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1.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trlProps/ctrlProp2.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workbookPassword="C3E2" lockStructure="1"/>
  <bookViews>
    <workbookView showSheetTabs="0" xWindow="-15" yWindow="-15" windowWidth="14520" windowHeight="11760" tabRatio="800"/>
  </bookViews>
  <sheets>
    <sheet name="Intro" sheetId="35" r:id="rId1"/>
    <sheet name="Wales" sheetId="36" r:id="rId2"/>
    <sheet name="Health Board" sheetId="37" r:id="rId3"/>
    <sheet name="Local Authority" sheetId="38" r:id="rId4"/>
    <sheet name="TechGuide" sheetId="40" r:id="rId5"/>
    <sheet name="InterpretGuide" sheetId="41" r:id="rId6"/>
    <sheet name="CopyingInstruct" sheetId="42" r:id="rId7"/>
    <sheet name="YLL data" sheetId="48" state="hidden" r:id="rId8"/>
    <sheet name="HB lookup" sheetId="50" state="hidden" r:id="rId9"/>
    <sheet name="LA lookup" sheetId="49" state="hidden" r:id="rId10"/>
  </sheets>
  <definedNames>
    <definedName name="_Sort" localSheetId="6" hidden="1">#REF!</definedName>
    <definedName name="_Sort" localSheetId="8" hidden="1">#REF!</definedName>
    <definedName name="_Sort" localSheetId="2" hidden="1">#REF!</definedName>
    <definedName name="_Sort" localSheetId="5" hidden="1">#REF!</definedName>
    <definedName name="_Sort" localSheetId="3" hidden="1">#REF!</definedName>
    <definedName name="_Sort" localSheetId="4" hidden="1">#REF!</definedName>
    <definedName name="_Sort" localSheetId="1" hidden="1">#REF!</definedName>
    <definedName name="_Sort" hidden="1">#REF!</definedName>
    <definedName name="Abertawe_Bro_Morgannwg_UHB" localSheetId="8">'HB lookup'!#REF!</definedName>
    <definedName name="Abertawe_Bro_Morgannwg_UHB">'LA lookup'!$B$15:$B$17</definedName>
    <definedName name="Aneurin_Bevan_UHB" localSheetId="8">'HB lookup'!#REF!</definedName>
    <definedName name="Aneurin_Bevan_UHB">'LA lookup'!#REF!</definedName>
    <definedName name="Betsi_Cadwaladr_UHB" localSheetId="8">'HB lookup'!#REF!</definedName>
    <definedName name="Betsi_Cadwaladr_UHB">'LA lookup'!$B$6:$B$9</definedName>
    <definedName name="Cardiff_and_Vale_UHB" localSheetId="8">'HB lookup'!#REF!</definedName>
    <definedName name="Cardiff_and_Vale_UHB">'LA lookup'!$B$18:$B$18</definedName>
    <definedName name="Cwm_Taf_UHB" localSheetId="8">'HB lookup'!#REF!</definedName>
    <definedName name="Cwm_Taf_UHB">'LA lookup'!$B$20:$B$21</definedName>
    <definedName name="Health_Boards" localSheetId="8">'HB lookup'!$B$4:$B$11</definedName>
    <definedName name="Health_Boards">'LA lookup'!#REF!</definedName>
    <definedName name="Hywel_Dda_UHB" localSheetId="8">'HB lookup'!#REF!</definedName>
    <definedName name="Hywel_Dda_UHB">'LA lookup'!$B$12:$B$12</definedName>
    <definedName name="Powys_THB" localSheetId="8">'HB lookup'!#REF!</definedName>
    <definedName name="Powys_THB">'LA lookup'!$B$11</definedName>
  </definedNames>
  <calcPr calcId="162913"/>
</workbook>
</file>

<file path=xl/calcChain.xml><?xml version="1.0" encoding="utf-8"?>
<calcChain xmlns="http://schemas.openxmlformats.org/spreadsheetml/2006/main">
  <c r="S374" i="48" l="1"/>
  <c r="T374" i="48"/>
  <c r="U374" i="48"/>
  <c r="V374" i="48"/>
  <c r="W374" i="48"/>
  <c r="R374" i="48"/>
  <c r="W373" i="48"/>
  <c r="T373" i="48"/>
  <c r="S373" i="48"/>
  <c r="U373" i="48"/>
  <c r="V373" i="48"/>
  <c r="R373" i="48"/>
  <c r="W364" i="48"/>
  <c r="W365" i="48"/>
  <c r="W366" i="48"/>
  <c r="W367" i="48"/>
  <c r="W368" i="48"/>
  <c r="W369" i="48"/>
  <c r="W370" i="48"/>
  <c r="W371" i="48"/>
  <c r="W372" i="48"/>
  <c r="W363" i="48"/>
  <c r="S363" i="48"/>
  <c r="T363" i="48"/>
  <c r="U363" i="48"/>
  <c r="V363" i="48"/>
  <c r="S364" i="48"/>
  <c r="T364" i="48"/>
  <c r="U364" i="48"/>
  <c r="V364" i="48"/>
  <c r="S365" i="48"/>
  <c r="T365" i="48"/>
  <c r="U365" i="48"/>
  <c r="V365" i="48"/>
  <c r="S366" i="48"/>
  <c r="T366" i="48"/>
  <c r="U366" i="48"/>
  <c r="V366" i="48"/>
  <c r="S367" i="48"/>
  <c r="T367" i="48"/>
  <c r="U367" i="48"/>
  <c r="V367" i="48"/>
  <c r="S368" i="48"/>
  <c r="T368" i="48"/>
  <c r="U368" i="48"/>
  <c r="V368" i="48"/>
  <c r="S369" i="48"/>
  <c r="T369" i="48"/>
  <c r="U369" i="48"/>
  <c r="V369" i="48"/>
  <c r="S370" i="48"/>
  <c r="T370" i="48"/>
  <c r="U370" i="48"/>
  <c r="V370" i="48"/>
  <c r="S371" i="48"/>
  <c r="T371" i="48"/>
  <c r="U371" i="48"/>
  <c r="V371" i="48"/>
  <c r="S372" i="48"/>
  <c r="T372" i="48"/>
  <c r="U372" i="48"/>
  <c r="V372" i="48"/>
  <c r="R364" i="48"/>
  <c r="R365" i="48"/>
  <c r="R366" i="48"/>
  <c r="R367" i="48"/>
  <c r="R368" i="48"/>
  <c r="R369" i="48"/>
  <c r="R370" i="48"/>
  <c r="R371" i="48"/>
  <c r="R372" i="48"/>
  <c r="R363" i="48"/>
  <c r="S362" i="48"/>
  <c r="T362" i="48"/>
  <c r="U362" i="48"/>
  <c r="V362" i="48"/>
  <c r="W362" i="48"/>
  <c r="R362" i="48"/>
  <c r="W361" i="48"/>
  <c r="S361" i="48"/>
  <c r="T361" i="48"/>
  <c r="U361" i="48"/>
  <c r="V361" i="48"/>
  <c r="R361" i="48"/>
  <c r="W352" i="48"/>
  <c r="W353" i="48"/>
  <c r="W354" i="48"/>
  <c r="W355" i="48"/>
  <c r="W356" i="48"/>
  <c r="W357" i="48"/>
  <c r="W358" i="48"/>
  <c r="W359" i="48"/>
  <c r="W360" i="48"/>
  <c r="W351" i="48"/>
  <c r="S351" i="48"/>
  <c r="T351" i="48"/>
  <c r="U351" i="48"/>
  <c r="V351" i="48"/>
  <c r="S352" i="48"/>
  <c r="T352" i="48"/>
  <c r="U352" i="48"/>
  <c r="V352" i="48"/>
  <c r="S353" i="48"/>
  <c r="T353" i="48"/>
  <c r="U353" i="48"/>
  <c r="V353" i="48"/>
  <c r="S354" i="48"/>
  <c r="T354" i="48"/>
  <c r="U354" i="48"/>
  <c r="V354" i="48"/>
  <c r="S355" i="48"/>
  <c r="T355" i="48"/>
  <c r="U355" i="48"/>
  <c r="V355" i="48"/>
  <c r="S356" i="48"/>
  <c r="T356" i="48"/>
  <c r="U356" i="48"/>
  <c r="V356" i="48"/>
  <c r="S357" i="48"/>
  <c r="T357" i="48"/>
  <c r="U357" i="48"/>
  <c r="V357" i="48"/>
  <c r="S358" i="48"/>
  <c r="T358" i="48"/>
  <c r="U358" i="48"/>
  <c r="V358" i="48"/>
  <c r="S359" i="48"/>
  <c r="T359" i="48"/>
  <c r="U359" i="48"/>
  <c r="V359" i="48"/>
  <c r="S360" i="48"/>
  <c r="T360" i="48"/>
  <c r="U360" i="48"/>
  <c r="V360" i="48"/>
  <c r="R352" i="48"/>
  <c r="R353" i="48"/>
  <c r="R354" i="48"/>
  <c r="R355" i="48"/>
  <c r="R356" i="48"/>
  <c r="R357" i="48"/>
  <c r="R358" i="48"/>
  <c r="R359" i="48"/>
  <c r="R360" i="48"/>
  <c r="R351" i="48"/>
  <c r="S350" i="48"/>
  <c r="T350" i="48"/>
  <c r="U350" i="48"/>
  <c r="V350" i="48"/>
  <c r="W350" i="48"/>
  <c r="R350" i="48"/>
  <c r="W349" i="48"/>
  <c r="T349" i="48"/>
  <c r="S349" i="48"/>
  <c r="U349" i="48"/>
  <c r="V349" i="48"/>
  <c r="R349" i="48"/>
  <c r="W340" i="48"/>
  <c r="W341" i="48"/>
  <c r="W342" i="48"/>
  <c r="W343" i="48"/>
  <c r="W344" i="48"/>
  <c r="W345" i="48"/>
  <c r="W346" i="48"/>
  <c r="W347" i="48"/>
  <c r="W348" i="48"/>
  <c r="W339" i="48"/>
  <c r="S339" i="48"/>
  <c r="T339" i="48"/>
  <c r="U339" i="48"/>
  <c r="V339" i="48"/>
  <c r="S340" i="48"/>
  <c r="T340" i="48"/>
  <c r="U340" i="48"/>
  <c r="V340" i="48"/>
  <c r="S341" i="48"/>
  <c r="T341" i="48"/>
  <c r="U341" i="48"/>
  <c r="V341" i="48"/>
  <c r="S342" i="48"/>
  <c r="T342" i="48"/>
  <c r="U342" i="48"/>
  <c r="V342" i="48"/>
  <c r="S343" i="48"/>
  <c r="T343" i="48"/>
  <c r="U343" i="48"/>
  <c r="V343" i="48"/>
  <c r="S344" i="48"/>
  <c r="T344" i="48"/>
  <c r="U344" i="48"/>
  <c r="V344" i="48"/>
  <c r="S345" i="48"/>
  <c r="T345" i="48"/>
  <c r="U345" i="48"/>
  <c r="V345" i="48"/>
  <c r="S346" i="48"/>
  <c r="T346" i="48"/>
  <c r="U346" i="48"/>
  <c r="V346" i="48"/>
  <c r="S347" i="48"/>
  <c r="T347" i="48"/>
  <c r="U347" i="48"/>
  <c r="V347" i="48"/>
  <c r="S348" i="48"/>
  <c r="T348" i="48"/>
  <c r="U348" i="48"/>
  <c r="V348" i="48"/>
  <c r="R340" i="48"/>
  <c r="R341" i="48"/>
  <c r="R342" i="48"/>
  <c r="R343" i="48"/>
  <c r="R344" i="48"/>
  <c r="R345" i="48"/>
  <c r="R346" i="48"/>
  <c r="R347" i="48"/>
  <c r="R348" i="48"/>
  <c r="R339" i="48"/>
  <c r="S338" i="48"/>
  <c r="T338" i="48"/>
  <c r="U338" i="48"/>
  <c r="V338" i="48"/>
  <c r="W338" i="48"/>
  <c r="R338" i="48"/>
  <c r="W337" i="48"/>
  <c r="S337" i="48"/>
  <c r="T337" i="48"/>
  <c r="U337" i="48"/>
  <c r="V337" i="48"/>
  <c r="R337" i="48"/>
  <c r="W328" i="48"/>
  <c r="W329" i="48"/>
  <c r="W330" i="48"/>
  <c r="W331" i="48"/>
  <c r="W332" i="48"/>
  <c r="W333" i="48"/>
  <c r="W334" i="48"/>
  <c r="W335" i="48"/>
  <c r="W336" i="48"/>
  <c r="W327" i="48"/>
  <c r="S327" i="48"/>
  <c r="T327" i="48"/>
  <c r="U327" i="48"/>
  <c r="V327" i="48"/>
  <c r="S328" i="48"/>
  <c r="T328" i="48"/>
  <c r="U328" i="48"/>
  <c r="V328" i="48"/>
  <c r="S329" i="48"/>
  <c r="T329" i="48"/>
  <c r="U329" i="48"/>
  <c r="V329" i="48"/>
  <c r="S330" i="48"/>
  <c r="T330" i="48"/>
  <c r="U330" i="48"/>
  <c r="V330" i="48"/>
  <c r="S331" i="48"/>
  <c r="T331" i="48"/>
  <c r="U331" i="48"/>
  <c r="V331" i="48"/>
  <c r="S332" i="48"/>
  <c r="T332" i="48"/>
  <c r="U332" i="48"/>
  <c r="V332" i="48"/>
  <c r="S333" i="48"/>
  <c r="T333" i="48"/>
  <c r="U333" i="48"/>
  <c r="V333" i="48"/>
  <c r="S334" i="48"/>
  <c r="T334" i="48"/>
  <c r="U334" i="48"/>
  <c r="V334" i="48"/>
  <c r="S335" i="48"/>
  <c r="T335" i="48"/>
  <c r="U335" i="48"/>
  <c r="V335" i="48"/>
  <c r="S336" i="48"/>
  <c r="T336" i="48"/>
  <c r="U336" i="48"/>
  <c r="V336" i="48"/>
  <c r="R328" i="48"/>
  <c r="R329" i="48"/>
  <c r="R330" i="48"/>
  <c r="R331" i="48"/>
  <c r="R332" i="48"/>
  <c r="R333" i="48"/>
  <c r="R334" i="48"/>
  <c r="R335" i="48"/>
  <c r="R336" i="48"/>
  <c r="R327" i="48"/>
  <c r="S326" i="48"/>
  <c r="T326" i="48"/>
  <c r="U326" i="48"/>
  <c r="V326" i="48"/>
  <c r="W326" i="48"/>
  <c r="R326" i="48"/>
  <c r="W325" i="48"/>
  <c r="S325" i="48"/>
  <c r="T325" i="48"/>
  <c r="U325" i="48"/>
  <c r="V325" i="48"/>
  <c r="R325" i="48"/>
  <c r="W316" i="48"/>
  <c r="W317" i="48"/>
  <c r="W318" i="48"/>
  <c r="W319" i="48"/>
  <c r="W320" i="48"/>
  <c r="W321" i="48"/>
  <c r="W322" i="48"/>
  <c r="W323" i="48"/>
  <c r="W324" i="48"/>
  <c r="W315" i="48"/>
  <c r="S315" i="48"/>
  <c r="T315" i="48"/>
  <c r="U315" i="48"/>
  <c r="V315" i="48"/>
  <c r="S316" i="48"/>
  <c r="T316" i="48"/>
  <c r="U316" i="48"/>
  <c r="V316" i="48"/>
  <c r="S317" i="48"/>
  <c r="T317" i="48"/>
  <c r="U317" i="48"/>
  <c r="V317" i="48"/>
  <c r="S318" i="48"/>
  <c r="T318" i="48"/>
  <c r="U318" i="48"/>
  <c r="V318" i="48"/>
  <c r="S319" i="48"/>
  <c r="T319" i="48"/>
  <c r="U319" i="48"/>
  <c r="V319" i="48"/>
  <c r="S320" i="48"/>
  <c r="T320" i="48"/>
  <c r="U320" i="48"/>
  <c r="V320" i="48"/>
  <c r="S321" i="48"/>
  <c r="T321" i="48"/>
  <c r="U321" i="48"/>
  <c r="V321" i="48"/>
  <c r="S322" i="48"/>
  <c r="T322" i="48"/>
  <c r="U322" i="48"/>
  <c r="V322" i="48"/>
  <c r="S323" i="48"/>
  <c r="T323" i="48"/>
  <c r="U323" i="48"/>
  <c r="V323" i="48"/>
  <c r="S324" i="48"/>
  <c r="T324" i="48"/>
  <c r="U324" i="48"/>
  <c r="V324" i="48"/>
  <c r="R316" i="48"/>
  <c r="R317" i="48"/>
  <c r="R318" i="48"/>
  <c r="R319" i="48"/>
  <c r="R320" i="48"/>
  <c r="R321" i="48"/>
  <c r="R322" i="48"/>
  <c r="R323" i="48"/>
  <c r="R324" i="48"/>
  <c r="R315" i="48"/>
  <c r="S314" i="48"/>
  <c r="T314" i="48"/>
  <c r="U314" i="48"/>
  <c r="V314" i="48"/>
  <c r="W314" i="48"/>
  <c r="R314" i="48"/>
  <c r="W313" i="48"/>
  <c r="T313" i="48"/>
  <c r="S313" i="48"/>
  <c r="U313" i="48"/>
  <c r="V313" i="48"/>
  <c r="R313" i="48"/>
  <c r="W304" i="48"/>
  <c r="W305" i="48"/>
  <c r="W306" i="48"/>
  <c r="W307" i="48"/>
  <c r="W308" i="48"/>
  <c r="W309" i="48"/>
  <c r="W310" i="48"/>
  <c r="W311" i="48"/>
  <c r="W312" i="48"/>
  <c r="W303" i="48"/>
  <c r="S303" i="48"/>
  <c r="T303" i="48"/>
  <c r="U303" i="48"/>
  <c r="V303" i="48"/>
  <c r="S304" i="48"/>
  <c r="T304" i="48"/>
  <c r="U304" i="48"/>
  <c r="V304" i="48"/>
  <c r="S305" i="48"/>
  <c r="T305" i="48"/>
  <c r="U305" i="48"/>
  <c r="V305" i="48"/>
  <c r="S306" i="48"/>
  <c r="T306" i="48"/>
  <c r="U306" i="48"/>
  <c r="V306" i="48"/>
  <c r="S307" i="48"/>
  <c r="T307" i="48"/>
  <c r="U307" i="48"/>
  <c r="V307" i="48"/>
  <c r="S308" i="48"/>
  <c r="T308" i="48"/>
  <c r="U308" i="48"/>
  <c r="V308" i="48"/>
  <c r="S309" i="48"/>
  <c r="T309" i="48"/>
  <c r="U309" i="48"/>
  <c r="V309" i="48"/>
  <c r="S310" i="48"/>
  <c r="T310" i="48"/>
  <c r="U310" i="48"/>
  <c r="V310" i="48"/>
  <c r="S311" i="48"/>
  <c r="T311" i="48"/>
  <c r="U311" i="48"/>
  <c r="V311" i="48"/>
  <c r="S312" i="48"/>
  <c r="T312" i="48"/>
  <c r="U312" i="48"/>
  <c r="V312" i="48"/>
  <c r="R304" i="48"/>
  <c r="R305" i="48"/>
  <c r="R306" i="48"/>
  <c r="R307" i="48"/>
  <c r="R308" i="48"/>
  <c r="R309" i="48"/>
  <c r="R310" i="48"/>
  <c r="R311" i="48"/>
  <c r="R312" i="48"/>
  <c r="R303" i="48"/>
  <c r="S302" i="48"/>
  <c r="T302" i="48"/>
  <c r="U302" i="48"/>
  <c r="V302" i="48"/>
  <c r="W302" i="48"/>
  <c r="R302" i="48"/>
  <c r="W301" i="48"/>
  <c r="S301" i="48"/>
  <c r="T301" i="48"/>
  <c r="U301" i="48"/>
  <c r="V301" i="48"/>
  <c r="R301" i="48"/>
  <c r="W292" i="48"/>
  <c r="W293" i="48"/>
  <c r="W294" i="48"/>
  <c r="W295" i="48"/>
  <c r="W296" i="48"/>
  <c r="W297" i="48"/>
  <c r="W298" i="48"/>
  <c r="W299" i="48"/>
  <c r="W300" i="48"/>
  <c r="W291" i="48"/>
  <c r="S291" i="48"/>
  <c r="T291" i="48"/>
  <c r="U291" i="48"/>
  <c r="V291" i="48"/>
  <c r="S292" i="48"/>
  <c r="T292" i="48"/>
  <c r="U292" i="48"/>
  <c r="V292" i="48"/>
  <c r="S293" i="48"/>
  <c r="T293" i="48"/>
  <c r="U293" i="48"/>
  <c r="V293" i="48"/>
  <c r="S294" i="48"/>
  <c r="T294" i="48"/>
  <c r="U294" i="48"/>
  <c r="V294" i="48"/>
  <c r="S295" i="48"/>
  <c r="T295" i="48"/>
  <c r="U295" i="48"/>
  <c r="V295" i="48"/>
  <c r="S296" i="48"/>
  <c r="T296" i="48"/>
  <c r="U296" i="48"/>
  <c r="V296" i="48"/>
  <c r="S297" i="48"/>
  <c r="T297" i="48"/>
  <c r="U297" i="48"/>
  <c r="V297" i="48"/>
  <c r="S298" i="48"/>
  <c r="T298" i="48"/>
  <c r="U298" i="48"/>
  <c r="V298" i="48"/>
  <c r="S299" i="48"/>
  <c r="T299" i="48"/>
  <c r="U299" i="48"/>
  <c r="V299" i="48"/>
  <c r="S300" i="48"/>
  <c r="T300" i="48"/>
  <c r="U300" i="48"/>
  <c r="V300" i="48"/>
  <c r="R292" i="48"/>
  <c r="R293" i="48"/>
  <c r="R294" i="48"/>
  <c r="R295" i="48"/>
  <c r="R296" i="48"/>
  <c r="R297" i="48"/>
  <c r="R298" i="48"/>
  <c r="R299" i="48"/>
  <c r="R300" i="48"/>
  <c r="R291" i="48"/>
  <c r="S290" i="48"/>
  <c r="T290" i="48"/>
  <c r="U290" i="48"/>
  <c r="V290" i="48"/>
  <c r="W290" i="48"/>
  <c r="R290" i="48"/>
  <c r="W289" i="48"/>
  <c r="S289" i="48"/>
  <c r="T289" i="48"/>
  <c r="U289" i="48"/>
  <c r="V289" i="48"/>
  <c r="R289" i="48"/>
  <c r="W280" i="48"/>
  <c r="W281" i="48"/>
  <c r="W282" i="48"/>
  <c r="W283" i="48"/>
  <c r="W284" i="48"/>
  <c r="W285" i="48"/>
  <c r="W286" i="48"/>
  <c r="W287" i="48"/>
  <c r="W288" i="48"/>
  <c r="W279" i="48"/>
  <c r="S279" i="48"/>
  <c r="T279" i="48"/>
  <c r="U279" i="48"/>
  <c r="V279" i="48"/>
  <c r="S280" i="48"/>
  <c r="T280" i="48"/>
  <c r="U280" i="48"/>
  <c r="V280" i="48"/>
  <c r="S281" i="48"/>
  <c r="T281" i="48"/>
  <c r="U281" i="48"/>
  <c r="V281" i="48"/>
  <c r="S282" i="48"/>
  <c r="T282" i="48"/>
  <c r="U282" i="48"/>
  <c r="V282" i="48"/>
  <c r="S283" i="48"/>
  <c r="T283" i="48"/>
  <c r="U283" i="48"/>
  <c r="V283" i="48"/>
  <c r="S284" i="48"/>
  <c r="T284" i="48"/>
  <c r="U284" i="48"/>
  <c r="V284" i="48"/>
  <c r="S285" i="48"/>
  <c r="T285" i="48"/>
  <c r="U285" i="48"/>
  <c r="V285" i="48"/>
  <c r="S286" i="48"/>
  <c r="T286" i="48"/>
  <c r="U286" i="48"/>
  <c r="V286" i="48"/>
  <c r="S287" i="48"/>
  <c r="T287" i="48"/>
  <c r="U287" i="48"/>
  <c r="V287" i="48"/>
  <c r="S288" i="48"/>
  <c r="T288" i="48"/>
  <c r="U288" i="48"/>
  <c r="V288" i="48"/>
  <c r="R280" i="48"/>
  <c r="R281" i="48"/>
  <c r="R282" i="48"/>
  <c r="R283" i="48"/>
  <c r="R284" i="48"/>
  <c r="R285" i="48"/>
  <c r="R286" i="48"/>
  <c r="R287" i="48"/>
  <c r="R288" i="48"/>
  <c r="R279" i="48"/>
  <c r="S278" i="48"/>
  <c r="T278" i="48"/>
  <c r="U278" i="48"/>
  <c r="V278" i="48"/>
  <c r="W278" i="48"/>
  <c r="R278" i="48"/>
  <c r="W277" i="48"/>
  <c r="S277" i="48"/>
  <c r="T277" i="48"/>
  <c r="U277" i="48"/>
  <c r="V277" i="48"/>
  <c r="R277" i="48"/>
  <c r="W268" i="48"/>
  <c r="W269" i="48"/>
  <c r="W270" i="48"/>
  <c r="W271" i="48"/>
  <c r="W272" i="48"/>
  <c r="W273" i="48"/>
  <c r="W274" i="48"/>
  <c r="W275" i="48"/>
  <c r="W276" i="48"/>
  <c r="W267" i="48"/>
  <c r="S267" i="48"/>
  <c r="T267" i="48"/>
  <c r="U267" i="48"/>
  <c r="V267" i="48"/>
  <c r="S268" i="48"/>
  <c r="T268" i="48"/>
  <c r="U268" i="48"/>
  <c r="V268" i="48"/>
  <c r="S269" i="48"/>
  <c r="T269" i="48"/>
  <c r="U269" i="48"/>
  <c r="V269" i="48"/>
  <c r="S270" i="48"/>
  <c r="T270" i="48"/>
  <c r="U270" i="48"/>
  <c r="V270" i="48"/>
  <c r="S271" i="48"/>
  <c r="T271" i="48"/>
  <c r="U271" i="48"/>
  <c r="V271" i="48"/>
  <c r="S272" i="48"/>
  <c r="T272" i="48"/>
  <c r="U272" i="48"/>
  <c r="V272" i="48"/>
  <c r="S273" i="48"/>
  <c r="T273" i="48"/>
  <c r="U273" i="48"/>
  <c r="V273" i="48"/>
  <c r="S274" i="48"/>
  <c r="T274" i="48"/>
  <c r="U274" i="48"/>
  <c r="V274" i="48"/>
  <c r="S275" i="48"/>
  <c r="T275" i="48"/>
  <c r="U275" i="48"/>
  <c r="V275" i="48"/>
  <c r="S276" i="48"/>
  <c r="T276" i="48"/>
  <c r="U276" i="48"/>
  <c r="V276" i="48"/>
  <c r="R268" i="48"/>
  <c r="R269" i="48"/>
  <c r="R270" i="48"/>
  <c r="R271" i="48"/>
  <c r="R272" i="48"/>
  <c r="R273" i="48"/>
  <c r="R274" i="48"/>
  <c r="R275" i="48"/>
  <c r="R276" i="48"/>
  <c r="R267" i="48"/>
  <c r="S266" i="48"/>
  <c r="T266" i="48"/>
  <c r="U266" i="48"/>
  <c r="V266" i="48"/>
  <c r="W266" i="48"/>
  <c r="R266" i="48"/>
  <c r="S254" i="48"/>
  <c r="T254" i="48"/>
  <c r="U254" i="48"/>
  <c r="V254" i="48"/>
  <c r="W254" i="48"/>
  <c r="R254" i="48"/>
  <c r="W253" i="48"/>
  <c r="S253" i="48"/>
  <c r="T253" i="48"/>
  <c r="U253" i="48"/>
  <c r="V253" i="48"/>
  <c r="R253" i="48"/>
  <c r="W244" i="48"/>
  <c r="W245" i="48"/>
  <c r="W246" i="48"/>
  <c r="W247" i="48"/>
  <c r="W248" i="48"/>
  <c r="W249" i="48"/>
  <c r="W250" i="48"/>
  <c r="W251" i="48"/>
  <c r="W252" i="48"/>
  <c r="W243" i="48"/>
  <c r="S243" i="48"/>
  <c r="T243" i="48"/>
  <c r="U243" i="48"/>
  <c r="V243" i="48"/>
  <c r="S244" i="48"/>
  <c r="T244" i="48"/>
  <c r="U244" i="48"/>
  <c r="V244" i="48"/>
  <c r="S245" i="48"/>
  <c r="T245" i="48"/>
  <c r="U245" i="48"/>
  <c r="V245" i="48"/>
  <c r="S246" i="48"/>
  <c r="T246" i="48"/>
  <c r="U246" i="48"/>
  <c r="V246" i="48"/>
  <c r="S247" i="48"/>
  <c r="T247" i="48"/>
  <c r="U247" i="48"/>
  <c r="V247" i="48"/>
  <c r="S248" i="48"/>
  <c r="T248" i="48"/>
  <c r="U248" i="48"/>
  <c r="V248" i="48"/>
  <c r="S249" i="48"/>
  <c r="T249" i="48"/>
  <c r="U249" i="48"/>
  <c r="V249" i="48"/>
  <c r="S250" i="48"/>
  <c r="T250" i="48"/>
  <c r="U250" i="48"/>
  <c r="V250" i="48"/>
  <c r="S251" i="48"/>
  <c r="T251" i="48"/>
  <c r="U251" i="48"/>
  <c r="V251" i="48"/>
  <c r="S252" i="48"/>
  <c r="T252" i="48"/>
  <c r="U252" i="48"/>
  <c r="V252" i="48"/>
  <c r="R244" i="48"/>
  <c r="R245" i="48"/>
  <c r="R246" i="48"/>
  <c r="R247" i="48"/>
  <c r="R248" i="48"/>
  <c r="R249" i="48"/>
  <c r="R250" i="48"/>
  <c r="R251" i="48"/>
  <c r="R252" i="48"/>
  <c r="R243" i="48"/>
  <c r="S242" i="48"/>
  <c r="T242" i="48"/>
  <c r="U242" i="48"/>
  <c r="V242" i="48"/>
  <c r="W242" i="48"/>
  <c r="R242" i="48"/>
  <c r="W241" i="48"/>
  <c r="S241" i="48"/>
  <c r="T241" i="48"/>
  <c r="U241" i="48"/>
  <c r="V241" i="48"/>
  <c r="R241" i="48"/>
  <c r="W232" i="48"/>
  <c r="W233" i="48"/>
  <c r="W234" i="48"/>
  <c r="W235" i="48"/>
  <c r="W236" i="48"/>
  <c r="W237" i="48"/>
  <c r="W238" i="48"/>
  <c r="W239" i="48"/>
  <c r="W240" i="48"/>
  <c r="W231" i="48"/>
  <c r="S231" i="48"/>
  <c r="T231" i="48"/>
  <c r="U231" i="48"/>
  <c r="V231" i="48"/>
  <c r="S232" i="48"/>
  <c r="T232" i="48"/>
  <c r="U232" i="48"/>
  <c r="V232" i="48"/>
  <c r="S233" i="48"/>
  <c r="T233" i="48"/>
  <c r="U233" i="48"/>
  <c r="V233" i="48"/>
  <c r="S234" i="48"/>
  <c r="T234" i="48"/>
  <c r="U234" i="48"/>
  <c r="V234" i="48"/>
  <c r="S235" i="48"/>
  <c r="T235" i="48"/>
  <c r="U235" i="48"/>
  <c r="V235" i="48"/>
  <c r="S236" i="48"/>
  <c r="T236" i="48"/>
  <c r="U236" i="48"/>
  <c r="V236" i="48"/>
  <c r="S237" i="48"/>
  <c r="T237" i="48"/>
  <c r="U237" i="48"/>
  <c r="V237" i="48"/>
  <c r="S238" i="48"/>
  <c r="T238" i="48"/>
  <c r="U238" i="48"/>
  <c r="V238" i="48"/>
  <c r="S239" i="48"/>
  <c r="T239" i="48"/>
  <c r="U239" i="48"/>
  <c r="V239" i="48"/>
  <c r="S240" i="48"/>
  <c r="T240" i="48"/>
  <c r="U240" i="48"/>
  <c r="V240" i="48"/>
  <c r="R232" i="48"/>
  <c r="R233" i="48"/>
  <c r="R234" i="48"/>
  <c r="R235" i="48"/>
  <c r="R236" i="48"/>
  <c r="R237" i="48"/>
  <c r="R238" i="48"/>
  <c r="R239" i="48"/>
  <c r="R240" i="48"/>
  <c r="R231" i="48"/>
  <c r="S230" i="48"/>
  <c r="T230" i="48"/>
  <c r="U230" i="48"/>
  <c r="V230" i="48"/>
  <c r="W230" i="48"/>
  <c r="R230" i="48"/>
  <c r="W229" i="48"/>
  <c r="S229" i="48"/>
  <c r="T229" i="48"/>
  <c r="U229" i="48"/>
  <c r="V229" i="48"/>
  <c r="R229" i="48"/>
  <c r="W220" i="48"/>
  <c r="W221" i="48"/>
  <c r="W222" i="48"/>
  <c r="W223" i="48"/>
  <c r="W224" i="48"/>
  <c r="W225" i="48"/>
  <c r="W226" i="48"/>
  <c r="W227" i="48"/>
  <c r="W228" i="48"/>
  <c r="W219" i="48"/>
  <c r="S219" i="48"/>
  <c r="T219" i="48"/>
  <c r="U219" i="48"/>
  <c r="V219" i="48"/>
  <c r="S220" i="48"/>
  <c r="T220" i="48"/>
  <c r="U220" i="48"/>
  <c r="V220" i="48"/>
  <c r="S221" i="48"/>
  <c r="T221" i="48"/>
  <c r="U221" i="48"/>
  <c r="V221" i="48"/>
  <c r="S222" i="48"/>
  <c r="T222" i="48"/>
  <c r="U222" i="48"/>
  <c r="V222" i="48"/>
  <c r="S223" i="48"/>
  <c r="T223" i="48"/>
  <c r="U223" i="48"/>
  <c r="V223" i="48"/>
  <c r="S224" i="48"/>
  <c r="T224" i="48"/>
  <c r="U224" i="48"/>
  <c r="V224" i="48"/>
  <c r="S225" i="48"/>
  <c r="T225" i="48"/>
  <c r="U225" i="48"/>
  <c r="V225" i="48"/>
  <c r="S226" i="48"/>
  <c r="T226" i="48"/>
  <c r="U226" i="48"/>
  <c r="V226" i="48"/>
  <c r="S227" i="48"/>
  <c r="T227" i="48"/>
  <c r="U227" i="48"/>
  <c r="V227" i="48"/>
  <c r="S228" i="48"/>
  <c r="T228" i="48"/>
  <c r="U228" i="48"/>
  <c r="V228" i="48"/>
  <c r="R220" i="48"/>
  <c r="R221" i="48"/>
  <c r="R222" i="48"/>
  <c r="R223" i="48"/>
  <c r="R224" i="48"/>
  <c r="R225" i="48"/>
  <c r="R226" i="48"/>
  <c r="R227" i="48"/>
  <c r="R228" i="48"/>
  <c r="R219" i="48"/>
  <c r="S218" i="48"/>
  <c r="T218" i="48"/>
  <c r="U218" i="48"/>
  <c r="V218" i="48"/>
  <c r="W218" i="48"/>
  <c r="R218" i="48"/>
  <c r="W217" i="48"/>
  <c r="S217" i="48"/>
  <c r="T217" i="48"/>
  <c r="U217" i="48"/>
  <c r="V217" i="48"/>
  <c r="R217" i="48"/>
  <c r="W208" i="48"/>
  <c r="W209" i="48"/>
  <c r="W210" i="48"/>
  <c r="W211" i="48"/>
  <c r="W212" i="48"/>
  <c r="W213" i="48"/>
  <c r="W214" i="48"/>
  <c r="W215" i="48"/>
  <c r="W216" i="48"/>
  <c r="W207" i="48"/>
  <c r="S207" i="48"/>
  <c r="T207" i="48"/>
  <c r="U207" i="48"/>
  <c r="V207" i="48"/>
  <c r="S208" i="48"/>
  <c r="T208" i="48"/>
  <c r="U208" i="48"/>
  <c r="V208" i="48"/>
  <c r="S209" i="48"/>
  <c r="T209" i="48"/>
  <c r="U209" i="48"/>
  <c r="V209" i="48"/>
  <c r="S210" i="48"/>
  <c r="T210" i="48"/>
  <c r="U210" i="48"/>
  <c r="V210" i="48"/>
  <c r="S211" i="48"/>
  <c r="T211" i="48"/>
  <c r="U211" i="48"/>
  <c r="V211" i="48"/>
  <c r="S212" i="48"/>
  <c r="T212" i="48"/>
  <c r="U212" i="48"/>
  <c r="V212" i="48"/>
  <c r="S213" i="48"/>
  <c r="T213" i="48"/>
  <c r="U213" i="48"/>
  <c r="V213" i="48"/>
  <c r="S214" i="48"/>
  <c r="T214" i="48"/>
  <c r="U214" i="48"/>
  <c r="V214" i="48"/>
  <c r="S215" i="48"/>
  <c r="T215" i="48"/>
  <c r="U215" i="48"/>
  <c r="V215" i="48"/>
  <c r="S216" i="48"/>
  <c r="T216" i="48"/>
  <c r="U216" i="48"/>
  <c r="V216" i="48"/>
  <c r="R208" i="48"/>
  <c r="R209" i="48"/>
  <c r="R210" i="48"/>
  <c r="R211" i="48"/>
  <c r="R212" i="48"/>
  <c r="R213" i="48"/>
  <c r="R214" i="48"/>
  <c r="R215" i="48"/>
  <c r="R216" i="48"/>
  <c r="R207" i="48"/>
  <c r="S206" i="48"/>
  <c r="T206" i="48"/>
  <c r="U206" i="48"/>
  <c r="V206" i="48"/>
  <c r="W206" i="48"/>
  <c r="R206" i="48"/>
  <c r="W205" i="48"/>
  <c r="S205" i="48"/>
  <c r="T205" i="48"/>
  <c r="U205" i="48"/>
  <c r="V205" i="48"/>
  <c r="R205" i="48"/>
  <c r="W196" i="48"/>
  <c r="W197" i="48"/>
  <c r="W198" i="48"/>
  <c r="W199" i="48"/>
  <c r="W200" i="48"/>
  <c r="W201" i="48"/>
  <c r="W202" i="48"/>
  <c r="W203" i="48"/>
  <c r="W204" i="48"/>
  <c r="W195" i="48"/>
  <c r="S195" i="48"/>
  <c r="T195" i="48"/>
  <c r="U195" i="48"/>
  <c r="V195" i="48"/>
  <c r="S196" i="48"/>
  <c r="T196" i="48"/>
  <c r="U196" i="48"/>
  <c r="V196" i="48"/>
  <c r="S197" i="48"/>
  <c r="T197" i="48"/>
  <c r="U197" i="48"/>
  <c r="V197" i="48"/>
  <c r="S198" i="48"/>
  <c r="T198" i="48"/>
  <c r="U198" i="48"/>
  <c r="V198" i="48"/>
  <c r="S199" i="48"/>
  <c r="T199" i="48"/>
  <c r="U199" i="48"/>
  <c r="V199" i="48"/>
  <c r="S200" i="48"/>
  <c r="T200" i="48"/>
  <c r="U200" i="48"/>
  <c r="V200" i="48"/>
  <c r="S201" i="48"/>
  <c r="T201" i="48"/>
  <c r="U201" i="48"/>
  <c r="V201" i="48"/>
  <c r="S202" i="48"/>
  <c r="T202" i="48"/>
  <c r="U202" i="48"/>
  <c r="V202" i="48"/>
  <c r="S203" i="48"/>
  <c r="T203" i="48"/>
  <c r="U203" i="48"/>
  <c r="V203" i="48"/>
  <c r="S204" i="48"/>
  <c r="T204" i="48"/>
  <c r="U204" i="48"/>
  <c r="V204" i="48"/>
  <c r="R196" i="48"/>
  <c r="R197" i="48"/>
  <c r="R198" i="48"/>
  <c r="R199" i="48"/>
  <c r="R200" i="48"/>
  <c r="R201" i="48"/>
  <c r="R202" i="48"/>
  <c r="R203" i="48"/>
  <c r="R204" i="48"/>
  <c r="R195" i="48"/>
  <c r="S194" i="48"/>
  <c r="T194" i="48"/>
  <c r="U194" i="48"/>
  <c r="V194" i="48"/>
  <c r="W194" i="48"/>
  <c r="R194" i="48"/>
  <c r="W193" i="48"/>
  <c r="S193" i="48"/>
  <c r="T193" i="48"/>
  <c r="U193" i="48"/>
  <c r="V193" i="48"/>
  <c r="R193" i="48"/>
  <c r="W184" i="48"/>
  <c r="W185" i="48"/>
  <c r="W186" i="48"/>
  <c r="W187" i="48"/>
  <c r="W188" i="48"/>
  <c r="W189" i="48"/>
  <c r="W190" i="48"/>
  <c r="W191" i="48"/>
  <c r="W192" i="48"/>
  <c r="W183" i="48"/>
  <c r="S183" i="48"/>
  <c r="T183" i="48"/>
  <c r="U183" i="48"/>
  <c r="V183" i="48"/>
  <c r="S184" i="48"/>
  <c r="T184" i="48"/>
  <c r="U184" i="48"/>
  <c r="V184" i="48"/>
  <c r="S185" i="48"/>
  <c r="T185" i="48"/>
  <c r="U185" i="48"/>
  <c r="V185" i="48"/>
  <c r="S186" i="48"/>
  <c r="T186" i="48"/>
  <c r="U186" i="48"/>
  <c r="V186" i="48"/>
  <c r="S187" i="48"/>
  <c r="T187" i="48"/>
  <c r="U187" i="48"/>
  <c r="V187" i="48"/>
  <c r="S188" i="48"/>
  <c r="T188" i="48"/>
  <c r="U188" i="48"/>
  <c r="V188" i="48"/>
  <c r="S189" i="48"/>
  <c r="T189" i="48"/>
  <c r="U189" i="48"/>
  <c r="V189" i="48"/>
  <c r="S190" i="48"/>
  <c r="T190" i="48"/>
  <c r="U190" i="48"/>
  <c r="V190" i="48"/>
  <c r="S191" i="48"/>
  <c r="T191" i="48"/>
  <c r="U191" i="48"/>
  <c r="V191" i="48"/>
  <c r="S192" i="48"/>
  <c r="T192" i="48"/>
  <c r="U192" i="48"/>
  <c r="V192" i="48"/>
  <c r="R184" i="48"/>
  <c r="R185" i="48"/>
  <c r="R186" i="48"/>
  <c r="R187" i="48"/>
  <c r="R188" i="48"/>
  <c r="R189" i="48"/>
  <c r="R190" i="48"/>
  <c r="R191" i="48"/>
  <c r="R192" i="48"/>
  <c r="R183" i="48"/>
  <c r="S171" i="48"/>
  <c r="T171" i="48"/>
  <c r="U171" i="48"/>
  <c r="V171" i="48"/>
  <c r="W171" i="48"/>
  <c r="S172" i="48"/>
  <c r="T172" i="48"/>
  <c r="U172" i="48"/>
  <c r="V172" i="48"/>
  <c r="W172" i="48"/>
  <c r="S173" i="48"/>
  <c r="T173" i="48"/>
  <c r="U173" i="48"/>
  <c r="V173" i="48"/>
  <c r="W173" i="48"/>
  <c r="S174" i="48"/>
  <c r="T174" i="48"/>
  <c r="U174" i="48"/>
  <c r="V174" i="48"/>
  <c r="W174" i="48"/>
  <c r="S175" i="48"/>
  <c r="T175" i="48"/>
  <c r="U175" i="48"/>
  <c r="V175" i="48"/>
  <c r="W175" i="48"/>
  <c r="S176" i="48"/>
  <c r="T176" i="48"/>
  <c r="U176" i="48"/>
  <c r="V176" i="48"/>
  <c r="W176" i="48"/>
  <c r="S177" i="48"/>
  <c r="T177" i="48"/>
  <c r="U177" i="48"/>
  <c r="V177" i="48"/>
  <c r="W177" i="48"/>
  <c r="S178" i="48"/>
  <c r="T178" i="48"/>
  <c r="U178" i="48"/>
  <c r="V178" i="48"/>
  <c r="W178" i="48"/>
  <c r="S179" i="48"/>
  <c r="T179" i="48"/>
  <c r="U179" i="48"/>
  <c r="V179" i="48"/>
  <c r="W179" i="48"/>
  <c r="S180" i="48"/>
  <c r="T180" i="48"/>
  <c r="U180" i="48"/>
  <c r="V180" i="48"/>
  <c r="W180" i="48"/>
  <c r="S181" i="48"/>
  <c r="T181" i="48"/>
  <c r="U181" i="48"/>
  <c r="V181" i="48"/>
  <c r="W181" i="48"/>
  <c r="S182" i="48"/>
  <c r="T182" i="48"/>
  <c r="U182" i="48"/>
  <c r="V182" i="48"/>
  <c r="W182" i="48"/>
  <c r="R172" i="48"/>
  <c r="R173" i="48"/>
  <c r="R174" i="48"/>
  <c r="R175" i="48"/>
  <c r="R176" i="48"/>
  <c r="R177" i="48"/>
  <c r="R178" i="48"/>
  <c r="R179" i="48"/>
  <c r="R180" i="48"/>
  <c r="R181" i="48"/>
  <c r="R182" i="48"/>
  <c r="R171" i="48"/>
  <c r="S170" i="48"/>
  <c r="T170" i="48"/>
  <c r="U170" i="48"/>
  <c r="V170" i="48"/>
  <c r="W170" i="48"/>
  <c r="R170" i="48"/>
  <c r="W169" i="48"/>
  <c r="S169" i="48"/>
  <c r="T169" i="48"/>
  <c r="U169" i="48"/>
  <c r="V169" i="48"/>
  <c r="R169" i="48"/>
  <c r="W160" i="48"/>
  <c r="W161" i="48"/>
  <c r="W162" i="48"/>
  <c r="W163" i="48"/>
  <c r="W164" i="48"/>
  <c r="W165" i="48"/>
  <c r="W166" i="48"/>
  <c r="W167" i="48"/>
  <c r="W168" i="48"/>
  <c r="W159" i="48"/>
  <c r="S159" i="48"/>
  <c r="T159" i="48"/>
  <c r="U159" i="48"/>
  <c r="V159" i="48"/>
  <c r="S160" i="48"/>
  <c r="T160" i="48"/>
  <c r="U160" i="48"/>
  <c r="V160" i="48"/>
  <c r="S161" i="48"/>
  <c r="T161" i="48"/>
  <c r="U161" i="48"/>
  <c r="V161" i="48"/>
  <c r="S162" i="48"/>
  <c r="T162" i="48"/>
  <c r="U162" i="48"/>
  <c r="V162" i="48"/>
  <c r="S163" i="48"/>
  <c r="T163" i="48"/>
  <c r="U163" i="48"/>
  <c r="V163" i="48"/>
  <c r="S164" i="48"/>
  <c r="T164" i="48"/>
  <c r="U164" i="48"/>
  <c r="V164" i="48"/>
  <c r="S165" i="48"/>
  <c r="T165" i="48"/>
  <c r="U165" i="48"/>
  <c r="V165" i="48"/>
  <c r="S166" i="48"/>
  <c r="T166" i="48"/>
  <c r="U166" i="48"/>
  <c r="V166" i="48"/>
  <c r="S167" i="48"/>
  <c r="T167" i="48"/>
  <c r="U167" i="48"/>
  <c r="V167" i="48"/>
  <c r="S168" i="48"/>
  <c r="T168" i="48"/>
  <c r="U168" i="48"/>
  <c r="V168" i="48"/>
  <c r="R160" i="48"/>
  <c r="R161" i="48"/>
  <c r="R162" i="48"/>
  <c r="R163" i="48"/>
  <c r="R164" i="48"/>
  <c r="R165" i="48"/>
  <c r="R166" i="48"/>
  <c r="R167" i="48"/>
  <c r="R168" i="48"/>
  <c r="R159" i="48"/>
  <c r="S158" i="48"/>
  <c r="T158" i="48"/>
  <c r="U158" i="48"/>
  <c r="V158" i="48"/>
  <c r="W158" i="48"/>
  <c r="R158" i="48"/>
  <c r="W157" i="48"/>
  <c r="S157" i="48"/>
  <c r="T157" i="48"/>
  <c r="U157" i="48"/>
  <c r="V157" i="48"/>
  <c r="R157" i="48"/>
  <c r="W148" i="48"/>
  <c r="W149" i="48"/>
  <c r="W150" i="48"/>
  <c r="W151" i="48"/>
  <c r="W152" i="48"/>
  <c r="W153" i="48"/>
  <c r="W154" i="48"/>
  <c r="W155" i="48"/>
  <c r="W156" i="48"/>
  <c r="W147" i="48"/>
  <c r="S147" i="48"/>
  <c r="T147" i="48"/>
  <c r="U147" i="48"/>
  <c r="V147" i="48"/>
  <c r="S148" i="48"/>
  <c r="T148" i="48"/>
  <c r="U148" i="48"/>
  <c r="V148" i="48"/>
  <c r="S149" i="48"/>
  <c r="T149" i="48"/>
  <c r="U149" i="48"/>
  <c r="V149" i="48"/>
  <c r="S150" i="48"/>
  <c r="T150" i="48"/>
  <c r="U150" i="48"/>
  <c r="V150" i="48"/>
  <c r="S151" i="48"/>
  <c r="T151" i="48"/>
  <c r="U151" i="48"/>
  <c r="V151" i="48"/>
  <c r="S152" i="48"/>
  <c r="T152" i="48"/>
  <c r="U152" i="48"/>
  <c r="V152" i="48"/>
  <c r="S153" i="48"/>
  <c r="T153" i="48"/>
  <c r="U153" i="48"/>
  <c r="V153" i="48"/>
  <c r="S154" i="48"/>
  <c r="T154" i="48"/>
  <c r="U154" i="48"/>
  <c r="V154" i="48"/>
  <c r="S155" i="48"/>
  <c r="T155" i="48"/>
  <c r="U155" i="48"/>
  <c r="V155" i="48"/>
  <c r="S156" i="48"/>
  <c r="T156" i="48"/>
  <c r="U156" i="48"/>
  <c r="V156" i="48"/>
  <c r="R148" i="48"/>
  <c r="R149" i="48"/>
  <c r="R150" i="48"/>
  <c r="R151" i="48"/>
  <c r="R152" i="48"/>
  <c r="R153" i="48"/>
  <c r="R154" i="48"/>
  <c r="R155" i="48"/>
  <c r="R156" i="48"/>
  <c r="R147" i="48"/>
  <c r="S146" i="48"/>
  <c r="T146" i="48"/>
  <c r="W146" i="48"/>
  <c r="R146" i="48"/>
  <c r="W145" i="48"/>
  <c r="T145" i="48"/>
  <c r="S145" i="48"/>
  <c r="U145" i="48"/>
  <c r="V145" i="48"/>
  <c r="R145" i="48"/>
  <c r="W136" i="48"/>
  <c r="W137" i="48"/>
  <c r="W138" i="48"/>
  <c r="W139" i="48"/>
  <c r="W140" i="48"/>
  <c r="W141" i="48"/>
  <c r="W142" i="48"/>
  <c r="W143" i="48"/>
  <c r="W144" i="48"/>
  <c r="W135" i="48"/>
  <c r="R136" i="48"/>
  <c r="S136" i="48"/>
  <c r="T136" i="48"/>
  <c r="U136" i="48"/>
  <c r="V136" i="48"/>
  <c r="R137" i="48"/>
  <c r="S137" i="48"/>
  <c r="T137" i="48"/>
  <c r="U137" i="48"/>
  <c r="V137" i="48"/>
  <c r="R138" i="48"/>
  <c r="S138" i="48"/>
  <c r="T138" i="48"/>
  <c r="U138" i="48"/>
  <c r="V138" i="48"/>
  <c r="R139" i="48"/>
  <c r="S139" i="48"/>
  <c r="T139" i="48"/>
  <c r="U139" i="48"/>
  <c r="V139" i="48"/>
  <c r="R140" i="48"/>
  <c r="S140" i="48"/>
  <c r="T140" i="48"/>
  <c r="U140" i="48"/>
  <c r="V140" i="48"/>
  <c r="R141" i="48"/>
  <c r="S141" i="48"/>
  <c r="T141" i="48"/>
  <c r="U141" i="48"/>
  <c r="V141" i="48"/>
  <c r="R142" i="48"/>
  <c r="S142" i="48"/>
  <c r="T142" i="48"/>
  <c r="U142" i="48"/>
  <c r="V142" i="48"/>
  <c r="R143" i="48"/>
  <c r="S143" i="48"/>
  <c r="T143" i="48"/>
  <c r="U143" i="48"/>
  <c r="V143" i="48"/>
  <c r="R144" i="48"/>
  <c r="S144" i="48"/>
  <c r="T144" i="48"/>
  <c r="U144" i="48"/>
  <c r="V144" i="48"/>
  <c r="S135" i="48"/>
  <c r="T135" i="48"/>
  <c r="U135" i="48"/>
  <c r="V135" i="48"/>
  <c r="R135" i="48"/>
  <c r="T134" i="48"/>
  <c r="U134" i="48"/>
  <c r="V134" i="48"/>
  <c r="W134" i="48"/>
  <c r="W133" i="48"/>
  <c r="S133" i="48"/>
  <c r="T133" i="48"/>
  <c r="U133" i="48"/>
  <c r="V133" i="48"/>
  <c r="R133" i="48"/>
  <c r="W124" i="48"/>
  <c r="W125" i="48"/>
  <c r="W126" i="48"/>
  <c r="W127" i="48"/>
  <c r="W128" i="48"/>
  <c r="W129" i="48"/>
  <c r="W130" i="48"/>
  <c r="W131" i="48"/>
  <c r="W132" i="48"/>
  <c r="W123" i="48"/>
  <c r="R124" i="48"/>
  <c r="S124" i="48"/>
  <c r="T124" i="48"/>
  <c r="U124" i="48"/>
  <c r="V124" i="48"/>
  <c r="R125" i="48"/>
  <c r="S125" i="48"/>
  <c r="T125" i="48"/>
  <c r="U125" i="48"/>
  <c r="V125" i="48"/>
  <c r="R126" i="48"/>
  <c r="S126" i="48"/>
  <c r="T126" i="48"/>
  <c r="U126" i="48"/>
  <c r="V126" i="48"/>
  <c r="R127" i="48"/>
  <c r="S127" i="48"/>
  <c r="T127" i="48"/>
  <c r="U127" i="48"/>
  <c r="V127" i="48"/>
  <c r="R128" i="48"/>
  <c r="S128" i="48"/>
  <c r="T128" i="48"/>
  <c r="U128" i="48"/>
  <c r="V128" i="48"/>
  <c r="R129" i="48"/>
  <c r="S129" i="48"/>
  <c r="T129" i="48"/>
  <c r="U129" i="48"/>
  <c r="V129" i="48"/>
  <c r="R130" i="48"/>
  <c r="S130" i="48"/>
  <c r="T130" i="48"/>
  <c r="U130" i="48"/>
  <c r="V130" i="48"/>
  <c r="R131" i="48"/>
  <c r="S131" i="48"/>
  <c r="T131" i="48"/>
  <c r="U131" i="48"/>
  <c r="V131" i="48"/>
  <c r="R132" i="48"/>
  <c r="S132" i="48"/>
  <c r="T132" i="48"/>
  <c r="U132" i="48"/>
  <c r="V132" i="48"/>
  <c r="S123" i="48"/>
  <c r="T123" i="48"/>
  <c r="U123" i="48"/>
  <c r="V123" i="48"/>
  <c r="R123" i="48"/>
  <c r="S122" i="48"/>
  <c r="T122" i="48"/>
  <c r="U122" i="48"/>
  <c r="V122" i="48"/>
  <c r="W122" i="48"/>
  <c r="R122" i="48"/>
  <c r="W121" i="48" l="1"/>
  <c r="T121" i="48"/>
  <c r="S121" i="48"/>
  <c r="U121" i="48"/>
  <c r="V121" i="48"/>
  <c r="R121" i="48"/>
  <c r="W112" i="48"/>
  <c r="W113" i="48"/>
  <c r="W114" i="48"/>
  <c r="W115" i="48"/>
  <c r="W116" i="48"/>
  <c r="W117" i="48"/>
  <c r="W118" i="48"/>
  <c r="W119" i="48"/>
  <c r="W120" i="48"/>
  <c r="W111" i="48"/>
  <c r="S111" i="48"/>
  <c r="T111" i="48"/>
  <c r="U111" i="48"/>
  <c r="V111" i="48"/>
  <c r="S112" i="48"/>
  <c r="T112" i="48"/>
  <c r="U112" i="48"/>
  <c r="V112" i="48"/>
  <c r="S113" i="48"/>
  <c r="T113" i="48"/>
  <c r="U113" i="48"/>
  <c r="V113" i="48"/>
  <c r="S114" i="48"/>
  <c r="T114" i="48"/>
  <c r="U114" i="48"/>
  <c r="V114" i="48"/>
  <c r="S115" i="48"/>
  <c r="T115" i="48"/>
  <c r="U115" i="48"/>
  <c r="V115" i="48"/>
  <c r="S116" i="48"/>
  <c r="T116" i="48"/>
  <c r="U116" i="48"/>
  <c r="V116" i="48"/>
  <c r="S117" i="48"/>
  <c r="T117" i="48"/>
  <c r="U117" i="48"/>
  <c r="V117" i="48"/>
  <c r="S118" i="48"/>
  <c r="T118" i="48"/>
  <c r="U118" i="48"/>
  <c r="V118" i="48"/>
  <c r="S119" i="48"/>
  <c r="T119" i="48"/>
  <c r="U119" i="48"/>
  <c r="V119" i="48"/>
  <c r="S120" i="48"/>
  <c r="T120" i="48"/>
  <c r="U120" i="48"/>
  <c r="V120" i="48"/>
  <c r="R112" i="48"/>
  <c r="R113" i="48"/>
  <c r="R114" i="48"/>
  <c r="R115" i="48"/>
  <c r="R116" i="48"/>
  <c r="R117" i="48"/>
  <c r="R118" i="48"/>
  <c r="R119" i="48"/>
  <c r="R120" i="48"/>
  <c r="R111" i="48"/>
  <c r="S110" i="48"/>
  <c r="T110" i="48"/>
  <c r="U110" i="48"/>
  <c r="V110" i="48"/>
  <c r="W110" i="48"/>
  <c r="R110" i="48"/>
  <c r="W109" i="48"/>
  <c r="S109" i="48"/>
  <c r="T109" i="48"/>
  <c r="U109" i="48"/>
  <c r="V109" i="48"/>
  <c r="R109" i="48"/>
  <c r="W100" i="48"/>
  <c r="W101" i="48"/>
  <c r="W102" i="48"/>
  <c r="W103" i="48"/>
  <c r="W104" i="48"/>
  <c r="W105" i="48"/>
  <c r="W106" i="48"/>
  <c r="W107" i="48"/>
  <c r="W108" i="48"/>
  <c r="W99" i="48"/>
  <c r="S99" i="48"/>
  <c r="T99" i="48"/>
  <c r="U99" i="48"/>
  <c r="V99" i="48"/>
  <c r="S100" i="48"/>
  <c r="T100" i="48"/>
  <c r="U100" i="48"/>
  <c r="V100" i="48"/>
  <c r="S101" i="48"/>
  <c r="T101" i="48"/>
  <c r="U101" i="48"/>
  <c r="V101" i="48"/>
  <c r="S102" i="48"/>
  <c r="T102" i="48"/>
  <c r="U102" i="48"/>
  <c r="V102" i="48"/>
  <c r="S103" i="48"/>
  <c r="T103" i="48"/>
  <c r="U103" i="48"/>
  <c r="V103" i="48"/>
  <c r="S104" i="48"/>
  <c r="T104" i="48"/>
  <c r="U104" i="48"/>
  <c r="V104" i="48"/>
  <c r="S105" i="48"/>
  <c r="T105" i="48"/>
  <c r="U105" i="48"/>
  <c r="V105" i="48"/>
  <c r="S106" i="48"/>
  <c r="T106" i="48"/>
  <c r="U106" i="48"/>
  <c r="V106" i="48"/>
  <c r="S107" i="48"/>
  <c r="T107" i="48"/>
  <c r="U107" i="48"/>
  <c r="V107" i="48"/>
  <c r="S108" i="48"/>
  <c r="T108" i="48"/>
  <c r="U108" i="48"/>
  <c r="V108" i="48"/>
  <c r="R100" i="48"/>
  <c r="R101" i="48"/>
  <c r="R102" i="48"/>
  <c r="R103" i="48"/>
  <c r="R104" i="48"/>
  <c r="R105" i="48"/>
  <c r="R106" i="48"/>
  <c r="R107" i="48"/>
  <c r="R108" i="48"/>
  <c r="R99" i="48"/>
  <c r="S98" i="48"/>
  <c r="T98" i="48"/>
  <c r="U98" i="48"/>
  <c r="V98" i="48"/>
  <c r="W98" i="48"/>
  <c r="R98" i="48"/>
  <c r="W97" i="48"/>
  <c r="S97" i="48"/>
  <c r="T97" i="48"/>
  <c r="U97" i="48"/>
  <c r="V97" i="48"/>
  <c r="R97" i="48"/>
  <c r="W88" i="48"/>
  <c r="W89" i="48"/>
  <c r="W90" i="48"/>
  <c r="W91" i="48"/>
  <c r="W92" i="48"/>
  <c r="W93" i="48"/>
  <c r="W94" i="48"/>
  <c r="W95" i="48"/>
  <c r="W96" i="48"/>
  <c r="W87" i="48"/>
  <c r="S87" i="48"/>
  <c r="T87" i="48"/>
  <c r="U87" i="48"/>
  <c r="V87" i="48"/>
  <c r="S88" i="48"/>
  <c r="T88" i="48"/>
  <c r="U88" i="48"/>
  <c r="V88" i="48"/>
  <c r="S89" i="48"/>
  <c r="T89" i="48"/>
  <c r="U89" i="48"/>
  <c r="V89" i="48"/>
  <c r="S90" i="48"/>
  <c r="T90" i="48"/>
  <c r="U90" i="48"/>
  <c r="V90" i="48"/>
  <c r="S91" i="48"/>
  <c r="T91" i="48"/>
  <c r="U91" i="48"/>
  <c r="V91" i="48"/>
  <c r="S92" i="48"/>
  <c r="T92" i="48"/>
  <c r="U92" i="48"/>
  <c r="V92" i="48"/>
  <c r="S93" i="48"/>
  <c r="T93" i="48"/>
  <c r="U93" i="48"/>
  <c r="V93" i="48"/>
  <c r="S94" i="48"/>
  <c r="T94" i="48"/>
  <c r="U94" i="48"/>
  <c r="V94" i="48"/>
  <c r="S95" i="48"/>
  <c r="T95" i="48"/>
  <c r="U95" i="48"/>
  <c r="V95" i="48"/>
  <c r="S96" i="48"/>
  <c r="T96" i="48"/>
  <c r="U96" i="48"/>
  <c r="V96" i="48"/>
  <c r="R88" i="48"/>
  <c r="R89" i="48"/>
  <c r="R90" i="48"/>
  <c r="R91" i="48"/>
  <c r="R92" i="48"/>
  <c r="R93" i="48"/>
  <c r="R94" i="48"/>
  <c r="R95" i="48"/>
  <c r="R96" i="48"/>
  <c r="R87" i="48"/>
  <c r="S86" i="48"/>
  <c r="T86" i="48"/>
  <c r="U86" i="48"/>
  <c r="V86" i="48"/>
  <c r="W86" i="48"/>
  <c r="R86" i="48"/>
  <c r="W85" i="48"/>
  <c r="S85" i="48"/>
  <c r="T85" i="48"/>
  <c r="U85" i="48"/>
  <c r="V85" i="48"/>
  <c r="R85" i="48"/>
  <c r="W76" i="48"/>
  <c r="W77" i="48"/>
  <c r="W78" i="48"/>
  <c r="W79" i="48"/>
  <c r="W80" i="48"/>
  <c r="W81" i="48"/>
  <c r="W82" i="48"/>
  <c r="W83" i="48"/>
  <c r="W84" i="48"/>
  <c r="W75" i="48"/>
  <c r="S75" i="48"/>
  <c r="T75" i="48"/>
  <c r="U75" i="48"/>
  <c r="V75" i="48"/>
  <c r="S76" i="48"/>
  <c r="T76" i="48"/>
  <c r="U76" i="48"/>
  <c r="V76" i="48"/>
  <c r="S77" i="48"/>
  <c r="T77" i="48"/>
  <c r="U77" i="48"/>
  <c r="V77" i="48"/>
  <c r="S78" i="48"/>
  <c r="T78" i="48"/>
  <c r="U78" i="48"/>
  <c r="V78" i="48"/>
  <c r="S79" i="48"/>
  <c r="T79" i="48"/>
  <c r="U79" i="48"/>
  <c r="V79" i="48"/>
  <c r="S80" i="48"/>
  <c r="T80" i="48"/>
  <c r="U80" i="48"/>
  <c r="V80" i="48"/>
  <c r="S81" i="48"/>
  <c r="T81" i="48"/>
  <c r="U81" i="48"/>
  <c r="V81" i="48"/>
  <c r="S82" i="48"/>
  <c r="T82" i="48"/>
  <c r="U82" i="48"/>
  <c r="V82" i="48"/>
  <c r="S83" i="48"/>
  <c r="T83" i="48"/>
  <c r="U83" i="48"/>
  <c r="V83" i="48"/>
  <c r="S84" i="48"/>
  <c r="T84" i="48"/>
  <c r="U84" i="48"/>
  <c r="V84" i="48"/>
  <c r="R76" i="48"/>
  <c r="R77" i="48"/>
  <c r="R78" i="48"/>
  <c r="R79" i="48"/>
  <c r="R80" i="48"/>
  <c r="R81" i="48"/>
  <c r="R82" i="48"/>
  <c r="R83" i="48"/>
  <c r="R84" i="48"/>
  <c r="R75" i="48"/>
  <c r="S74" i="48"/>
  <c r="T74" i="48"/>
  <c r="U74" i="48"/>
  <c r="V74" i="48"/>
  <c r="W74" i="48"/>
  <c r="R74" i="48"/>
  <c r="W73" i="48"/>
  <c r="T73" i="48"/>
  <c r="S73" i="48"/>
  <c r="U73" i="48"/>
  <c r="V73" i="48"/>
  <c r="R73" i="48"/>
  <c r="W64" i="48"/>
  <c r="W65" i="48"/>
  <c r="W66" i="48"/>
  <c r="W67" i="48"/>
  <c r="W68" i="48"/>
  <c r="W69" i="48"/>
  <c r="W70" i="48"/>
  <c r="W71" i="48"/>
  <c r="W72" i="48"/>
  <c r="W63" i="48"/>
  <c r="S63" i="48"/>
  <c r="T63" i="48"/>
  <c r="U63" i="48"/>
  <c r="V63" i="48"/>
  <c r="S64" i="48"/>
  <c r="T64" i="48"/>
  <c r="U64" i="48"/>
  <c r="V64" i="48"/>
  <c r="S65" i="48"/>
  <c r="T65" i="48"/>
  <c r="U65" i="48"/>
  <c r="V65" i="48"/>
  <c r="S66" i="48"/>
  <c r="T66" i="48"/>
  <c r="U66" i="48"/>
  <c r="V66" i="48"/>
  <c r="S67" i="48"/>
  <c r="T67" i="48"/>
  <c r="U67" i="48"/>
  <c r="V67" i="48"/>
  <c r="S68" i="48"/>
  <c r="T68" i="48"/>
  <c r="U68" i="48"/>
  <c r="V68" i="48"/>
  <c r="S69" i="48"/>
  <c r="T69" i="48"/>
  <c r="U69" i="48"/>
  <c r="V69" i="48"/>
  <c r="S70" i="48"/>
  <c r="T70" i="48"/>
  <c r="U70" i="48"/>
  <c r="V70" i="48"/>
  <c r="S71" i="48"/>
  <c r="T71" i="48"/>
  <c r="U71" i="48"/>
  <c r="V71" i="48"/>
  <c r="S72" i="48"/>
  <c r="T72" i="48"/>
  <c r="U72" i="48"/>
  <c r="V72" i="48"/>
  <c r="R64" i="48"/>
  <c r="R65" i="48"/>
  <c r="R66" i="48"/>
  <c r="R67" i="48"/>
  <c r="R68" i="48"/>
  <c r="R69" i="48"/>
  <c r="R70" i="48"/>
  <c r="R71" i="48"/>
  <c r="R72" i="48"/>
  <c r="R63" i="48"/>
  <c r="S62" i="48"/>
  <c r="T62" i="48"/>
  <c r="U62" i="48"/>
  <c r="V62" i="48"/>
  <c r="W62" i="48"/>
  <c r="R62" i="48"/>
  <c r="W61" i="48"/>
  <c r="S61" i="48"/>
  <c r="T61" i="48"/>
  <c r="U61" i="48"/>
  <c r="V61" i="48"/>
  <c r="R61" i="48"/>
  <c r="W52" i="48"/>
  <c r="W53" i="48"/>
  <c r="W54" i="48"/>
  <c r="W55" i="48"/>
  <c r="W56" i="48"/>
  <c r="W57" i="48"/>
  <c r="W58" i="48"/>
  <c r="W59" i="48"/>
  <c r="W60" i="48"/>
  <c r="W51" i="48"/>
  <c r="R52" i="48"/>
  <c r="S52" i="48"/>
  <c r="T52" i="48"/>
  <c r="U52" i="48"/>
  <c r="V52" i="48"/>
  <c r="R53" i="48"/>
  <c r="S53" i="48"/>
  <c r="T53" i="48"/>
  <c r="U53" i="48"/>
  <c r="V53" i="48"/>
  <c r="R54" i="48"/>
  <c r="S54" i="48"/>
  <c r="T54" i="48"/>
  <c r="U54" i="48"/>
  <c r="V54" i="48"/>
  <c r="R55" i="48"/>
  <c r="S55" i="48"/>
  <c r="T55" i="48"/>
  <c r="U55" i="48"/>
  <c r="V55" i="48"/>
  <c r="R56" i="48"/>
  <c r="S56" i="48"/>
  <c r="T56" i="48"/>
  <c r="U56" i="48"/>
  <c r="V56" i="48"/>
  <c r="R57" i="48"/>
  <c r="S57" i="48"/>
  <c r="T57" i="48"/>
  <c r="U57" i="48"/>
  <c r="V57" i="48"/>
  <c r="R58" i="48"/>
  <c r="S58" i="48"/>
  <c r="T58" i="48"/>
  <c r="U58" i="48"/>
  <c r="V58" i="48"/>
  <c r="R59" i="48"/>
  <c r="S59" i="48"/>
  <c r="T59" i="48"/>
  <c r="U59" i="48"/>
  <c r="V59" i="48"/>
  <c r="R60" i="48"/>
  <c r="S60" i="48"/>
  <c r="T60" i="48"/>
  <c r="U60" i="48"/>
  <c r="V60" i="48"/>
  <c r="S51" i="48"/>
  <c r="T51" i="48"/>
  <c r="U51" i="48"/>
  <c r="V51" i="48"/>
  <c r="R51" i="48"/>
  <c r="S50" i="48"/>
  <c r="T50" i="48"/>
  <c r="U50" i="48"/>
  <c r="V50" i="48"/>
  <c r="W50" i="48"/>
  <c r="R50" i="48"/>
  <c r="W49" i="48"/>
  <c r="T49" i="48"/>
  <c r="S49" i="48"/>
  <c r="U49" i="48"/>
  <c r="V49" i="48"/>
  <c r="R49" i="48"/>
  <c r="W40" i="48"/>
  <c r="W41" i="48"/>
  <c r="W42" i="48"/>
  <c r="W43" i="48"/>
  <c r="W44" i="48"/>
  <c r="W45" i="48"/>
  <c r="W46" i="48"/>
  <c r="W47" i="48"/>
  <c r="W48" i="48"/>
  <c r="W39" i="48"/>
  <c r="R40" i="48"/>
  <c r="S40" i="48"/>
  <c r="T40" i="48"/>
  <c r="U40" i="48"/>
  <c r="V40" i="48"/>
  <c r="R41" i="48"/>
  <c r="S41" i="48"/>
  <c r="T41" i="48"/>
  <c r="U41" i="48"/>
  <c r="V41" i="48"/>
  <c r="R42" i="48"/>
  <c r="S42" i="48"/>
  <c r="T42" i="48"/>
  <c r="U42" i="48"/>
  <c r="V42" i="48"/>
  <c r="R43" i="48"/>
  <c r="S43" i="48"/>
  <c r="T43" i="48"/>
  <c r="U43" i="48"/>
  <c r="V43" i="48"/>
  <c r="R44" i="48"/>
  <c r="S44" i="48"/>
  <c r="T44" i="48"/>
  <c r="U44" i="48"/>
  <c r="V44" i="48"/>
  <c r="R45" i="48"/>
  <c r="S45" i="48"/>
  <c r="T45" i="48"/>
  <c r="U45" i="48"/>
  <c r="V45" i="48"/>
  <c r="R46" i="48"/>
  <c r="S46" i="48"/>
  <c r="T46" i="48"/>
  <c r="U46" i="48"/>
  <c r="V46" i="48"/>
  <c r="R47" i="48"/>
  <c r="S47" i="48"/>
  <c r="T47" i="48"/>
  <c r="U47" i="48"/>
  <c r="V47" i="48"/>
  <c r="R48" i="48"/>
  <c r="S48" i="48"/>
  <c r="T48" i="48"/>
  <c r="U48" i="48"/>
  <c r="V48" i="48"/>
  <c r="S39" i="48"/>
  <c r="T39" i="48"/>
  <c r="U39" i="48"/>
  <c r="V39" i="48"/>
  <c r="R39" i="48"/>
  <c r="S38" i="48"/>
  <c r="T38" i="48"/>
  <c r="U38" i="48"/>
  <c r="V38" i="48"/>
  <c r="W38" i="48"/>
  <c r="R38" i="48"/>
  <c r="W37" i="48"/>
  <c r="S37" i="48"/>
  <c r="T37" i="48"/>
  <c r="U37" i="48"/>
  <c r="V37" i="48"/>
  <c r="R37" i="48"/>
  <c r="W28" i="48"/>
  <c r="W29" i="48"/>
  <c r="W30" i="48"/>
  <c r="W31" i="48"/>
  <c r="W32" i="48"/>
  <c r="W33" i="48"/>
  <c r="W34" i="48"/>
  <c r="W35" i="48"/>
  <c r="W36" i="48"/>
  <c r="W27" i="48"/>
  <c r="R28" i="48"/>
  <c r="S28" i="48"/>
  <c r="T28" i="48"/>
  <c r="U28" i="48"/>
  <c r="V28" i="48"/>
  <c r="R29" i="48"/>
  <c r="S29" i="48"/>
  <c r="T29" i="48"/>
  <c r="U29" i="48"/>
  <c r="V29" i="48"/>
  <c r="R30" i="48"/>
  <c r="S30" i="48"/>
  <c r="T30" i="48"/>
  <c r="U30" i="48"/>
  <c r="V30" i="48"/>
  <c r="R31" i="48"/>
  <c r="S31" i="48"/>
  <c r="T31" i="48"/>
  <c r="U31" i="48"/>
  <c r="V31" i="48"/>
  <c r="R32" i="48"/>
  <c r="S32" i="48"/>
  <c r="T32" i="48"/>
  <c r="U32" i="48"/>
  <c r="V32" i="48"/>
  <c r="R33" i="48"/>
  <c r="S33" i="48"/>
  <c r="T33" i="48"/>
  <c r="U33" i="48"/>
  <c r="V33" i="48"/>
  <c r="R34" i="48"/>
  <c r="S34" i="48"/>
  <c r="T34" i="48"/>
  <c r="U34" i="48"/>
  <c r="V34" i="48"/>
  <c r="R35" i="48"/>
  <c r="S35" i="48"/>
  <c r="T35" i="48"/>
  <c r="U35" i="48"/>
  <c r="V35" i="48"/>
  <c r="R36" i="48"/>
  <c r="S36" i="48"/>
  <c r="T36" i="48"/>
  <c r="U36" i="48"/>
  <c r="V36" i="48"/>
  <c r="S27" i="48"/>
  <c r="T27" i="48"/>
  <c r="U27" i="48"/>
  <c r="V27" i="48"/>
  <c r="R27" i="48"/>
  <c r="V26" i="48"/>
  <c r="U26" i="48"/>
  <c r="S26" i="48"/>
  <c r="R26" i="48"/>
  <c r="S25" i="48"/>
  <c r="T25" i="48"/>
  <c r="U25" i="48"/>
  <c r="V25" i="48"/>
  <c r="W25" i="48"/>
  <c r="R25" i="48"/>
  <c r="S24" i="48"/>
  <c r="T24" i="48"/>
  <c r="U24" i="48"/>
  <c r="V24" i="48"/>
  <c r="W24" i="48"/>
  <c r="R24" i="48"/>
  <c r="W5" i="48"/>
  <c r="W6" i="48"/>
  <c r="W7" i="48"/>
  <c r="W8" i="48"/>
  <c r="W9" i="48"/>
  <c r="W10" i="48"/>
  <c r="W11" i="48"/>
  <c r="W12" i="48"/>
  <c r="W13" i="48"/>
  <c r="W14" i="48"/>
  <c r="W15" i="48"/>
  <c r="W16" i="48"/>
  <c r="W17" i="48"/>
  <c r="W18" i="48"/>
  <c r="W19" i="48"/>
  <c r="W20" i="48"/>
  <c r="W21" i="48"/>
  <c r="W22" i="48"/>
  <c r="W23" i="48"/>
  <c r="W4" i="48"/>
  <c r="V5" i="48"/>
  <c r="V6" i="48"/>
  <c r="V7" i="48"/>
  <c r="V8" i="48"/>
  <c r="V9" i="48"/>
  <c r="V10" i="48"/>
  <c r="V11" i="48"/>
  <c r="V12" i="48"/>
  <c r="V13" i="48"/>
  <c r="V14" i="48"/>
  <c r="V15" i="48"/>
  <c r="V16" i="48"/>
  <c r="V17" i="48"/>
  <c r="V18" i="48"/>
  <c r="V19" i="48"/>
  <c r="V20" i="48"/>
  <c r="V21" i="48"/>
  <c r="V22" i="48"/>
  <c r="V23" i="48"/>
  <c r="V4" i="48"/>
  <c r="U5" i="48"/>
  <c r="U6" i="48"/>
  <c r="U7" i="48"/>
  <c r="U8" i="48"/>
  <c r="U9" i="48"/>
  <c r="U10" i="48"/>
  <c r="U11" i="48"/>
  <c r="U12" i="48"/>
  <c r="U13" i="48"/>
  <c r="U14" i="48"/>
  <c r="U15" i="48"/>
  <c r="U16" i="48"/>
  <c r="U17" i="48"/>
  <c r="U18" i="48"/>
  <c r="U19" i="48"/>
  <c r="U20" i="48"/>
  <c r="U21" i="48"/>
  <c r="U22" i="48"/>
  <c r="U23" i="48"/>
  <c r="U4" i="48"/>
  <c r="T5" i="48"/>
  <c r="T6" i="48"/>
  <c r="T7" i="48"/>
  <c r="T8" i="48"/>
  <c r="T9" i="48"/>
  <c r="T10" i="48"/>
  <c r="T11" i="48"/>
  <c r="T12" i="48"/>
  <c r="T13" i="48"/>
  <c r="T14" i="48"/>
  <c r="T15" i="48"/>
  <c r="T16" i="48"/>
  <c r="T17" i="48"/>
  <c r="T18" i="48"/>
  <c r="T19" i="48"/>
  <c r="T20" i="48"/>
  <c r="T21" i="48"/>
  <c r="T22" i="48"/>
  <c r="T23" i="48"/>
  <c r="T4" i="48"/>
  <c r="S5" i="48"/>
  <c r="S6" i="48"/>
  <c r="S7" i="48"/>
  <c r="S8" i="48"/>
  <c r="S9" i="48"/>
  <c r="S10" i="48"/>
  <c r="S11" i="48"/>
  <c r="S12" i="48"/>
  <c r="S13" i="48"/>
  <c r="S14" i="48"/>
  <c r="S15" i="48"/>
  <c r="S16" i="48"/>
  <c r="S17" i="48"/>
  <c r="S18" i="48"/>
  <c r="S19" i="48"/>
  <c r="S20" i="48"/>
  <c r="S21" i="48"/>
  <c r="S22" i="48"/>
  <c r="S23" i="48"/>
  <c r="S4" i="48"/>
  <c r="R5" i="48"/>
  <c r="R6" i="48"/>
  <c r="R7" i="48"/>
  <c r="R8" i="48"/>
  <c r="R9" i="48"/>
  <c r="R10" i="48"/>
  <c r="R11" i="48"/>
  <c r="R12" i="48"/>
  <c r="R13" i="48"/>
  <c r="R14" i="48"/>
  <c r="R15" i="48"/>
  <c r="R16" i="48"/>
  <c r="R17" i="48"/>
  <c r="R18" i="48"/>
  <c r="R19" i="48"/>
  <c r="R20" i="48"/>
  <c r="R21" i="48"/>
  <c r="R22" i="48"/>
  <c r="R23" i="48"/>
  <c r="R4" i="48"/>
  <c r="M27" i="48" l="1"/>
  <c r="N27" i="48"/>
  <c r="R134" i="48"/>
  <c r="U146" i="48" l="1"/>
  <c r="U257" i="48"/>
  <c r="U259" i="48"/>
  <c r="U262" i="48"/>
  <c r="R261" i="48"/>
  <c r="R255" i="48"/>
  <c r="R264" i="48"/>
  <c r="U261" i="48"/>
  <c r="R260" i="48"/>
  <c r="R258" i="48"/>
  <c r="R256" i="48"/>
  <c r="U255" i="48"/>
  <c r="U264" i="48"/>
  <c r="R263" i="48"/>
  <c r="U260" i="48"/>
  <c r="R259" i="48"/>
  <c r="U258" i="48"/>
  <c r="R257" i="48"/>
  <c r="U256" i="48"/>
  <c r="R262" i="48"/>
  <c r="U263" i="48"/>
  <c r="G5" i="49"/>
  <c r="G6" i="49"/>
  <c r="G7" i="49"/>
  <c r="G8" i="49"/>
  <c r="G9" i="49"/>
  <c r="G10" i="49"/>
  <c r="G11" i="49"/>
  <c r="G12" i="49"/>
  <c r="G13" i="49"/>
  <c r="G14" i="49"/>
  <c r="G15" i="49"/>
  <c r="G4" i="49"/>
  <c r="V146" i="48" l="1"/>
  <c r="S134" i="48"/>
  <c r="V255" i="48"/>
  <c r="W255" i="48"/>
  <c r="T255" i="48"/>
  <c r="S255" i="48"/>
  <c r="F27" i="49"/>
  <c r="F23" i="49"/>
  <c r="E28" i="38" s="1"/>
  <c r="E27" i="50"/>
  <c r="E24" i="50"/>
  <c r="E28" i="37" s="1"/>
  <c r="T262" i="48" l="1"/>
  <c r="V257" i="48"/>
  <c r="R265" i="48"/>
  <c r="V262" i="48"/>
  <c r="S264" i="48"/>
  <c r="V264" i="48"/>
  <c r="S257" i="48"/>
  <c r="T260" i="48"/>
  <c r="W257" i="48"/>
  <c r="W261" i="48"/>
  <c r="S256" i="48"/>
  <c r="V256" i="48"/>
  <c r="W259" i="48"/>
  <c r="V258" i="48"/>
  <c r="V260" i="48"/>
  <c r="W262" i="48"/>
  <c r="W264" i="48"/>
  <c r="S260" i="48"/>
  <c r="V261" i="48"/>
  <c r="S259" i="48"/>
  <c r="W256" i="48"/>
  <c r="S261" i="48"/>
  <c r="U265" i="48"/>
  <c r="S263" i="48"/>
  <c r="W258" i="48"/>
  <c r="W260" i="48"/>
  <c r="S258" i="48"/>
  <c r="W263" i="48"/>
  <c r="V259" i="48"/>
  <c r="T258" i="48"/>
  <c r="T257" i="48"/>
  <c r="T264" i="48"/>
  <c r="V263" i="48"/>
  <c r="S262" i="48"/>
  <c r="T256" i="48"/>
  <c r="T259" i="48"/>
  <c r="T261" i="48"/>
  <c r="T263" i="48"/>
  <c r="N68" i="48"/>
  <c r="N112" i="48"/>
  <c r="N345" i="48"/>
  <c r="M291" i="48"/>
  <c r="N291" i="48" s="1"/>
  <c r="M28" i="48"/>
  <c r="N28" i="48" s="1"/>
  <c r="M29" i="48"/>
  <c r="N29" i="48" s="1"/>
  <c r="M30" i="48"/>
  <c r="N30" i="48" s="1"/>
  <c r="M31" i="48"/>
  <c r="N31" i="48" s="1"/>
  <c r="M32" i="48"/>
  <c r="N32" i="48" s="1"/>
  <c r="M33" i="48"/>
  <c r="N33" i="48" s="1"/>
  <c r="M34" i="48"/>
  <c r="N34" i="48" s="1"/>
  <c r="M35" i="48"/>
  <c r="N35" i="48" s="1"/>
  <c r="M36" i="48"/>
  <c r="N36" i="48" s="1"/>
  <c r="M37" i="48"/>
  <c r="N37" i="48" s="1"/>
  <c r="M38" i="48"/>
  <c r="N38" i="48" s="1"/>
  <c r="M39" i="48"/>
  <c r="N39" i="48" s="1"/>
  <c r="M40" i="48"/>
  <c r="N40" i="48" s="1"/>
  <c r="M41" i="48"/>
  <c r="N41" i="48" s="1"/>
  <c r="M42" i="48"/>
  <c r="N42" i="48" s="1"/>
  <c r="M43" i="48"/>
  <c r="N43" i="48" s="1"/>
  <c r="M44" i="48"/>
  <c r="N44" i="48" s="1"/>
  <c r="M45" i="48"/>
  <c r="N45" i="48" s="1"/>
  <c r="M46" i="48"/>
  <c r="N46" i="48" s="1"/>
  <c r="M47" i="48"/>
  <c r="N47" i="48" s="1"/>
  <c r="M48" i="48"/>
  <c r="N48" i="48" s="1"/>
  <c r="M49" i="48"/>
  <c r="N49" i="48" s="1"/>
  <c r="M50" i="48"/>
  <c r="N50" i="48" s="1"/>
  <c r="M51" i="48"/>
  <c r="N51" i="48" s="1"/>
  <c r="M52" i="48"/>
  <c r="N52" i="48" s="1"/>
  <c r="M53" i="48"/>
  <c r="N53" i="48" s="1"/>
  <c r="M54" i="48"/>
  <c r="N54" i="48" s="1"/>
  <c r="M55" i="48"/>
  <c r="N55" i="48" s="1"/>
  <c r="M56" i="48"/>
  <c r="N56" i="48" s="1"/>
  <c r="M57" i="48"/>
  <c r="N57" i="48" s="1"/>
  <c r="M58" i="48"/>
  <c r="N58" i="48" s="1"/>
  <c r="M59" i="48"/>
  <c r="N59" i="48" s="1"/>
  <c r="M60" i="48"/>
  <c r="N60" i="48" s="1"/>
  <c r="M61" i="48"/>
  <c r="N61" i="48" s="1"/>
  <c r="M62" i="48"/>
  <c r="N62" i="48" s="1"/>
  <c r="M63" i="48"/>
  <c r="N63" i="48" s="1"/>
  <c r="M64" i="48"/>
  <c r="N64" i="48" s="1"/>
  <c r="M65" i="48"/>
  <c r="N65" i="48" s="1"/>
  <c r="M66" i="48"/>
  <c r="N66" i="48" s="1"/>
  <c r="M67" i="48"/>
  <c r="N67" i="48" s="1"/>
  <c r="M68" i="48"/>
  <c r="M69" i="48"/>
  <c r="N69" i="48" s="1"/>
  <c r="M70" i="48"/>
  <c r="N70" i="48" s="1"/>
  <c r="M71" i="48"/>
  <c r="N71" i="48" s="1"/>
  <c r="M72" i="48"/>
  <c r="N72" i="48" s="1"/>
  <c r="M73" i="48"/>
  <c r="N73" i="48" s="1"/>
  <c r="M74" i="48"/>
  <c r="N74" i="48" s="1"/>
  <c r="M75" i="48"/>
  <c r="N75" i="48" s="1"/>
  <c r="M76" i="48"/>
  <c r="N76" i="48" s="1"/>
  <c r="M77" i="48"/>
  <c r="N77" i="48" s="1"/>
  <c r="M78" i="48"/>
  <c r="N78" i="48" s="1"/>
  <c r="M79" i="48"/>
  <c r="N79" i="48" s="1"/>
  <c r="M80" i="48"/>
  <c r="N80" i="48" s="1"/>
  <c r="M81" i="48"/>
  <c r="N81" i="48" s="1"/>
  <c r="M82" i="48"/>
  <c r="N82" i="48" s="1"/>
  <c r="M83" i="48"/>
  <c r="N83" i="48" s="1"/>
  <c r="M84" i="48"/>
  <c r="N84" i="48" s="1"/>
  <c r="M85" i="48"/>
  <c r="N85" i="48" s="1"/>
  <c r="M86" i="48"/>
  <c r="N86" i="48" s="1"/>
  <c r="M87" i="48"/>
  <c r="N87" i="48" s="1"/>
  <c r="M88" i="48"/>
  <c r="N88" i="48" s="1"/>
  <c r="M89" i="48"/>
  <c r="N89" i="48" s="1"/>
  <c r="M90" i="48"/>
  <c r="N90" i="48" s="1"/>
  <c r="M91" i="48"/>
  <c r="N91" i="48" s="1"/>
  <c r="M92" i="48"/>
  <c r="N92" i="48" s="1"/>
  <c r="M93" i="48"/>
  <c r="N93" i="48" s="1"/>
  <c r="M94" i="48"/>
  <c r="N94" i="48" s="1"/>
  <c r="M95" i="48"/>
  <c r="N95" i="48" s="1"/>
  <c r="M96" i="48"/>
  <c r="N96" i="48" s="1"/>
  <c r="M97" i="48"/>
  <c r="N97" i="48" s="1"/>
  <c r="M98" i="48"/>
  <c r="N98" i="48" s="1"/>
  <c r="M99" i="48"/>
  <c r="N99" i="48" s="1"/>
  <c r="M100" i="48"/>
  <c r="N100" i="48" s="1"/>
  <c r="M101" i="48"/>
  <c r="N101" i="48" s="1"/>
  <c r="M102" i="48"/>
  <c r="N102" i="48" s="1"/>
  <c r="M103" i="48"/>
  <c r="N103" i="48" s="1"/>
  <c r="M104" i="48"/>
  <c r="N104" i="48" s="1"/>
  <c r="M105" i="48"/>
  <c r="N105" i="48" s="1"/>
  <c r="M106" i="48"/>
  <c r="N106" i="48" s="1"/>
  <c r="M107" i="48"/>
  <c r="N107" i="48" s="1"/>
  <c r="M108" i="48"/>
  <c r="N108" i="48" s="1"/>
  <c r="M109" i="48"/>
  <c r="N109" i="48" s="1"/>
  <c r="M110" i="48"/>
  <c r="N110" i="48" s="1"/>
  <c r="M111" i="48"/>
  <c r="N111" i="48" s="1"/>
  <c r="M112" i="48"/>
  <c r="M113" i="48"/>
  <c r="N113" i="48" s="1"/>
  <c r="M114" i="48"/>
  <c r="N114" i="48" s="1"/>
  <c r="M115" i="48"/>
  <c r="N115" i="48" s="1"/>
  <c r="M116" i="48"/>
  <c r="N116" i="48" s="1"/>
  <c r="M117" i="48"/>
  <c r="N117" i="48" s="1"/>
  <c r="M118" i="48"/>
  <c r="N118" i="48" s="1"/>
  <c r="M119" i="48"/>
  <c r="N119" i="48" s="1"/>
  <c r="M120" i="48"/>
  <c r="N120" i="48" s="1"/>
  <c r="M121" i="48"/>
  <c r="N121" i="48" s="1"/>
  <c r="M122" i="48"/>
  <c r="N122" i="48" s="1"/>
  <c r="M123" i="48"/>
  <c r="N123" i="48" s="1"/>
  <c r="M124" i="48"/>
  <c r="N124" i="48" s="1"/>
  <c r="M125" i="48"/>
  <c r="N125" i="48" s="1"/>
  <c r="M126" i="48"/>
  <c r="N126" i="48" s="1"/>
  <c r="M127" i="48"/>
  <c r="N127" i="48" s="1"/>
  <c r="M128" i="48"/>
  <c r="N128" i="48" s="1"/>
  <c r="M129" i="48"/>
  <c r="N129" i="48" s="1"/>
  <c r="M130" i="48"/>
  <c r="N130" i="48" s="1"/>
  <c r="M131" i="48"/>
  <c r="N131" i="48" s="1"/>
  <c r="M132" i="48"/>
  <c r="N132" i="48" s="1"/>
  <c r="M133" i="48"/>
  <c r="N133" i="48" s="1"/>
  <c r="M134" i="48"/>
  <c r="N134" i="48" s="1"/>
  <c r="M135" i="48"/>
  <c r="N135" i="48" s="1"/>
  <c r="M136" i="48"/>
  <c r="N136" i="48" s="1"/>
  <c r="M137" i="48"/>
  <c r="N137" i="48" s="1"/>
  <c r="M138" i="48"/>
  <c r="N138" i="48" s="1"/>
  <c r="M139" i="48"/>
  <c r="N139" i="48" s="1"/>
  <c r="M140" i="48"/>
  <c r="N140" i="48" s="1"/>
  <c r="M141" i="48"/>
  <c r="N141" i="48" s="1"/>
  <c r="M142" i="48"/>
  <c r="N142" i="48" s="1"/>
  <c r="M143" i="48"/>
  <c r="N143" i="48" s="1"/>
  <c r="M144" i="48"/>
  <c r="N144" i="48" s="1"/>
  <c r="M145" i="48"/>
  <c r="N145" i="48" s="1"/>
  <c r="M146" i="48"/>
  <c r="N146" i="48" s="1"/>
  <c r="M147" i="48"/>
  <c r="N147" i="48" s="1"/>
  <c r="M148" i="48"/>
  <c r="N148" i="48" s="1"/>
  <c r="M149" i="48"/>
  <c r="N149" i="48" s="1"/>
  <c r="M150" i="48"/>
  <c r="N150" i="48" s="1"/>
  <c r="M151" i="48"/>
  <c r="N151" i="48" s="1"/>
  <c r="M152" i="48"/>
  <c r="N152" i="48" s="1"/>
  <c r="M153" i="48"/>
  <c r="N153" i="48" s="1"/>
  <c r="M154" i="48"/>
  <c r="N154" i="48" s="1"/>
  <c r="M155" i="48"/>
  <c r="N155" i="48" s="1"/>
  <c r="M156" i="48"/>
  <c r="N156" i="48" s="1"/>
  <c r="M157" i="48"/>
  <c r="N157" i="48" s="1"/>
  <c r="M158" i="48"/>
  <c r="N158" i="48" s="1"/>
  <c r="M159" i="48"/>
  <c r="N159" i="48" s="1"/>
  <c r="M160" i="48"/>
  <c r="N160" i="48" s="1"/>
  <c r="M161" i="48"/>
  <c r="N161" i="48" s="1"/>
  <c r="M162" i="48"/>
  <c r="N162" i="48" s="1"/>
  <c r="M163" i="48"/>
  <c r="N163" i="48" s="1"/>
  <c r="M164" i="48"/>
  <c r="N164" i="48" s="1"/>
  <c r="M165" i="48"/>
  <c r="N165" i="48" s="1"/>
  <c r="M166" i="48"/>
  <c r="N166" i="48" s="1"/>
  <c r="M167" i="48"/>
  <c r="N167" i="48" s="1"/>
  <c r="M168" i="48"/>
  <c r="N168" i="48" s="1"/>
  <c r="M169" i="48"/>
  <c r="N169" i="48" s="1"/>
  <c r="M170" i="48"/>
  <c r="N170" i="48" s="1"/>
  <c r="M171" i="48"/>
  <c r="N171" i="48" s="1"/>
  <c r="M172" i="48"/>
  <c r="N172" i="48" s="1"/>
  <c r="M173" i="48"/>
  <c r="N173" i="48" s="1"/>
  <c r="M174" i="48"/>
  <c r="N174" i="48" s="1"/>
  <c r="M175" i="48"/>
  <c r="N175" i="48" s="1"/>
  <c r="M176" i="48"/>
  <c r="N176" i="48" s="1"/>
  <c r="M177" i="48"/>
  <c r="N177" i="48" s="1"/>
  <c r="M178" i="48"/>
  <c r="N178" i="48" s="1"/>
  <c r="M179" i="48"/>
  <c r="N179" i="48" s="1"/>
  <c r="M180" i="48"/>
  <c r="N180" i="48" s="1"/>
  <c r="M181" i="48"/>
  <c r="N181" i="48" s="1"/>
  <c r="M182" i="48"/>
  <c r="N182" i="48" s="1"/>
  <c r="M183" i="48"/>
  <c r="N183" i="48" s="1"/>
  <c r="M184" i="48"/>
  <c r="N184" i="48" s="1"/>
  <c r="M185" i="48"/>
  <c r="N185" i="48" s="1"/>
  <c r="M186" i="48"/>
  <c r="N186" i="48" s="1"/>
  <c r="M187" i="48"/>
  <c r="N187" i="48" s="1"/>
  <c r="M188" i="48"/>
  <c r="N188" i="48" s="1"/>
  <c r="M189" i="48"/>
  <c r="N189" i="48" s="1"/>
  <c r="M190" i="48"/>
  <c r="N190" i="48" s="1"/>
  <c r="M191" i="48"/>
  <c r="N191" i="48" s="1"/>
  <c r="M192" i="48"/>
  <c r="N192" i="48" s="1"/>
  <c r="M193" i="48"/>
  <c r="N193" i="48" s="1"/>
  <c r="M194" i="48"/>
  <c r="N194" i="48" s="1"/>
  <c r="M195" i="48"/>
  <c r="N195" i="48" s="1"/>
  <c r="M196" i="48"/>
  <c r="N196" i="48" s="1"/>
  <c r="M197" i="48"/>
  <c r="N197" i="48" s="1"/>
  <c r="M198" i="48"/>
  <c r="N198" i="48" s="1"/>
  <c r="M199" i="48"/>
  <c r="N199" i="48" s="1"/>
  <c r="M200" i="48"/>
  <c r="N200" i="48" s="1"/>
  <c r="M201" i="48"/>
  <c r="N201" i="48" s="1"/>
  <c r="M202" i="48"/>
  <c r="N202" i="48" s="1"/>
  <c r="M203" i="48"/>
  <c r="N203" i="48" s="1"/>
  <c r="M204" i="48"/>
  <c r="N204" i="48" s="1"/>
  <c r="M205" i="48"/>
  <c r="N205" i="48" s="1"/>
  <c r="M206" i="48"/>
  <c r="N206" i="48" s="1"/>
  <c r="M207" i="48"/>
  <c r="N207" i="48" s="1"/>
  <c r="M208" i="48"/>
  <c r="N208" i="48" s="1"/>
  <c r="M209" i="48"/>
  <c r="N209" i="48" s="1"/>
  <c r="M210" i="48"/>
  <c r="N210" i="48" s="1"/>
  <c r="M211" i="48"/>
  <c r="N211" i="48" s="1"/>
  <c r="M212" i="48"/>
  <c r="N212" i="48" s="1"/>
  <c r="M213" i="48"/>
  <c r="N213" i="48" s="1"/>
  <c r="M214" i="48"/>
  <c r="N214" i="48" s="1"/>
  <c r="M215" i="48"/>
  <c r="N215" i="48" s="1"/>
  <c r="M216" i="48"/>
  <c r="N216" i="48" s="1"/>
  <c r="M217" i="48"/>
  <c r="N217" i="48" s="1"/>
  <c r="M218" i="48"/>
  <c r="N218" i="48" s="1"/>
  <c r="M219" i="48"/>
  <c r="N219" i="48" s="1"/>
  <c r="M220" i="48"/>
  <c r="N220" i="48" s="1"/>
  <c r="M221" i="48"/>
  <c r="N221" i="48" s="1"/>
  <c r="M222" i="48"/>
  <c r="N222" i="48" s="1"/>
  <c r="M223" i="48"/>
  <c r="N223" i="48" s="1"/>
  <c r="M224" i="48"/>
  <c r="N224" i="48" s="1"/>
  <c r="M225" i="48"/>
  <c r="N225" i="48" s="1"/>
  <c r="M226" i="48"/>
  <c r="N226" i="48" s="1"/>
  <c r="M227" i="48"/>
  <c r="N227" i="48" s="1"/>
  <c r="M228" i="48"/>
  <c r="N228" i="48" s="1"/>
  <c r="M229" i="48"/>
  <c r="N229" i="48" s="1"/>
  <c r="M230" i="48"/>
  <c r="N230" i="48" s="1"/>
  <c r="M231" i="48"/>
  <c r="N231" i="48" s="1"/>
  <c r="M232" i="48"/>
  <c r="N232" i="48" s="1"/>
  <c r="M233" i="48"/>
  <c r="N233" i="48" s="1"/>
  <c r="M234" i="48"/>
  <c r="N234" i="48" s="1"/>
  <c r="M235" i="48"/>
  <c r="N235" i="48" s="1"/>
  <c r="M236" i="48"/>
  <c r="N236" i="48" s="1"/>
  <c r="M237" i="48"/>
  <c r="N237" i="48" s="1"/>
  <c r="M238" i="48"/>
  <c r="N238" i="48" s="1"/>
  <c r="M239" i="48"/>
  <c r="N239" i="48" s="1"/>
  <c r="M240" i="48"/>
  <c r="N240" i="48" s="1"/>
  <c r="M241" i="48"/>
  <c r="N241" i="48" s="1"/>
  <c r="M242" i="48"/>
  <c r="N242" i="48" s="1"/>
  <c r="M243" i="48"/>
  <c r="N243" i="48" s="1"/>
  <c r="M244" i="48"/>
  <c r="N244" i="48" s="1"/>
  <c r="M245" i="48"/>
  <c r="N245" i="48" s="1"/>
  <c r="M246" i="48"/>
  <c r="N246" i="48" s="1"/>
  <c r="M247" i="48"/>
  <c r="N247" i="48" s="1"/>
  <c r="M248" i="48"/>
  <c r="N248" i="48" s="1"/>
  <c r="M249" i="48"/>
  <c r="N249" i="48" s="1"/>
  <c r="M250" i="48"/>
  <c r="N250" i="48" s="1"/>
  <c r="M251" i="48"/>
  <c r="N251" i="48" s="1"/>
  <c r="M252" i="48"/>
  <c r="N252" i="48" s="1"/>
  <c r="M253" i="48"/>
  <c r="N253" i="48" s="1"/>
  <c r="M254" i="48"/>
  <c r="N254" i="48" s="1"/>
  <c r="M255" i="48"/>
  <c r="N255" i="48" s="1"/>
  <c r="M256" i="48"/>
  <c r="N256" i="48" s="1"/>
  <c r="M257" i="48"/>
  <c r="N257" i="48" s="1"/>
  <c r="M258" i="48"/>
  <c r="N258" i="48" s="1"/>
  <c r="M259" i="48"/>
  <c r="N259" i="48" s="1"/>
  <c r="M260" i="48"/>
  <c r="N260" i="48" s="1"/>
  <c r="M261" i="48"/>
  <c r="N261" i="48" s="1"/>
  <c r="M262" i="48"/>
  <c r="N262" i="48" s="1"/>
  <c r="M263" i="48"/>
  <c r="N263" i="48" s="1"/>
  <c r="M264" i="48"/>
  <c r="N264" i="48" s="1"/>
  <c r="M265" i="48"/>
  <c r="N265" i="48" s="1"/>
  <c r="M266" i="48"/>
  <c r="N266" i="48" s="1"/>
  <c r="M267" i="48"/>
  <c r="N267" i="48" s="1"/>
  <c r="M268" i="48"/>
  <c r="N268" i="48" s="1"/>
  <c r="M269" i="48"/>
  <c r="N269" i="48" s="1"/>
  <c r="M270" i="48"/>
  <c r="N270" i="48" s="1"/>
  <c r="M271" i="48"/>
  <c r="N271" i="48" s="1"/>
  <c r="M272" i="48"/>
  <c r="N272" i="48" s="1"/>
  <c r="M273" i="48"/>
  <c r="N273" i="48" s="1"/>
  <c r="M274" i="48"/>
  <c r="N274" i="48" s="1"/>
  <c r="M275" i="48"/>
  <c r="N275" i="48" s="1"/>
  <c r="M276" i="48"/>
  <c r="N276" i="48" s="1"/>
  <c r="M277" i="48"/>
  <c r="N277" i="48" s="1"/>
  <c r="M278" i="48"/>
  <c r="N278" i="48" s="1"/>
  <c r="M279" i="48"/>
  <c r="N279" i="48" s="1"/>
  <c r="M280" i="48"/>
  <c r="N280" i="48" s="1"/>
  <c r="M281" i="48"/>
  <c r="N281" i="48" s="1"/>
  <c r="M282" i="48"/>
  <c r="N282" i="48" s="1"/>
  <c r="M283" i="48"/>
  <c r="N283" i="48" s="1"/>
  <c r="M284" i="48"/>
  <c r="N284" i="48" s="1"/>
  <c r="M285" i="48"/>
  <c r="N285" i="48" s="1"/>
  <c r="M286" i="48"/>
  <c r="N286" i="48" s="1"/>
  <c r="M287" i="48"/>
  <c r="N287" i="48" s="1"/>
  <c r="M288" i="48"/>
  <c r="N288" i="48" s="1"/>
  <c r="M289" i="48"/>
  <c r="N289" i="48" s="1"/>
  <c r="M290" i="48"/>
  <c r="N290" i="48" s="1"/>
  <c r="M292" i="48"/>
  <c r="N292" i="48" s="1"/>
  <c r="M293" i="48"/>
  <c r="N293" i="48" s="1"/>
  <c r="M294" i="48"/>
  <c r="N294" i="48" s="1"/>
  <c r="M295" i="48"/>
  <c r="N295" i="48" s="1"/>
  <c r="M296" i="48"/>
  <c r="N296" i="48" s="1"/>
  <c r="M297" i="48"/>
  <c r="N297" i="48" s="1"/>
  <c r="M298" i="48"/>
  <c r="N298" i="48" s="1"/>
  <c r="M299" i="48"/>
  <c r="N299" i="48" s="1"/>
  <c r="M300" i="48"/>
  <c r="N300" i="48" s="1"/>
  <c r="M301" i="48"/>
  <c r="N301" i="48" s="1"/>
  <c r="M302" i="48"/>
  <c r="N302" i="48" s="1"/>
  <c r="M303" i="48"/>
  <c r="N303" i="48" s="1"/>
  <c r="M304" i="48"/>
  <c r="N304" i="48" s="1"/>
  <c r="M305" i="48"/>
  <c r="N305" i="48" s="1"/>
  <c r="M306" i="48"/>
  <c r="N306" i="48" s="1"/>
  <c r="M307" i="48"/>
  <c r="N307" i="48" s="1"/>
  <c r="M308" i="48"/>
  <c r="N308" i="48" s="1"/>
  <c r="M309" i="48"/>
  <c r="N309" i="48" s="1"/>
  <c r="M310" i="48"/>
  <c r="N310" i="48" s="1"/>
  <c r="M311" i="48"/>
  <c r="N311" i="48" s="1"/>
  <c r="M312" i="48"/>
  <c r="N312" i="48" s="1"/>
  <c r="M313" i="48"/>
  <c r="N313" i="48" s="1"/>
  <c r="M314" i="48"/>
  <c r="N314" i="48" s="1"/>
  <c r="M315" i="48"/>
  <c r="N315" i="48" s="1"/>
  <c r="M316" i="48"/>
  <c r="N316" i="48" s="1"/>
  <c r="M317" i="48"/>
  <c r="N317" i="48" s="1"/>
  <c r="M318" i="48"/>
  <c r="N318" i="48" s="1"/>
  <c r="M319" i="48"/>
  <c r="N319" i="48" s="1"/>
  <c r="M320" i="48"/>
  <c r="N320" i="48" s="1"/>
  <c r="M321" i="48"/>
  <c r="N321" i="48" s="1"/>
  <c r="M322" i="48"/>
  <c r="N322" i="48" s="1"/>
  <c r="M323" i="48"/>
  <c r="N323" i="48" s="1"/>
  <c r="M324" i="48"/>
  <c r="N324" i="48" s="1"/>
  <c r="M325" i="48"/>
  <c r="N325" i="48" s="1"/>
  <c r="M326" i="48"/>
  <c r="N326" i="48" s="1"/>
  <c r="M327" i="48"/>
  <c r="N327" i="48" s="1"/>
  <c r="M328" i="48"/>
  <c r="N328" i="48" s="1"/>
  <c r="M329" i="48"/>
  <c r="N329" i="48" s="1"/>
  <c r="M330" i="48"/>
  <c r="N330" i="48" s="1"/>
  <c r="M331" i="48"/>
  <c r="N331" i="48" s="1"/>
  <c r="M332" i="48"/>
  <c r="N332" i="48" s="1"/>
  <c r="M333" i="48"/>
  <c r="N333" i="48" s="1"/>
  <c r="M334" i="48"/>
  <c r="N334" i="48" s="1"/>
  <c r="M335" i="48"/>
  <c r="N335" i="48" s="1"/>
  <c r="M336" i="48"/>
  <c r="N336" i="48" s="1"/>
  <c r="M337" i="48"/>
  <c r="N337" i="48" s="1"/>
  <c r="M338" i="48"/>
  <c r="N338" i="48" s="1"/>
  <c r="M339" i="48"/>
  <c r="N339" i="48" s="1"/>
  <c r="M340" i="48"/>
  <c r="N340" i="48" s="1"/>
  <c r="M341" i="48"/>
  <c r="N341" i="48" s="1"/>
  <c r="M342" i="48"/>
  <c r="N342" i="48" s="1"/>
  <c r="M343" i="48"/>
  <c r="N343" i="48" s="1"/>
  <c r="M344" i="48"/>
  <c r="N344" i="48" s="1"/>
  <c r="M345" i="48"/>
  <c r="M346" i="48"/>
  <c r="N346" i="48" s="1"/>
  <c r="M347" i="48"/>
  <c r="N347" i="48" s="1"/>
  <c r="M348" i="48"/>
  <c r="N348" i="48" s="1"/>
  <c r="M349" i="48"/>
  <c r="N349" i="48" s="1"/>
  <c r="M350" i="48"/>
  <c r="N350" i="48" s="1"/>
  <c r="M351" i="48"/>
  <c r="N351" i="48" s="1"/>
  <c r="M352" i="48"/>
  <c r="N352" i="48" s="1"/>
  <c r="M353" i="48"/>
  <c r="N353" i="48" s="1"/>
  <c r="M354" i="48"/>
  <c r="N354" i="48" s="1"/>
  <c r="M355" i="48"/>
  <c r="N355" i="48" s="1"/>
  <c r="M356" i="48"/>
  <c r="N356" i="48" s="1"/>
  <c r="M357" i="48"/>
  <c r="N357" i="48" s="1"/>
  <c r="M358" i="48"/>
  <c r="N358" i="48" s="1"/>
  <c r="M359" i="48"/>
  <c r="N359" i="48" s="1"/>
  <c r="M360" i="48"/>
  <c r="N360" i="48" s="1"/>
  <c r="M361" i="48"/>
  <c r="N361" i="48" s="1"/>
  <c r="M362" i="48"/>
  <c r="N362" i="48" s="1"/>
  <c r="M363" i="48"/>
  <c r="N363" i="48" s="1"/>
  <c r="M364" i="48"/>
  <c r="N364" i="48" s="1"/>
  <c r="M365" i="48"/>
  <c r="N365" i="48" s="1"/>
  <c r="M366" i="48"/>
  <c r="N366" i="48" s="1"/>
  <c r="M367" i="48"/>
  <c r="N367" i="48" s="1"/>
  <c r="M368" i="48"/>
  <c r="N368" i="48" s="1"/>
  <c r="M369" i="48"/>
  <c r="N369" i="48" s="1"/>
  <c r="M370" i="48"/>
  <c r="N370" i="48" s="1"/>
  <c r="M371" i="48"/>
  <c r="N371" i="48" s="1"/>
  <c r="M372" i="48"/>
  <c r="N372" i="48" s="1"/>
  <c r="M373" i="48"/>
  <c r="N373" i="48" s="1"/>
  <c r="M374" i="48"/>
  <c r="N374" i="48" s="1"/>
  <c r="V265" i="48" l="1"/>
  <c r="S265" i="48"/>
  <c r="W265" i="48"/>
  <c r="T265" i="48"/>
  <c r="A327" i="48"/>
  <c r="A328" i="48"/>
  <c r="A329" i="48"/>
  <c r="A330" i="48"/>
  <c r="A331" i="48"/>
  <c r="A332" i="48"/>
  <c r="A333" i="48"/>
  <c r="A334" i="48"/>
  <c r="A335" i="48"/>
  <c r="A336" i="48"/>
  <c r="A337" i="48"/>
  <c r="A338" i="48"/>
  <c r="A339" i="48"/>
  <c r="A340" i="48"/>
  <c r="A341" i="48"/>
  <c r="A342" i="48"/>
  <c r="A343" i="48"/>
  <c r="A344" i="48"/>
  <c r="A345" i="48"/>
  <c r="A346" i="48"/>
  <c r="A347" i="48"/>
  <c r="A348" i="48"/>
  <c r="A349" i="48"/>
  <c r="A350" i="48"/>
  <c r="A351" i="48"/>
  <c r="A352" i="48"/>
  <c r="A353" i="48"/>
  <c r="A354" i="48"/>
  <c r="A355" i="48"/>
  <c r="A356" i="48"/>
  <c r="A357" i="48"/>
  <c r="A358" i="48"/>
  <c r="A359" i="48"/>
  <c r="A360" i="48"/>
  <c r="A361" i="48"/>
  <c r="A362" i="48"/>
  <c r="A363" i="48"/>
  <c r="A364" i="48"/>
  <c r="A365" i="48"/>
  <c r="A366" i="48"/>
  <c r="A367" i="48"/>
  <c r="A368" i="48"/>
  <c r="A369" i="48"/>
  <c r="A370" i="48"/>
  <c r="A371" i="48"/>
  <c r="A372" i="48"/>
  <c r="A373" i="48"/>
  <c r="A374" i="48"/>
  <c r="A171" i="48"/>
  <c r="A172" i="48"/>
  <c r="A173" i="48"/>
  <c r="A174" i="48"/>
  <c r="A175" i="48"/>
  <c r="A176" i="48"/>
  <c r="A177" i="48"/>
  <c r="A178" i="48"/>
  <c r="A179" i="48"/>
  <c r="A180" i="48"/>
  <c r="A181" i="48"/>
  <c r="A182" i="48"/>
  <c r="A231" i="48"/>
  <c r="A232" i="48"/>
  <c r="A233" i="48"/>
  <c r="A234" i="48"/>
  <c r="A235" i="48"/>
  <c r="A236" i="48"/>
  <c r="A237" i="48"/>
  <c r="A238" i="48"/>
  <c r="A239" i="48"/>
  <c r="A240" i="48"/>
  <c r="A241" i="48"/>
  <c r="A242" i="48"/>
  <c r="A243" i="48"/>
  <c r="A244" i="48"/>
  <c r="A245" i="48"/>
  <c r="A246" i="48"/>
  <c r="A247" i="48"/>
  <c r="A248" i="48"/>
  <c r="A249" i="48"/>
  <c r="A250" i="48"/>
  <c r="A251" i="48"/>
  <c r="A252" i="48"/>
  <c r="A253" i="48"/>
  <c r="A254" i="48"/>
  <c r="A255" i="48"/>
  <c r="A256" i="48"/>
  <c r="A257" i="48"/>
  <c r="A258" i="48"/>
  <c r="A259" i="48"/>
  <c r="A260" i="48"/>
  <c r="A261" i="48"/>
  <c r="A262" i="48"/>
  <c r="A263" i="48"/>
  <c r="A264" i="48"/>
  <c r="A265" i="48"/>
  <c r="A266" i="48"/>
  <c r="A267" i="48"/>
  <c r="A268" i="48"/>
  <c r="A269" i="48"/>
  <c r="A270" i="48"/>
  <c r="A271" i="48"/>
  <c r="A272" i="48"/>
  <c r="A273" i="48"/>
  <c r="A274" i="48"/>
  <c r="A275" i="48"/>
  <c r="A276" i="48"/>
  <c r="A277" i="48"/>
  <c r="A278" i="48"/>
  <c r="A279" i="48"/>
  <c r="A280" i="48"/>
  <c r="A281" i="48"/>
  <c r="A282" i="48"/>
  <c r="A283" i="48"/>
  <c r="A284" i="48"/>
  <c r="A285" i="48"/>
  <c r="A286" i="48"/>
  <c r="A287" i="48"/>
  <c r="A288" i="48"/>
  <c r="A289" i="48"/>
  <c r="A290" i="48"/>
  <c r="A291" i="48"/>
  <c r="A292" i="48"/>
  <c r="A293" i="48"/>
  <c r="A294" i="48"/>
  <c r="A295" i="48"/>
  <c r="A296" i="48"/>
  <c r="A297" i="48"/>
  <c r="A298" i="48"/>
  <c r="A299" i="48"/>
  <c r="A300" i="48"/>
  <c r="A301" i="48"/>
  <c r="A302" i="48"/>
  <c r="A303" i="48"/>
  <c r="A304" i="48"/>
  <c r="A305" i="48"/>
  <c r="A306" i="48"/>
  <c r="A307" i="48"/>
  <c r="A308" i="48"/>
  <c r="A309" i="48"/>
  <c r="A310" i="48"/>
  <c r="A311" i="48"/>
  <c r="A312" i="48"/>
  <c r="A313" i="48"/>
  <c r="A314" i="48"/>
  <c r="A315" i="48"/>
  <c r="A316" i="48"/>
  <c r="A317" i="48"/>
  <c r="A318" i="48"/>
  <c r="A319" i="48"/>
  <c r="A320" i="48"/>
  <c r="A321" i="48"/>
  <c r="A322" i="48"/>
  <c r="A323" i="48"/>
  <c r="A324" i="48"/>
  <c r="A325" i="48"/>
  <c r="A326" i="48"/>
  <c r="A219" i="48"/>
  <c r="A220" i="48"/>
  <c r="A221" i="48"/>
  <c r="A222" i="48"/>
  <c r="A223" i="48"/>
  <c r="A224" i="48"/>
  <c r="A225" i="48"/>
  <c r="A226" i="48"/>
  <c r="A227" i="48"/>
  <c r="A228" i="48"/>
  <c r="A229" i="48"/>
  <c r="A230" i="48"/>
  <c r="A195" i="48"/>
  <c r="A196" i="48"/>
  <c r="A197" i="48"/>
  <c r="A198" i="48"/>
  <c r="A199" i="48"/>
  <c r="A200" i="48"/>
  <c r="A201" i="48"/>
  <c r="A202" i="48"/>
  <c r="A203" i="48"/>
  <c r="A204" i="48"/>
  <c r="A205" i="48"/>
  <c r="A206" i="48"/>
  <c r="A207" i="48"/>
  <c r="A208" i="48"/>
  <c r="A209" i="48"/>
  <c r="A210" i="48"/>
  <c r="A211" i="48"/>
  <c r="A212" i="48"/>
  <c r="A213" i="48"/>
  <c r="A214" i="48"/>
  <c r="A215" i="48"/>
  <c r="A216" i="48"/>
  <c r="A217" i="48"/>
  <c r="A218" i="48"/>
  <c r="A183" i="48"/>
  <c r="A184" i="48"/>
  <c r="A185" i="48"/>
  <c r="A186" i="48"/>
  <c r="A187" i="48"/>
  <c r="A188" i="48"/>
  <c r="A189" i="48"/>
  <c r="A190" i="48"/>
  <c r="A191" i="48"/>
  <c r="A192" i="48"/>
  <c r="A193" i="48"/>
  <c r="A194" i="48"/>
  <c r="A159" i="48"/>
  <c r="A160" i="48"/>
  <c r="A161" i="48"/>
  <c r="A162" i="48"/>
  <c r="A163" i="48"/>
  <c r="A164" i="48"/>
  <c r="A165" i="48"/>
  <c r="A166" i="48"/>
  <c r="A167" i="48"/>
  <c r="A168" i="48"/>
  <c r="A169" i="48"/>
  <c r="A170" i="48"/>
  <c r="A135" i="48"/>
  <c r="A136" i="48"/>
  <c r="A137" i="48"/>
  <c r="A138" i="48"/>
  <c r="A139" i="48"/>
  <c r="A140" i="48"/>
  <c r="A141" i="48"/>
  <c r="A142" i="48"/>
  <c r="A143" i="48"/>
  <c r="A144" i="48"/>
  <c r="A145" i="48"/>
  <c r="A146" i="48"/>
  <c r="A147" i="48"/>
  <c r="A148" i="48"/>
  <c r="A149" i="48"/>
  <c r="A150" i="48"/>
  <c r="A151" i="48"/>
  <c r="A152" i="48"/>
  <c r="A153" i="48"/>
  <c r="A154" i="48"/>
  <c r="A155" i="48"/>
  <c r="A156" i="48"/>
  <c r="A157" i="48"/>
  <c r="A158" i="48"/>
  <c r="A124" i="48"/>
  <c r="A125" i="48"/>
  <c r="A126" i="48"/>
  <c r="A127" i="48"/>
  <c r="A128" i="48"/>
  <c r="A129" i="48"/>
  <c r="A130" i="48"/>
  <c r="A131" i="48"/>
  <c r="A132" i="48"/>
  <c r="A133" i="48"/>
  <c r="A134" i="48"/>
  <c r="A111" i="48"/>
  <c r="A112" i="48"/>
  <c r="A113" i="48"/>
  <c r="A114" i="48"/>
  <c r="A115" i="48"/>
  <c r="A116" i="48"/>
  <c r="A117" i="48"/>
  <c r="A118" i="48"/>
  <c r="A119" i="48"/>
  <c r="A120" i="48"/>
  <c r="A121" i="48"/>
  <c r="A122" i="48"/>
  <c r="A123" i="48"/>
  <c r="C36" i="36" l="1"/>
  <c r="D36" i="36"/>
  <c r="E36" i="36"/>
  <c r="G36" i="36"/>
  <c r="H36" i="36"/>
  <c r="I36" i="36"/>
  <c r="C37" i="36"/>
  <c r="D37" i="36"/>
  <c r="E37" i="36"/>
  <c r="G37" i="36"/>
  <c r="H37" i="36"/>
  <c r="I37" i="36"/>
  <c r="C38" i="36"/>
  <c r="D38" i="36"/>
  <c r="G38" i="36"/>
  <c r="H38" i="36"/>
  <c r="B37" i="36"/>
  <c r="B38" i="36"/>
  <c r="B36" i="36"/>
  <c r="C25" i="36"/>
  <c r="D25" i="36"/>
  <c r="E25" i="36"/>
  <c r="G25" i="36"/>
  <c r="H25" i="36"/>
  <c r="I25" i="36"/>
  <c r="C26" i="36"/>
  <c r="D26" i="36"/>
  <c r="E26" i="36"/>
  <c r="G26" i="36"/>
  <c r="H26" i="36"/>
  <c r="I26" i="36"/>
  <c r="C27" i="36"/>
  <c r="D27" i="36"/>
  <c r="E27" i="36"/>
  <c r="G27" i="36"/>
  <c r="H27" i="36"/>
  <c r="I27" i="36"/>
  <c r="C28" i="36"/>
  <c r="D28" i="36"/>
  <c r="E28" i="36"/>
  <c r="G28" i="36"/>
  <c r="H28" i="36"/>
  <c r="I28" i="36"/>
  <c r="C29" i="36"/>
  <c r="D29" i="36"/>
  <c r="E29" i="36"/>
  <c r="G29" i="36"/>
  <c r="H29" i="36"/>
  <c r="I29" i="36"/>
  <c r="C30" i="36"/>
  <c r="D30" i="36"/>
  <c r="E30" i="36"/>
  <c r="G30" i="36"/>
  <c r="H30" i="36"/>
  <c r="I30" i="36"/>
  <c r="C31" i="36"/>
  <c r="D31" i="36"/>
  <c r="E31" i="36"/>
  <c r="G31" i="36"/>
  <c r="H31" i="36"/>
  <c r="I31" i="36"/>
  <c r="C32" i="36"/>
  <c r="D32" i="36"/>
  <c r="E32" i="36"/>
  <c r="G32" i="36"/>
  <c r="H32" i="36"/>
  <c r="I32" i="36"/>
  <c r="C33" i="36"/>
  <c r="D33" i="36"/>
  <c r="E33" i="36"/>
  <c r="G33" i="36"/>
  <c r="H33" i="36"/>
  <c r="I33" i="36"/>
  <c r="C34" i="36"/>
  <c r="D34" i="36"/>
  <c r="E34" i="36"/>
  <c r="G34" i="36"/>
  <c r="H34" i="36"/>
  <c r="I34" i="36"/>
  <c r="B26" i="36"/>
  <c r="B27" i="36"/>
  <c r="B28" i="36"/>
  <c r="B29" i="36"/>
  <c r="B30" i="36"/>
  <c r="B31" i="36"/>
  <c r="B32" i="36"/>
  <c r="B33" i="36"/>
  <c r="B34" i="36"/>
  <c r="B25" i="36"/>
  <c r="C15" i="36"/>
  <c r="D15" i="36"/>
  <c r="E15" i="36"/>
  <c r="G15" i="36"/>
  <c r="H15" i="36"/>
  <c r="I15" i="36"/>
  <c r="C16" i="36"/>
  <c r="D16" i="36"/>
  <c r="E16" i="36"/>
  <c r="G16" i="36"/>
  <c r="H16" i="36"/>
  <c r="I16" i="36"/>
  <c r="C17" i="36"/>
  <c r="D17" i="36"/>
  <c r="E17" i="36"/>
  <c r="G17" i="36"/>
  <c r="H17" i="36"/>
  <c r="I17" i="36"/>
  <c r="C18" i="36"/>
  <c r="D18" i="36"/>
  <c r="E18" i="36"/>
  <c r="G18" i="36"/>
  <c r="H18" i="36"/>
  <c r="I18" i="36"/>
  <c r="C19" i="36"/>
  <c r="D19" i="36"/>
  <c r="E19" i="36"/>
  <c r="G19" i="36"/>
  <c r="H19" i="36"/>
  <c r="I19" i="36"/>
  <c r="C20" i="36"/>
  <c r="D20" i="36"/>
  <c r="E20" i="36"/>
  <c r="G20" i="36"/>
  <c r="H20" i="36"/>
  <c r="I20" i="36"/>
  <c r="C21" i="36"/>
  <c r="D21" i="36"/>
  <c r="E21" i="36"/>
  <c r="G21" i="36"/>
  <c r="H21" i="36"/>
  <c r="I21" i="36"/>
  <c r="C22" i="36"/>
  <c r="D22" i="36"/>
  <c r="E22" i="36"/>
  <c r="G22" i="36"/>
  <c r="H22" i="36"/>
  <c r="I22" i="36"/>
  <c r="C23" i="36"/>
  <c r="D23" i="36"/>
  <c r="E23" i="36"/>
  <c r="G23" i="36"/>
  <c r="H23" i="36"/>
  <c r="I23" i="36"/>
  <c r="C24" i="36"/>
  <c r="D24" i="36"/>
  <c r="E24" i="36"/>
  <c r="G24" i="36"/>
  <c r="H24" i="36"/>
  <c r="I24" i="36"/>
  <c r="B16" i="36"/>
  <c r="B17" i="36"/>
  <c r="B18" i="36"/>
  <c r="B19" i="36"/>
  <c r="B20" i="36"/>
  <c r="B21" i="36"/>
  <c r="B22" i="36"/>
  <c r="B23" i="36"/>
  <c r="B24" i="36"/>
  <c r="B15" i="36"/>
  <c r="F6" i="49"/>
  <c r="F7" i="49"/>
  <c r="F8" i="49"/>
  <c r="F9" i="49"/>
  <c r="F10" i="49"/>
  <c r="F11" i="49"/>
  <c r="F12" i="49"/>
  <c r="F13" i="49"/>
  <c r="F14" i="49"/>
  <c r="F15" i="49"/>
  <c r="F4" i="49"/>
  <c r="F5" i="49"/>
  <c r="A5" i="48"/>
  <c r="A6" i="48"/>
  <c r="A7" i="48"/>
  <c r="A8" i="48"/>
  <c r="A9" i="48"/>
  <c r="A10" i="48"/>
  <c r="A11" i="48"/>
  <c r="A12" i="48"/>
  <c r="A13" i="48"/>
  <c r="A14" i="48"/>
  <c r="A15" i="48"/>
  <c r="A16" i="48"/>
  <c r="A17" i="48"/>
  <c r="A18" i="48"/>
  <c r="A19" i="48"/>
  <c r="A20" i="48"/>
  <c r="A21" i="48"/>
  <c r="A22" i="48"/>
  <c r="A23" i="48"/>
  <c r="A24" i="48"/>
  <c r="A25" i="48"/>
  <c r="A26" i="48"/>
  <c r="A27" i="48"/>
  <c r="A28" i="48"/>
  <c r="A29" i="48"/>
  <c r="A30" i="48"/>
  <c r="A31" i="48"/>
  <c r="A32" i="48"/>
  <c r="A33" i="48"/>
  <c r="A34" i="48"/>
  <c r="A35" i="48"/>
  <c r="A36" i="48"/>
  <c r="A37" i="48"/>
  <c r="A38" i="48"/>
  <c r="A39" i="48"/>
  <c r="A40" i="48"/>
  <c r="A41" i="48"/>
  <c r="A42" i="48"/>
  <c r="A43" i="48"/>
  <c r="A44" i="48"/>
  <c r="A45" i="48"/>
  <c r="A46" i="48"/>
  <c r="A47" i="48"/>
  <c r="A48" i="48"/>
  <c r="A49" i="48"/>
  <c r="A50" i="48"/>
  <c r="A51" i="48"/>
  <c r="A52" i="48"/>
  <c r="A53" i="48"/>
  <c r="A54" i="48"/>
  <c r="A55" i="48"/>
  <c r="A56" i="48"/>
  <c r="A57" i="48"/>
  <c r="A58" i="48"/>
  <c r="A59" i="48"/>
  <c r="A60" i="48"/>
  <c r="A61" i="48"/>
  <c r="A62" i="48"/>
  <c r="A63" i="48"/>
  <c r="A64" i="48"/>
  <c r="A65" i="48"/>
  <c r="A66" i="48"/>
  <c r="A67" i="48"/>
  <c r="A68" i="48"/>
  <c r="A69" i="48"/>
  <c r="A70" i="48"/>
  <c r="A71" i="48"/>
  <c r="A72" i="48"/>
  <c r="A73" i="48"/>
  <c r="A74" i="48"/>
  <c r="A75" i="48"/>
  <c r="A76" i="48"/>
  <c r="A77" i="48"/>
  <c r="A78" i="48"/>
  <c r="A79" i="48"/>
  <c r="A80" i="48"/>
  <c r="A81" i="48"/>
  <c r="A82" i="48"/>
  <c r="A83" i="48"/>
  <c r="A84" i="48"/>
  <c r="A85" i="48"/>
  <c r="A86" i="48"/>
  <c r="A87" i="48"/>
  <c r="A88" i="48"/>
  <c r="A89" i="48"/>
  <c r="A90" i="48"/>
  <c r="A91" i="48"/>
  <c r="A92" i="48"/>
  <c r="A93" i="48"/>
  <c r="A94" i="48"/>
  <c r="A95" i="48"/>
  <c r="A96" i="48"/>
  <c r="A97" i="48"/>
  <c r="A98" i="48"/>
  <c r="A99" i="48"/>
  <c r="A100" i="48"/>
  <c r="A101" i="48"/>
  <c r="A102" i="48"/>
  <c r="A103" i="48"/>
  <c r="A104" i="48"/>
  <c r="A105" i="48"/>
  <c r="A106" i="48"/>
  <c r="A107" i="48"/>
  <c r="A108" i="48"/>
  <c r="A109" i="48"/>
  <c r="A110" i="48"/>
  <c r="A4" i="48"/>
  <c r="F5" i="50"/>
  <c r="E5" i="50" s="1"/>
  <c r="F6" i="50"/>
  <c r="E6" i="50" s="1"/>
  <c r="F7" i="50"/>
  <c r="E7" i="50" s="1"/>
  <c r="F8" i="50"/>
  <c r="E8" i="50" s="1"/>
  <c r="F9" i="50"/>
  <c r="E9" i="50" s="1"/>
  <c r="F10" i="50"/>
  <c r="E10" i="50" s="1"/>
  <c r="F11" i="50"/>
  <c r="E11" i="50" s="1"/>
  <c r="F12" i="50"/>
  <c r="E12" i="50" s="1"/>
  <c r="F13" i="50"/>
  <c r="E13" i="50" s="1"/>
  <c r="F14" i="50"/>
  <c r="E14" i="50" s="1"/>
  <c r="F15" i="50"/>
  <c r="E15" i="50" s="1"/>
  <c r="F4" i="50"/>
  <c r="E4" i="50" s="1"/>
  <c r="M15" i="50" l="1"/>
  <c r="J45" i="37" s="1"/>
  <c r="M11" i="50"/>
  <c r="J40" i="37" s="1"/>
  <c r="M7" i="50"/>
  <c r="J36" i="37" s="1"/>
  <c r="N14" i="50"/>
  <c r="K44" i="37" s="1"/>
  <c r="N10" i="50"/>
  <c r="K39" i="37" s="1"/>
  <c r="N6" i="50"/>
  <c r="K35" i="37" s="1"/>
  <c r="O13" i="50"/>
  <c r="L42" i="37" s="1"/>
  <c r="O9" i="50"/>
  <c r="L38" i="37" s="1"/>
  <c r="O5" i="50"/>
  <c r="L34" i="37" s="1"/>
  <c r="N4" i="50"/>
  <c r="K33" i="37" s="1"/>
  <c r="K12" i="50"/>
  <c r="H41" i="37" s="1"/>
  <c r="K8" i="50"/>
  <c r="H37" i="37" s="1"/>
  <c r="K7" i="50"/>
  <c r="H36" i="37" s="1"/>
  <c r="O11" i="50"/>
  <c r="L40" i="37" s="1"/>
  <c r="N13" i="50"/>
  <c r="K42" i="37" s="1"/>
  <c r="N5" i="50"/>
  <c r="K34" i="37" s="1"/>
  <c r="I12" i="50"/>
  <c r="F41" i="37" s="1"/>
  <c r="H4" i="50"/>
  <c r="E33" i="37" s="1"/>
  <c r="H8" i="50"/>
  <c r="E37" i="37" s="1"/>
  <c r="O4" i="50"/>
  <c r="L33" i="37" s="1"/>
  <c r="J8" i="50"/>
  <c r="G37" i="37" s="1"/>
  <c r="N8" i="50"/>
  <c r="K37" i="37" s="1"/>
  <c r="I11" i="50"/>
  <c r="F40" i="37" s="1"/>
  <c r="H15" i="50"/>
  <c r="E45" i="37" s="1"/>
  <c r="H7" i="50"/>
  <c r="E36" i="37" s="1"/>
  <c r="J15" i="50"/>
  <c r="G45" i="37" s="1"/>
  <c r="J7" i="50"/>
  <c r="G36" i="37" s="1"/>
  <c r="O8" i="50"/>
  <c r="L37" i="37" s="1"/>
  <c r="I8" i="50"/>
  <c r="F37" i="37" s="1"/>
  <c r="H12" i="50"/>
  <c r="E41" i="37" s="1"/>
  <c r="J4" i="50"/>
  <c r="G33" i="37" s="1"/>
  <c r="J12" i="50"/>
  <c r="G41" i="37" s="1"/>
  <c r="K15" i="50"/>
  <c r="N12" i="50"/>
  <c r="K41" i="37" s="1"/>
  <c r="O15" i="50"/>
  <c r="O7" i="50"/>
  <c r="L36" i="37" s="1"/>
  <c r="I15" i="50"/>
  <c r="F45" i="37" s="1"/>
  <c r="I7" i="50"/>
  <c r="F36" i="37" s="1"/>
  <c r="H11" i="50"/>
  <c r="E40" i="37" s="1"/>
  <c r="K4" i="50"/>
  <c r="H33" i="37" s="1"/>
  <c r="J11" i="50"/>
  <c r="G40" i="37" s="1"/>
  <c r="K11" i="50"/>
  <c r="H40" i="37" s="1"/>
  <c r="N9" i="50"/>
  <c r="K38" i="37" s="1"/>
  <c r="O12" i="50"/>
  <c r="L41" i="37" s="1"/>
  <c r="M14" i="50"/>
  <c r="J44" i="37" s="1"/>
  <c r="M10" i="50"/>
  <c r="J39" i="37" s="1"/>
  <c r="M6" i="50"/>
  <c r="J35" i="37" s="1"/>
  <c r="K14" i="50"/>
  <c r="H44" i="37" s="1"/>
  <c r="K10" i="50"/>
  <c r="H39" i="37" s="1"/>
  <c r="K6" i="50"/>
  <c r="H35" i="37" s="1"/>
  <c r="M13" i="50"/>
  <c r="J42" i="37" s="1"/>
  <c r="M9" i="50"/>
  <c r="J38" i="37" s="1"/>
  <c r="M5" i="50"/>
  <c r="J34" i="37" s="1"/>
  <c r="I14" i="50"/>
  <c r="F44" i="37" s="1"/>
  <c r="I10" i="50"/>
  <c r="F39" i="37" s="1"/>
  <c r="I6" i="50"/>
  <c r="F35" i="37" s="1"/>
  <c r="H14" i="50"/>
  <c r="E44" i="37" s="1"/>
  <c r="H10" i="50"/>
  <c r="E39" i="37" s="1"/>
  <c r="H6" i="50"/>
  <c r="E35" i="37" s="1"/>
  <c r="M4" i="50"/>
  <c r="J33" i="37" s="1"/>
  <c r="J14" i="50"/>
  <c r="G44" i="37" s="1"/>
  <c r="J10" i="50"/>
  <c r="G39" i="37" s="1"/>
  <c r="J6" i="50"/>
  <c r="G35" i="37" s="1"/>
  <c r="K13" i="50"/>
  <c r="H42" i="37" s="1"/>
  <c r="K9" i="50"/>
  <c r="H38" i="37" s="1"/>
  <c r="K5" i="50"/>
  <c r="H34" i="37" s="1"/>
  <c r="M12" i="50"/>
  <c r="J41" i="37" s="1"/>
  <c r="M8" i="50"/>
  <c r="J37" i="37" s="1"/>
  <c r="N15" i="50"/>
  <c r="K45" i="37" s="1"/>
  <c r="N11" i="50"/>
  <c r="K40" i="37" s="1"/>
  <c r="N7" i="50"/>
  <c r="K36" i="37" s="1"/>
  <c r="O14" i="50"/>
  <c r="L44" i="37" s="1"/>
  <c r="O10" i="50"/>
  <c r="L39" i="37" s="1"/>
  <c r="O6" i="50"/>
  <c r="L35" i="37" s="1"/>
  <c r="I13" i="50"/>
  <c r="F42" i="37" s="1"/>
  <c r="I9" i="50"/>
  <c r="F38" i="37" s="1"/>
  <c r="I5" i="50"/>
  <c r="F34" i="37" s="1"/>
  <c r="H13" i="50"/>
  <c r="E42" i="37" s="1"/>
  <c r="H9" i="50"/>
  <c r="E38" i="37" s="1"/>
  <c r="H5" i="50"/>
  <c r="E34" i="37" s="1"/>
  <c r="J13" i="50"/>
  <c r="G42" i="37" s="1"/>
  <c r="J9" i="50"/>
  <c r="G38" i="37" s="1"/>
  <c r="J5" i="50"/>
  <c r="G34" i="37" s="1"/>
  <c r="N4" i="49"/>
  <c r="J33" i="38" s="1"/>
  <c r="L4" i="49"/>
  <c r="H33" i="38" s="1"/>
  <c r="P4" i="49"/>
  <c r="L33" i="38" s="1"/>
  <c r="K4" i="49"/>
  <c r="G33" i="38" s="1"/>
  <c r="J4" i="49"/>
  <c r="F33" i="38" s="1"/>
  <c r="O4" i="49"/>
  <c r="K33" i="38" s="1"/>
  <c r="I4" i="49"/>
  <c r="E33" i="38" s="1"/>
  <c r="L12" i="49"/>
  <c r="H41" i="38" s="1"/>
  <c r="N12" i="49"/>
  <c r="J41" i="38" s="1"/>
  <c r="O12" i="49"/>
  <c r="K41" i="38" s="1"/>
  <c r="J12" i="49"/>
  <c r="F41" i="38" s="1"/>
  <c r="P12" i="49"/>
  <c r="L41" i="38" s="1"/>
  <c r="K12" i="49"/>
  <c r="G41" i="38" s="1"/>
  <c r="I12" i="49"/>
  <c r="E41" i="38" s="1"/>
  <c r="L8" i="49"/>
  <c r="H37" i="38" s="1"/>
  <c r="N8" i="49"/>
  <c r="J37" i="38" s="1"/>
  <c r="O8" i="49"/>
  <c r="K37" i="38" s="1"/>
  <c r="J8" i="49"/>
  <c r="F37" i="38" s="1"/>
  <c r="P8" i="49"/>
  <c r="L37" i="38" s="1"/>
  <c r="K8" i="49"/>
  <c r="G37" i="38" s="1"/>
  <c r="I8" i="49"/>
  <c r="E37" i="38" s="1"/>
  <c r="P13" i="49"/>
  <c r="L42" i="38" s="1"/>
  <c r="K13" i="49"/>
  <c r="G42" i="38" s="1"/>
  <c r="I13" i="49"/>
  <c r="E42" i="38" s="1"/>
  <c r="L13" i="49"/>
  <c r="H42" i="38" s="1"/>
  <c r="N13" i="49"/>
  <c r="J42" i="38" s="1"/>
  <c r="O13" i="49"/>
  <c r="K42" i="38" s="1"/>
  <c r="P9" i="49"/>
  <c r="L38" i="38" s="1"/>
  <c r="K9" i="49"/>
  <c r="G38" i="38" s="1"/>
  <c r="I9" i="49"/>
  <c r="E38" i="38" s="1"/>
  <c r="L9" i="49"/>
  <c r="H38" i="38" s="1"/>
  <c r="N9" i="49"/>
  <c r="J38" i="38" s="1"/>
  <c r="O9" i="49"/>
  <c r="K38" i="38" s="1"/>
  <c r="P5" i="49"/>
  <c r="L34" i="38" s="1"/>
  <c r="K5" i="49"/>
  <c r="G34" i="38" s="1"/>
  <c r="I5" i="49"/>
  <c r="E34" i="38" s="1"/>
  <c r="L5" i="49"/>
  <c r="H34" i="38" s="1"/>
  <c r="N5" i="49"/>
  <c r="J34" i="38" s="1"/>
  <c r="O5" i="49"/>
  <c r="K34" i="38" s="1"/>
  <c r="J13" i="49"/>
  <c r="F42" i="38" s="1"/>
  <c r="N15" i="49"/>
  <c r="J45" i="38" s="1"/>
  <c r="O15" i="49"/>
  <c r="K45" i="38" s="1"/>
  <c r="J15" i="49"/>
  <c r="F45" i="38" s="1"/>
  <c r="P15" i="49"/>
  <c r="K15" i="49"/>
  <c r="G45" i="38" s="1"/>
  <c r="I15" i="49"/>
  <c r="E45" i="38" s="1"/>
  <c r="L15" i="49"/>
  <c r="N11" i="49"/>
  <c r="J40" i="38" s="1"/>
  <c r="O11" i="49"/>
  <c r="K40" i="38" s="1"/>
  <c r="J11" i="49"/>
  <c r="F40" i="38" s="1"/>
  <c r="P11" i="49"/>
  <c r="L40" i="38" s="1"/>
  <c r="K11" i="49"/>
  <c r="G40" i="38" s="1"/>
  <c r="I11" i="49"/>
  <c r="E40" i="38" s="1"/>
  <c r="L11" i="49"/>
  <c r="H40" i="38" s="1"/>
  <c r="N7" i="49"/>
  <c r="J36" i="38" s="1"/>
  <c r="O7" i="49"/>
  <c r="K36" i="38" s="1"/>
  <c r="J7" i="49"/>
  <c r="F36" i="38" s="1"/>
  <c r="P7" i="49"/>
  <c r="L36" i="38" s="1"/>
  <c r="K7" i="49"/>
  <c r="G36" i="38" s="1"/>
  <c r="I7" i="49"/>
  <c r="E36" i="38" s="1"/>
  <c r="L7" i="49"/>
  <c r="H36" i="38" s="1"/>
  <c r="J9" i="49"/>
  <c r="F38" i="38" s="1"/>
  <c r="O14" i="49"/>
  <c r="K44" i="38" s="1"/>
  <c r="J14" i="49"/>
  <c r="F44" i="38" s="1"/>
  <c r="P14" i="49"/>
  <c r="L44" i="38" s="1"/>
  <c r="K14" i="49"/>
  <c r="G44" i="38" s="1"/>
  <c r="I14" i="49"/>
  <c r="E44" i="38" s="1"/>
  <c r="L14" i="49"/>
  <c r="H44" i="38" s="1"/>
  <c r="N14" i="49"/>
  <c r="J44" i="38" s="1"/>
  <c r="O10" i="49"/>
  <c r="K39" i="38" s="1"/>
  <c r="J10" i="49"/>
  <c r="F39" i="38" s="1"/>
  <c r="P10" i="49"/>
  <c r="L39" i="38" s="1"/>
  <c r="K10" i="49"/>
  <c r="G39" i="38" s="1"/>
  <c r="I10" i="49"/>
  <c r="E39" i="38" s="1"/>
  <c r="L10" i="49"/>
  <c r="H39" i="38" s="1"/>
  <c r="N10" i="49"/>
  <c r="J39" i="38" s="1"/>
  <c r="O6" i="49"/>
  <c r="K35" i="38" s="1"/>
  <c r="J6" i="49"/>
  <c r="F35" i="38" s="1"/>
  <c r="P6" i="49"/>
  <c r="L35" i="38" s="1"/>
  <c r="K6" i="49"/>
  <c r="G35" i="38" s="1"/>
  <c r="I6" i="49"/>
  <c r="E35" i="38" s="1"/>
  <c r="L6" i="49"/>
  <c r="H35" i="38" s="1"/>
  <c r="N6" i="49"/>
  <c r="J35" i="38" s="1"/>
  <c r="J5" i="49"/>
  <c r="F34" i="38" s="1"/>
  <c r="I4" i="50"/>
  <c r="F33" i="37" s="1"/>
</calcChain>
</file>

<file path=xl/sharedStrings.xml><?xml version="1.0" encoding="utf-8"?>
<sst xmlns="http://schemas.openxmlformats.org/spreadsheetml/2006/main" count="1616" uniqueCount="186">
  <si>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</si>
  <si>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</si>
  <si>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</si>
  <si>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</si>
  <si>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</si>
  <si>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</si>
  <si>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</si>
  <si>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</si>
  <si>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</si>
  <si>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</si>
  <si>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</si>
  <si>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</si>
  <si>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</si>
  <si>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</si>
  <si>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</si>
  <si>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</si>
  <si>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</si>
  <si>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</si>
  <si>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</si>
  <si>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Total YLL</t>
  </si>
  <si>
    <t>% of all YLL</t>
  </si>
  <si>
    <t>deaths</t>
  </si>
  <si>
    <t>% of all deaths</t>
  </si>
  <si>
    <t>Coronary heart disease</t>
  </si>
  <si>
    <t>Accidents</t>
  </si>
  <si>
    <t>Lung cancer</t>
  </si>
  <si>
    <t>Infant deaths</t>
  </si>
  <si>
    <t>Suicides</t>
  </si>
  <si>
    <t>Alcoholic liver disease</t>
  </si>
  <si>
    <t>COPD</t>
  </si>
  <si>
    <t>Breast cancer</t>
  </si>
  <si>
    <t>Colorectal cancer</t>
  </si>
  <si>
    <t>Pneumonia</t>
  </si>
  <si>
    <t>Stroke</t>
  </si>
  <si>
    <t>Pancreatic cancer</t>
  </si>
  <si>
    <t>Brain cancer</t>
  </si>
  <si>
    <t xml:space="preserve">Oesophageal cancer </t>
  </si>
  <si>
    <t>Head and neck cancer</t>
  </si>
  <si>
    <t>Liver cancer</t>
  </si>
  <si>
    <t>Diabetes Mellitus</t>
  </si>
  <si>
    <t>Leukaemia</t>
  </si>
  <si>
    <t>Ovarian cancer</t>
  </si>
  <si>
    <t>Stomach cancer</t>
  </si>
  <si>
    <t>Top 10</t>
  </si>
  <si>
    <t>Top 20</t>
  </si>
  <si>
    <t>Wales</t>
  </si>
  <si>
    <t>Betsi Cadwaladr</t>
  </si>
  <si>
    <t>Gwynedd</t>
  </si>
  <si>
    <t>Conwy</t>
  </si>
  <si>
    <t>Wrexham</t>
  </si>
  <si>
    <t>Flintshire</t>
  </si>
  <si>
    <t>Denbighshire</t>
  </si>
  <si>
    <t>Annual average</t>
  </si>
  <si>
    <t>Annual average Mortality</t>
  </si>
  <si>
    <t>Annual Average YLL</t>
  </si>
  <si>
    <t>Years of life lost</t>
  </si>
  <si>
    <t>Mortality</t>
  </si>
  <si>
    <t>Cause of death</t>
  </si>
  <si>
    <t>Percentage of total YLL</t>
  </si>
  <si>
    <t>Total deaths</t>
  </si>
  <si>
    <t>Percentage of all deaths</t>
  </si>
  <si>
    <t>Area</t>
  </si>
  <si>
    <t>Index</t>
  </si>
  <si>
    <t>Health board</t>
  </si>
  <si>
    <t>Local authority</t>
  </si>
  <si>
    <t>Control</t>
  </si>
  <si>
    <t>Betsi Cadwaladr UHB</t>
  </si>
  <si>
    <t>Powys</t>
  </si>
  <si>
    <t>Hywel Dda UHB</t>
  </si>
  <si>
    <t>Powys THB</t>
  </si>
  <si>
    <t>Cardiff and Vale UHB</t>
  </si>
  <si>
    <t>Abertawe Bro Morgannwg UHB</t>
  </si>
  <si>
    <t>Cwm Taf UHB</t>
  </si>
  <si>
    <t>Aneurin Bevan UHB</t>
  </si>
  <si>
    <t>Health Boards</t>
  </si>
  <si>
    <t>Pembrokeshire</t>
  </si>
  <si>
    <t>Carmarthenshire</t>
  </si>
  <si>
    <t>Ceredigion</t>
  </si>
  <si>
    <t>Neath Port Talbot</t>
  </si>
  <si>
    <t>Swansea</t>
  </si>
  <si>
    <t>Bridgend</t>
  </si>
  <si>
    <t>Cardiff</t>
  </si>
  <si>
    <t>Vale of Glamorgan</t>
  </si>
  <si>
    <t>Rhondda Cynon Taff</t>
  </si>
  <si>
    <t>Merthyr Tydfil</t>
  </si>
  <si>
    <t>Monmouthshire</t>
  </si>
  <si>
    <t>Newport</t>
  </si>
  <si>
    <t>Blaenau Gwent</t>
  </si>
  <si>
    <t>Torfaen</t>
  </si>
  <si>
    <t>Caerphilly</t>
  </si>
  <si>
    <t>Isle of Anglesey</t>
  </si>
  <si>
    <t>Ranking</t>
  </si>
  <si>
    <t>Table Title</t>
  </si>
  <si>
    <t>Table title</t>
  </si>
  <si>
    <t>Data retrieved from:</t>
  </si>
  <si>
    <t>All causes</t>
  </si>
  <si>
    <t>Infant deaths*</t>
  </si>
  <si>
    <t>Produced by Public Health Wales Observatory, using PHM &amp; MYE (ONS)
* Includes all infant deaths irrespective of cause and these are not included in any other causes</t>
  </si>
  <si>
    <t>C33-C34</t>
  </si>
  <si>
    <t>J12-18</t>
  </si>
  <si>
    <t>C25</t>
  </si>
  <si>
    <t>C71</t>
  </si>
  <si>
    <t>C15</t>
  </si>
  <si>
    <t>C22</t>
  </si>
  <si>
    <t>C56</t>
  </si>
  <si>
    <t>C16</t>
  </si>
  <si>
    <t>I20-I25</t>
  </si>
  <si>
    <t>V01-X59</t>
  </si>
  <si>
    <t>X60-84 &amp; Y10-34</t>
  </si>
  <si>
    <t>J40-J44</t>
  </si>
  <si>
    <t>C50</t>
  </si>
  <si>
    <t>C18-C20</t>
  </si>
  <si>
    <t>I61,I63,I64</t>
  </si>
  <si>
    <t>E10-14</t>
  </si>
  <si>
    <t>K70</t>
  </si>
  <si>
    <t>ICD-10 Code</t>
  </si>
  <si>
    <t>YLL Cause</t>
  </si>
  <si>
    <t>-</t>
  </si>
  <si>
    <t>C00-14 &amp; C30-32</t>
  </si>
  <si>
    <t>Hywel Dda</t>
  </si>
  <si>
    <t>Abertawe Bro Morgannwg</t>
  </si>
  <si>
    <t>Cardiff and Vale</t>
  </si>
  <si>
    <t>Cwm Taf</t>
  </si>
  <si>
    <t>Aneurin Bevan</t>
  </si>
  <si>
    <t xml:space="preserve">Years of life lost have been calculated using the methodology provided by ONS. 
Total years of life lost is calculated using the following formula:
</t>
  </si>
  <si>
    <t>Further details of the methodology can be found here:</t>
  </si>
  <si>
    <t>https://www.ons.gov.uk/peoplepopulationandcommunity/birthsdeathsandmarriages/deaths/methodologies/userguidetomortalitystatisticsjuly2017#death-rates-ratios-and-standardisation</t>
  </si>
  <si>
    <t>© 2018 Public Health Wales NHS Trust</t>
  </si>
  <si>
    <t>Material contained in this document may be reproduced under the terms of the Open Government Licence (OGL)</t>
  </si>
  <si>
    <t xml:space="preserve">www.nationalarchives.gov.uk/doc/open-government-licence/version/3/  </t>
  </si>
  <si>
    <t xml:space="preserve">provided it is done so accurately and is not used in a misleading context. </t>
  </si>
  <si>
    <t>Acknowledgement to Public Health Wales NHS Trust to be stated.</t>
  </si>
  <si>
    <t>Copyright in the typographical arrangement, design and layout belongs to Public Health Wales NHS Trust.</t>
  </si>
  <si>
    <t>where 
A = age cut-off (75 in this analysis)
ai = age at death + 0.5
di = number of deaths in the age group</t>
  </si>
  <si>
    <t>Click on the tabs above to access the data:</t>
  </si>
  <si>
    <t>Wales level</t>
  </si>
  <si>
    <t>Health board level</t>
  </si>
  <si>
    <t>Local authority level</t>
  </si>
  <si>
    <t>.</t>
  </si>
  <si>
    <t>Chart Title</t>
  </si>
  <si>
    <t>Check to see if top 10 in each HB /  LA fall within Wales top 20</t>
  </si>
  <si>
    <t>TOPIC:</t>
  </si>
  <si>
    <t>SUBJECT:</t>
  </si>
  <si>
    <t>Years of life lost (YLL)</t>
  </si>
  <si>
    <t>SOURCE:</t>
  </si>
  <si>
    <t>Public Health Mortality (PHM), Office for National Statistics</t>
  </si>
  <si>
    <t>GEOGRAPHY:</t>
  </si>
  <si>
    <t>PERIOD:</t>
  </si>
  <si>
    <t>2014-16</t>
  </si>
  <si>
    <t>DEMOGRAPHY:</t>
  </si>
  <si>
    <t>Persons aged under 75</t>
  </si>
  <si>
    <t>STATISTICS:</t>
  </si>
  <si>
    <t>CONTACT:</t>
  </si>
  <si>
    <t>NOTES:</t>
  </si>
  <si>
    <t>Wales, Health Boards and Local Authorities</t>
  </si>
  <si>
    <t>Counts and percentage of total mortality/YLL</t>
  </si>
  <si>
    <t>Years of life lost top 20 causes in Wales and their corresponding ICD-10 codes:</t>
  </si>
  <si>
    <t>Data has been sourced from the Office for National Statistics, using Public Health Mortality (PHM).</t>
  </si>
  <si>
    <t>This interactive data file provides mortality information showing the top causes of years of life lost for people under 75 in Wales, its health boards and local authorities.</t>
  </si>
  <si>
    <t>Guides to interpretation and copying charts are also available from the tabs above.</t>
  </si>
  <si>
    <t>CHD (I20-I25)</t>
  </si>
  <si>
    <t>Accidents(V01-X59)</t>
  </si>
  <si>
    <t>Lung C33-C34</t>
  </si>
  <si>
    <t>Suicides(X60-84 &amp; Y10-34)</t>
  </si>
  <si>
    <t>Infant Deaths</t>
  </si>
  <si>
    <t>COPD(J40-J44)</t>
  </si>
  <si>
    <t>Colorectal(C18-C20)</t>
  </si>
  <si>
    <t>Breast(C50)</t>
  </si>
  <si>
    <t>Pneumonia J12-18</t>
  </si>
  <si>
    <t>Stroke (I61,I63,I64)</t>
  </si>
  <si>
    <t>Pancreas C25</t>
  </si>
  <si>
    <t>Oesophagus C15</t>
  </si>
  <si>
    <t>Brain and CNS C70-C72</t>
  </si>
  <si>
    <t>Brain and CNS cancer</t>
  </si>
  <si>
    <t>\\ryt6bsrvfil0001\observatory\Health Intelligence\Information services\Requests\Mortality\20180418_TopYLL_Wales_HB_LA_ZS_v1d.xlsx</t>
  </si>
  <si>
    <t>Top 20 causes of mortality and years of life lost (YLL), count and percentage, all persons aged under 75, Wales, 2014-16</t>
  </si>
  <si>
    <t>publichealthwalesobservatory@wales.nhs.uk</t>
  </si>
  <si>
    <t xml:space="preserve">The top ten causes of mortality and years of life lost for each local authority and health board are derived from the top twenty causes of mortality for Wales. </t>
  </si>
  <si>
    <t>Deaths</t>
  </si>
  <si>
    <t>2nd QC - CHECK</t>
  </si>
  <si>
    <t>Cause</t>
  </si>
  <si>
    <t>For more information about how this was calculated please see Technical Guide.</t>
  </si>
  <si>
    <t>Years of life lost (YLL) have been calculated using methodology provided by ONS.  It represents the number of years of life lost when a person dies prematurely,</t>
  </si>
  <si>
    <t>assuming that they would have lived to age 75. The figure quoted is the total number of years of life lost by the specified cause, for all persons who died prematurely.</t>
  </si>
  <si>
    <t>This data has been rolled up to include 3 years worth of data. The data used in this analysis includes deaths registered between 2014-2016.</t>
  </si>
  <si>
    <t>Please note, no adjustment has been made to account for population size or age structure, therefore caution should be taken when interpreting results and comparing different areas. Additionally, some of the figures are based on a small number of deaths and are therefore prone to fluctuations.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</si>
</sst>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_(* #,##0.00_);_(* \(#,##0.00\);_(* &quot;-&quot;??_);_(@_)"/>
    <numFmt numFmtId="165" formatCode="#,##0.0"/>
    <numFmt numFmtId="166" formatCode="0.0"/>
    <numFmt numFmtId="167" formatCode="0E+00"/>
    <numFmt numFmtId="168" formatCode="0.0E+00"/>
    <numFmt numFmtId="169" formatCode="0.000"/>
  </numFmts>
  <fonts count="49" x14ac:knownFonts="1">
    <font>
      <sz val="11"/>
      <color theme="1"/>
      <name val="Calibri"/>
      <family val="2"/>
      <scheme val="minor"/>
    </font>
    <font>
      <sz val="11"/>
      <color theme="1"/>
      <name val="Calibri"/>
      <family val="2"/>
      <scheme val="minor"/>
    </font>
    <font>
      <sz val="10"/>
      <name val="Verdana"/>
      <family val="2"/>
    </font>
    <font>
      <b/>
      <sz val="10"/>
      <name val="Verdana"/>
      <family val="2"/>
    </font>
    <font>
      <sz val="10"/>
      <name val="Arial"/>
      <family val="2"/>
    </font>
    <font>
      <u/>
      <sz val="10"/>
      <color indexed="12"/>
      <name val="Arial"/>
      <family val="2"/>
    </font>
    <font>
      <u/>
      <sz val="11"/>
      <color theme="10"/>
      <name val="Calibri"/>
      <family val="2"/>
    </font>
    <font>
      <sz val="10"/>
      <name val="Arial"/>
      <family val="2"/>
    </font>
    <font>
      <sz val="9"/>
      <color theme="1"/>
      <name val="Verdana"/>
      <family val="2"/>
    </font>
    <font>
      <sz val="11"/>
      <color rgb="FF000000"/>
      <name val="Calibri"/>
      <family val="2"/>
    </font>
    <font>
      <sz val="9"/>
      <color rgb="FF000080"/>
      <name val="Verdana"/>
      <family val="2"/>
    </font>
    <font>
      <b/>
      <sz val="10"/>
      <color theme="1"/>
      <name val="Verdana"/>
      <family val="2"/>
    </font>
    <font>
      <u/>
      <sz val="9"/>
      <color theme="10"/>
      <name val="Verdana"/>
      <family val="2"/>
    </font>
    <font>
      <sz val="12"/>
      <name val="Arial"/>
      <family val="2"/>
    </font>
    <font>
      <sz val="10"/>
      <color indexed="8"/>
      <name val="Arial"/>
      <family val="2"/>
    </font>
    <font>
      <sz val="10"/>
      <color theme="1"/>
      <name val="Verdana"/>
      <family val="2"/>
    </font>
    <font>
      <b/>
      <sz val="9"/>
      <color theme="1"/>
      <name val="Verdana"/>
      <family val="2"/>
    </font>
    <font>
      <u/>
      <sz val="9.9"/>
      <color theme="1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3"/>
      <name val="Times New Roman"/>
      <family val="1"/>
    </font>
    <font>
      <sz val="10"/>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Verdana"/>
      <family val="2"/>
    </font>
    <font>
      <b/>
      <sz val="10"/>
      <color rgb="FF266492"/>
      <name val="Verdana"/>
      <family val="2"/>
    </font>
    <font>
      <b/>
      <sz val="11"/>
      <color theme="1"/>
      <name val="Calibri"/>
      <family val="2"/>
      <scheme val="minor"/>
    </font>
    <font>
      <sz val="11"/>
      <name val="Calibri"/>
      <family val="2"/>
      <scheme val="minor"/>
    </font>
    <font>
      <sz val="9"/>
      <name val="Verdana"/>
      <family val="2"/>
    </font>
    <font>
      <b/>
      <sz val="9"/>
      <color rgb="FF000080"/>
      <name val="Verdana"/>
      <family val="2"/>
    </font>
    <font>
      <sz val="9"/>
      <color theme="1"/>
      <name val="Calibri"/>
      <family val="2"/>
      <scheme val="minor"/>
    </font>
    <font>
      <sz val="11"/>
      <color theme="1"/>
      <name val="Verdana"/>
      <family val="2"/>
    </font>
    <font>
      <u/>
      <sz val="9.9"/>
      <color theme="10"/>
      <name val="Verdana"/>
      <family val="2"/>
    </font>
    <font>
      <sz val="11"/>
      <color rgb="FF006100"/>
      <name val="Calibri"/>
      <family val="2"/>
      <scheme val="minor"/>
    </font>
    <font>
      <sz val="8"/>
      <color rgb="FF000080"/>
      <name val="Verdana"/>
      <family val="2"/>
    </font>
  </fonts>
  <fills count="4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C6EFCE"/>
      </patternFill>
    </fill>
  </fills>
  <borders count="20">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rgb="FF000080"/>
      </bottom>
      <diagonal/>
    </border>
    <border>
      <left/>
      <right/>
      <top style="thin">
        <color rgb="FF000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000080"/>
      </top>
      <bottom style="thin">
        <color rgb="FF000080"/>
      </bottom>
      <diagonal/>
    </border>
  </borders>
  <cellStyleXfs count="2364">
    <xf numFmtId="0" fontId="0" fillId="0" borderId="0"/>
    <xf numFmtId="0" fontId="1"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8" fillId="0" borderId="0"/>
    <xf numFmtId="0" fontId="8" fillId="0" borderId="0"/>
    <xf numFmtId="0" fontId="4" fillId="0" borderId="0"/>
    <xf numFmtId="0" fontId="4" fillId="0" borderId="0"/>
    <xf numFmtId="0" fontId="9"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9" fillId="0" borderId="0"/>
    <xf numFmtId="0" fontId="1" fillId="0" borderId="0"/>
    <xf numFmtId="0" fontId="9" fillId="0" borderId="0"/>
    <xf numFmtId="0" fontId="9" fillId="0" borderId="0"/>
    <xf numFmtId="0" fontId="4" fillId="0" borderId="0"/>
    <xf numFmtId="0" fontId="4" fillId="0" borderId="0"/>
    <xf numFmtId="0" fontId="4" fillId="0" borderId="0"/>
    <xf numFmtId="0" fontId="1" fillId="0" borderId="0"/>
    <xf numFmtId="0" fontId="9" fillId="0" borderId="0"/>
    <xf numFmtId="0" fontId="8" fillId="0" borderId="0"/>
    <xf numFmtId="0" fontId="4" fillId="0" borderId="0"/>
    <xf numFmtId="0" fontId="4"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9" fillId="0" borderId="0"/>
    <xf numFmtId="0" fontId="9"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4" fillId="0" borderId="0"/>
    <xf numFmtId="0" fontId="17"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4" fillId="0" borderId="0"/>
    <xf numFmtId="0" fontId="18" fillId="15" borderId="0" applyNumberFormat="0" applyBorder="0" applyAlignment="0" applyProtection="0"/>
    <xf numFmtId="0" fontId="1" fillId="3" borderId="0" applyNumberFormat="0" applyBorder="0" applyAlignment="0" applyProtection="0"/>
    <xf numFmtId="0" fontId="18" fillId="16" borderId="0" applyNumberFormat="0" applyBorder="0" applyAlignment="0" applyProtection="0"/>
    <xf numFmtId="0" fontId="1" fillId="5" borderId="0" applyNumberFormat="0" applyBorder="0" applyAlignment="0" applyProtection="0"/>
    <xf numFmtId="0" fontId="18" fillId="17" borderId="0" applyNumberFormat="0" applyBorder="0" applyAlignment="0" applyProtection="0"/>
    <xf numFmtId="0" fontId="1" fillId="7" borderId="0" applyNumberFormat="0" applyBorder="0" applyAlignment="0" applyProtection="0"/>
    <xf numFmtId="0" fontId="18" fillId="18" borderId="0" applyNumberFormat="0" applyBorder="0" applyAlignment="0" applyProtection="0"/>
    <xf numFmtId="0" fontId="1" fillId="9" borderId="0" applyNumberFormat="0" applyBorder="0" applyAlignment="0" applyProtection="0"/>
    <xf numFmtId="0" fontId="18" fillId="19" borderId="0" applyNumberFormat="0" applyBorder="0" applyAlignment="0" applyProtection="0"/>
    <xf numFmtId="0" fontId="1" fillId="11" borderId="0" applyNumberFormat="0" applyBorder="0" applyAlignment="0" applyProtection="0"/>
    <xf numFmtId="0" fontId="18" fillId="20" borderId="0" applyNumberFormat="0" applyBorder="0" applyAlignment="0" applyProtection="0"/>
    <xf numFmtId="0" fontId="1" fillId="13" borderId="0" applyNumberFormat="0" applyBorder="0" applyAlignment="0" applyProtection="0"/>
    <xf numFmtId="0" fontId="18" fillId="21" borderId="0" applyNumberFormat="0" applyBorder="0" applyAlignment="0" applyProtection="0"/>
    <xf numFmtId="0" fontId="1" fillId="4" borderId="0" applyNumberFormat="0" applyBorder="0" applyAlignment="0" applyProtection="0"/>
    <xf numFmtId="0" fontId="18" fillId="22" borderId="0" applyNumberFormat="0" applyBorder="0" applyAlignment="0" applyProtection="0"/>
    <xf numFmtId="0" fontId="1" fillId="6" borderId="0" applyNumberFormat="0" applyBorder="0" applyAlignment="0" applyProtection="0"/>
    <xf numFmtId="0" fontId="18" fillId="23" borderId="0" applyNumberFormat="0" applyBorder="0" applyAlignment="0" applyProtection="0"/>
    <xf numFmtId="0" fontId="1" fillId="8" borderId="0" applyNumberFormat="0" applyBorder="0" applyAlignment="0" applyProtection="0"/>
    <xf numFmtId="0" fontId="18" fillId="18" borderId="0" applyNumberFormat="0" applyBorder="0" applyAlignment="0" applyProtection="0"/>
    <xf numFmtId="0" fontId="1" fillId="10" borderId="0" applyNumberFormat="0" applyBorder="0" applyAlignment="0" applyProtection="0"/>
    <xf numFmtId="0" fontId="18" fillId="21" borderId="0" applyNumberFormat="0" applyBorder="0" applyAlignment="0" applyProtection="0"/>
    <xf numFmtId="0" fontId="1" fillId="12" borderId="0" applyNumberFormat="0" applyBorder="0" applyAlignment="0" applyProtection="0"/>
    <xf numFmtId="0" fontId="18" fillId="24" borderId="0" applyNumberFormat="0" applyBorder="0" applyAlignment="0" applyProtection="0"/>
    <xf numFmtId="0" fontId="1" fillId="14" borderId="0" applyNumberFormat="0" applyBorder="0" applyAlignment="0" applyProtection="0"/>
    <xf numFmtId="0" fontId="19" fillId="25"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2" borderId="0" applyNumberFormat="0" applyBorder="0" applyAlignment="0" applyProtection="0"/>
    <xf numFmtId="0" fontId="20" fillId="16" borderId="0" applyNumberFormat="0" applyBorder="0" applyAlignment="0" applyProtection="0"/>
    <xf numFmtId="0" fontId="21" fillId="33" borderId="2" applyNumberFormat="0" applyAlignment="0" applyProtection="0"/>
    <xf numFmtId="0" fontId="21" fillId="33" borderId="2" applyNumberFormat="0" applyAlignment="0" applyProtection="0"/>
    <xf numFmtId="0" fontId="21" fillId="33" borderId="2" applyNumberFormat="0" applyAlignment="0" applyProtection="0"/>
    <xf numFmtId="0" fontId="21" fillId="33" borderId="2" applyNumberFormat="0" applyAlignment="0" applyProtection="0"/>
    <xf numFmtId="0" fontId="21" fillId="33" borderId="2" applyNumberFormat="0" applyAlignment="0" applyProtection="0"/>
    <xf numFmtId="0" fontId="21" fillId="33" borderId="2" applyNumberFormat="0" applyAlignment="0" applyProtection="0"/>
    <xf numFmtId="0" fontId="21" fillId="33" borderId="2" applyNumberFormat="0" applyAlignment="0" applyProtection="0"/>
    <xf numFmtId="0" fontId="22" fillId="34" borderId="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3" fillId="0" borderId="0" applyNumberFormat="0" applyFill="0" applyBorder="0" applyAlignment="0" applyProtection="0"/>
    <xf numFmtId="0" fontId="24" fillId="17" borderId="0" applyNumberFormat="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9" fillId="20" borderId="2" applyNumberFormat="0" applyAlignment="0" applyProtection="0"/>
    <xf numFmtId="0" fontId="29" fillId="20" borderId="2" applyNumberFormat="0" applyAlignment="0" applyProtection="0"/>
    <xf numFmtId="0" fontId="29" fillId="20" borderId="2" applyNumberFormat="0" applyAlignment="0" applyProtection="0"/>
    <xf numFmtId="0" fontId="29" fillId="20" borderId="2" applyNumberFormat="0" applyAlignment="0" applyProtection="0"/>
    <xf numFmtId="0" fontId="29" fillId="20" borderId="2" applyNumberFormat="0" applyAlignment="0" applyProtection="0"/>
    <xf numFmtId="0" fontId="29" fillId="20" borderId="2" applyNumberFormat="0" applyAlignment="0" applyProtection="0"/>
    <xf numFmtId="0" fontId="29" fillId="20" borderId="2" applyNumberFormat="0" applyAlignment="0" applyProtection="0"/>
    <xf numFmtId="0" fontId="30" fillId="0" borderId="7" applyNumberFormat="0" applyFill="0" applyAlignment="0" applyProtection="0"/>
    <xf numFmtId="0" fontId="3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4"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1" fillId="0" borderId="0"/>
    <xf numFmtId="0" fontId="1" fillId="0" borderId="0"/>
    <xf numFmtId="0" fontId="33"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34" fillId="33" borderId="9" applyNumberFormat="0" applyAlignment="0" applyProtection="0"/>
    <xf numFmtId="0" fontId="34" fillId="33" borderId="9" applyNumberFormat="0" applyAlignment="0" applyProtection="0"/>
    <xf numFmtId="0" fontId="34" fillId="33" borderId="9" applyNumberFormat="0" applyAlignment="0" applyProtection="0"/>
    <xf numFmtId="0" fontId="34" fillId="33" borderId="9" applyNumberFormat="0" applyAlignment="0" applyProtection="0"/>
    <xf numFmtId="0" fontId="34" fillId="33" borderId="9" applyNumberFormat="0" applyAlignment="0" applyProtection="0"/>
    <xf numFmtId="0" fontId="34" fillId="33" borderId="9" applyNumberFormat="0" applyAlignment="0" applyProtection="0"/>
    <xf numFmtId="0" fontId="34" fillId="33" borderId="9"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5" fillId="0" borderId="0" applyNumberFormat="0" applyFill="0" applyBorder="0" applyAlignment="0" applyProtection="0"/>
    <xf numFmtId="0" fontId="36" fillId="0" borderId="10" applyNumberFormat="0" applyFill="0" applyAlignment="0" applyProtection="0"/>
    <xf numFmtId="0" fontId="36" fillId="0" borderId="10" applyNumberFormat="0" applyFill="0" applyAlignment="0" applyProtection="0"/>
    <xf numFmtId="0" fontId="36" fillId="0" borderId="10" applyNumberFormat="0" applyFill="0" applyAlignment="0" applyProtection="0"/>
    <xf numFmtId="0" fontId="36" fillId="0" borderId="10" applyNumberFormat="0" applyFill="0" applyAlignment="0" applyProtection="0"/>
    <xf numFmtId="0" fontId="36" fillId="0" borderId="10" applyNumberFormat="0" applyFill="0" applyAlignment="0" applyProtection="0"/>
    <xf numFmtId="0" fontId="36" fillId="0" borderId="10" applyNumberFormat="0" applyFill="0" applyAlignment="0" applyProtection="0"/>
    <xf numFmtId="0" fontId="36" fillId="0" borderId="10" applyNumberFormat="0" applyFill="0" applyAlignment="0" applyProtection="0"/>
    <xf numFmtId="0" fontId="37" fillId="0" borderId="0" applyNumberFormat="0" applyFill="0" applyBorder="0" applyAlignment="0" applyProtection="0"/>
    <xf numFmtId="0" fontId="47" fillId="47" borderId="0" applyNumberFormat="0" applyBorder="0" applyAlignment="0" applyProtection="0"/>
  </cellStyleXfs>
  <cellXfs count="133">
    <xf numFmtId="0" fontId="0" fillId="0" borderId="0" xfId="0"/>
    <xf numFmtId="0" fontId="15" fillId="0" borderId="0" xfId="0" applyFont="1" applyProtection="1">
      <protection hidden="1"/>
    </xf>
    <xf numFmtId="0" fontId="0" fillId="0" borderId="0" xfId="0" applyProtection="1">
      <protection hidden="1"/>
    </xf>
    <xf numFmtId="0" fontId="15" fillId="0" borderId="0" xfId="0" applyFont="1" applyAlignment="1" applyProtection="1">
      <alignment vertical="top"/>
      <protection hidden="1"/>
    </xf>
    <xf numFmtId="0" fontId="15" fillId="0" borderId="0" xfId="0" applyFont="1" applyAlignment="1" applyProtection="1">
      <alignment horizontal="left" vertical="top" wrapText="1"/>
      <protection hidden="1"/>
    </xf>
    <xf numFmtId="0" fontId="45" fillId="0" borderId="0" xfId="0" applyFont="1" applyProtection="1">
      <protection hidden="1"/>
    </xf>
    <xf numFmtId="0" fontId="11" fillId="0" borderId="0" xfId="0" applyFont="1" applyAlignment="1" applyProtection="1">
      <alignment horizontal="center" vertical="top"/>
      <protection hidden="1"/>
    </xf>
    <xf numFmtId="0" fontId="45" fillId="0" borderId="0" xfId="0" applyFont="1" applyAlignment="1" applyProtection="1">
      <alignment horizontal="left"/>
      <protection hidden="1"/>
    </xf>
    <xf numFmtId="0" fontId="0" fillId="0" borderId="0" xfId="0" applyAlignment="1" applyProtection="1">
      <alignment horizontal="left"/>
      <protection hidden="1"/>
    </xf>
    <xf numFmtId="0" fontId="44" fillId="0" borderId="0" xfId="0" applyFont="1" applyAlignment="1" applyProtection="1">
      <alignment horizontal="left"/>
      <protection hidden="1"/>
    </xf>
    <xf numFmtId="0" fontId="44" fillId="0" borderId="0" xfId="0" applyFont="1" applyProtection="1">
      <protection hidden="1"/>
    </xf>
    <xf numFmtId="0" fontId="0" fillId="0" borderId="0" xfId="0" applyAlignment="1" applyProtection="1">
      <alignment horizontal="right"/>
      <protection hidden="1"/>
    </xf>
    <xf numFmtId="0" fontId="42" fillId="0" borderId="0" xfId="400" applyFont="1" applyFill="1" applyBorder="1" applyProtection="1">
      <protection hidden="1"/>
    </xf>
    <xf numFmtId="0" fontId="43" fillId="0" borderId="0" xfId="400" applyFont="1" applyFill="1" applyBorder="1" applyAlignment="1" applyProtection="1">
      <alignment horizontal="center"/>
      <protection hidden="1"/>
    </xf>
    <xf numFmtId="0" fontId="43" fillId="0" borderId="0" xfId="400" applyFont="1" applyFill="1" applyBorder="1" applyAlignment="1" applyProtection="1">
      <alignment horizontal="center" vertical="center"/>
      <protection hidden="1"/>
    </xf>
    <xf numFmtId="0" fontId="43" fillId="0" borderId="0" xfId="400" applyFont="1" applyFill="1" applyBorder="1" applyAlignment="1" applyProtection="1">
      <alignment vertical="center"/>
      <protection hidden="1"/>
    </xf>
    <xf numFmtId="0" fontId="43" fillId="0" borderId="0" xfId="400" applyFont="1" applyFill="1" applyBorder="1" applyAlignment="1" applyProtection="1">
      <alignment horizontal="center" vertical="center" wrapText="1"/>
      <protection hidden="1"/>
    </xf>
    <xf numFmtId="0" fontId="43" fillId="0" borderId="0" xfId="400" applyFont="1" applyFill="1" applyBorder="1" applyAlignment="1" applyProtection="1">
      <alignment vertical="center" wrapText="1"/>
      <protection hidden="1"/>
    </xf>
    <xf numFmtId="0" fontId="10" fillId="0" borderId="0" xfId="0" applyFont="1" applyFill="1" applyProtection="1">
      <protection hidden="1"/>
    </xf>
    <xf numFmtId="3" fontId="10" fillId="0" borderId="0" xfId="0" applyNumberFormat="1" applyFont="1" applyFill="1" applyAlignment="1" applyProtection="1">
      <alignment horizontal="right" indent="2"/>
      <protection hidden="1"/>
    </xf>
    <xf numFmtId="165" fontId="10" fillId="0" borderId="0" xfId="0" applyNumberFormat="1" applyFont="1" applyFill="1" applyAlignment="1" applyProtection="1">
      <alignment horizontal="right" indent="3"/>
      <protection hidden="1"/>
    </xf>
    <xf numFmtId="3" fontId="0" fillId="0" borderId="0" xfId="0" applyNumberFormat="1" applyAlignment="1" applyProtection="1">
      <alignment horizontal="right"/>
      <protection hidden="1"/>
    </xf>
    <xf numFmtId="0" fontId="0" fillId="0" borderId="0" xfId="0" applyAlignment="1" applyProtection="1">
      <alignment horizontal="center"/>
      <protection hidden="1"/>
    </xf>
    <xf numFmtId="3" fontId="10" fillId="0" borderId="0" xfId="0" applyNumberFormat="1" applyFont="1" applyFill="1" applyAlignment="1" applyProtection="1">
      <alignment horizontal="right"/>
      <protection hidden="1"/>
    </xf>
    <xf numFmtId="0" fontId="43" fillId="0" borderId="0" xfId="0" applyFont="1" applyFill="1" applyProtection="1">
      <protection hidden="1"/>
    </xf>
    <xf numFmtId="3" fontId="43" fillId="0" borderId="0" xfId="0" applyNumberFormat="1" applyFont="1" applyFill="1" applyAlignment="1" applyProtection="1">
      <alignment horizontal="right" indent="2"/>
      <protection hidden="1"/>
    </xf>
    <xf numFmtId="165" fontId="43" fillId="0" borderId="0" xfId="0" applyNumberFormat="1" applyFont="1" applyFill="1" applyAlignment="1" applyProtection="1">
      <alignment horizontal="right" indent="3"/>
      <protection hidden="1"/>
    </xf>
    <xf numFmtId="3" fontId="40" fillId="0" borderId="0" xfId="0" applyNumberFormat="1" applyFont="1" applyAlignment="1" applyProtection="1">
      <alignment horizontal="right"/>
      <protection hidden="1"/>
    </xf>
    <xf numFmtId="3" fontId="43" fillId="0" borderId="0" xfId="0" applyNumberFormat="1" applyFont="1" applyFill="1" applyBorder="1" applyAlignment="1" applyProtection="1">
      <alignment horizontal="right" indent="2"/>
      <protection hidden="1"/>
    </xf>
    <xf numFmtId="3" fontId="43" fillId="0" borderId="0" xfId="0" applyNumberFormat="1" applyFont="1" applyFill="1" applyBorder="1" applyAlignment="1" applyProtection="1">
      <alignment horizontal="right" indent="4"/>
      <protection hidden="1"/>
    </xf>
    <xf numFmtId="3" fontId="40" fillId="0" borderId="0" xfId="0" applyNumberFormat="1" applyFont="1" applyBorder="1" applyAlignment="1" applyProtection="1">
      <alignment horizontal="right"/>
      <protection hidden="1"/>
    </xf>
    <xf numFmtId="165" fontId="43" fillId="0" borderId="0" xfId="0" applyNumberFormat="1" applyFont="1" applyFill="1" applyAlignment="1" applyProtection="1">
      <alignment horizontal="right" indent="4"/>
      <protection hidden="1"/>
    </xf>
    <xf numFmtId="0" fontId="0" fillId="0" borderId="0" xfId="0" applyBorder="1" applyProtection="1">
      <protection hidden="1"/>
    </xf>
    <xf numFmtId="0" fontId="0" fillId="0" borderId="0" xfId="0" applyAlignment="1" applyProtection="1">
      <alignment vertical="center"/>
      <protection hidden="1"/>
    </xf>
    <xf numFmtId="0" fontId="42" fillId="0" borderId="0" xfId="400" applyFont="1" applyFill="1" applyBorder="1" applyAlignment="1" applyProtection="1">
      <alignment vertical="center"/>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0" fontId="10" fillId="0" borderId="0" xfId="0" applyFont="1" applyAlignment="1" applyProtection="1">
      <alignment horizontal="left"/>
      <protection hidden="1"/>
    </xf>
    <xf numFmtId="3" fontId="10" fillId="0" borderId="0" xfId="0" applyNumberFormat="1" applyFont="1" applyAlignment="1" applyProtection="1">
      <alignment horizontal="right" indent="2"/>
      <protection hidden="1"/>
    </xf>
    <xf numFmtId="165" fontId="10" fillId="0" borderId="0" xfId="0" applyNumberFormat="1" applyFont="1" applyAlignment="1" applyProtection="1">
      <alignment horizontal="right" indent="3"/>
      <protection hidden="1"/>
    </xf>
    <xf numFmtId="3" fontId="10" fillId="0" borderId="0" xfId="0" applyNumberFormat="1" applyFont="1" applyAlignment="1" applyProtection="1">
      <alignment horizontal="right"/>
      <protection hidden="1"/>
    </xf>
    <xf numFmtId="3" fontId="10" fillId="0" borderId="0" xfId="0" applyNumberFormat="1" applyFont="1" applyAlignment="1" applyProtection="1">
      <alignment horizontal="right" indent="3"/>
      <protection hidden="1"/>
    </xf>
    <xf numFmtId="0" fontId="43" fillId="0" borderId="0" xfId="0" applyFont="1" applyAlignment="1" applyProtection="1">
      <alignment horizontal="left"/>
      <protection hidden="1"/>
    </xf>
    <xf numFmtId="3" fontId="43" fillId="0" borderId="0" xfId="0" applyNumberFormat="1" applyFont="1" applyAlignment="1" applyProtection="1">
      <alignment horizontal="right" indent="2"/>
      <protection hidden="1"/>
    </xf>
    <xf numFmtId="165" fontId="43" fillId="0" borderId="0" xfId="0" applyNumberFormat="1" applyFont="1" applyAlignment="1" applyProtection="1">
      <alignment horizontal="right" indent="3"/>
      <protection hidden="1"/>
    </xf>
    <xf numFmtId="3" fontId="43" fillId="0" borderId="0" xfId="0" applyNumberFormat="1" applyFont="1" applyAlignment="1" applyProtection="1">
      <alignment horizontal="right"/>
      <protection hidden="1"/>
    </xf>
    <xf numFmtId="3" fontId="43" fillId="0" borderId="0" xfId="0" applyNumberFormat="1" applyFont="1" applyAlignment="1" applyProtection="1">
      <alignment horizontal="right" indent="3"/>
      <protection hidden="1"/>
    </xf>
    <xf numFmtId="3" fontId="43" fillId="0" borderId="0" xfId="0" applyNumberFormat="1" applyFont="1" applyBorder="1" applyAlignment="1" applyProtection="1">
      <alignment horizontal="right" indent="2"/>
      <protection hidden="1"/>
    </xf>
    <xf numFmtId="3" fontId="43" fillId="0" borderId="0" xfId="0" applyNumberFormat="1" applyFont="1" applyBorder="1" applyAlignment="1" applyProtection="1">
      <alignment horizontal="right" indent="3"/>
      <protection hidden="1"/>
    </xf>
    <xf numFmtId="165" fontId="43" fillId="0" borderId="0" xfId="0" applyNumberFormat="1" applyFont="1" applyBorder="1" applyAlignment="1" applyProtection="1">
      <alignment horizontal="right" indent="4"/>
      <protection hidden="1"/>
    </xf>
    <xf numFmtId="0" fontId="43" fillId="0" borderId="0" xfId="400" applyFont="1" applyFill="1" applyBorder="1" applyProtection="1">
      <protection hidden="1"/>
    </xf>
    <xf numFmtId="0" fontId="43" fillId="0" borderId="0" xfId="400" applyFont="1" applyFill="1" applyBorder="1" applyAlignment="1" applyProtection="1">
      <alignment horizontal="center" wrapText="1"/>
      <protection hidden="1"/>
    </xf>
    <xf numFmtId="0" fontId="43" fillId="0" borderId="0" xfId="400" applyFont="1" applyFill="1" applyBorder="1" applyAlignment="1" applyProtection="1">
      <alignment wrapText="1"/>
      <protection hidden="1"/>
    </xf>
    <xf numFmtId="0" fontId="10" fillId="0" borderId="0" xfId="0" applyFont="1" applyProtection="1">
      <protection hidden="1"/>
    </xf>
    <xf numFmtId="0" fontId="43" fillId="0" borderId="0" xfId="0" applyFont="1" applyProtection="1">
      <protection hidden="1"/>
    </xf>
    <xf numFmtId="0" fontId="43" fillId="0" borderId="0" xfId="0" applyFont="1" applyBorder="1" applyProtection="1">
      <protection hidden="1"/>
    </xf>
    <xf numFmtId="3" fontId="43" fillId="0" borderId="0" xfId="0" applyNumberFormat="1" applyFont="1" applyBorder="1" applyAlignment="1" applyProtection="1">
      <alignment horizontal="right" indent="4"/>
      <protection hidden="1"/>
    </xf>
    <xf numFmtId="0" fontId="39" fillId="0" borderId="0" xfId="13" applyFont="1" applyFill="1" applyBorder="1" applyAlignment="1" applyProtection="1">
      <alignment horizontal="left" vertical="center" indent="1"/>
      <protection hidden="1"/>
    </xf>
    <xf numFmtId="49" fontId="2" fillId="0" borderId="0" xfId="1" applyNumberFormat="1" applyFont="1" applyBorder="1" applyAlignment="1" applyProtection="1">
      <alignment vertical="center"/>
      <protection hidden="1"/>
    </xf>
    <xf numFmtId="0" fontId="39" fillId="0" borderId="0" xfId="13" applyFont="1" applyFill="1" applyBorder="1" applyAlignment="1" applyProtection="1">
      <alignment horizontal="left" vertical="top" indent="1"/>
      <protection hidden="1"/>
    </xf>
    <xf numFmtId="0" fontId="2" fillId="0" borderId="0" xfId="13" applyFont="1" applyFill="1" applyBorder="1" applyAlignment="1" applyProtection="1">
      <alignment vertical="top"/>
      <protection hidden="1"/>
    </xf>
    <xf numFmtId="0" fontId="39" fillId="0" borderId="0" xfId="13" applyFont="1" applyFill="1" applyBorder="1" applyAlignment="1" applyProtection="1">
      <alignment horizontal="left" vertical="top" wrapText="1" indent="1"/>
      <protection hidden="1"/>
    </xf>
    <xf numFmtId="0" fontId="2" fillId="0" borderId="0" xfId="13" applyFont="1" applyFill="1" applyBorder="1" applyAlignment="1" applyProtection="1">
      <alignment horizontal="left" vertical="top"/>
      <protection hidden="1"/>
    </xf>
    <xf numFmtId="0" fontId="46" fillId="0" borderId="0" xfId="398" applyFont="1" applyFill="1" applyBorder="1" applyAlignment="1" applyProtection="1">
      <alignment vertical="top"/>
      <protection hidden="1"/>
    </xf>
    <xf numFmtId="0" fontId="0" fillId="0" borderId="0" xfId="0" applyAlignment="1" applyProtection="1">
      <alignment vertical="top" wrapText="1"/>
      <protection hidden="1"/>
    </xf>
    <xf numFmtId="0" fontId="42" fillId="0" borderId="0" xfId="398" applyFont="1" applyFill="1" applyBorder="1" applyAlignment="1" applyProtection="1">
      <alignment horizontal="left" vertical="top" wrapText="1"/>
      <protection hidden="1"/>
    </xf>
    <xf numFmtId="0" fontId="17" fillId="0" borderId="0" xfId="398" applyAlignment="1" applyProtection="1">
      <protection hidden="1"/>
    </xf>
    <xf numFmtId="0" fontId="8" fillId="0" borderId="0" xfId="0" applyFont="1" applyProtection="1">
      <protection hidden="1"/>
    </xf>
    <xf numFmtId="0" fontId="2" fillId="0" borderId="0" xfId="13" applyFont="1" applyBorder="1" applyProtection="1">
      <protection hidden="1"/>
    </xf>
    <xf numFmtId="0" fontId="16" fillId="0" borderId="13" xfId="0" applyFont="1" applyBorder="1" applyProtection="1">
      <protection hidden="1"/>
    </xf>
    <xf numFmtId="0" fontId="16" fillId="0" borderId="16" xfId="0" applyFont="1" applyBorder="1" applyAlignment="1" applyProtection="1">
      <alignment horizontal="center"/>
      <protection hidden="1"/>
    </xf>
    <xf numFmtId="0" fontId="8" fillId="0" borderId="17" xfId="0" applyFont="1" applyBorder="1" applyProtection="1">
      <protection hidden="1"/>
    </xf>
    <xf numFmtId="0" fontId="8" fillId="0" borderId="14" xfId="0" applyFont="1" applyBorder="1" applyAlignment="1" applyProtection="1">
      <alignment horizontal="left"/>
      <protection hidden="1"/>
    </xf>
    <xf numFmtId="49" fontId="8" fillId="0" borderId="14" xfId="0" applyNumberFormat="1" applyFont="1" applyBorder="1" applyAlignment="1" applyProtection="1">
      <alignment horizontal="left"/>
      <protection hidden="1"/>
    </xf>
    <xf numFmtId="0" fontId="8" fillId="0" borderId="18" xfId="0" applyFont="1" applyBorder="1" applyProtection="1">
      <protection hidden="1"/>
    </xf>
    <xf numFmtId="0" fontId="8" fillId="0" borderId="15" xfId="0" applyFont="1" applyBorder="1" applyAlignment="1" applyProtection="1">
      <alignment horizontal="left"/>
      <protection hidden="1"/>
    </xf>
    <xf numFmtId="0" fontId="1" fillId="0" borderId="0" xfId="316" applyProtection="1">
      <protection hidden="1"/>
    </xf>
    <xf numFmtId="0" fontId="38" fillId="0" borderId="0" xfId="1" applyFont="1" applyProtection="1">
      <protection hidden="1"/>
    </xf>
    <xf numFmtId="0" fontId="3" fillId="0" borderId="0" xfId="1" applyFont="1" applyProtection="1">
      <protection hidden="1"/>
    </xf>
    <xf numFmtId="0" fontId="2" fillId="0" borderId="0" xfId="1" applyFont="1" applyProtection="1">
      <protection hidden="1"/>
    </xf>
    <xf numFmtId="0" fontId="2" fillId="0" borderId="0" xfId="1" quotePrefix="1" applyFont="1" applyAlignment="1" applyProtection="1">
      <alignment horizontal="center"/>
      <protection hidden="1"/>
    </xf>
    <xf numFmtId="0" fontId="2" fillId="0" borderId="0" xfId="1" applyFont="1" applyAlignment="1" applyProtection="1">
      <alignment horizontal="center"/>
      <protection hidden="1"/>
    </xf>
    <xf numFmtId="0" fontId="41" fillId="0" borderId="0" xfId="0" applyFont="1" applyProtection="1">
      <protection hidden="1"/>
    </xf>
    <xf numFmtId="0" fontId="10" fillId="0" borderId="0" xfId="400" applyFont="1" applyFill="1" applyBorder="1" applyAlignment="1" applyProtection="1">
      <alignment horizontal="center" wrapText="1"/>
      <protection hidden="1"/>
    </xf>
    <xf numFmtId="0" fontId="40" fillId="0" borderId="0" xfId="0" applyFont="1" applyAlignment="1" applyProtection="1">
      <alignment horizontal="center" vertical="center"/>
      <protection hidden="1"/>
    </xf>
    <xf numFmtId="0" fontId="40" fillId="0" borderId="0" xfId="0" applyFont="1" applyAlignment="1" applyProtection="1">
      <alignment horizontal="center" vertical="center" wrapText="1"/>
      <protection hidden="1"/>
    </xf>
    <xf numFmtId="0" fontId="0" fillId="40" borderId="0" xfId="0" applyFill="1" applyProtection="1">
      <protection hidden="1"/>
    </xf>
    <xf numFmtId="0" fontId="41" fillId="40" borderId="0" xfId="0" applyFont="1" applyFill="1" applyProtection="1">
      <protection hidden="1"/>
    </xf>
    <xf numFmtId="168" fontId="47" fillId="47" borderId="0" xfId="2363" applyNumberFormat="1" applyAlignment="1" applyProtection="1">
      <alignment horizontal="center"/>
      <protection hidden="1"/>
    </xf>
    <xf numFmtId="0" fontId="40" fillId="0" borderId="0" xfId="0" applyFont="1" applyProtection="1">
      <protection hidden="1"/>
    </xf>
    <xf numFmtId="0" fontId="0" fillId="41" borderId="0" xfId="0" applyFill="1" applyProtection="1">
      <protection hidden="1"/>
    </xf>
    <xf numFmtId="0" fontId="41" fillId="41" borderId="0" xfId="0" applyFont="1" applyFill="1" applyProtection="1">
      <protection hidden="1"/>
    </xf>
    <xf numFmtId="167" fontId="47" fillId="47" borderId="0" xfId="2363" applyNumberFormat="1" applyAlignment="1" applyProtection="1">
      <alignment horizontal="center"/>
      <protection hidden="1"/>
    </xf>
    <xf numFmtId="166" fontId="47" fillId="47" borderId="0" xfId="2363" applyNumberFormat="1" applyAlignment="1" applyProtection="1">
      <alignment horizontal="center"/>
      <protection hidden="1"/>
    </xf>
    <xf numFmtId="0" fontId="0" fillId="43" borderId="0" xfId="0" applyFill="1" applyProtection="1">
      <protection hidden="1"/>
    </xf>
    <xf numFmtId="2" fontId="47" fillId="47" borderId="0" xfId="2363" applyNumberFormat="1" applyAlignment="1" applyProtection="1">
      <alignment horizontal="center"/>
      <protection hidden="1"/>
    </xf>
    <xf numFmtId="0" fontId="0" fillId="43" borderId="0" xfId="0" applyFont="1" applyFill="1" applyProtection="1">
      <protection hidden="1"/>
    </xf>
    <xf numFmtId="0" fontId="0" fillId="42" borderId="0" xfId="0" applyFill="1" applyProtection="1">
      <protection hidden="1"/>
    </xf>
    <xf numFmtId="0" fontId="0" fillId="42" borderId="0" xfId="0" applyFont="1" applyFill="1" applyProtection="1">
      <protection hidden="1"/>
    </xf>
    <xf numFmtId="0" fontId="0" fillId="44" borderId="0" xfId="0" applyFill="1" applyProtection="1">
      <protection hidden="1"/>
    </xf>
    <xf numFmtId="0" fontId="0" fillId="39" borderId="0" xfId="0" applyFill="1" applyProtection="1">
      <protection hidden="1"/>
    </xf>
    <xf numFmtId="0" fontId="47" fillId="47" borderId="0" xfId="2363" applyProtection="1">
      <protection hidden="1"/>
    </xf>
    <xf numFmtId="0" fontId="0" fillId="46" borderId="0" xfId="0" applyFill="1" applyProtection="1">
      <protection hidden="1"/>
    </xf>
    <xf numFmtId="0" fontId="47" fillId="47" borderId="0" xfId="2363" applyAlignment="1" applyProtection="1">
      <alignment horizontal="center"/>
      <protection hidden="1"/>
    </xf>
    <xf numFmtId="0" fontId="0" fillId="45" borderId="0" xfId="0" applyFill="1" applyProtection="1">
      <protection hidden="1"/>
    </xf>
    <xf numFmtId="0" fontId="41" fillId="43" borderId="0" xfId="0" applyFont="1" applyFill="1" applyProtection="1">
      <protection hidden="1"/>
    </xf>
    <xf numFmtId="0" fontId="41" fillId="42" borderId="0" xfId="0" applyFont="1" applyFill="1" applyProtection="1">
      <protection hidden="1"/>
    </xf>
    <xf numFmtId="0" fontId="41" fillId="45" borderId="0" xfId="0" applyFont="1" applyFill="1" applyProtection="1">
      <protection hidden="1"/>
    </xf>
    <xf numFmtId="0" fontId="41" fillId="46" borderId="0" xfId="0" applyFont="1" applyFill="1" applyProtection="1">
      <protection hidden="1"/>
    </xf>
    <xf numFmtId="0" fontId="41" fillId="39" borderId="0" xfId="0" applyFont="1" applyFill="1" applyProtection="1">
      <protection hidden="1"/>
    </xf>
    <xf numFmtId="169" fontId="47" fillId="47" borderId="0" xfId="2363" applyNumberFormat="1" applyAlignment="1" applyProtection="1">
      <alignment horizontal="center"/>
      <protection hidden="1"/>
    </xf>
    <xf numFmtId="0" fontId="40" fillId="37" borderId="0" xfId="0" applyFont="1" applyFill="1" applyProtection="1">
      <protection hidden="1"/>
    </xf>
    <xf numFmtId="0" fontId="0" fillId="37" borderId="0" xfId="0" applyFill="1" applyProtection="1">
      <protection hidden="1"/>
    </xf>
    <xf numFmtId="0" fontId="0" fillId="38" borderId="0" xfId="0" applyFill="1" applyProtection="1">
      <protection hidden="1"/>
    </xf>
    <xf numFmtId="0" fontId="0" fillId="38" borderId="0" xfId="0" applyFill="1" applyAlignment="1" applyProtection="1">
      <alignment horizontal="center"/>
      <protection hidden="1"/>
    </xf>
    <xf numFmtId="0" fontId="0" fillId="0" borderId="0" xfId="0" applyFill="1" applyProtection="1">
      <protection hidden="1"/>
    </xf>
    <xf numFmtId="0" fontId="11" fillId="0" borderId="0" xfId="0" applyFont="1" applyProtection="1">
      <protection hidden="1"/>
    </xf>
    <xf numFmtId="0" fontId="16" fillId="0" borderId="0" xfId="0" applyFont="1" applyProtection="1">
      <protection hidden="1"/>
    </xf>
    <xf numFmtId="0" fontId="15" fillId="0" borderId="0" xfId="0" applyFont="1" applyAlignment="1" applyProtection="1">
      <alignment horizontal="left" vertical="top" wrapText="1"/>
      <protection hidden="1"/>
    </xf>
    <xf numFmtId="0" fontId="11" fillId="0" borderId="0" xfId="0" applyFont="1" applyAlignment="1" applyProtection="1">
      <alignment horizontal="left" vertical="top" wrapText="1"/>
      <protection hidden="1"/>
    </xf>
    <xf numFmtId="0" fontId="43" fillId="0" borderId="19" xfId="400" applyFont="1" applyFill="1" applyBorder="1" applyAlignment="1" applyProtection="1">
      <alignment horizontal="center" vertical="center"/>
      <protection hidden="1"/>
    </xf>
    <xf numFmtId="0" fontId="48" fillId="0" borderId="12" xfId="0" applyFont="1" applyBorder="1" applyAlignment="1" applyProtection="1">
      <alignment horizontal="left" vertical="center" wrapText="1"/>
      <protection hidden="1"/>
    </xf>
    <xf numFmtId="0" fontId="3" fillId="0" borderId="0" xfId="400" applyFont="1" applyFill="1" applyBorder="1" applyAlignment="1" applyProtection="1">
      <alignment horizontal="left" vertical="top" wrapText="1"/>
      <protection hidden="1"/>
    </xf>
    <xf numFmtId="0" fontId="3" fillId="0" borderId="11" xfId="400" applyFont="1" applyFill="1" applyBorder="1" applyAlignment="1" applyProtection="1">
      <alignment horizontal="left" vertical="top" wrapText="1"/>
      <protection hidden="1"/>
    </xf>
    <xf numFmtId="0" fontId="48" fillId="0" borderId="12" xfId="0" applyFont="1" applyBorder="1" applyAlignment="1" applyProtection="1">
      <alignment horizontal="left" vertical="top" wrapText="1"/>
      <protection hidden="1"/>
    </xf>
    <xf numFmtId="0" fontId="46" fillId="0" borderId="0" xfId="398" applyFont="1" applyAlignment="1" applyProtection="1">
      <alignment horizontal="left" wrapText="1"/>
      <protection hidden="1"/>
    </xf>
    <xf numFmtId="0" fontId="8" fillId="0" borderId="0" xfId="0" applyFont="1" applyAlignment="1" applyProtection="1">
      <alignment horizontal="left" wrapText="1"/>
      <protection hidden="1"/>
    </xf>
    <xf numFmtId="0" fontId="2" fillId="0" borderId="0" xfId="13" applyFont="1" applyFill="1" applyBorder="1" applyAlignment="1" applyProtection="1">
      <alignment horizontal="left" vertical="top" wrapText="1"/>
      <protection hidden="1"/>
    </xf>
    <xf numFmtId="0" fontId="8" fillId="0" borderId="0" xfId="0" applyFont="1" applyAlignment="1" applyProtection="1">
      <alignment horizontal="left" vertical="top" wrapText="1"/>
      <protection hidden="1"/>
    </xf>
    <xf numFmtId="0" fontId="2" fillId="0" borderId="0" xfId="1" applyFont="1" applyBorder="1" applyAlignment="1" applyProtection="1">
      <alignment horizontal="left" vertical="top" wrapText="1"/>
      <protection hidden="1"/>
    </xf>
    <xf numFmtId="0" fontId="42" fillId="0" borderId="0" xfId="398" applyFont="1" applyFill="1" applyBorder="1" applyAlignment="1" applyProtection="1">
      <alignment horizontal="left" vertical="top" wrapText="1"/>
      <protection hidden="1"/>
    </xf>
    <xf numFmtId="0" fontId="15" fillId="0" borderId="0" xfId="316" applyFont="1" applyAlignment="1" applyProtection="1">
      <alignment horizontal="left" vertical="top" wrapText="1"/>
      <protection hidden="1"/>
    </xf>
    <xf numFmtId="0" fontId="40" fillId="0" borderId="0" xfId="0" applyFont="1" applyAlignment="1" applyProtection="1">
      <alignment horizontal="center"/>
      <protection hidden="1"/>
    </xf>
  </cellXfs>
  <cellStyles count="2364">
    <cellStyle name="20% - Accent1 2" xfId="401"/>
    <cellStyle name="20% - Accent1 3" xfId="402"/>
    <cellStyle name="20% - Accent2 2" xfId="403"/>
    <cellStyle name="20% - Accent2 3" xfId="404"/>
    <cellStyle name="20% - Accent3 2" xfId="405"/>
    <cellStyle name="20% - Accent3 3" xfId="406"/>
    <cellStyle name="20% - Accent4 2" xfId="407"/>
    <cellStyle name="20% - Accent4 3" xfId="408"/>
    <cellStyle name="20% - Accent5 2" xfId="409"/>
    <cellStyle name="20% - Accent5 3" xfId="410"/>
    <cellStyle name="20% - Accent6 2" xfId="411"/>
    <cellStyle name="20% - Accent6 3" xfId="412"/>
    <cellStyle name="40% - Accent1 2" xfId="413"/>
    <cellStyle name="40% - Accent1 3" xfId="414"/>
    <cellStyle name="40% - Accent2 2" xfId="415"/>
    <cellStyle name="40% - Accent2 3" xfId="416"/>
    <cellStyle name="40% - Accent3 2" xfId="417"/>
    <cellStyle name="40% - Accent3 3" xfId="418"/>
    <cellStyle name="40% - Accent4 2" xfId="419"/>
    <cellStyle name="40% - Accent4 3" xfId="420"/>
    <cellStyle name="40% - Accent5 2" xfId="421"/>
    <cellStyle name="40% - Accent5 3" xfId="422"/>
    <cellStyle name="40% - Accent6 2" xfId="423"/>
    <cellStyle name="40% - Accent6 3" xfId="424"/>
    <cellStyle name="60% - Accent1 2" xfId="425"/>
    <cellStyle name="60% - Accent2 2" xfId="426"/>
    <cellStyle name="60% - Accent3 2" xfId="427"/>
    <cellStyle name="60% - Accent4 2" xfId="428"/>
    <cellStyle name="60% - Accent5 2" xfId="429"/>
    <cellStyle name="60% - Accent6 2" xfId="430"/>
    <cellStyle name="Accent1 2" xfId="431"/>
    <cellStyle name="Accent2 2" xfId="432"/>
    <cellStyle name="Accent3 2" xfId="433"/>
    <cellStyle name="Accent4 2" xfId="434"/>
    <cellStyle name="Accent5 2" xfId="435"/>
    <cellStyle name="Accent6 2" xfId="436"/>
    <cellStyle name="Bad 2" xfId="437"/>
    <cellStyle name="Calculation 2" xfId="438"/>
    <cellStyle name="Calculation 2 2" xfId="439"/>
    <cellStyle name="Calculation 2 3" xfId="440"/>
    <cellStyle name="Calculation 2 4" xfId="441"/>
    <cellStyle name="Calculation 2 5" xfId="442"/>
    <cellStyle name="Calculation 2 6" xfId="443"/>
    <cellStyle name="Calculation 2 7" xfId="444"/>
    <cellStyle name="Check Cell 2" xfId="445"/>
    <cellStyle name="Comma 2" xfId="2"/>
    <cellStyle name="Comma 2 10" xfId="446"/>
    <cellStyle name="Comma 2 11" xfId="447"/>
    <cellStyle name="Comma 2 12" xfId="448"/>
    <cellStyle name="Comma 2 13" xfId="449"/>
    <cellStyle name="Comma 2 14" xfId="450"/>
    <cellStyle name="Comma 2 15" xfId="451"/>
    <cellStyle name="Comma 2 16" xfId="452"/>
    <cellStyle name="Comma 2 17" xfId="453"/>
    <cellStyle name="Comma 2 18" xfId="454"/>
    <cellStyle name="Comma 2 19" xfId="455"/>
    <cellStyle name="Comma 2 2" xfId="30"/>
    <cellStyle name="Comma 2 2 2" xfId="31"/>
    <cellStyle name="Comma 2 20" xfId="456"/>
    <cellStyle name="Comma 2 21" xfId="457"/>
    <cellStyle name="Comma 2 3" xfId="458"/>
    <cellStyle name="Comma 2 4" xfId="459"/>
    <cellStyle name="Comma 2 5" xfId="460"/>
    <cellStyle name="Comma 2 6" xfId="461"/>
    <cellStyle name="Comma 2 7" xfId="462"/>
    <cellStyle name="Comma 2 8" xfId="463"/>
    <cellStyle name="Comma 2 9" xfId="464"/>
    <cellStyle name="Comma 3" xfId="32"/>
    <cellStyle name="Comma 3 10" xfId="465"/>
    <cellStyle name="Comma 3 11" xfId="466"/>
    <cellStyle name="Comma 3 12" xfId="467"/>
    <cellStyle name="Comma 3 13" xfId="468"/>
    <cellStyle name="Comma 3 14" xfId="469"/>
    <cellStyle name="Comma 3 15" xfId="470"/>
    <cellStyle name="Comma 3 16" xfId="471"/>
    <cellStyle name="Comma 3 17" xfId="472"/>
    <cellStyle name="Comma 3 18" xfId="473"/>
    <cellStyle name="Comma 3 19" xfId="474"/>
    <cellStyle name="Comma 3 2" xfId="475"/>
    <cellStyle name="Comma 3 20" xfId="476"/>
    <cellStyle name="Comma 3 3" xfId="477"/>
    <cellStyle name="Comma 3 4" xfId="478"/>
    <cellStyle name="Comma 3 5" xfId="479"/>
    <cellStyle name="Comma 3 6" xfId="480"/>
    <cellStyle name="Comma 3 7" xfId="481"/>
    <cellStyle name="Comma 3 8" xfId="482"/>
    <cellStyle name="Comma 3 9" xfId="483"/>
    <cellStyle name="Comma 4" xfId="33"/>
    <cellStyle name="Comma 4 10" xfId="484"/>
    <cellStyle name="Comma 4 11" xfId="485"/>
    <cellStyle name="Comma 4 12" xfId="486"/>
    <cellStyle name="Comma 4 13" xfId="487"/>
    <cellStyle name="Comma 4 14" xfId="488"/>
    <cellStyle name="Comma 4 15" xfId="489"/>
    <cellStyle name="Comma 4 16" xfId="490"/>
    <cellStyle name="Comma 4 17" xfId="491"/>
    <cellStyle name="Comma 4 18" xfId="492"/>
    <cellStyle name="Comma 4 19" xfId="493"/>
    <cellStyle name="Comma 4 2" xfId="494"/>
    <cellStyle name="Comma 4 20" xfId="495"/>
    <cellStyle name="Comma 4 3" xfId="496"/>
    <cellStyle name="Comma 4 4" xfId="497"/>
    <cellStyle name="Comma 4 5" xfId="498"/>
    <cellStyle name="Comma 4 6" xfId="499"/>
    <cellStyle name="Comma 4 7" xfId="500"/>
    <cellStyle name="Comma 4 8" xfId="501"/>
    <cellStyle name="Comma 4 9" xfId="502"/>
    <cellStyle name="Comma 5" xfId="503"/>
    <cellStyle name="Comma 6" xfId="504"/>
    <cellStyle name="Explanatory Text 2" xfId="505"/>
    <cellStyle name="Good" xfId="2363" builtinId="26"/>
    <cellStyle name="Good 2" xfId="506"/>
    <cellStyle name="Heading 1 2" xfId="507"/>
    <cellStyle name="Heading 2 2" xfId="508"/>
    <cellStyle name="Heading 3 2" xfId="509"/>
    <cellStyle name="Heading 4 2" xfId="510"/>
    <cellStyle name="Hyperlink" xfId="398" builtinId="8"/>
    <cellStyle name="Hyperlink 2" xfId="3"/>
    <cellStyle name="Hyperlink 2 10" xfId="34"/>
    <cellStyle name="Hyperlink 2 100" xfId="35"/>
    <cellStyle name="Hyperlink 2 101" xfId="36"/>
    <cellStyle name="Hyperlink 2 102" xfId="37"/>
    <cellStyle name="Hyperlink 2 103" xfId="38"/>
    <cellStyle name="Hyperlink 2 104" xfId="39"/>
    <cellStyle name="Hyperlink 2 105" xfId="40"/>
    <cellStyle name="Hyperlink 2 106" xfId="41"/>
    <cellStyle name="Hyperlink 2 107" xfId="42"/>
    <cellStyle name="Hyperlink 2 108" xfId="43"/>
    <cellStyle name="Hyperlink 2 109" xfId="44"/>
    <cellStyle name="Hyperlink 2 11" xfId="45"/>
    <cellStyle name="Hyperlink 2 110" xfId="46"/>
    <cellStyle name="Hyperlink 2 111" xfId="47"/>
    <cellStyle name="Hyperlink 2 112" xfId="48"/>
    <cellStyle name="Hyperlink 2 113" xfId="49"/>
    <cellStyle name="Hyperlink 2 114" xfId="50"/>
    <cellStyle name="Hyperlink 2 115" xfId="51"/>
    <cellStyle name="Hyperlink 2 116" xfId="52"/>
    <cellStyle name="Hyperlink 2 117" xfId="53"/>
    <cellStyle name="Hyperlink 2 118" xfId="54"/>
    <cellStyle name="Hyperlink 2 119" xfId="55"/>
    <cellStyle name="Hyperlink 2 12" xfId="56"/>
    <cellStyle name="Hyperlink 2 120" xfId="57"/>
    <cellStyle name="Hyperlink 2 121" xfId="58"/>
    <cellStyle name="Hyperlink 2 122" xfId="59"/>
    <cellStyle name="Hyperlink 2 123" xfId="60"/>
    <cellStyle name="Hyperlink 2 124" xfId="61"/>
    <cellStyle name="Hyperlink 2 125" xfId="62"/>
    <cellStyle name="Hyperlink 2 126" xfId="63"/>
    <cellStyle name="Hyperlink 2 127" xfId="64"/>
    <cellStyle name="Hyperlink 2 128" xfId="65"/>
    <cellStyle name="Hyperlink 2 129" xfId="66"/>
    <cellStyle name="Hyperlink 2 13" xfId="67"/>
    <cellStyle name="Hyperlink 2 130" xfId="68"/>
    <cellStyle name="Hyperlink 2 131" xfId="69"/>
    <cellStyle name="Hyperlink 2 132" xfId="70"/>
    <cellStyle name="Hyperlink 2 133" xfId="71"/>
    <cellStyle name="Hyperlink 2 134" xfId="72"/>
    <cellStyle name="Hyperlink 2 135" xfId="73"/>
    <cellStyle name="Hyperlink 2 136" xfId="74"/>
    <cellStyle name="Hyperlink 2 137" xfId="75"/>
    <cellStyle name="Hyperlink 2 138" xfId="76"/>
    <cellStyle name="Hyperlink 2 139" xfId="77"/>
    <cellStyle name="Hyperlink 2 14" xfId="78"/>
    <cellStyle name="Hyperlink 2 140" xfId="79"/>
    <cellStyle name="Hyperlink 2 141" xfId="80"/>
    <cellStyle name="Hyperlink 2 142" xfId="81"/>
    <cellStyle name="Hyperlink 2 143" xfId="82"/>
    <cellStyle name="Hyperlink 2 144" xfId="83"/>
    <cellStyle name="Hyperlink 2 145" xfId="84"/>
    <cellStyle name="Hyperlink 2 146" xfId="85"/>
    <cellStyle name="Hyperlink 2 147" xfId="86"/>
    <cellStyle name="Hyperlink 2 148" xfId="87"/>
    <cellStyle name="Hyperlink 2 149" xfId="88"/>
    <cellStyle name="Hyperlink 2 149 2" xfId="89"/>
    <cellStyle name="Hyperlink 2 15" xfId="90"/>
    <cellStyle name="Hyperlink 2 150" xfId="91"/>
    <cellStyle name="Hyperlink 2 16" xfId="92"/>
    <cellStyle name="Hyperlink 2 17" xfId="93"/>
    <cellStyle name="Hyperlink 2 18" xfId="94"/>
    <cellStyle name="Hyperlink 2 19" xfId="95"/>
    <cellStyle name="Hyperlink 2 2" xfId="4"/>
    <cellStyle name="Hyperlink 2 2 2" xfId="96"/>
    <cellStyle name="Hyperlink 2 2 3" xfId="511"/>
    <cellStyle name="Hyperlink 2 20" xfId="97"/>
    <cellStyle name="Hyperlink 2 21" xfId="98"/>
    <cellStyle name="Hyperlink 2 22" xfId="99"/>
    <cellStyle name="Hyperlink 2 23" xfId="100"/>
    <cellStyle name="Hyperlink 2 24" xfId="101"/>
    <cellStyle name="Hyperlink 2 25" xfId="102"/>
    <cellStyle name="Hyperlink 2 26" xfId="103"/>
    <cellStyle name="Hyperlink 2 27" xfId="104"/>
    <cellStyle name="Hyperlink 2 28" xfId="105"/>
    <cellStyle name="Hyperlink 2 29" xfId="106"/>
    <cellStyle name="Hyperlink 2 3" xfId="107"/>
    <cellStyle name="Hyperlink 2 30" xfId="108"/>
    <cellStyle name="Hyperlink 2 31" xfId="109"/>
    <cellStyle name="Hyperlink 2 32" xfId="110"/>
    <cellStyle name="Hyperlink 2 33" xfId="111"/>
    <cellStyle name="Hyperlink 2 34" xfId="112"/>
    <cellStyle name="Hyperlink 2 35" xfId="113"/>
    <cellStyle name="Hyperlink 2 36" xfId="114"/>
    <cellStyle name="Hyperlink 2 37" xfId="115"/>
    <cellStyle name="Hyperlink 2 38" xfId="116"/>
    <cellStyle name="Hyperlink 2 39" xfId="117"/>
    <cellStyle name="Hyperlink 2 4" xfId="118"/>
    <cellStyle name="Hyperlink 2 40" xfId="119"/>
    <cellStyle name="Hyperlink 2 41" xfId="120"/>
    <cellStyle name="Hyperlink 2 42" xfId="121"/>
    <cellStyle name="Hyperlink 2 43" xfId="122"/>
    <cellStyle name="Hyperlink 2 44" xfId="123"/>
    <cellStyle name="Hyperlink 2 45" xfId="124"/>
    <cellStyle name="Hyperlink 2 46" xfId="125"/>
    <cellStyle name="Hyperlink 2 47" xfId="126"/>
    <cellStyle name="Hyperlink 2 48" xfId="127"/>
    <cellStyle name="Hyperlink 2 49" xfId="128"/>
    <cellStyle name="Hyperlink 2 5" xfId="129"/>
    <cellStyle name="Hyperlink 2 50" xfId="130"/>
    <cellStyle name="Hyperlink 2 51" xfId="131"/>
    <cellStyle name="Hyperlink 2 52" xfId="132"/>
    <cellStyle name="Hyperlink 2 53" xfId="133"/>
    <cellStyle name="Hyperlink 2 54" xfId="134"/>
    <cellStyle name="Hyperlink 2 55" xfId="135"/>
    <cellStyle name="Hyperlink 2 56" xfId="136"/>
    <cellStyle name="Hyperlink 2 57" xfId="137"/>
    <cellStyle name="Hyperlink 2 58" xfId="138"/>
    <cellStyle name="Hyperlink 2 59" xfId="139"/>
    <cellStyle name="Hyperlink 2 6" xfId="140"/>
    <cellStyle name="Hyperlink 2 60" xfId="141"/>
    <cellStyle name="Hyperlink 2 61" xfId="142"/>
    <cellStyle name="Hyperlink 2 62" xfId="143"/>
    <cellStyle name="Hyperlink 2 63" xfId="144"/>
    <cellStyle name="Hyperlink 2 64" xfId="145"/>
    <cellStyle name="Hyperlink 2 65" xfId="146"/>
    <cellStyle name="Hyperlink 2 66" xfId="147"/>
    <cellStyle name="Hyperlink 2 67" xfId="148"/>
    <cellStyle name="Hyperlink 2 68" xfId="149"/>
    <cellStyle name="Hyperlink 2 69" xfId="150"/>
    <cellStyle name="Hyperlink 2 7" xfId="151"/>
    <cellStyle name="Hyperlink 2 70" xfId="152"/>
    <cellStyle name="Hyperlink 2 71" xfId="153"/>
    <cellStyle name="Hyperlink 2 72" xfId="154"/>
    <cellStyle name="Hyperlink 2 73" xfId="155"/>
    <cellStyle name="Hyperlink 2 74" xfId="156"/>
    <cellStyle name="Hyperlink 2 75" xfId="157"/>
    <cellStyle name="Hyperlink 2 76" xfId="158"/>
    <cellStyle name="Hyperlink 2 77" xfId="159"/>
    <cellStyle name="Hyperlink 2 78" xfId="160"/>
    <cellStyle name="Hyperlink 2 79" xfId="161"/>
    <cellStyle name="Hyperlink 2 8" xfId="162"/>
    <cellStyle name="Hyperlink 2 80" xfId="163"/>
    <cellStyle name="Hyperlink 2 81" xfId="164"/>
    <cellStyle name="Hyperlink 2 82" xfId="165"/>
    <cellStyle name="Hyperlink 2 83" xfId="166"/>
    <cellStyle name="Hyperlink 2 84" xfId="167"/>
    <cellStyle name="Hyperlink 2 85" xfId="168"/>
    <cellStyle name="Hyperlink 2 86" xfId="169"/>
    <cellStyle name="Hyperlink 2 87" xfId="170"/>
    <cellStyle name="Hyperlink 2 88" xfId="171"/>
    <cellStyle name="Hyperlink 2 89" xfId="172"/>
    <cellStyle name="Hyperlink 2 9" xfId="173"/>
    <cellStyle name="Hyperlink 2 90" xfId="174"/>
    <cellStyle name="Hyperlink 2 91" xfId="175"/>
    <cellStyle name="Hyperlink 2 92" xfId="176"/>
    <cellStyle name="Hyperlink 2 93" xfId="177"/>
    <cellStyle name="Hyperlink 2 94" xfId="178"/>
    <cellStyle name="Hyperlink 2 95" xfId="179"/>
    <cellStyle name="Hyperlink 2 96" xfId="180"/>
    <cellStyle name="Hyperlink 2 97" xfId="181"/>
    <cellStyle name="Hyperlink 2 98" xfId="182"/>
    <cellStyle name="Hyperlink 2 99" xfId="183"/>
    <cellStyle name="Hyperlink 3" xfId="5"/>
    <cellStyle name="Hyperlink 3 10" xfId="184"/>
    <cellStyle name="Hyperlink 3 11" xfId="185"/>
    <cellStyle name="Hyperlink 3 12" xfId="186"/>
    <cellStyle name="Hyperlink 3 13" xfId="187"/>
    <cellStyle name="Hyperlink 3 14" xfId="188"/>
    <cellStyle name="Hyperlink 3 15" xfId="189"/>
    <cellStyle name="Hyperlink 3 16" xfId="190"/>
    <cellStyle name="Hyperlink 3 17" xfId="191"/>
    <cellStyle name="Hyperlink 3 18" xfId="192"/>
    <cellStyle name="Hyperlink 3 19" xfId="193"/>
    <cellStyle name="Hyperlink 3 2" xfId="6"/>
    <cellStyle name="Hyperlink 3 2 2" xfId="512"/>
    <cellStyle name="Hyperlink 3 20" xfId="194"/>
    <cellStyle name="Hyperlink 3 21" xfId="195"/>
    <cellStyle name="Hyperlink 3 22" xfId="196"/>
    <cellStyle name="Hyperlink 3 23" xfId="197"/>
    <cellStyle name="Hyperlink 3 24" xfId="198"/>
    <cellStyle name="Hyperlink 3 25" xfId="199"/>
    <cellStyle name="Hyperlink 3 26" xfId="200"/>
    <cellStyle name="Hyperlink 3 27" xfId="201"/>
    <cellStyle name="Hyperlink 3 28" xfId="202"/>
    <cellStyle name="Hyperlink 3 29" xfId="203"/>
    <cellStyle name="Hyperlink 3 3" xfId="7"/>
    <cellStyle name="Hyperlink 3 30" xfId="204"/>
    <cellStyle name="Hyperlink 3 31" xfId="205"/>
    <cellStyle name="Hyperlink 3 32" xfId="206"/>
    <cellStyle name="Hyperlink 3 33" xfId="207"/>
    <cellStyle name="Hyperlink 3 34" xfId="208"/>
    <cellStyle name="Hyperlink 3 35" xfId="209"/>
    <cellStyle name="Hyperlink 3 36" xfId="210"/>
    <cellStyle name="Hyperlink 3 37" xfId="211"/>
    <cellStyle name="Hyperlink 3 38" xfId="212"/>
    <cellStyle name="Hyperlink 3 39" xfId="213"/>
    <cellStyle name="Hyperlink 3 4" xfId="214"/>
    <cellStyle name="Hyperlink 3 40" xfId="215"/>
    <cellStyle name="Hyperlink 3 41" xfId="216"/>
    <cellStyle name="Hyperlink 3 42" xfId="217"/>
    <cellStyle name="Hyperlink 3 43" xfId="218"/>
    <cellStyle name="Hyperlink 3 44" xfId="219"/>
    <cellStyle name="Hyperlink 3 45" xfId="220"/>
    <cellStyle name="Hyperlink 3 46" xfId="221"/>
    <cellStyle name="Hyperlink 3 47" xfId="222"/>
    <cellStyle name="Hyperlink 3 48" xfId="223"/>
    <cellStyle name="Hyperlink 3 49" xfId="224"/>
    <cellStyle name="Hyperlink 3 5" xfId="225"/>
    <cellStyle name="Hyperlink 3 50" xfId="226"/>
    <cellStyle name="Hyperlink 3 51" xfId="227"/>
    <cellStyle name="Hyperlink 3 52" xfId="228"/>
    <cellStyle name="Hyperlink 3 53" xfId="229"/>
    <cellStyle name="Hyperlink 3 54" xfId="230"/>
    <cellStyle name="Hyperlink 3 55" xfId="231"/>
    <cellStyle name="Hyperlink 3 56" xfId="232"/>
    <cellStyle name="Hyperlink 3 57" xfId="233"/>
    <cellStyle name="Hyperlink 3 58" xfId="234"/>
    <cellStyle name="Hyperlink 3 59" xfId="235"/>
    <cellStyle name="Hyperlink 3 6" xfId="236"/>
    <cellStyle name="Hyperlink 3 60" xfId="237"/>
    <cellStyle name="Hyperlink 3 61" xfId="238"/>
    <cellStyle name="Hyperlink 3 62" xfId="239"/>
    <cellStyle name="Hyperlink 3 7" xfId="240"/>
    <cellStyle name="Hyperlink 3 8" xfId="241"/>
    <cellStyle name="Hyperlink 3 9" xfId="242"/>
    <cellStyle name="Hyperlink 31" xfId="513"/>
    <cellStyle name="Hyperlink 4" xfId="8"/>
    <cellStyle name="Hyperlink 4 2" xfId="243"/>
    <cellStyle name="Hyperlink 4 2 2" xfId="244"/>
    <cellStyle name="Hyperlink 5" xfId="9"/>
    <cellStyle name="Hyperlink 5 2" xfId="399"/>
    <cellStyle name="Hyperlink 6" xfId="245"/>
    <cellStyle name="Hyperlink 7" xfId="514"/>
    <cellStyle name="Hyperlink 7 2" xfId="515"/>
    <cellStyle name="Input 2" xfId="516"/>
    <cellStyle name="Input 2 2" xfId="517"/>
    <cellStyle name="Input 2 3" xfId="518"/>
    <cellStyle name="Input 2 4" xfId="519"/>
    <cellStyle name="Input 2 5" xfId="520"/>
    <cellStyle name="Input 2 6" xfId="521"/>
    <cellStyle name="Input 2 7" xfId="522"/>
    <cellStyle name="Linked Cell 2" xfId="523"/>
    <cellStyle name="Neutral 2" xfId="524"/>
    <cellStyle name="Normal" xfId="0" builtinId="0"/>
    <cellStyle name="Normal 10" xfId="10"/>
    <cellStyle name="Normal 10 10" xfId="525"/>
    <cellStyle name="Normal 10 10 2" xfId="526"/>
    <cellStyle name="Normal 10 10 3" xfId="527"/>
    <cellStyle name="Normal 10 11" xfId="528"/>
    <cellStyle name="Normal 10 11 2" xfId="529"/>
    <cellStyle name="Normal 10 11 3" xfId="530"/>
    <cellStyle name="Normal 10 12" xfId="531"/>
    <cellStyle name="Normal 10 12 2" xfId="532"/>
    <cellStyle name="Normal 10 12 3" xfId="533"/>
    <cellStyle name="Normal 10 13" xfId="534"/>
    <cellStyle name="Normal 10 13 2" xfId="535"/>
    <cellStyle name="Normal 10 13 3" xfId="536"/>
    <cellStyle name="Normal 10 14" xfId="537"/>
    <cellStyle name="Normal 10 14 2" xfId="538"/>
    <cellStyle name="Normal 10 14 3" xfId="539"/>
    <cellStyle name="Normal 10 15" xfId="540"/>
    <cellStyle name="Normal 10 15 2" xfId="541"/>
    <cellStyle name="Normal 10 15 3" xfId="542"/>
    <cellStyle name="Normal 10 16" xfId="543"/>
    <cellStyle name="Normal 10 16 2" xfId="544"/>
    <cellStyle name="Normal 10 16 3" xfId="545"/>
    <cellStyle name="Normal 10 17" xfId="546"/>
    <cellStyle name="Normal 10 18" xfId="547"/>
    <cellStyle name="Normal 10 19" xfId="400"/>
    <cellStyle name="Normal 10 2" xfId="246"/>
    <cellStyle name="Normal 10 2 2" xfId="247"/>
    <cellStyle name="Normal 10 2 3" xfId="548"/>
    <cellStyle name="Normal 10 3" xfId="248"/>
    <cellStyle name="Normal 10 3 2" xfId="249"/>
    <cellStyle name="Normal 10 3 3" xfId="250"/>
    <cellStyle name="Normal 10 4" xfId="251"/>
    <cellStyle name="Normal 10 4 2" xfId="549"/>
    <cellStyle name="Normal 10 4 3" xfId="550"/>
    <cellStyle name="Normal 10 5" xfId="551"/>
    <cellStyle name="Normal 10 5 2" xfId="552"/>
    <cellStyle name="Normal 10 5 3" xfId="553"/>
    <cellStyle name="Normal 10 6" xfId="554"/>
    <cellStyle name="Normal 10 6 2" xfId="555"/>
    <cellStyle name="Normal 10 6 3" xfId="556"/>
    <cellStyle name="Normal 10 7" xfId="557"/>
    <cellStyle name="Normal 10 7 2" xfId="558"/>
    <cellStyle name="Normal 10 7 3" xfId="559"/>
    <cellStyle name="Normal 10 8" xfId="560"/>
    <cellStyle name="Normal 10 8 2" xfId="561"/>
    <cellStyle name="Normal 10 8 3" xfId="562"/>
    <cellStyle name="Normal 10 9" xfId="563"/>
    <cellStyle name="Normal 10 9 2" xfId="564"/>
    <cellStyle name="Normal 10 9 3" xfId="565"/>
    <cellStyle name="Normal 11" xfId="11"/>
    <cellStyle name="Normal 11 2" xfId="252"/>
    <cellStyle name="Normal 11 3" xfId="253"/>
    <cellStyle name="Normal 11 4" xfId="566"/>
    <cellStyle name="Normal 12" xfId="254"/>
    <cellStyle name="Normal 12 10" xfId="567"/>
    <cellStyle name="Normal 12 10 2" xfId="568"/>
    <cellStyle name="Normal 12 10 3" xfId="569"/>
    <cellStyle name="Normal 12 11" xfId="570"/>
    <cellStyle name="Normal 12 11 2" xfId="571"/>
    <cellStyle name="Normal 12 11 3" xfId="572"/>
    <cellStyle name="Normal 12 12" xfId="573"/>
    <cellStyle name="Normal 12 12 2" xfId="574"/>
    <cellStyle name="Normal 12 12 3" xfId="575"/>
    <cellStyle name="Normal 12 13" xfId="576"/>
    <cellStyle name="Normal 12 13 2" xfId="577"/>
    <cellStyle name="Normal 12 13 3" xfId="578"/>
    <cellStyle name="Normal 12 14" xfId="579"/>
    <cellStyle name="Normal 12 14 2" xfId="580"/>
    <cellStyle name="Normal 12 14 3" xfId="581"/>
    <cellStyle name="Normal 12 15" xfId="582"/>
    <cellStyle name="Normal 12 15 2" xfId="583"/>
    <cellStyle name="Normal 12 15 3" xfId="584"/>
    <cellStyle name="Normal 12 16" xfId="585"/>
    <cellStyle name="Normal 12 16 2" xfId="586"/>
    <cellStyle name="Normal 12 16 3" xfId="587"/>
    <cellStyle name="Normal 12 17" xfId="588"/>
    <cellStyle name="Normal 12 18" xfId="589"/>
    <cellStyle name="Normal 12 19" xfId="590"/>
    <cellStyle name="Normal 12 2" xfId="255"/>
    <cellStyle name="Normal 12 2 2" xfId="591"/>
    <cellStyle name="Normal 12 2 3" xfId="592"/>
    <cellStyle name="Normal 12 3" xfId="593"/>
    <cellStyle name="Normal 12 3 2" xfId="594"/>
    <cellStyle name="Normal 12 3 3" xfId="595"/>
    <cellStyle name="Normal 12 4" xfId="596"/>
    <cellStyle name="Normal 12 4 2" xfId="597"/>
    <cellStyle name="Normal 12 4 3" xfId="598"/>
    <cellStyle name="Normal 12 5" xfId="599"/>
    <cellStyle name="Normal 12 5 2" xfId="600"/>
    <cellStyle name="Normal 12 5 3" xfId="601"/>
    <cellStyle name="Normal 12 6" xfId="602"/>
    <cellStyle name="Normal 12 6 2" xfId="603"/>
    <cellStyle name="Normal 12 6 3" xfId="604"/>
    <cellStyle name="Normal 12 7" xfId="605"/>
    <cellStyle name="Normal 12 7 2" xfId="606"/>
    <cellStyle name="Normal 12 7 3" xfId="607"/>
    <cellStyle name="Normal 12 8" xfId="608"/>
    <cellStyle name="Normal 12 8 2" xfId="609"/>
    <cellStyle name="Normal 12 8 3" xfId="610"/>
    <cellStyle name="Normal 12 9" xfId="611"/>
    <cellStyle name="Normal 12 9 2" xfId="612"/>
    <cellStyle name="Normal 12 9 3" xfId="613"/>
    <cellStyle name="Normal 13" xfId="256"/>
    <cellStyle name="Normal 13 2" xfId="257"/>
    <cellStyle name="Normal 14" xfId="258"/>
    <cellStyle name="Normal 14 10" xfId="614"/>
    <cellStyle name="Normal 14 10 2" xfId="615"/>
    <cellStyle name="Normal 14 10 3" xfId="616"/>
    <cellStyle name="Normal 14 11" xfId="617"/>
    <cellStyle name="Normal 14 11 2" xfId="618"/>
    <cellStyle name="Normal 14 11 3" xfId="619"/>
    <cellStyle name="Normal 14 12" xfId="620"/>
    <cellStyle name="Normal 14 12 2" xfId="621"/>
    <cellStyle name="Normal 14 12 3" xfId="622"/>
    <cellStyle name="Normal 14 13" xfId="623"/>
    <cellStyle name="Normal 14 13 2" xfId="624"/>
    <cellStyle name="Normal 14 13 3" xfId="625"/>
    <cellStyle name="Normal 14 14" xfId="626"/>
    <cellStyle name="Normal 14 14 2" xfId="627"/>
    <cellStyle name="Normal 14 14 3" xfId="628"/>
    <cellStyle name="Normal 14 15" xfId="629"/>
    <cellStyle name="Normal 14 15 2" xfId="630"/>
    <cellStyle name="Normal 14 15 3" xfId="631"/>
    <cellStyle name="Normal 14 16" xfId="632"/>
    <cellStyle name="Normal 14 16 2" xfId="633"/>
    <cellStyle name="Normal 14 16 3" xfId="634"/>
    <cellStyle name="Normal 14 17" xfId="635"/>
    <cellStyle name="Normal 14 18" xfId="636"/>
    <cellStyle name="Normal 14 19" xfId="637"/>
    <cellStyle name="Normal 14 2" xfId="259"/>
    <cellStyle name="Normal 14 2 2" xfId="260"/>
    <cellStyle name="Normal 14 2 3" xfId="638"/>
    <cellStyle name="Normal 14 3" xfId="261"/>
    <cellStyle name="Normal 14 3 2" xfId="639"/>
    <cellStyle name="Normal 14 3 3" xfId="640"/>
    <cellStyle name="Normal 14 4" xfId="641"/>
    <cellStyle name="Normal 14 4 2" xfId="642"/>
    <cellStyle name="Normal 14 4 3" xfId="643"/>
    <cellStyle name="Normal 14 5" xfId="644"/>
    <cellStyle name="Normal 14 5 2" xfId="645"/>
    <cellStyle name="Normal 14 5 3" xfId="646"/>
    <cellStyle name="Normal 14 6" xfId="647"/>
    <cellStyle name="Normal 14 6 2" xfId="648"/>
    <cellStyle name="Normal 14 6 3" xfId="649"/>
    <cellStyle name="Normal 14 7" xfId="650"/>
    <cellStyle name="Normal 14 7 2" xfId="651"/>
    <cellStyle name="Normal 14 7 3" xfId="652"/>
    <cellStyle name="Normal 14 8" xfId="653"/>
    <cellStyle name="Normal 14 8 2" xfId="654"/>
    <cellStyle name="Normal 14 8 3" xfId="655"/>
    <cellStyle name="Normal 14 9" xfId="656"/>
    <cellStyle name="Normal 14 9 2" xfId="657"/>
    <cellStyle name="Normal 14 9 3" xfId="658"/>
    <cellStyle name="Normal 15" xfId="262"/>
    <cellStyle name="Normal 15 2" xfId="263"/>
    <cellStyle name="Normal 15 3" xfId="264"/>
    <cellStyle name="Normal 15 4" xfId="265"/>
    <cellStyle name="Normal 16" xfId="266"/>
    <cellStyle name="Normal 16 10" xfId="659"/>
    <cellStyle name="Normal 16 10 2" xfId="660"/>
    <cellStyle name="Normal 16 10 3" xfId="661"/>
    <cellStyle name="Normal 16 11" xfId="662"/>
    <cellStyle name="Normal 16 11 2" xfId="663"/>
    <cellStyle name="Normal 16 11 3" xfId="664"/>
    <cellStyle name="Normal 16 12" xfId="665"/>
    <cellStyle name="Normal 16 12 2" xfId="666"/>
    <cellStyle name="Normal 16 12 3" xfId="667"/>
    <cellStyle name="Normal 16 13" xfId="668"/>
    <cellStyle name="Normal 16 13 2" xfId="669"/>
    <cellStyle name="Normal 16 13 3" xfId="670"/>
    <cellStyle name="Normal 16 14" xfId="671"/>
    <cellStyle name="Normal 16 14 2" xfId="672"/>
    <cellStyle name="Normal 16 14 3" xfId="673"/>
    <cellStyle name="Normal 16 15" xfId="674"/>
    <cellStyle name="Normal 16 15 2" xfId="675"/>
    <cellStyle name="Normal 16 15 3" xfId="676"/>
    <cellStyle name="Normal 16 16" xfId="677"/>
    <cellStyle name="Normal 16 16 2" xfId="678"/>
    <cellStyle name="Normal 16 16 3" xfId="679"/>
    <cellStyle name="Normal 16 17" xfId="680"/>
    <cellStyle name="Normal 16 18" xfId="681"/>
    <cellStyle name="Normal 16 19" xfId="682"/>
    <cellStyle name="Normal 16 2" xfId="683"/>
    <cellStyle name="Normal 16 2 2" xfId="684"/>
    <cellStyle name="Normal 16 2 3" xfId="685"/>
    <cellStyle name="Normal 16 3" xfId="686"/>
    <cellStyle name="Normal 16 3 2" xfId="687"/>
    <cellStyle name="Normal 16 3 3" xfId="688"/>
    <cellStyle name="Normal 16 4" xfId="689"/>
    <cellStyle name="Normal 16 4 2" xfId="690"/>
    <cellStyle name="Normal 16 4 3" xfId="691"/>
    <cellStyle name="Normal 16 5" xfId="692"/>
    <cellStyle name="Normal 16 5 2" xfId="693"/>
    <cellStyle name="Normal 16 5 3" xfId="694"/>
    <cellStyle name="Normal 16 6" xfId="695"/>
    <cellStyle name="Normal 16 6 2" xfId="696"/>
    <cellStyle name="Normal 16 6 3" xfId="697"/>
    <cellStyle name="Normal 16 7" xfId="698"/>
    <cellStyle name="Normal 16 7 2" xfId="699"/>
    <cellStyle name="Normal 16 7 3" xfId="700"/>
    <cellStyle name="Normal 16 8" xfId="701"/>
    <cellStyle name="Normal 16 8 2" xfId="702"/>
    <cellStyle name="Normal 16 8 3" xfId="703"/>
    <cellStyle name="Normal 16 9" xfId="704"/>
    <cellStyle name="Normal 16 9 2" xfId="705"/>
    <cellStyle name="Normal 16 9 3" xfId="706"/>
    <cellStyle name="Normal 17" xfId="267"/>
    <cellStyle name="Normal 18" xfId="268"/>
    <cellStyle name="Normal 18 10" xfId="707"/>
    <cellStyle name="Normal 18 10 2" xfId="708"/>
    <cellStyle name="Normal 18 10 3" xfId="709"/>
    <cellStyle name="Normal 18 11" xfId="710"/>
    <cellStyle name="Normal 18 11 2" xfId="711"/>
    <cellStyle name="Normal 18 11 3" xfId="712"/>
    <cellStyle name="Normal 18 12" xfId="713"/>
    <cellStyle name="Normal 18 12 2" xfId="714"/>
    <cellStyle name="Normal 18 12 3" xfId="715"/>
    <cellStyle name="Normal 18 13" xfId="716"/>
    <cellStyle name="Normal 18 13 2" xfId="717"/>
    <cellStyle name="Normal 18 13 3" xfId="718"/>
    <cellStyle name="Normal 18 14" xfId="719"/>
    <cellStyle name="Normal 18 14 2" xfId="720"/>
    <cellStyle name="Normal 18 14 3" xfId="721"/>
    <cellStyle name="Normal 18 15" xfId="722"/>
    <cellStyle name="Normal 18 15 2" xfId="723"/>
    <cellStyle name="Normal 18 15 3" xfId="724"/>
    <cellStyle name="Normal 18 16" xfId="725"/>
    <cellStyle name="Normal 18 16 2" xfId="726"/>
    <cellStyle name="Normal 18 16 3" xfId="727"/>
    <cellStyle name="Normal 18 17" xfId="728"/>
    <cellStyle name="Normal 18 18" xfId="729"/>
    <cellStyle name="Normal 18 19" xfId="730"/>
    <cellStyle name="Normal 18 2" xfId="731"/>
    <cellStyle name="Normal 18 2 2" xfId="732"/>
    <cellStyle name="Normal 18 2 3" xfId="733"/>
    <cellStyle name="Normal 18 3" xfId="734"/>
    <cellStyle name="Normal 18 3 2" xfId="735"/>
    <cellStyle name="Normal 18 3 3" xfId="736"/>
    <cellStyle name="Normal 18 4" xfId="737"/>
    <cellStyle name="Normal 18 4 2" xfId="738"/>
    <cellStyle name="Normal 18 4 3" xfId="739"/>
    <cellStyle name="Normal 18 5" xfId="740"/>
    <cellStyle name="Normal 18 5 2" xfId="741"/>
    <cellStyle name="Normal 18 5 3" xfId="742"/>
    <cellStyle name="Normal 18 6" xfId="743"/>
    <cellStyle name="Normal 18 6 2" xfId="744"/>
    <cellStyle name="Normal 18 6 3" xfId="745"/>
    <cellStyle name="Normal 18 7" xfId="746"/>
    <cellStyle name="Normal 18 7 2" xfId="747"/>
    <cellStyle name="Normal 18 7 3" xfId="748"/>
    <cellStyle name="Normal 18 8" xfId="749"/>
    <cellStyle name="Normal 18 8 2" xfId="750"/>
    <cellStyle name="Normal 18 8 3" xfId="751"/>
    <cellStyle name="Normal 18 9" xfId="752"/>
    <cellStyle name="Normal 18 9 2" xfId="753"/>
    <cellStyle name="Normal 18 9 3" xfId="754"/>
    <cellStyle name="Normal 19" xfId="269"/>
    <cellStyle name="Normal 2" xfId="12"/>
    <cellStyle name="Normal 2 10" xfId="755"/>
    <cellStyle name="Normal 2 10 2" xfId="756"/>
    <cellStyle name="Normal 2 10 3" xfId="757"/>
    <cellStyle name="Normal 2 11" xfId="758"/>
    <cellStyle name="Normal 2 11 2" xfId="759"/>
    <cellStyle name="Normal 2 11 3" xfId="760"/>
    <cellStyle name="Normal 2 12" xfId="761"/>
    <cellStyle name="Normal 2 12 2" xfId="762"/>
    <cellStyle name="Normal 2 12 3" xfId="763"/>
    <cellStyle name="Normal 2 13" xfId="764"/>
    <cellStyle name="Normal 2 13 2" xfId="765"/>
    <cellStyle name="Normal 2 13 3" xfId="766"/>
    <cellStyle name="Normal 2 14" xfId="767"/>
    <cellStyle name="Normal 2 14 2" xfId="768"/>
    <cellStyle name="Normal 2 14 3" xfId="769"/>
    <cellStyle name="Normal 2 15" xfId="770"/>
    <cellStyle name="Normal 2 15 2" xfId="771"/>
    <cellStyle name="Normal 2 15 3" xfId="772"/>
    <cellStyle name="Normal 2 16" xfId="773"/>
    <cellStyle name="Normal 2 16 2" xfId="774"/>
    <cellStyle name="Normal 2 16 3" xfId="775"/>
    <cellStyle name="Normal 2 17" xfId="776"/>
    <cellStyle name="Normal 2 17 2" xfId="777"/>
    <cellStyle name="Normal 2 17 3" xfId="778"/>
    <cellStyle name="Normal 2 18" xfId="779"/>
    <cellStyle name="Normal 2 18 2" xfId="780"/>
    <cellStyle name="Normal 2 18 3" xfId="781"/>
    <cellStyle name="Normal 2 19" xfId="782"/>
    <cellStyle name="Normal 2 19 2" xfId="783"/>
    <cellStyle name="Normal 2 19 3" xfId="784"/>
    <cellStyle name="Normal 2 2" xfId="13"/>
    <cellStyle name="Normal 2 2 10" xfId="270"/>
    <cellStyle name="Normal 2 2 11" xfId="271"/>
    <cellStyle name="Normal 2 2 2" xfId="14"/>
    <cellStyle name="Normal 2 2 2 10" xfId="785"/>
    <cellStyle name="Normal 2 2 2 11" xfId="786"/>
    <cellStyle name="Normal 2 2 2 12" xfId="787"/>
    <cellStyle name="Normal 2 2 2 13" xfId="788"/>
    <cellStyle name="Normal 2 2 2 14" xfId="789"/>
    <cellStyle name="Normal 2 2 2 15" xfId="790"/>
    <cellStyle name="Normal 2 2 2 16" xfId="791"/>
    <cellStyle name="Normal 2 2 2 17" xfId="792"/>
    <cellStyle name="Normal 2 2 2 18" xfId="793"/>
    <cellStyle name="Normal 2 2 2 19" xfId="794"/>
    <cellStyle name="Normal 2 2 2 2" xfId="272"/>
    <cellStyle name="Normal 2 2 2 2 2" xfId="273"/>
    <cellStyle name="Normal 2 2 2 20" xfId="795"/>
    <cellStyle name="Normal 2 2 2 21" xfId="796"/>
    <cellStyle name="Normal 2 2 2 22" xfId="797"/>
    <cellStyle name="Normal 2 2 2 23" xfId="798"/>
    <cellStyle name="Normal 2 2 2 3" xfId="799"/>
    <cellStyle name="Normal 2 2 2 4" xfId="800"/>
    <cellStyle name="Normal 2 2 2 5" xfId="801"/>
    <cellStyle name="Normal 2 2 2 6" xfId="802"/>
    <cellStyle name="Normal 2 2 2 7" xfId="803"/>
    <cellStyle name="Normal 2 2 2 8" xfId="804"/>
    <cellStyle name="Normal 2 2 2 9" xfId="805"/>
    <cellStyle name="Normal 2 2 3" xfId="274"/>
    <cellStyle name="Normal 2 2 3 10" xfId="806"/>
    <cellStyle name="Normal 2 2 3 11" xfId="807"/>
    <cellStyle name="Normal 2 2 3 12" xfId="808"/>
    <cellStyle name="Normal 2 2 3 13" xfId="809"/>
    <cellStyle name="Normal 2 2 3 14" xfId="810"/>
    <cellStyle name="Normal 2 2 3 15" xfId="811"/>
    <cellStyle name="Normal 2 2 3 16" xfId="812"/>
    <cellStyle name="Normal 2 2 3 17" xfId="813"/>
    <cellStyle name="Normal 2 2 3 17 2" xfId="814"/>
    <cellStyle name="Normal 2 2 3 17 3" xfId="815"/>
    <cellStyle name="Normal 2 2 3 18" xfId="816"/>
    <cellStyle name="Normal 2 2 3 18 2" xfId="817"/>
    <cellStyle name="Normal 2 2 3 18 3" xfId="818"/>
    <cellStyle name="Normal 2 2 3 19" xfId="819"/>
    <cellStyle name="Normal 2 2 3 2" xfId="275"/>
    <cellStyle name="Normal 2 2 3 2 2" xfId="276"/>
    <cellStyle name="Normal 2 2 3 20" xfId="820"/>
    <cellStyle name="Normal 2 2 3 21" xfId="821"/>
    <cellStyle name="Normal 2 2 3 22" xfId="822"/>
    <cellStyle name="Normal 2 2 3 3" xfId="277"/>
    <cellStyle name="Normal 2 2 3 3 2" xfId="278"/>
    <cellStyle name="Normal 2 2 3 4" xfId="279"/>
    <cellStyle name="Normal 2 2 3 4 2" xfId="280"/>
    <cellStyle name="Normal 2 2 3 5" xfId="281"/>
    <cellStyle name="Normal 2 2 3 5 2" xfId="823"/>
    <cellStyle name="Normal 2 2 3 6" xfId="282"/>
    <cellStyle name="Normal 2 2 3 6 2" xfId="824"/>
    <cellStyle name="Normal 2 2 3 7" xfId="283"/>
    <cellStyle name="Normal 2 2 3 7 2" xfId="825"/>
    <cellStyle name="Normal 2 2 3 8" xfId="826"/>
    <cellStyle name="Normal 2 2 3 9" xfId="827"/>
    <cellStyle name="Normal 2 2 4" xfId="284"/>
    <cellStyle name="Normal 2 2 4 10" xfId="828"/>
    <cellStyle name="Normal 2 2 4 11" xfId="829"/>
    <cellStyle name="Normal 2 2 4 12" xfId="830"/>
    <cellStyle name="Normal 2 2 4 13" xfId="831"/>
    <cellStyle name="Normal 2 2 4 14" xfId="832"/>
    <cellStyle name="Normal 2 2 4 15" xfId="833"/>
    <cellStyle name="Normal 2 2 4 16" xfId="834"/>
    <cellStyle name="Normal 2 2 4 17" xfId="835"/>
    <cellStyle name="Normal 2 2 4 18" xfId="836"/>
    <cellStyle name="Normal 2 2 4 19" xfId="837"/>
    <cellStyle name="Normal 2 2 4 2" xfId="285"/>
    <cellStyle name="Normal 2 2 4 2 2" xfId="286"/>
    <cellStyle name="Normal 2 2 4 20" xfId="838"/>
    <cellStyle name="Normal 2 2 4 3" xfId="287"/>
    <cellStyle name="Normal 2 2 4 3 2" xfId="288"/>
    <cellStyle name="Normal 2 2 4 4" xfId="289"/>
    <cellStyle name="Normal 2 2 4 4 2" xfId="839"/>
    <cellStyle name="Normal 2 2 4 5" xfId="290"/>
    <cellStyle name="Normal 2 2 4 6" xfId="291"/>
    <cellStyle name="Normal 2 2 4 7" xfId="840"/>
    <cellStyle name="Normal 2 2 4 8" xfId="841"/>
    <cellStyle name="Normal 2 2 4 9" xfId="842"/>
    <cellStyle name="Normal 2 2 5" xfId="292"/>
    <cellStyle name="Normal 2 2 5 2" xfId="293"/>
    <cellStyle name="Normal 2 2 6" xfId="294"/>
    <cellStyle name="Normal 2 2 6 2" xfId="295"/>
    <cellStyle name="Normal 2 2 7" xfId="296"/>
    <cellStyle name="Normal 2 2 7 2" xfId="297"/>
    <cellStyle name="Normal 2 2 8" xfId="298"/>
    <cellStyle name="Normal 2 2 8 2" xfId="299"/>
    <cellStyle name="Normal 2 2 9" xfId="300"/>
    <cellStyle name="Normal 2 20" xfId="843"/>
    <cellStyle name="Normal 2 20 2" xfId="844"/>
    <cellStyle name="Normal 2 20 3" xfId="845"/>
    <cellStyle name="Normal 2 21" xfId="846"/>
    <cellStyle name="Normal 2 21 2" xfId="847"/>
    <cellStyle name="Normal 2 21 3" xfId="848"/>
    <cellStyle name="Normal 2 22" xfId="849"/>
    <cellStyle name="Normal 2 22 2" xfId="850"/>
    <cellStyle name="Normal 2 22 3" xfId="851"/>
    <cellStyle name="Normal 2 23" xfId="852"/>
    <cellStyle name="Normal 2 23 2" xfId="853"/>
    <cellStyle name="Normal 2 23 3" xfId="854"/>
    <cellStyle name="Normal 2 24" xfId="855"/>
    <cellStyle name="Normal 2 24 2" xfId="856"/>
    <cellStyle name="Normal 2 24 3" xfId="857"/>
    <cellStyle name="Normal 2 25" xfId="858"/>
    <cellStyle name="Normal 2 25 2" xfId="859"/>
    <cellStyle name="Normal 2 25 3" xfId="860"/>
    <cellStyle name="Normal 2 26" xfId="861"/>
    <cellStyle name="Normal 2 26 2" xfId="862"/>
    <cellStyle name="Normal 2 26 3" xfId="863"/>
    <cellStyle name="Normal 2 27" xfId="864"/>
    <cellStyle name="Normal 2 27 2" xfId="865"/>
    <cellStyle name="Normal 2 27 3" xfId="866"/>
    <cellStyle name="Normal 2 28" xfId="867"/>
    <cellStyle name="Normal 2 28 2" xfId="868"/>
    <cellStyle name="Normal 2 28 3" xfId="869"/>
    <cellStyle name="Normal 2 29" xfId="870"/>
    <cellStyle name="Normal 2 29 2" xfId="871"/>
    <cellStyle name="Normal 2 29 3" xfId="872"/>
    <cellStyle name="Normal 2 3" xfId="1"/>
    <cellStyle name="Normal 2 3 2" xfId="15"/>
    <cellStyle name="Normal 2 3 2 2" xfId="301"/>
    <cellStyle name="Normal 2 3 2 3" xfId="873"/>
    <cellStyle name="Normal 2 3 2 4" xfId="874"/>
    <cellStyle name="Normal 2 3 3" xfId="302"/>
    <cellStyle name="Normal 2 3 3 2" xfId="303"/>
    <cellStyle name="Normal 2 3 3 3" xfId="875"/>
    <cellStyle name="Normal 2 3 4" xfId="304"/>
    <cellStyle name="Normal 2 3 4 2" xfId="305"/>
    <cellStyle name="Normal 2 3 4 3" xfId="876"/>
    <cellStyle name="Normal 2 3 5" xfId="306"/>
    <cellStyle name="Normal 2 3 5 2" xfId="307"/>
    <cellStyle name="Normal 2 3 6" xfId="308"/>
    <cellStyle name="Normal 2 3 7" xfId="309"/>
    <cellStyle name="Normal 2 3 8" xfId="310"/>
    <cellStyle name="Normal 2 30" xfId="877"/>
    <cellStyle name="Normal 2 30 2" xfId="878"/>
    <cellStyle name="Normal 2 30 3" xfId="879"/>
    <cellStyle name="Normal 2 31" xfId="880"/>
    <cellStyle name="Normal 2 31 2" xfId="881"/>
    <cellStyle name="Normal 2 31 3" xfId="882"/>
    <cellStyle name="Normal 2 32" xfId="883"/>
    <cellStyle name="Normal 2 32 10" xfId="884"/>
    <cellStyle name="Normal 2 32 11" xfId="885"/>
    <cellStyle name="Normal 2 32 12" xfId="886"/>
    <cellStyle name="Normal 2 32 13" xfId="887"/>
    <cellStyle name="Normal 2 32 14" xfId="888"/>
    <cellStyle name="Normal 2 32 15" xfId="889"/>
    <cellStyle name="Normal 2 32 16" xfId="890"/>
    <cellStyle name="Normal 2 32 2" xfId="891"/>
    <cellStyle name="Normal 2 32 3" xfId="892"/>
    <cellStyle name="Normal 2 32 4" xfId="893"/>
    <cellStyle name="Normal 2 32 5" xfId="894"/>
    <cellStyle name="Normal 2 32 6" xfId="895"/>
    <cellStyle name="Normal 2 32 7" xfId="896"/>
    <cellStyle name="Normal 2 32 8" xfId="897"/>
    <cellStyle name="Normal 2 32 9" xfId="898"/>
    <cellStyle name="Normal 2 33" xfId="899"/>
    <cellStyle name="Normal 2 33 10" xfId="900"/>
    <cellStyle name="Normal 2 33 11" xfId="901"/>
    <cellStyle name="Normal 2 33 12" xfId="902"/>
    <cellStyle name="Normal 2 33 13" xfId="903"/>
    <cellStyle name="Normal 2 33 14" xfId="904"/>
    <cellStyle name="Normal 2 33 15" xfId="905"/>
    <cellStyle name="Normal 2 33 16" xfId="906"/>
    <cellStyle name="Normal 2 33 2" xfId="907"/>
    <cellStyle name="Normal 2 33 3" xfId="908"/>
    <cellStyle name="Normal 2 33 4" xfId="909"/>
    <cellStyle name="Normal 2 33 5" xfId="910"/>
    <cellStyle name="Normal 2 33 6" xfId="911"/>
    <cellStyle name="Normal 2 33 7" xfId="912"/>
    <cellStyle name="Normal 2 33 8" xfId="913"/>
    <cellStyle name="Normal 2 33 9" xfId="914"/>
    <cellStyle name="Normal 2 34" xfId="915"/>
    <cellStyle name="Normal 2 34 10" xfId="916"/>
    <cellStyle name="Normal 2 34 11" xfId="917"/>
    <cellStyle name="Normal 2 34 12" xfId="918"/>
    <cellStyle name="Normal 2 34 13" xfId="919"/>
    <cellStyle name="Normal 2 34 14" xfId="920"/>
    <cellStyle name="Normal 2 34 15" xfId="921"/>
    <cellStyle name="Normal 2 34 16" xfId="922"/>
    <cellStyle name="Normal 2 34 2" xfId="923"/>
    <cellStyle name="Normal 2 34 3" xfId="924"/>
    <cellStyle name="Normal 2 34 4" xfId="925"/>
    <cellStyle name="Normal 2 34 5" xfId="926"/>
    <cellStyle name="Normal 2 34 6" xfId="927"/>
    <cellStyle name="Normal 2 34 7" xfId="928"/>
    <cellStyle name="Normal 2 34 8" xfId="929"/>
    <cellStyle name="Normal 2 34 9" xfId="930"/>
    <cellStyle name="Normal 2 35" xfId="931"/>
    <cellStyle name="Normal 2 35 10" xfId="932"/>
    <cellStyle name="Normal 2 35 11" xfId="933"/>
    <cellStyle name="Normal 2 35 12" xfId="934"/>
    <cellStyle name="Normal 2 35 13" xfId="935"/>
    <cellStyle name="Normal 2 35 14" xfId="936"/>
    <cellStyle name="Normal 2 35 15" xfId="937"/>
    <cellStyle name="Normal 2 35 16" xfId="938"/>
    <cellStyle name="Normal 2 35 2" xfId="939"/>
    <cellStyle name="Normal 2 35 3" xfId="940"/>
    <cellStyle name="Normal 2 35 4" xfId="941"/>
    <cellStyle name="Normal 2 35 5" xfId="942"/>
    <cellStyle name="Normal 2 35 6" xfId="943"/>
    <cellStyle name="Normal 2 35 7" xfId="944"/>
    <cellStyle name="Normal 2 35 8" xfId="945"/>
    <cellStyle name="Normal 2 35 9" xfId="946"/>
    <cellStyle name="Normal 2 36" xfId="947"/>
    <cellStyle name="Normal 2 36 10" xfId="948"/>
    <cellStyle name="Normal 2 36 11" xfId="949"/>
    <cellStyle name="Normal 2 36 12" xfId="950"/>
    <cellStyle name="Normal 2 36 13" xfId="951"/>
    <cellStyle name="Normal 2 36 14" xfId="952"/>
    <cellStyle name="Normal 2 36 15" xfId="953"/>
    <cellStyle name="Normal 2 36 16" xfId="954"/>
    <cellStyle name="Normal 2 36 2" xfId="955"/>
    <cellStyle name="Normal 2 36 3" xfId="956"/>
    <cellStyle name="Normal 2 36 4" xfId="957"/>
    <cellStyle name="Normal 2 36 5" xfId="958"/>
    <cellStyle name="Normal 2 36 6" xfId="959"/>
    <cellStyle name="Normal 2 36 7" xfId="960"/>
    <cellStyle name="Normal 2 36 8" xfId="961"/>
    <cellStyle name="Normal 2 36 9" xfId="962"/>
    <cellStyle name="Normal 2 37" xfId="963"/>
    <cellStyle name="Normal 2 37 10" xfId="964"/>
    <cellStyle name="Normal 2 37 11" xfId="965"/>
    <cellStyle name="Normal 2 37 12" xfId="966"/>
    <cellStyle name="Normal 2 37 13" xfId="967"/>
    <cellStyle name="Normal 2 37 14" xfId="968"/>
    <cellStyle name="Normal 2 37 15" xfId="969"/>
    <cellStyle name="Normal 2 37 16" xfId="970"/>
    <cellStyle name="Normal 2 37 2" xfId="971"/>
    <cellStyle name="Normal 2 37 3" xfId="972"/>
    <cellStyle name="Normal 2 37 4" xfId="973"/>
    <cellStyle name="Normal 2 37 5" xfId="974"/>
    <cellStyle name="Normal 2 37 6" xfId="975"/>
    <cellStyle name="Normal 2 37 7" xfId="976"/>
    <cellStyle name="Normal 2 37 8" xfId="977"/>
    <cellStyle name="Normal 2 37 9" xfId="978"/>
    <cellStyle name="Normal 2 38" xfId="979"/>
    <cellStyle name="Normal 2 38 10" xfId="980"/>
    <cellStyle name="Normal 2 38 11" xfId="981"/>
    <cellStyle name="Normal 2 38 12" xfId="982"/>
    <cellStyle name="Normal 2 38 13" xfId="983"/>
    <cellStyle name="Normal 2 38 14" xfId="984"/>
    <cellStyle name="Normal 2 38 15" xfId="985"/>
    <cellStyle name="Normal 2 38 16" xfId="986"/>
    <cellStyle name="Normal 2 38 2" xfId="987"/>
    <cellStyle name="Normal 2 38 3" xfId="988"/>
    <cellStyle name="Normal 2 38 4" xfId="989"/>
    <cellStyle name="Normal 2 38 5" xfId="990"/>
    <cellStyle name="Normal 2 38 6" xfId="991"/>
    <cellStyle name="Normal 2 38 7" xfId="992"/>
    <cellStyle name="Normal 2 38 8" xfId="993"/>
    <cellStyle name="Normal 2 38 9" xfId="994"/>
    <cellStyle name="Normal 2 39" xfId="995"/>
    <cellStyle name="Normal 2 39 10" xfId="996"/>
    <cellStyle name="Normal 2 39 11" xfId="997"/>
    <cellStyle name="Normal 2 39 12" xfId="998"/>
    <cellStyle name="Normal 2 39 13" xfId="999"/>
    <cellStyle name="Normal 2 39 14" xfId="1000"/>
    <cellStyle name="Normal 2 39 15" xfId="1001"/>
    <cellStyle name="Normal 2 39 16" xfId="1002"/>
    <cellStyle name="Normal 2 39 2" xfId="1003"/>
    <cellStyle name="Normal 2 39 3" xfId="1004"/>
    <cellStyle name="Normal 2 39 4" xfId="1005"/>
    <cellStyle name="Normal 2 39 5" xfId="1006"/>
    <cellStyle name="Normal 2 39 6" xfId="1007"/>
    <cellStyle name="Normal 2 39 7" xfId="1008"/>
    <cellStyle name="Normal 2 39 8" xfId="1009"/>
    <cellStyle name="Normal 2 39 9" xfId="1010"/>
    <cellStyle name="Normal 2 4" xfId="16"/>
    <cellStyle name="Normal 2 4 2" xfId="311"/>
    <cellStyle name="Normal 2 4 3" xfId="1011"/>
    <cellStyle name="Normal 2 4 4" xfId="1012"/>
    <cellStyle name="Normal 2 40" xfId="1013"/>
    <cellStyle name="Normal 2 40 10" xfId="1014"/>
    <cellStyle name="Normal 2 40 11" xfId="1015"/>
    <cellStyle name="Normal 2 40 12" xfId="1016"/>
    <cellStyle name="Normal 2 40 13" xfId="1017"/>
    <cellStyle name="Normal 2 40 14" xfId="1018"/>
    <cellStyle name="Normal 2 40 15" xfId="1019"/>
    <cellStyle name="Normal 2 40 16" xfId="1020"/>
    <cellStyle name="Normal 2 40 2" xfId="1021"/>
    <cellStyle name="Normal 2 40 3" xfId="1022"/>
    <cellStyle name="Normal 2 40 4" xfId="1023"/>
    <cellStyle name="Normal 2 40 5" xfId="1024"/>
    <cellStyle name="Normal 2 40 6" xfId="1025"/>
    <cellStyle name="Normal 2 40 7" xfId="1026"/>
    <cellStyle name="Normal 2 40 8" xfId="1027"/>
    <cellStyle name="Normal 2 40 9" xfId="1028"/>
    <cellStyle name="Normal 2 41" xfId="1029"/>
    <cellStyle name="Normal 2 41 10" xfId="1030"/>
    <cellStyle name="Normal 2 41 11" xfId="1031"/>
    <cellStyle name="Normal 2 41 12" xfId="1032"/>
    <cellStyle name="Normal 2 41 13" xfId="1033"/>
    <cellStyle name="Normal 2 41 14" xfId="1034"/>
    <cellStyle name="Normal 2 41 15" xfId="1035"/>
    <cellStyle name="Normal 2 41 16" xfId="1036"/>
    <cellStyle name="Normal 2 41 2" xfId="1037"/>
    <cellStyle name="Normal 2 41 3" xfId="1038"/>
    <cellStyle name="Normal 2 41 4" xfId="1039"/>
    <cellStyle name="Normal 2 41 5" xfId="1040"/>
    <cellStyle name="Normal 2 41 6" xfId="1041"/>
    <cellStyle name="Normal 2 41 7" xfId="1042"/>
    <cellStyle name="Normal 2 41 8" xfId="1043"/>
    <cellStyle name="Normal 2 41 9" xfId="1044"/>
    <cellStyle name="Normal 2 42" xfId="1045"/>
    <cellStyle name="Normal 2 42 10" xfId="1046"/>
    <cellStyle name="Normal 2 42 11" xfId="1047"/>
    <cellStyle name="Normal 2 42 12" xfId="1048"/>
    <cellStyle name="Normal 2 42 13" xfId="1049"/>
    <cellStyle name="Normal 2 42 14" xfId="1050"/>
    <cellStyle name="Normal 2 42 15" xfId="1051"/>
    <cellStyle name="Normal 2 42 16" xfId="1052"/>
    <cellStyle name="Normal 2 42 2" xfId="1053"/>
    <cellStyle name="Normal 2 42 3" xfId="1054"/>
    <cellStyle name="Normal 2 42 4" xfId="1055"/>
    <cellStyle name="Normal 2 42 5" xfId="1056"/>
    <cellStyle name="Normal 2 42 6" xfId="1057"/>
    <cellStyle name="Normal 2 42 7" xfId="1058"/>
    <cellStyle name="Normal 2 42 8" xfId="1059"/>
    <cellStyle name="Normal 2 42 9" xfId="1060"/>
    <cellStyle name="Normal 2 43" xfId="1061"/>
    <cellStyle name="Normal 2 43 10" xfId="1062"/>
    <cellStyle name="Normal 2 43 11" xfId="1063"/>
    <cellStyle name="Normal 2 43 12" xfId="1064"/>
    <cellStyle name="Normal 2 43 13" xfId="1065"/>
    <cellStyle name="Normal 2 43 14" xfId="1066"/>
    <cellStyle name="Normal 2 43 15" xfId="1067"/>
    <cellStyle name="Normal 2 43 16" xfId="1068"/>
    <cellStyle name="Normal 2 43 2" xfId="1069"/>
    <cellStyle name="Normal 2 43 3" xfId="1070"/>
    <cellStyle name="Normal 2 43 4" xfId="1071"/>
    <cellStyle name="Normal 2 43 5" xfId="1072"/>
    <cellStyle name="Normal 2 43 6" xfId="1073"/>
    <cellStyle name="Normal 2 43 7" xfId="1074"/>
    <cellStyle name="Normal 2 43 8" xfId="1075"/>
    <cellStyle name="Normal 2 43 9" xfId="1076"/>
    <cellStyle name="Normal 2 44" xfId="1077"/>
    <cellStyle name="Normal 2 44 10" xfId="1078"/>
    <cellStyle name="Normal 2 44 11" xfId="1079"/>
    <cellStyle name="Normal 2 44 12" xfId="1080"/>
    <cellStyle name="Normal 2 44 13" xfId="1081"/>
    <cellStyle name="Normal 2 44 14" xfId="1082"/>
    <cellStyle name="Normal 2 44 15" xfId="1083"/>
    <cellStyle name="Normal 2 44 16" xfId="1084"/>
    <cellStyle name="Normal 2 44 2" xfId="1085"/>
    <cellStyle name="Normal 2 44 3" xfId="1086"/>
    <cellStyle name="Normal 2 44 4" xfId="1087"/>
    <cellStyle name="Normal 2 44 5" xfId="1088"/>
    <cellStyle name="Normal 2 44 6" xfId="1089"/>
    <cellStyle name="Normal 2 44 7" xfId="1090"/>
    <cellStyle name="Normal 2 44 8" xfId="1091"/>
    <cellStyle name="Normal 2 44 9" xfId="1092"/>
    <cellStyle name="Normal 2 45" xfId="1093"/>
    <cellStyle name="Normal 2 45 10" xfId="1094"/>
    <cellStyle name="Normal 2 45 11" xfId="1095"/>
    <cellStyle name="Normal 2 45 12" xfId="1096"/>
    <cellStyle name="Normal 2 45 13" xfId="1097"/>
    <cellStyle name="Normal 2 45 14" xfId="1098"/>
    <cellStyle name="Normal 2 45 15" xfId="1099"/>
    <cellStyle name="Normal 2 45 16" xfId="1100"/>
    <cellStyle name="Normal 2 45 2" xfId="1101"/>
    <cellStyle name="Normal 2 45 3" xfId="1102"/>
    <cellStyle name="Normal 2 45 4" xfId="1103"/>
    <cellStyle name="Normal 2 45 5" xfId="1104"/>
    <cellStyle name="Normal 2 45 6" xfId="1105"/>
    <cellStyle name="Normal 2 45 7" xfId="1106"/>
    <cellStyle name="Normal 2 45 8" xfId="1107"/>
    <cellStyle name="Normal 2 45 9" xfId="1108"/>
    <cellStyle name="Normal 2 46" xfId="1109"/>
    <cellStyle name="Normal 2 46 2" xfId="1110"/>
    <cellStyle name="Normal 2 46 3" xfId="1111"/>
    <cellStyle name="Normal 2 47" xfId="1112"/>
    <cellStyle name="Normal 2 47 2" xfId="1113"/>
    <cellStyle name="Normal 2 47 3" xfId="1114"/>
    <cellStyle name="Normal 2 48" xfId="1115"/>
    <cellStyle name="Normal 2 48 2" xfId="1116"/>
    <cellStyle name="Normal 2 48 3" xfId="1117"/>
    <cellStyle name="Normal 2 49" xfId="1118"/>
    <cellStyle name="Normal 2 49 2" xfId="1119"/>
    <cellStyle name="Normal 2 49 3" xfId="1120"/>
    <cellStyle name="Normal 2 5" xfId="312"/>
    <cellStyle name="Normal 2 5 2" xfId="313"/>
    <cellStyle name="Normal 2 5 3" xfId="1121"/>
    <cellStyle name="Normal 2 50" xfId="1122"/>
    <cellStyle name="Normal 2 50 2" xfId="1123"/>
    <cellStyle name="Normal 2 50 3" xfId="1124"/>
    <cellStyle name="Normal 2 51" xfId="1125"/>
    <cellStyle name="Normal 2 51 2" xfId="1126"/>
    <cellStyle name="Normal 2 51 3" xfId="1127"/>
    <cellStyle name="Normal 2 52" xfId="1128"/>
    <cellStyle name="Normal 2 52 2" xfId="1129"/>
    <cellStyle name="Normal 2 52 3" xfId="1130"/>
    <cellStyle name="Normal 2 53" xfId="1131"/>
    <cellStyle name="Normal 2 53 2" xfId="1132"/>
    <cellStyle name="Normal 2 53 3" xfId="1133"/>
    <cellStyle name="Normal 2 54" xfId="1134"/>
    <cellStyle name="Normal 2 54 2" xfId="1135"/>
    <cellStyle name="Normal 2 54 3" xfId="1136"/>
    <cellStyle name="Normal 2 55" xfId="1137"/>
    <cellStyle name="Normal 2 55 10" xfId="1138"/>
    <cellStyle name="Normal 2 55 11" xfId="1139"/>
    <cellStyle name="Normal 2 55 12" xfId="1140"/>
    <cellStyle name="Normal 2 55 13" xfId="1141"/>
    <cellStyle name="Normal 2 55 14" xfId="1142"/>
    <cellStyle name="Normal 2 55 15" xfId="1143"/>
    <cellStyle name="Normal 2 55 16" xfId="1144"/>
    <cellStyle name="Normal 2 55 2" xfId="1145"/>
    <cellStyle name="Normal 2 55 3" xfId="1146"/>
    <cellStyle name="Normal 2 55 4" xfId="1147"/>
    <cellStyle name="Normal 2 55 5" xfId="1148"/>
    <cellStyle name="Normal 2 55 6" xfId="1149"/>
    <cellStyle name="Normal 2 55 7" xfId="1150"/>
    <cellStyle name="Normal 2 55 8" xfId="1151"/>
    <cellStyle name="Normal 2 55 9" xfId="1152"/>
    <cellStyle name="Normal 2 56" xfId="1153"/>
    <cellStyle name="Normal 2 56 2" xfId="1154"/>
    <cellStyle name="Normal 2 56 3" xfId="1155"/>
    <cellStyle name="Normal 2 57" xfId="1156"/>
    <cellStyle name="Normal 2 57 2" xfId="1157"/>
    <cellStyle name="Normal 2 57 3" xfId="1158"/>
    <cellStyle name="Normal 2 58" xfId="1159"/>
    <cellStyle name="Normal 2 58 2" xfId="1160"/>
    <cellStyle name="Normal 2 58 3" xfId="1161"/>
    <cellStyle name="Normal 2 59" xfId="1162"/>
    <cellStyle name="Normal 2 59 2" xfId="1163"/>
    <cellStyle name="Normal 2 59 3" xfId="1164"/>
    <cellStyle name="Normal 2 6" xfId="314"/>
    <cellStyle name="Normal 2 6 2" xfId="1165"/>
    <cellStyle name="Normal 2 6 3" xfId="1166"/>
    <cellStyle name="Normal 2 60" xfId="1167"/>
    <cellStyle name="Normal 2 60 2" xfId="1168"/>
    <cellStyle name="Normal 2 60 3" xfId="1169"/>
    <cellStyle name="Normal 2 61" xfId="1170"/>
    <cellStyle name="Normal 2 61 10" xfId="1171"/>
    <cellStyle name="Normal 2 61 11" xfId="1172"/>
    <cellStyle name="Normal 2 61 12" xfId="1173"/>
    <cellStyle name="Normal 2 61 13" xfId="1174"/>
    <cellStyle name="Normal 2 61 14" xfId="1175"/>
    <cellStyle name="Normal 2 61 15" xfId="1176"/>
    <cellStyle name="Normal 2 61 16" xfId="1177"/>
    <cellStyle name="Normal 2 61 2" xfId="1178"/>
    <cellStyle name="Normal 2 61 3" xfId="1179"/>
    <cellStyle name="Normal 2 61 4" xfId="1180"/>
    <cellStyle name="Normal 2 61 5" xfId="1181"/>
    <cellStyle name="Normal 2 61 6" xfId="1182"/>
    <cellStyle name="Normal 2 61 7" xfId="1183"/>
    <cellStyle name="Normal 2 61 8" xfId="1184"/>
    <cellStyle name="Normal 2 61 9" xfId="1185"/>
    <cellStyle name="Normal 2 62" xfId="1186"/>
    <cellStyle name="Normal 2 62 10" xfId="1187"/>
    <cellStyle name="Normal 2 62 11" xfId="1188"/>
    <cellStyle name="Normal 2 62 12" xfId="1189"/>
    <cellStyle name="Normal 2 62 13" xfId="1190"/>
    <cellStyle name="Normal 2 62 14" xfId="1191"/>
    <cellStyle name="Normal 2 62 15" xfId="1192"/>
    <cellStyle name="Normal 2 62 16" xfId="1193"/>
    <cellStyle name="Normal 2 62 2" xfId="1194"/>
    <cellStyle name="Normal 2 62 3" xfId="1195"/>
    <cellStyle name="Normal 2 62 4" xfId="1196"/>
    <cellStyle name="Normal 2 62 5" xfId="1197"/>
    <cellStyle name="Normal 2 62 6" xfId="1198"/>
    <cellStyle name="Normal 2 62 7" xfId="1199"/>
    <cellStyle name="Normal 2 62 8" xfId="1200"/>
    <cellStyle name="Normal 2 62 9" xfId="1201"/>
    <cellStyle name="Normal 2 63" xfId="1202"/>
    <cellStyle name="Normal 2 63 2" xfId="1203"/>
    <cellStyle name="Normal 2 63 3" xfId="1204"/>
    <cellStyle name="Normal 2 64" xfId="1205"/>
    <cellStyle name="Normal 2 64 2" xfId="1206"/>
    <cellStyle name="Normal 2 64 3" xfId="1207"/>
    <cellStyle name="Normal 2 65" xfId="1208"/>
    <cellStyle name="Normal 2 65 2" xfId="1209"/>
    <cellStyle name="Normal 2 65 3" xfId="1210"/>
    <cellStyle name="Normal 2 66" xfId="1211"/>
    <cellStyle name="Normal 2 67" xfId="1212"/>
    <cellStyle name="Normal 2 68" xfId="1213"/>
    <cellStyle name="Normal 2 69" xfId="1214"/>
    <cellStyle name="Normal 2 7" xfId="315"/>
    <cellStyle name="Normal 2 7 2" xfId="1215"/>
    <cellStyle name="Normal 2 7 3" xfId="1216"/>
    <cellStyle name="Normal 2 70" xfId="1217"/>
    <cellStyle name="Normal 2 71" xfId="1218"/>
    <cellStyle name="Normal 2 8" xfId="1219"/>
    <cellStyle name="Normal 2 8 2" xfId="1220"/>
    <cellStyle name="Normal 2 8 3" xfId="1221"/>
    <cellStyle name="Normal 2 9" xfId="1222"/>
    <cellStyle name="Normal 2 9 2" xfId="1223"/>
    <cellStyle name="Normal 2 9 3" xfId="1224"/>
    <cellStyle name="Normal 20" xfId="316"/>
    <cellStyle name="Normal 20 10" xfId="1225"/>
    <cellStyle name="Normal 20 10 2" xfId="1226"/>
    <cellStyle name="Normal 20 10 3" xfId="1227"/>
    <cellStyle name="Normal 20 11" xfId="1228"/>
    <cellStyle name="Normal 20 11 2" xfId="1229"/>
    <cellStyle name="Normal 20 11 3" xfId="1230"/>
    <cellStyle name="Normal 20 12" xfId="1231"/>
    <cellStyle name="Normal 20 12 2" xfId="1232"/>
    <cellStyle name="Normal 20 12 3" xfId="1233"/>
    <cellStyle name="Normal 20 13" xfId="1234"/>
    <cellStyle name="Normal 20 13 2" xfId="1235"/>
    <cellStyle name="Normal 20 13 3" xfId="1236"/>
    <cellStyle name="Normal 20 14" xfId="1237"/>
    <cellStyle name="Normal 20 14 2" xfId="1238"/>
    <cellStyle name="Normal 20 14 3" xfId="1239"/>
    <cellStyle name="Normal 20 15" xfId="1240"/>
    <cellStyle name="Normal 20 15 2" xfId="1241"/>
    <cellStyle name="Normal 20 15 3" xfId="1242"/>
    <cellStyle name="Normal 20 16" xfId="1243"/>
    <cellStyle name="Normal 20 16 2" xfId="1244"/>
    <cellStyle name="Normal 20 16 3" xfId="1245"/>
    <cellStyle name="Normal 20 17" xfId="1246"/>
    <cellStyle name="Normal 20 18" xfId="1247"/>
    <cellStyle name="Normal 20 19" xfId="1248"/>
    <cellStyle name="Normal 20 2" xfId="1249"/>
    <cellStyle name="Normal 20 2 2" xfId="1250"/>
    <cellStyle name="Normal 20 2 3" xfId="1251"/>
    <cellStyle name="Normal 20 3" xfId="1252"/>
    <cellStyle name="Normal 20 3 2" xfId="1253"/>
    <cellStyle name="Normal 20 3 3" xfId="1254"/>
    <cellStyle name="Normal 20 4" xfId="1255"/>
    <cellStyle name="Normal 20 4 2" xfId="1256"/>
    <cellStyle name="Normal 20 4 3" xfId="1257"/>
    <cellStyle name="Normal 20 5" xfId="1258"/>
    <cellStyle name="Normal 20 5 2" xfId="1259"/>
    <cellStyle name="Normal 20 5 3" xfId="1260"/>
    <cellStyle name="Normal 20 6" xfId="1261"/>
    <cellStyle name="Normal 20 6 2" xfId="1262"/>
    <cellStyle name="Normal 20 6 3" xfId="1263"/>
    <cellStyle name="Normal 20 7" xfId="1264"/>
    <cellStyle name="Normal 20 7 2" xfId="1265"/>
    <cellStyle name="Normal 20 7 3" xfId="1266"/>
    <cellStyle name="Normal 20 8" xfId="1267"/>
    <cellStyle name="Normal 20 8 2" xfId="1268"/>
    <cellStyle name="Normal 20 8 3" xfId="1269"/>
    <cellStyle name="Normal 20 9" xfId="1270"/>
    <cellStyle name="Normal 20 9 2" xfId="1271"/>
    <cellStyle name="Normal 20 9 3" xfId="1272"/>
    <cellStyle name="Normal 21" xfId="1273"/>
    <cellStyle name="Normal 21 10" xfId="1274"/>
    <cellStyle name="Normal 21 10 2" xfId="1275"/>
    <cellStyle name="Normal 21 10 3" xfId="1276"/>
    <cellStyle name="Normal 21 11" xfId="1277"/>
    <cellStyle name="Normal 21 11 2" xfId="1278"/>
    <cellStyle name="Normal 21 11 3" xfId="1279"/>
    <cellStyle name="Normal 21 12" xfId="1280"/>
    <cellStyle name="Normal 21 12 2" xfId="1281"/>
    <cellStyle name="Normal 21 12 3" xfId="1282"/>
    <cellStyle name="Normal 21 13" xfId="1283"/>
    <cellStyle name="Normal 21 13 2" xfId="1284"/>
    <cellStyle name="Normal 21 13 3" xfId="1285"/>
    <cellStyle name="Normal 21 14" xfId="1286"/>
    <cellStyle name="Normal 21 14 2" xfId="1287"/>
    <cellStyle name="Normal 21 14 3" xfId="1288"/>
    <cellStyle name="Normal 21 15" xfId="1289"/>
    <cellStyle name="Normal 21 15 2" xfId="1290"/>
    <cellStyle name="Normal 21 15 3" xfId="1291"/>
    <cellStyle name="Normal 21 16" xfId="1292"/>
    <cellStyle name="Normal 21 16 2" xfId="1293"/>
    <cellStyle name="Normal 21 16 3" xfId="1294"/>
    <cellStyle name="Normal 21 2" xfId="1295"/>
    <cellStyle name="Normal 21 2 2" xfId="1296"/>
    <cellStyle name="Normal 21 2 3" xfId="1297"/>
    <cellStyle name="Normal 21 3" xfId="1298"/>
    <cellStyle name="Normal 21 3 2" xfId="1299"/>
    <cellStyle name="Normal 21 3 3" xfId="1300"/>
    <cellStyle name="Normal 21 4" xfId="1301"/>
    <cellStyle name="Normal 21 4 2" xfId="1302"/>
    <cellStyle name="Normal 21 4 3" xfId="1303"/>
    <cellStyle name="Normal 21 5" xfId="1304"/>
    <cellStyle name="Normal 21 5 2" xfId="1305"/>
    <cellStyle name="Normal 21 5 3" xfId="1306"/>
    <cellStyle name="Normal 21 6" xfId="1307"/>
    <cellStyle name="Normal 21 6 2" xfId="1308"/>
    <cellStyle name="Normal 21 6 3" xfId="1309"/>
    <cellStyle name="Normal 21 7" xfId="1310"/>
    <cellStyle name="Normal 21 7 2" xfId="1311"/>
    <cellStyle name="Normal 21 7 3" xfId="1312"/>
    <cellStyle name="Normal 21 8" xfId="1313"/>
    <cellStyle name="Normal 21 8 2" xfId="1314"/>
    <cellStyle name="Normal 21 8 3" xfId="1315"/>
    <cellStyle name="Normal 21 9" xfId="1316"/>
    <cellStyle name="Normal 21 9 2" xfId="1317"/>
    <cellStyle name="Normal 21 9 3" xfId="1318"/>
    <cellStyle name="Normal 22" xfId="1319"/>
    <cellStyle name="Normal 22 10" xfId="1320"/>
    <cellStyle name="Normal 22 10 2" xfId="1321"/>
    <cellStyle name="Normal 22 10 3" xfId="1322"/>
    <cellStyle name="Normal 22 11" xfId="1323"/>
    <cellStyle name="Normal 22 11 2" xfId="1324"/>
    <cellStyle name="Normal 22 11 3" xfId="1325"/>
    <cellStyle name="Normal 22 12" xfId="1326"/>
    <cellStyle name="Normal 22 12 2" xfId="1327"/>
    <cellStyle name="Normal 22 12 3" xfId="1328"/>
    <cellStyle name="Normal 22 13" xfId="1329"/>
    <cellStyle name="Normal 22 13 2" xfId="1330"/>
    <cellStyle name="Normal 22 13 3" xfId="1331"/>
    <cellStyle name="Normal 22 14" xfId="1332"/>
    <cellStyle name="Normal 22 14 2" xfId="1333"/>
    <cellStyle name="Normal 22 14 3" xfId="1334"/>
    <cellStyle name="Normal 22 15" xfId="1335"/>
    <cellStyle name="Normal 22 15 2" xfId="1336"/>
    <cellStyle name="Normal 22 15 3" xfId="1337"/>
    <cellStyle name="Normal 22 16" xfId="1338"/>
    <cellStyle name="Normal 22 16 2" xfId="1339"/>
    <cellStyle name="Normal 22 16 3" xfId="1340"/>
    <cellStyle name="Normal 22 17" xfId="1341"/>
    <cellStyle name="Normal 22 18" xfId="1342"/>
    <cellStyle name="Normal 22 19" xfId="1343"/>
    <cellStyle name="Normal 22 2" xfId="1344"/>
    <cellStyle name="Normal 22 2 2" xfId="1345"/>
    <cellStyle name="Normal 22 2 3" xfId="1346"/>
    <cellStyle name="Normal 22 3" xfId="1347"/>
    <cellStyle name="Normal 22 3 2" xfId="1348"/>
    <cellStyle name="Normal 22 3 3" xfId="1349"/>
    <cellStyle name="Normal 22 4" xfId="1350"/>
    <cellStyle name="Normal 22 4 2" xfId="1351"/>
    <cellStyle name="Normal 22 4 3" xfId="1352"/>
    <cellStyle name="Normal 22 5" xfId="1353"/>
    <cellStyle name="Normal 22 5 2" xfId="1354"/>
    <cellStyle name="Normal 22 5 3" xfId="1355"/>
    <cellStyle name="Normal 22 6" xfId="1356"/>
    <cellStyle name="Normal 22 6 2" xfId="1357"/>
    <cellStyle name="Normal 22 6 3" xfId="1358"/>
    <cellStyle name="Normal 22 7" xfId="1359"/>
    <cellStyle name="Normal 22 7 2" xfId="1360"/>
    <cellStyle name="Normal 22 7 3" xfId="1361"/>
    <cellStyle name="Normal 22 8" xfId="1362"/>
    <cellStyle name="Normal 22 8 2" xfId="1363"/>
    <cellStyle name="Normal 22 8 3" xfId="1364"/>
    <cellStyle name="Normal 22 9" xfId="1365"/>
    <cellStyle name="Normal 22 9 2" xfId="1366"/>
    <cellStyle name="Normal 22 9 3" xfId="1367"/>
    <cellStyle name="Normal 23" xfId="1368"/>
    <cellStyle name="Normal 23 10" xfId="1369"/>
    <cellStyle name="Normal 23 10 2" xfId="1370"/>
    <cellStyle name="Normal 23 10 3" xfId="1371"/>
    <cellStyle name="Normal 23 11" xfId="1372"/>
    <cellStyle name="Normal 23 11 2" xfId="1373"/>
    <cellStyle name="Normal 23 11 3" xfId="1374"/>
    <cellStyle name="Normal 23 12" xfId="1375"/>
    <cellStyle name="Normal 23 12 2" xfId="1376"/>
    <cellStyle name="Normal 23 12 3" xfId="1377"/>
    <cellStyle name="Normal 23 13" xfId="1378"/>
    <cellStyle name="Normal 23 13 2" xfId="1379"/>
    <cellStyle name="Normal 23 13 3" xfId="1380"/>
    <cellStyle name="Normal 23 14" xfId="1381"/>
    <cellStyle name="Normal 23 14 2" xfId="1382"/>
    <cellStyle name="Normal 23 14 3" xfId="1383"/>
    <cellStyle name="Normal 23 15" xfId="1384"/>
    <cellStyle name="Normal 23 15 2" xfId="1385"/>
    <cellStyle name="Normal 23 15 3" xfId="1386"/>
    <cellStyle name="Normal 23 16" xfId="1387"/>
    <cellStyle name="Normal 23 16 2" xfId="1388"/>
    <cellStyle name="Normal 23 16 3" xfId="1389"/>
    <cellStyle name="Normal 23 17" xfId="1390"/>
    <cellStyle name="Normal 23 18" xfId="1391"/>
    <cellStyle name="Normal 23 19" xfId="1392"/>
    <cellStyle name="Normal 23 2" xfId="1393"/>
    <cellStyle name="Normal 23 2 2" xfId="1394"/>
    <cellStyle name="Normal 23 2 3" xfId="1395"/>
    <cellStyle name="Normal 23 3" xfId="1396"/>
    <cellStyle name="Normal 23 3 2" xfId="1397"/>
    <cellStyle name="Normal 23 3 3" xfId="1398"/>
    <cellStyle name="Normal 23 4" xfId="1399"/>
    <cellStyle name="Normal 23 4 2" xfId="1400"/>
    <cellStyle name="Normal 23 4 3" xfId="1401"/>
    <cellStyle name="Normal 23 5" xfId="1402"/>
    <cellStyle name="Normal 23 5 2" xfId="1403"/>
    <cellStyle name="Normal 23 5 3" xfId="1404"/>
    <cellStyle name="Normal 23 6" xfId="1405"/>
    <cellStyle name="Normal 23 6 2" xfId="1406"/>
    <cellStyle name="Normal 23 6 3" xfId="1407"/>
    <cellStyle name="Normal 23 7" xfId="1408"/>
    <cellStyle name="Normal 23 7 2" xfId="1409"/>
    <cellStyle name="Normal 23 7 3" xfId="1410"/>
    <cellStyle name="Normal 23 8" xfId="1411"/>
    <cellStyle name="Normal 23 8 2" xfId="1412"/>
    <cellStyle name="Normal 23 8 3" xfId="1413"/>
    <cellStyle name="Normal 23 9" xfId="1414"/>
    <cellStyle name="Normal 23 9 2" xfId="1415"/>
    <cellStyle name="Normal 23 9 3" xfId="1416"/>
    <cellStyle name="Normal 24" xfId="1417"/>
    <cellStyle name="Normal 24 10" xfId="1418"/>
    <cellStyle name="Normal 24 10 2" xfId="1419"/>
    <cellStyle name="Normal 24 10 3" xfId="1420"/>
    <cellStyle name="Normal 24 11" xfId="1421"/>
    <cellStyle name="Normal 24 11 2" xfId="1422"/>
    <cellStyle name="Normal 24 11 3" xfId="1423"/>
    <cellStyle name="Normal 24 12" xfId="1424"/>
    <cellStyle name="Normal 24 12 2" xfId="1425"/>
    <cellStyle name="Normal 24 12 3" xfId="1426"/>
    <cellStyle name="Normal 24 13" xfId="1427"/>
    <cellStyle name="Normal 24 13 2" xfId="1428"/>
    <cellStyle name="Normal 24 13 3" xfId="1429"/>
    <cellStyle name="Normal 24 14" xfId="1430"/>
    <cellStyle name="Normal 24 14 2" xfId="1431"/>
    <cellStyle name="Normal 24 14 3" xfId="1432"/>
    <cellStyle name="Normal 24 15" xfId="1433"/>
    <cellStyle name="Normal 24 15 2" xfId="1434"/>
    <cellStyle name="Normal 24 15 3" xfId="1435"/>
    <cellStyle name="Normal 24 16" xfId="1436"/>
    <cellStyle name="Normal 24 16 2" xfId="1437"/>
    <cellStyle name="Normal 24 16 3" xfId="1438"/>
    <cellStyle name="Normal 24 2" xfId="1439"/>
    <cellStyle name="Normal 24 2 2" xfId="1440"/>
    <cellStyle name="Normal 24 2 3" xfId="1441"/>
    <cellStyle name="Normal 24 3" xfId="1442"/>
    <cellStyle name="Normal 24 3 2" xfId="1443"/>
    <cellStyle name="Normal 24 3 3" xfId="1444"/>
    <cellStyle name="Normal 24 4" xfId="1445"/>
    <cellStyle name="Normal 24 4 2" xfId="1446"/>
    <cellStyle name="Normal 24 4 3" xfId="1447"/>
    <cellStyle name="Normal 24 5" xfId="1448"/>
    <cellStyle name="Normal 24 5 2" xfId="1449"/>
    <cellStyle name="Normal 24 5 3" xfId="1450"/>
    <cellStyle name="Normal 24 6" xfId="1451"/>
    <cellStyle name="Normal 24 6 2" xfId="1452"/>
    <cellStyle name="Normal 24 6 3" xfId="1453"/>
    <cellStyle name="Normal 24 7" xfId="1454"/>
    <cellStyle name="Normal 24 7 2" xfId="1455"/>
    <cellStyle name="Normal 24 7 3" xfId="1456"/>
    <cellStyle name="Normal 24 8" xfId="1457"/>
    <cellStyle name="Normal 24 8 2" xfId="1458"/>
    <cellStyle name="Normal 24 8 3" xfId="1459"/>
    <cellStyle name="Normal 24 9" xfId="1460"/>
    <cellStyle name="Normal 24 9 2" xfId="1461"/>
    <cellStyle name="Normal 24 9 3" xfId="1462"/>
    <cellStyle name="Normal 25" xfId="1463"/>
    <cellStyle name="Normal 26" xfId="1464"/>
    <cellStyle name="Normal 26 10" xfId="1465"/>
    <cellStyle name="Normal 26 10 2" xfId="1466"/>
    <cellStyle name="Normal 26 10 3" xfId="1467"/>
    <cellStyle name="Normal 26 11" xfId="1468"/>
    <cellStyle name="Normal 26 11 2" xfId="1469"/>
    <cellStyle name="Normal 26 11 3" xfId="1470"/>
    <cellStyle name="Normal 26 12" xfId="1471"/>
    <cellStyle name="Normal 26 12 2" xfId="1472"/>
    <cellStyle name="Normal 26 12 3" xfId="1473"/>
    <cellStyle name="Normal 26 13" xfId="1474"/>
    <cellStyle name="Normal 26 13 2" xfId="1475"/>
    <cellStyle name="Normal 26 13 3" xfId="1476"/>
    <cellStyle name="Normal 26 14" xfId="1477"/>
    <cellStyle name="Normal 26 14 2" xfId="1478"/>
    <cellStyle name="Normal 26 14 3" xfId="1479"/>
    <cellStyle name="Normal 26 15" xfId="1480"/>
    <cellStyle name="Normal 26 15 2" xfId="1481"/>
    <cellStyle name="Normal 26 15 3" xfId="1482"/>
    <cellStyle name="Normal 26 16" xfId="1483"/>
    <cellStyle name="Normal 26 16 2" xfId="1484"/>
    <cellStyle name="Normal 26 16 3" xfId="1485"/>
    <cellStyle name="Normal 26 17" xfId="1486"/>
    <cellStyle name="Normal 26 18" xfId="1487"/>
    <cellStyle name="Normal 26 2" xfId="1488"/>
    <cellStyle name="Normal 26 2 2" xfId="1489"/>
    <cellStyle name="Normal 26 2 3" xfId="1490"/>
    <cellStyle name="Normal 26 3" xfId="1491"/>
    <cellStyle name="Normal 26 3 2" xfId="1492"/>
    <cellStyle name="Normal 26 3 3" xfId="1493"/>
    <cellStyle name="Normal 26 4" xfId="1494"/>
    <cellStyle name="Normal 26 4 2" xfId="1495"/>
    <cellStyle name="Normal 26 4 3" xfId="1496"/>
    <cellStyle name="Normal 26 5" xfId="1497"/>
    <cellStyle name="Normal 26 5 2" xfId="1498"/>
    <cellStyle name="Normal 26 5 3" xfId="1499"/>
    <cellStyle name="Normal 26 6" xfId="1500"/>
    <cellStyle name="Normal 26 6 2" xfId="1501"/>
    <cellStyle name="Normal 26 6 3" xfId="1502"/>
    <cellStyle name="Normal 26 7" xfId="1503"/>
    <cellStyle name="Normal 26 7 2" xfId="1504"/>
    <cellStyle name="Normal 26 7 3" xfId="1505"/>
    <cellStyle name="Normal 26 8" xfId="1506"/>
    <cellStyle name="Normal 26 8 2" xfId="1507"/>
    <cellStyle name="Normal 26 8 3" xfId="1508"/>
    <cellStyle name="Normal 26 9" xfId="1509"/>
    <cellStyle name="Normal 26 9 2" xfId="1510"/>
    <cellStyle name="Normal 26 9 3" xfId="1511"/>
    <cellStyle name="Normal 27" xfId="1512"/>
    <cellStyle name="Normal 27 10" xfId="1513"/>
    <cellStyle name="Normal 27 10 2" xfId="1514"/>
    <cellStyle name="Normal 27 10 3" xfId="1515"/>
    <cellStyle name="Normal 27 11" xfId="1516"/>
    <cellStyle name="Normal 27 11 2" xfId="1517"/>
    <cellStyle name="Normal 27 11 3" xfId="1518"/>
    <cellStyle name="Normal 27 12" xfId="1519"/>
    <cellStyle name="Normal 27 12 2" xfId="1520"/>
    <cellStyle name="Normal 27 12 3" xfId="1521"/>
    <cellStyle name="Normal 27 13" xfId="1522"/>
    <cellStyle name="Normal 27 13 2" xfId="1523"/>
    <cellStyle name="Normal 27 13 3" xfId="1524"/>
    <cellStyle name="Normal 27 14" xfId="1525"/>
    <cellStyle name="Normal 27 14 2" xfId="1526"/>
    <cellStyle name="Normal 27 14 3" xfId="1527"/>
    <cellStyle name="Normal 27 15" xfId="1528"/>
    <cellStyle name="Normal 27 15 2" xfId="1529"/>
    <cellStyle name="Normal 27 15 3" xfId="1530"/>
    <cellStyle name="Normal 27 16" xfId="1531"/>
    <cellStyle name="Normal 27 16 2" xfId="1532"/>
    <cellStyle name="Normal 27 16 3" xfId="1533"/>
    <cellStyle name="Normal 27 17" xfId="1534"/>
    <cellStyle name="Normal 27 18" xfId="1535"/>
    <cellStyle name="Normal 27 2" xfId="1536"/>
    <cellStyle name="Normal 27 2 2" xfId="1537"/>
    <cellStyle name="Normal 27 2 3" xfId="1538"/>
    <cellStyle name="Normal 27 3" xfId="1539"/>
    <cellStyle name="Normal 27 3 2" xfId="1540"/>
    <cellStyle name="Normal 27 3 3" xfId="1541"/>
    <cellStyle name="Normal 27 4" xfId="1542"/>
    <cellStyle name="Normal 27 4 2" xfId="1543"/>
    <cellStyle name="Normal 27 4 3" xfId="1544"/>
    <cellStyle name="Normal 27 5" xfId="1545"/>
    <cellStyle name="Normal 27 5 2" xfId="1546"/>
    <cellStyle name="Normal 27 5 3" xfId="1547"/>
    <cellStyle name="Normal 27 6" xfId="1548"/>
    <cellStyle name="Normal 27 6 2" xfId="1549"/>
    <cellStyle name="Normal 27 6 3" xfId="1550"/>
    <cellStyle name="Normal 27 7" xfId="1551"/>
    <cellStyle name="Normal 27 7 2" xfId="1552"/>
    <cellStyle name="Normal 27 7 3" xfId="1553"/>
    <cellStyle name="Normal 27 8" xfId="1554"/>
    <cellStyle name="Normal 27 8 2" xfId="1555"/>
    <cellStyle name="Normal 27 8 3" xfId="1556"/>
    <cellStyle name="Normal 27 9" xfId="1557"/>
    <cellStyle name="Normal 27 9 2" xfId="1558"/>
    <cellStyle name="Normal 27 9 3" xfId="1559"/>
    <cellStyle name="Normal 28 10" xfId="1560"/>
    <cellStyle name="Normal 28 10 2" xfId="1561"/>
    <cellStyle name="Normal 28 10 3" xfId="1562"/>
    <cellStyle name="Normal 28 11" xfId="1563"/>
    <cellStyle name="Normal 28 11 2" xfId="1564"/>
    <cellStyle name="Normal 28 11 3" xfId="1565"/>
    <cellStyle name="Normal 28 12" xfId="1566"/>
    <cellStyle name="Normal 28 12 2" xfId="1567"/>
    <cellStyle name="Normal 28 12 3" xfId="1568"/>
    <cellStyle name="Normal 28 13" xfId="1569"/>
    <cellStyle name="Normal 28 13 2" xfId="1570"/>
    <cellStyle name="Normal 28 13 3" xfId="1571"/>
    <cellStyle name="Normal 28 14" xfId="1572"/>
    <cellStyle name="Normal 28 14 2" xfId="1573"/>
    <cellStyle name="Normal 28 14 3" xfId="1574"/>
    <cellStyle name="Normal 28 15" xfId="1575"/>
    <cellStyle name="Normal 28 15 2" xfId="1576"/>
    <cellStyle name="Normal 28 15 3" xfId="1577"/>
    <cellStyle name="Normal 28 16" xfId="1578"/>
    <cellStyle name="Normal 28 16 2" xfId="1579"/>
    <cellStyle name="Normal 28 16 3" xfId="1580"/>
    <cellStyle name="Normal 28 2" xfId="1581"/>
    <cellStyle name="Normal 28 2 2" xfId="1582"/>
    <cellStyle name="Normal 28 2 3" xfId="1583"/>
    <cellStyle name="Normal 28 3" xfId="1584"/>
    <cellStyle name="Normal 28 3 2" xfId="1585"/>
    <cellStyle name="Normal 28 3 3" xfId="1586"/>
    <cellStyle name="Normal 28 4" xfId="1587"/>
    <cellStyle name="Normal 28 4 2" xfId="1588"/>
    <cellStyle name="Normal 28 4 3" xfId="1589"/>
    <cellStyle name="Normal 28 5" xfId="1590"/>
    <cellStyle name="Normal 28 5 2" xfId="1591"/>
    <cellStyle name="Normal 28 5 3" xfId="1592"/>
    <cellStyle name="Normal 28 6" xfId="1593"/>
    <cellStyle name="Normal 28 6 2" xfId="1594"/>
    <cellStyle name="Normal 28 6 3" xfId="1595"/>
    <cellStyle name="Normal 28 7" xfId="1596"/>
    <cellStyle name="Normal 28 7 2" xfId="1597"/>
    <cellStyle name="Normal 28 7 3" xfId="1598"/>
    <cellStyle name="Normal 28 8" xfId="1599"/>
    <cellStyle name="Normal 28 8 2" xfId="1600"/>
    <cellStyle name="Normal 28 8 3" xfId="1601"/>
    <cellStyle name="Normal 28 9" xfId="1602"/>
    <cellStyle name="Normal 28 9 2" xfId="1603"/>
    <cellStyle name="Normal 28 9 3" xfId="1604"/>
    <cellStyle name="Normal 29" xfId="1605"/>
    <cellStyle name="Normal 29 10" xfId="1606"/>
    <cellStyle name="Normal 29 11" xfId="1607"/>
    <cellStyle name="Normal 29 12" xfId="1608"/>
    <cellStyle name="Normal 29 13" xfId="1609"/>
    <cellStyle name="Normal 29 14" xfId="1610"/>
    <cellStyle name="Normal 29 15" xfId="1611"/>
    <cellStyle name="Normal 29 16" xfId="1612"/>
    <cellStyle name="Normal 29 2" xfId="1613"/>
    <cellStyle name="Normal 29 3" xfId="1614"/>
    <cellStyle name="Normal 29 4" xfId="1615"/>
    <cellStyle name="Normal 29 5" xfId="1616"/>
    <cellStyle name="Normal 29 6" xfId="1617"/>
    <cellStyle name="Normal 29 7" xfId="1618"/>
    <cellStyle name="Normal 29 8" xfId="1619"/>
    <cellStyle name="Normal 29 9" xfId="1620"/>
    <cellStyle name="Normal 3" xfId="17"/>
    <cellStyle name="Normal 3 10" xfId="317"/>
    <cellStyle name="Normal 3 11" xfId="318"/>
    <cellStyle name="Normal 3 12" xfId="319"/>
    <cellStyle name="Normal 3 13" xfId="320"/>
    <cellStyle name="Normal 3 14" xfId="321"/>
    <cellStyle name="Normal 3 15" xfId="322"/>
    <cellStyle name="Normal 3 16" xfId="323"/>
    <cellStyle name="Normal 3 16 2" xfId="324"/>
    <cellStyle name="Normal 3 16 2 2" xfId="325"/>
    <cellStyle name="Normal 3 16 3" xfId="326"/>
    <cellStyle name="Normal 3 16 4" xfId="327"/>
    <cellStyle name="Normal 3 17" xfId="328"/>
    <cellStyle name="Normal 3 18" xfId="329"/>
    <cellStyle name="Normal 3 18 2" xfId="330"/>
    <cellStyle name="Normal 3 19" xfId="331"/>
    <cellStyle name="Normal 3 19 2" xfId="332"/>
    <cellStyle name="Normal 3 2" xfId="18"/>
    <cellStyle name="Normal 3 2 10" xfId="1621"/>
    <cellStyle name="Normal 3 2 11" xfId="1622"/>
    <cellStyle name="Normal 3 2 12" xfId="1623"/>
    <cellStyle name="Normal 3 2 13" xfId="1624"/>
    <cellStyle name="Normal 3 2 14" xfId="1625"/>
    <cellStyle name="Normal 3 2 15" xfId="1626"/>
    <cellStyle name="Normal 3 2 16" xfId="1627"/>
    <cellStyle name="Normal 3 2 17" xfId="1628"/>
    <cellStyle name="Normal 3 2 18" xfId="1629"/>
    <cellStyle name="Normal 3 2 19" xfId="1630"/>
    <cellStyle name="Normal 3 2 2" xfId="333"/>
    <cellStyle name="Normal 3 2 20" xfId="1631"/>
    <cellStyle name="Normal 3 2 21" xfId="1632"/>
    <cellStyle name="Normal 3 2 22" xfId="1633"/>
    <cellStyle name="Normal 3 2 3" xfId="1634"/>
    <cellStyle name="Normal 3 2 4" xfId="1635"/>
    <cellStyle name="Normal 3 2 5" xfId="1636"/>
    <cellStyle name="Normal 3 2 6" xfId="1637"/>
    <cellStyle name="Normal 3 2 7" xfId="1638"/>
    <cellStyle name="Normal 3 2 8" xfId="1639"/>
    <cellStyle name="Normal 3 2 9" xfId="1640"/>
    <cellStyle name="Normal 3 20" xfId="1641"/>
    <cellStyle name="Normal 3 21" xfId="1642"/>
    <cellStyle name="Normal 3 22" xfId="1643"/>
    <cellStyle name="Normal 3 23" xfId="1644"/>
    <cellStyle name="Normal 3 3" xfId="19"/>
    <cellStyle name="Normal 3 4" xfId="334"/>
    <cellStyle name="Normal 3 5" xfId="335"/>
    <cellStyle name="Normal 3 6" xfId="336"/>
    <cellStyle name="Normal 3 7" xfId="337"/>
    <cellStyle name="Normal 3 8" xfId="338"/>
    <cellStyle name="Normal 3 9" xfId="339"/>
    <cellStyle name="Normal 30 10" xfId="1645"/>
    <cellStyle name="Normal 30 11" xfId="1646"/>
    <cellStyle name="Normal 30 12" xfId="1647"/>
    <cellStyle name="Normal 30 13" xfId="1648"/>
    <cellStyle name="Normal 30 14" xfId="1649"/>
    <cellStyle name="Normal 30 15" xfId="1650"/>
    <cellStyle name="Normal 30 16" xfId="1651"/>
    <cellStyle name="Normal 30 2" xfId="1652"/>
    <cellStyle name="Normal 30 3" xfId="1653"/>
    <cellStyle name="Normal 30 4" xfId="1654"/>
    <cellStyle name="Normal 30 5" xfId="1655"/>
    <cellStyle name="Normal 30 6" xfId="1656"/>
    <cellStyle name="Normal 30 7" xfId="1657"/>
    <cellStyle name="Normal 30 8" xfId="1658"/>
    <cellStyle name="Normal 30 9" xfId="1659"/>
    <cellStyle name="Normal 31 10" xfId="1660"/>
    <cellStyle name="Normal 31 11" xfId="1661"/>
    <cellStyle name="Normal 31 12" xfId="1662"/>
    <cellStyle name="Normal 31 13" xfId="1663"/>
    <cellStyle name="Normal 31 14" xfId="1664"/>
    <cellStyle name="Normal 31 15" xfId="1665"/>
    <cellStyle name="Normal 31 16" xfId="1666"/>
    <cellStyle name="Normal 31 2" xfId="1667"/>
    <cellStyle name="Normal 31 3" xfId="1668"/>
    <cellStyle name="Normal 31 4" xfId="1669"/>
    <cellStyle name="Normal 31 5" xfId="1670"/>
    <cellStyle name="Normal 31 6" xfId="1671"/>
    <cellStyle name="Normal 31 7" xfId="1672"/>
    <cellStyle name="Normal 31 8" xfId="1673"/>
    <cellStyle name="Normal 31 9" xfId="1674"/>
    <cellStyle name="Normal 32 10" xfId="1675"/>
    <cellStyle name="Normal 32 11" xfId="1676"/>
    <cellStyle name="Normal 32 12" xfId="1677"/>
    <cellStyle name="Normal 32 13" xfId="1678"/>
    <cellStyle name="Normal 32 14" xfId="1679"/>
    <cellStyle name="Normal 32 15" xfId="1680"/>
    <cellStyle name="Normal 32 16" xfId="1681"/>
    <cellStyle name="Normal 32 2" xfId="1682"/>
    <cellStyle name="Normal 32 3" xfId="1683"/>
    <cellStyle name="Normal 32 4" xfId="1684"/>
    <cellStyle name="Normal 32 5" xfId="1685"/>
    <cellStyle name="Normal 32 6" xfId="1686"/>
    <cellStyle name="Normal 32 7" xfId="1687"/>
    <cellStyle name="Normal 32 8" xfId="1688"/>
    <cellStyle name="Normal 32 9" xfId="1689"/>
    <cellStyle name="Normal 33 10" xfId="1690"/>
    <cellStyle name="Normal 33 11" xfId="1691"/>
    <cellStyle name="Normal 33 12" xfId="1692"/>
    <cellStyle name="Normal 33 13" xfId="1693"/>
    <cellStyle name="Normal 33 14" xfId="1694"/>
    <cellStyle name="Normal 33 15" xfId="1695"/>
    <cellStyle name="Normal 33 16" xfId="1696"/>
    <cellStyle name="Normal 33 2" xfId="1697"/>
    <cellStyle name="Normal 33 3" xfId="1698"/>
    <cellStyle name="Normal 33 4" xfId="1699"/>
    <cellStyle name="Normal 33 5" xfId="1700"/>
    <cellStyle name="Normal 33 6" xfId="1701"/>
    <cellStyle name="Normal 33 7" xfId="1702"/>
    <cellStyle name="Normal 33 8" xfId="1703"/>
    <cellStyle name="Normal 33 9" xfId="1704"/>
    <cellStyle name="Normal 34 10" xfId="1705"/>
    <cellStyle name="Normal 34 10 2" xfId="1706"/>
    <cellStyle name="Normal 34 10 3" xfId="1707"/>
    <cellStyle name="Normal 34 11" xfId="1708"/>
    <cellStyle name="Normal 34 11 2" xfId="1709"/>
    <cellStyle name="Normal 34 11 3" xfId="1710"/>
    <cellStyle name="Normal 34 12" xfId="1711"/>
    <cellStyle name="Normal 34 12 2" xfId="1712"/>
    <cellStyle name="Normal 34 12 3" xfId="1713"/>
    <cellStyle name="Normal 34 13" xfId="1714"/>
    <cellStyle name="Normal 34 13 2" xfId="1715"/>
    <cellStyle name="Normal 34 13 3" xfId="1716"/>
    <cellStyle name="Normal 34 14" xfId="1717"/>
    <cellStyle name="Normal 34 14 2" xfId="1718"/>
    <cellStyle name="Normal 34 14 3" xfId="1719"/>
    <cellStyle name="Normal 34 15" xfId="1720"/>
    <cellStyle name="Normal 34 15 2" xfId="1721"/>
    <cellStyle name="Normal 34 15 3" xfId="1722"/>
    <cellStyle name="Normal 34 16" xfId="1723"/>
    <cellStyle name="Normal 34 16 2" xfId="1724"/>
    <cellStyle name="Normal 34 16 3" xfId="1725"/>
    <cellStyle name="Normal 34 2" xfId="1726"/>
    <cellStyle name="Normal 34 2 2" xfId="1727"/>
    <cellStyle name="Normal 34 2 3" xfId="1728"/>
    <cellStyle name="Normal 34 3" xfId="1729"/>
    <cellStyle name="Normal 34 3 2" xfId="1730"/>
    <cellStyle name="Normal 34 3 3" xfId="1731"/>
    <cellStyle name="Normal 34 4" xfId="1732"/>
    <cellStyle name="Normal 34 4 2" xfId="1733"/>
    <cellStyle name="Normal 34 4 3" xfId="1734"/>
    <cellStyle name="Normal 34 5" xfId="1735"/>
    <cellStyle name="Normal 34 5 2" xfId="1736"/>
    <cellStyle name="Normal 34 5 3" xfId="1737"/>
    <cellStyle name="Normal 34 6" xfId="1738"/>
    <cellStyle name="Normal 34 6 2" xfId="1739"/>
    <cellStyle name="Normal 34 6 3" xfId="1740"/>
    <cellStyle name="Normal 34 7" xfId="1741"/>
    <cellStyle name="Normal 34 7 2" xfId="1742"/>
    <cellStyle name="Normal 34 7 3" xfId="1743"/>
    <cellStyle name="Normal 34 8" xfId="1744"/>
    <cellStyle name="Normal 34 8 2" xfId="1745"/>
    <cellStyle name="Normal 34 8 3" xfId="1746"/>
    <cellStyle name="Normal 34 9" xfId="1747"/>
    <cellStyle name="Normal 34 9 2" xfId="1748"/>
    <cellStyle name="Normal 34 9 3" xfId="1749"/>
    <cellStyle name="Normal 35" xfId="1750"/>
    <cellStyle name="Normal 35 10" xfId="1751"/>
    <cellStyle name="Normal 35 10 2" xfId="1752"/>
    <cellStyle name="Normal 35 10 3" xfId="1753"/>
    <cellStyle name="Normal 35 11" xfId="1754"/>
    <cellStyle name="Normal 35 11 2" xfId="1755"/>
    <cellStyle name="Normal 35 11 3" xfId="1756"/>
    <cellStyle name="Normal 35 12" xfId="1757"/>
    <cellStyle name="Normal 35 12 2" xfId="1758"/>
    <cellStyle name="Normal 35 12 3" xfId="1759"/>
    <cellStyle name="Normal 35 13" xfId="1760"/>
    <cellStyle name="Normal 35 13 2" xfId="1761"/>
    <cellStyle name="Normal 35 13 3" xfId="1762"/>
    <cellStyle name="Normal 35 14" xfId="1763"/>
    <cellStyle name="Normal 35 14 2" xfId="1764"/>
    <cellStyle name="Normal 35 14 3" xfId="1765"/>
    <cellStyle name="Normal 35 15" xfId="1766"/>
    <cellStyle name="Normal 35 15 2" xfId="1767"/>
    <cellStyle name="Normal 35 15 3" xfId="1768"/>
    <cellStyle name="Normal 35 16" xfId="1769"/>
    <cellStyle name="Normal 35 16 2" xfId="1770"/>
    <cellStyle name="Normal 35 16 3" xfId="1771"/>
    <cellStyle name="Normal 35 17" xfId="1772"/>
    <cellStyle name="Normal 35 18" xfId="1773"/>
    <cellStyle name="Normal 35 19" xfId="1774"/>
    <cellStyle name="Normal 35 2" xfId="1775"/>
    <cellStyle name="Normal 35 2 2" xfId="1776"/>
    <cellStyle name="Normal 35 2 3" xfId="1777"/>
    <cellStyle name="Normal 35 20" xfId="1778"/>
    <cellStyle name="Normal 35 21" xfId="1779"/>
    <cellStyle name="Normal 35 22" xfId="1780"/>
    <cellStyle name="Normal 35 23" xfId="1781"/>
    <cellStyle name="Normal 35 24" xfId="1782"/>
    <cellStyle name="Normal 35 3" xfId="1783"/>
    <cellStyle name="Normal 35 3 2" xfId="1784"/>
    <cellStyle name="Normal 35 3 3" xfId="1785"/>
    <cellStyle name="Normal 35 4" xfId="1786"/>
    <cellStyle name="Normal 35 4 2" xfId="1787"/>
    <cellStyle name="Normal 35 4 3" xfId="1788"/>
    <cellStyle name="Normal 35 5" xfId="1789"/>
    <cellStyle name="Normal 35 5 2" xfId="1790"/>
    <cellStyle name="Normal 35 5 3" xfId="1791"/>
    <cellStyle name="Normal 35 6" xfId="1792"/>
    <cellStyle name="Normal 35 6 2" xfId="1793"/>
    <cellStyle name="Normal 35 6 3" xfId="1794"/>
    <cellStyle name="Normal 35 7" xfId="1795"/>
    <cellStyle name="Normal 35 7 2" xfId="1796"/>
    <cellStyle name="Normal 35 7 3" xfId="1797"/>
    <cellStyle name="Normal 35 8" xfId="1798"/>
    <cellStyle name="Normal 35 8 2" xfId="1799"/>
    <cellStyle name="Normal 35 8 3" xfId="1800"/>
    <cellStyle name="Normal 35 9" xfId="1801"/>
    <cellStyle name="Normal 35 9 2" xfId="1802"/>
    <cellStyle name="Normal 35 9 3" xfId="1803"/>
    <cellStyle name="Normal 36 10" xfId="1804"/>
    <cellStyle name="Normal 36 11" xfId="1805"/>
    <cellStyle name="Normal 36 12" xfId="1806"/>
    <cellStyle name="Normal 36 13" xfId="1807"/>
    <cellStyle name="Normal 36 14" xfId="1808"/>
    <cellStyle name="Normal 36 15" xfId="1809"/>
    <cellStyle name="Normal 36 16" xfId="1810"/>
    <cellStyle name="Normal 36 2" xfId="1811"/>
    <cellStyle name="Normal 36 3" xfId="1812"/>
    <cellStyle name="Normal 36 4" xfId="1813"/>
    <cellStyle name="Normal 36 5" xfId="1814"/>
    <cellStyle name="Normal 36 6" xfId="1815"/>
    <cellStyle name="Normal 36 7" xfId="1816"/>
    <cellStyle name="Normal 36 8" xfId="1817"/>
    <cellStyle name="Normal 36 9" xfId="1818"/>
    <cellStyle name="Normal 37" xfId="1819"/>
    <cellStyle name="Normal 37 2" xfId="1820"/>
    <cellStyle name="Normal 38" xfId="1821"/>
    <cellStyle name="Normal 38 2" xfId="1822"/>
    <cellStyle name="Normal 39" xfId="1823"/>
    <cellStyle name="Normal 39 2" xfId="1824"/>
    <cellStyle name="Normal 39 3" xfId="1825"/>
    <cellStyle name="Normal 4" xfId="20"/>
    <cellStyle name="Normal 4 10" xfId="1826"/>
    <cellStyle name="Normal 4 10 2" xfId="1827"/>
    <cellStyle name="Normal 4 10 3" xfId="1828"/>
    <cellStyle name="Normal 4 11" xfId="1829"/>
    <cellStyle name="Normal 4 11 2" xfId="1830"/>
    <cellStyle name="Normal 4 11 3" xfId="1831"/>
    <cellStyle name="Normal 4 12" xfId="1832"/>
    <cellStyle name="Normal 4 12 2" xfId="1833"/>
    <cellStyle name="Normal 4 12 3" xfId="1834"/>
    <cellStyle name="Normal 4 13" xfId="1835"/>
    <cellStyle name="Normal 4 13 2" xfId="1836"/>
    <cellStyle name="Normal 4 13 3" xfId="1837"/>
    <cellStyle name="Normal 4 14" xfId="1838"/>
    <cellStyle name="Normal 4 14 2" xfId="1839"/>
    <cellStyle name="Normal 4 14 3" xfId="1840"/>
    <cellStyle name="Normal 4 15" xfId="1841"/>
    <cellStyle name="Normal 4 15 2" xfId="1842"/>
    <cellStyle name="Normal 4 15 3" xfId="1843"/>
    <cellStyle name="Normal 4 16" xfId="1844"/>
    <cellStyle name="Normal 4 16 2" xfId="1845"/>
    <cellStyle name="Normal 4 16 3" xfId="1846"/>
    <cellStyle name="Normal 4 17" xfId="1847"/>
    <cellStyle name="Normal 4 17 2" xfId="1848"/>
    <cellStyle name="Normal 4 17 3" xfId="1849"/>
    <cellStyle name="Normal 4 18" xfId="1850"/>
    <cellStyle name="Normal 4 18 2" xfId="1851"/>
    <cellStyle name="Normal 4 18 3" xfId="1852"/>
    <cellStyle name="Normal 4 19" xfId="1853"/>
    <cellStyle name="Normal 4 19 2" xfId="1854"/>
    <cellStyle name="Normal 4 19 3" xfId="1855"/>
    <cellStyle name="Normal 4 2" xfId="21"/>
    <cellStyle name="Normal 4 2 2" xfId="340"/>
    <cellStyle name="Normal 4 2 2 2" xfId="341"/>
    <cellStyle name="Normal 4 2 2 3" xfId="1856"/>
    <cellStyle name="Normal 4 2 3" xfId="342"/>
    <cellStyle name="Normal 4 2 3 2" xfId="1857"/>
    <cellStyle name="Normal 4 2 4" xfId="343"/>
    <cellStyle name="Normal 4 2 4 2" xfId="344"/>
    <cellStyle name="Normal 4 2 5" xfId="345"/>
    <cellStyle name="Normal 4 2 5 2" xfId="346"/>
    <cellStyle name="Normal 4 2 6" xfId="347"/>
    <cellStyle name="Normal 4 2 7" xfId="348"/>
    <cellStyle name="Normal 4 2 8" xfId="1858"/>
    <cellStyle name="Normal 4 2 9" xfId="1859"/>
    <cellStyle name="Normal 4 20" xfId="1860"/>
    <cellStyle name="Normal 4 20 2" xfId="1861"/>
    <cellStyle name="Normal 4 20 3" xfId="1862"/>
    <cellStyle name="Normal 4 21" xfId="1863"/>
    <cellStyle name="Normal 4 21 2" xfId="1864"/>
    <cellStyle name="Normal 4 21 3" xfId="1865"/>
    <cellStyle name="Normal 4 22" xfId="1866"/>
    <cellStyle name="Normal 4 22 2" xfId="1867"/>
    <cellStyle name="Normal 4 22 3" xfId="1868"/>
    <cellStyle name="Normal 4 23" xfId="1869"/>
    <cellStyle name="Normal 4 23 2" xfId="1870"/>
    <cellStyle name="Normal 4 23 3" xfId="1871"/>
    <cellStyle name="Normal 4 24" xfId="1872"/>
    <cellStyle name="Normal 4 24 2" xfId="1873"/>
    <cellStyle name="Normal 4 24 3" xfId="1874"/>
    <cellStyle name="Normal 4 25" xfId="1875"/>
    <cellStyle name="Normal 4 25 2" xfId="1876"/>
    <cellStyle name="Normal 4 25 3" xfId="1877"/>
    <cellStyle name="Normal 4 26" xfId="1878"/>
    <cellStyle name="Normal 4 27" xfId="1879"/>
    <cellStyle name="Normal 4 28" xfId="1880"/>
    <cellStyle name="Normal 4 29" xfId="1881"/>
    <cellStyle name="Normal 4 3" xfId="22"/>
    <cellStyle name="Normal 4 3 2" xfId="349"/>
    <cellStyle name="Normal 4 3 2 2" xfId="350"/>
    <cellStyle name="Normal 4 3 3" xfId="351"/>
    <cellStyle name="Normal 4 3 3 2" xfId="352"/>
    <cellStyle name="Normal 4 3 4" xfId="353"/>
    <cellStyle name="Normal 4 3 5" xfId="354"/>
    <cellStyle name="Normal 4 3 6" xfId="355"/>
    <cellStyle name="Normal 4 30" xfId="1882"/>
    <cellStyle name="Normal 4 31" xfId="1883"/>
    <cellStyle name="Normal 4 32" xfId="1884"/>
    <cellStyle name="Normal 4 33" xfId="1885"/>
    <cellStyle name="Normal 4 34" xfId="1886"/>
    <cellStyle name="Normal 4 35" xfId="1887"/>
    <cellStyle name="Normal 4 36" xfId="1888"/>
    <cellStyle name="Normal 4 37" xfId="1889"/>
    <cellStyle name="Normal 4 38" xfId="1890"/>
    <cellStyle name="Normal 4 39" xfId="1891"/>
    <cellStyle name="Normal 4 4" xfId="356"/>
    <cellStyle name="Normal 4 4 2" xfId="357"/>
    <cellStyle name="Normal 4 4 3" xfId="1892"/>
    <cellStyle name="Normal 4 40" xfId="1893"/>
    <cellStyle name="Normal 4 41" xfId="1894"/>
    <cellStyle name="Normal 4 41 2" xfId="1895"/>
    <cellStyle name="Normal 4 41 3" xfId="1896"/>
    <cellStyle name="Normal 4 42" xfId="1897"/>
    <cellStyle name="Normal 4 42 2" xfId="1898"/>
    <cellStyle name="Normal 4 42 3" xfId="1899"/>
    <cellStyle name="Normal 4 43" xfId="1900"/>
    <cellStyle name="Normal 4 44" xfId="1901"/>
    <cellStyle name="Normal 4 45" xfId="1902"/>
    <cellStyle name="Normal 4 46" xfId="1903"/>
    <cellStyle name="Normal 4 5" xfId="358"/>
    <cellStyle name="Normal 4 5 2" xfId="1904"/>
    <cellStyle name="Normal 4 5 3" xfId="1905"/>
    <cellStyle name="Normal 4 6" xfId="1906"/>
    <cellStyle name="Normal 4 6 2" xfId="1907"/>
    <cellStyle name="Normal 4 6 3" xfId="1908"/>
    <cellStyle name="Normal 4 7" xfId="1909"/>
    <cellStyle name="Normal 4 7 2" xfId="1910"/>
    <cellStyle name="Normal 4 7 3" xfId="1911"/>
    <cellStyle name="Normal 4 8" xfId="1912"/>
    <cellStyle name="Normal 4 8 2" xfId="1913"/>
    <cellStyle name="Normal 4 8 3" xfId="1914"/>
    <cellStyle name="Normal 4 9" xfId="1915"/>
    <cellStyle name="Normal 4 9 2" xfId="1916"/>
    <cellStyle name="Normal 4 9 3" xfId="1917"/>
    <cellStyle name="Normal 40" xfId="1918"/>
    <cellStyle name="Normal 40 2" xfId="1919"/>
    <cellStyle name="Normal 40 3" xfId="1920"/>
    <cellStyle name="Normal 41" xfId="1921"/>
    <cellStyle name="Normal 41 2" xfId="1922"/>
    <cellStyle name="Normal 41 3" xfId="1923"/>
    <cellStyle name="Normal 42" xfId="1924"/>
    <cellStyle name="Normal 42 2" xfId="1925"/>
    <cellStyle name="Normal 42 3" xfId="1926"/>
    <cellStyle name="Normal 5" xfId="23"/>
    <cellStyle name="Normal 5 10" xfId="1927"/>
    <cellStyle name="Normal 5 10 2" xfId="1928"/>
    <cellStyle name="Normal 5 10 3" xfId="1929"/>
    <cellStyle name="Normal 5 10 4" xfId="1930"/>
    <cellStyle name="Normal 5 11" xfId="1931"/>
    <cellStyle name="Normal 5 11 2" xfId="1932"/>
    <cellStyle name="Normal 5 11 3" xfId="1933"/>
    <cellStyle name="Normal 5 12" xfId="1934"/>
    <cellStyle name="Normal 5 12 2" xfId="1935"/>
    <cellStyle name="Normal 5 12 3" xfId="1936"/>
    <cellStyle name="Normal 5 13" xfId="1937"/>
    <cellStyle name="Normal 5 13 2" xfId="1938"/>
    <cellStyle name="Normal 5 13 3" xfId="1939"/>
    <cellStyle name="Normal 5 14" xfId="1940"/>
    <cellStyle name="Normal 5 14 2" xfId="1941"/>
    <cellStyle name="Normal 5 14 3" xfId="1942"/>
    <cellStyle name="Normal 5 15" xfId="1943"/>
    <cellStyle name="Normal 5 15 2" xfId="1944"/>
    <cellStyle name="Normal 5 15 3" xfId="1945"/>
    <cellStyle name="Normal 5 16" xfId="1946"/>
    <cellStyle name="Normal 5 16 2" xfId="1947"/>
    <cellStyle name="Normal 5 16 3" xfId="1948"/>
    <cellStyle name="Normal 5 17" xfId="1949"/>
    <cellStyle name="Normal 5 17 2" xfId="1950"/>
    <cellStyle name="Normal 5 17 3" xfId="1951"/>
    <cellStyle name="Normal 5 18" xfId="1952"/>
    <cellStyle name="Normal 5 18 2" xfId="1953"/>
    <cellStyle name="Normal 5 18 3" xfId="1954"/>
    <cellStyle name="Normal 5 19" xfId="1955"/>
    <cellStyle name="Normal 5 19 2" xfId="1956"/>
    <cellStyle name="Normal 5 19 3" xfId="1957"/>
    <cellStyle name="Normal 5 2" xfId="359"/>
    <cellStyle name="Normal 5 2 2" xfId="360"/>
    <cellStyle name="Normal 5 2 2 2" xfId="1958"/>
    <cellStyle name="Normal 5 2 2 3" xfId="1959"/>
    <cellStyle name="Normal 5 2 3" xfId="361"/>
    <cellStyle name="Normal 5 2 4" xfId="1960"/>
    <cellStyle name="Normal 5 20" xfId="1961"/>
    <cellStyle name="Normal 5 20 2" xfId="1962"/>
    <cellStyle name="Normal 5 20 3" xfId="1963"/>
    <cellStyle name="Normal 5 21" xfId="1964"/>
    <cellStyle name="Normal 5 21 2" xfId="1965"/>
    <cellStyle name="Normal 5 21 3" xfId="1966"/>
    <cellStyle name="Normal 5 22" xfId="1967"/>
    <cellStyle name="Normal 5 23" xfId="1968"/>
    <cellStyle name="Normal 5 24" xfId="1969"/>
    <cellStyle name="Normal 5 25" xfId="1970"/>
    <cellStyle name="Normal 5 25 2" xfId="1971"/>
    <cellStyle name="Normal 5 25 3" xfId="1972"/>
    <cellStyle name="Normal 5 26" xfId="1973"/>
    <cellStyle name="Normal 5 26 2" xfId="1974"/>
    <cellStyle name="Normal 5 26 3" xfId="1975"/>
    <cellStyle name="Normal 5 27" xfId="1976"/>
    <cellStyle name="Normal 5 27 2" xfId="1977"/>
    <cellStyle name="Normal 5 27 3" xfId="1978"/>
    <cellStyle name="Normal 5 28" xfId="1979"/>
    <cellStyle name="Normal 5 28 2" xfId="1980"/>
    <cellStyle name="Normal 5 28 3" xfId="1981"/>
    <cellStyle name="Normal 5 29" xfId="1982"/>
    <cellStyle name="Normal 5 29 2" xfId="1983"/>
    <cellStyle name="Normal 5 29 3" xfId="1984"/>
    <cellStyle name="Normal 5 3" xfId="362"/>
    <cellStyle name="Normal 5 3 2" xfId="363"/>
    <cellStyle name="Normal 5 3 3" xfId="1985"/>
    <cellStyle name="Normal 5 30" xfId="1986"/>
    <cellStyle name="Normal 5 30 2" xfId="1987"/>
    <cellStyle name="Normal 5 30 3" xfId="1988"/>
    <cellStyle name="Normal 5 31" xfId="1989"/>
    <cellStyle name="Normal 5 31 2" xfId="1990"/>
    <cellStyle name="Normal 5 31 3" xfId="1991"/>
    <cellStyle name="Normal 5 32" xfId="1992"/>
    <cellStyle name="Normal 5 32 2" xfId="1993"/>
    <cellStyle name="Normal 5 32 3" xfId="1994"/>
    <cellStyle name="Normal 5 33" xfId="1995"/>
    <cellStyle name="Normal 5 34" xfId="1996"/>
    <cellStyle name="Normal 5 35" xfId="1997"/>
    <cellStyle name="Normal 5 36" xfId="1998"/>
    <cellStyle name="Normal 5 37" xfId="1999"/>
    <cellStyle name="Normal 5 38" xfId="2000"/>
    <cellStyle name="Normal 5 39" xfId="2001"/>
    <cellStyle name="Normal 5 39 2" xfId="2002"/>
    <cellStyle name="Normal 5 39 3" xfId="2003"/>
    <cellStyle name="Normal 5 4" xfId="364"/>
    <cellStyle name="Normal 5 4 2" xfId="365"/>
    <cellStyle name="Normal 5 4 3" xfId="2004"/>
    <cellStyle name="Normal 5 4 4" xfId="2005"/>
    <cellStyle name="Normal 5 4 5" xfId="2006"/>
    <cellStyle name="Normal 5 40" xfId="2007"/>
    <cellStyle name="Normal 5 40 2" xfId="2008"/>
    <cellStyle name="Normal 5 40 3" xfId="2009"/>
    <cellStyle name="Normal 5 41" xfId="2010"/>
    <cellStyle name="Normal 5 41 2" xfId="2011"/>
    <cellStyle name="Normal 5 41 3" xfId="2012"/>
    <cellStyle name="Normal 5 42" xfId="2013"/>
    <cellStyle name="Normal 5 42 2" xfId="2014"/>
    <cellStyle name="Normal 5 42 3" xfId="2015"/>
    <cellStyle name="Normal 5 43" xfId="2016"/>
    <cellStyle name="Normal 5 43 2" xfId="2017"/>
    <cellStyle name="Normal 5 43 3" xfId="2018"/>
    <cellStyle name="Normal 5 44" xfId="2019"/>
    <cellStyle name="Normal 5 44 2" xfId="2020"/>
    <cellStyle name="Normal 5 44 3" xfId="2021"/>
    <cellStyle name="Normal 5 45" xfId="2022"/>
    <cellStyle name="Normal 5 45 2" xfId="2023"/>
    <cellStyle name="Normal 5 45 3" xfId="2024"/>
    <cellStyle name="Normal 5 46" xfId="2025"/>
    <cellStyle name="Normal 5 46 2" xfId="2026"/>
    <cellStyle name="Normal 5 46 3" xfId="2027"/>
    <cellStyle name="Normal 5 47" xfId="2028"/>
    <cellStyle name="Normal 5 47 2" xfId="2029"/>
    <cellStyle name="Normal 5 47 3" xfId="2030"/>
    <cellStyle name="Normal 5 48" xfId="2031"/>
    <cellStyle name="Normal 5 48 2" xfId="2032"/>
    <cellStyle name="Normal 5 48 3" xfId="2033"/>
    <cellStyle name="Normal 5 49" xfId="2034"/>
    <cellStyle name="Normal 5 49 2" xfId="2035"/>
    <cellStyle name="Normal 5 49 3" xfId="2036"/>
    <cellStyle name="Normal 5 5" xfId="366"/>
    <cellStyle name="Normal 5 5 2" xfId="2037"/>
    <cellStyle name="Normal 5 5 3" xfId="2038"/>
    <cellStyle name="Normal 5 5 4" xfId="2039"/>
    <cellStyle name="Normal 5 5 5" xfId="2040"/>
    <cellStyle name="Normal 5 50" xfId="2041"/>
    <cellStyle name="Normal 5 50 2" xfId="2042"/>
    <cellStyle name="Normal 5 50 3" xfId="2043"/>
    <cellStyle name="Normal 5 51" xfId="2044"/>
    <cellStyle name="Normal 5 52" xfId="2045"/>
    <cellStyle name="Normal 5 53" xfId="2046"/>
    <cellStyle name="Normal 5 54" xfId="2047"/>
    <cellStyle name="Normal 5 55" xfId="2048"/>
    <cellStyle name="Normal 5 6" xfId="2049"/>
    <cellStyle name="Normal 5 6 2" xfId="2050"/>
    <cellStyle name="Normal 5 6 3" xfId="2051"/>
    <cellStyle name="Normal 5 6 4" xfId="2052"/>
    <cellStyle name="Normal 5 7" xfId="2053"/>
    <cellStyle name="Normal 5 7 2" xfId="2054"/>
    <cellStyle name="Normal 5 7 3" xfId="2055"/>
    <cellStyle name="Normal 5 7 4" xfId="2056"/>
    <cellStyle name="Normal 5 8" xfId="2057"/>
    <cellStyle name="Normal 5 8 2" xfId="2058"/>
    <cellStyle name="Normal 5 8 3" xfId="2059"/>
    <cellStyle name="Normal 5 8 4" xfId="2060"/>
    <cellStyle name="Normal 5 9" xfId="2061"/>
    <cellStyle name="Normal 5 9 2" xfId="2062"/>
    <cellStyle name="Normal 5 9 3" xfId="2063"/>
    <cellStyle name="Normal 5 9 4" xfId="2064"/>
    <cellStyle name="Normal 6" xfId="24"/>
    <cellStyle name="Normal 6 10" xfId="2065"/>
    <cellStyle name="Normal 6 10 2" xfId="2066"/>
    <cellStyle name="Normal 6 10 3" xfId="2067"/>
    <cellStyle name="Normal 6 10 4" xfId="2068"/>
    <cellStyle name="Normal 6 11" xfId="2069"/>
    <cellStyle name="Normal 6 11 2" xfId="2070"/>
    <cellStyle name="Normal 6 11 3" xfId="2071"/>
    <cellStyle name="Normal 6 11 4" xfId="2072"/>
    <cellStyle name="Normal 6 12" xfId="2073"/>
    <cellStyle name="Normal 6 12 2" xfId="2074"/>
    <cellStyle name="Normal 6 12 3" xfId="2075"/>
    <cellStyle name="Normal 6 13" xfId="2076"/>
    <cellStyle name="Normal 6 13 2" xfId="2077"/>
    <cellStyle name="Normal 6 13 3" xfId="2078"/>
    <cellStyle name="Normal 6 14" xfId="2079"/>
    <cellStyle name="Normal 6 14 2" xfId="2080"/>
    <cellStyle name="Normal 6 14 3" xfId="2081"/>
    <cellStyle name="Normal 6 15" xfId="2082"/>
    <cellStyle name="Normal 6 15 2" xfId="2083"/>
    <cellStyle name="Normal 6 15 3" xfId="2084"/>
    <cellStyle name="Normal 6 16" xfId="2085"/>
    <cellStyle name="Normal 6 16 2" xfId="2086"/>
    <cellStyle name="Normal 6 16 3" xfId="2087"/>
    <cellStyle name="Normal 6 17" xfId="2088"/>
    <cellStyle name="Normal 6 17 2" xfId="2089"/>
    <cellStyle name="Normal 6 17 3" xfId="2090"/>
    <cellStyle name="Normal 6 18" xfId="2091"/>
    <cellStyle name="Normal 6 18 2" xfId="2092"/>
    <cellStyle name="Normal 6 18 3" xfId="2093"/>
    <cellStyle name="Normal 6 19" xfId="2094"/>
    <cellStyle name="Normal 6 19 2" xfId="2095"/>
    <cellStyle name="Normal 6 19 3" xfId="2096"/>
    <cellStyle name="Normal 6 2" xfId="367"/>
    <cellStyle name="Normal 6 2 10" xfId="2097"/>
    <cellStyle name="Normal 6 2 11" xfId="2098"/>
    <cellStyle name="Normal 6 2 12" xfId="2099"/>
    <cellStyle name="Normal 6 2 13" xfId="2100"/>
    <cellStyle name="Normal 6 2 14" xfId="2101"/>
    <cellStyle name="Normal 6 2 15" xfId="2102"/>
    <cellStyle name="Normal 6 2 16" xfId="2103"/>
    <cellStyle name="Normal 6 2 17" xfId="2104"/>
    <cellStyle name="Normal 6 2 2" xfId="368"/>
    <cellStyle name="Normal 6 2 3" xfId="369"/>
    <cellStyle name="Normal 6 2 4" xfId="2105"/>
    <cellStyle name="Normal 6 2 5" xfId="2106"/>
    <cellStyle name="Normal 6 2 6" xfId="2107"/>
    <cellStyle name="Normal 6 2 7" xfId="2108"/>
    <cellStyle name="Normal 6 2 8" xfId="2109"/>
    <cellStyle name="Normal 6 2 9" xfId="2110"/>
    <cellStyle name="Normal 6 20" xfId="2111"/>
    <cellStyle name="Normal 6 20 2" xfId="2112"/>
    <cellStyle name="Normal 6 20 3" xfId="2113"/>
    <cellStyle name="Normal 6 21" xfId="2114"/>
    <cellStyle name="Normal 6 21 2" xfId="2115"/>
    <cellStyle name="Normal 6 21 3" xfId="2116"/>
    <cellStyle name="Normal 6 22" xfId="2117"/>
    <cellStyle name="Normal 6 22 2" xfId="2118"/>
    <cellStyle name="Normal 6 22 3" xfId="2119"/>
    <cellStyle name="Normal 6 23" xfId="2120"/>
    <cellStyle name="Normal 6 24" xfId="2121"/>
    <cellStyle name="Normal 6 25" xfId="2122"/>
    <cellStyle name="Normal 6 26" xfId="2123"/>
    <cellStyle name="Normal 6 27" xfId="2124"/>
    <cellStyle name="Normal 6 28" xfId="2125"/>
    <cellStyle name="Normal 6 29" xfId="2126"/>
    <cellStyle name="Normal 6 3" xfId="370"/>
    <cellStyle name="Normal 6 3 10" xfId="2127"/>
    <cellStyle name="Normal 6 3 11" xfId="2128"/>
    <cellStyle name="Normal 6 3 12" xfId="2129"/>
    <cellStyle name="Normal 6 3 13" xfId="2130"/>
    <cellStyle name="Normal 6 3 14" xfId="2131"/>
    <cellStyle name="Normal 6 3 15" xfId="2132"/>
    <cellStyle name="Normal 6 3 16" xfId="2133"/>
    <cellStyle name="Normal 6 3 17" xfId="2134"/>
    <cellStyle name="Normal 6 3 2" xfId="371"/>
    <cellStyle name="Normal 6 3 3" xfId="2135"/>
    <cellStyle name="Normal 6 3 4" xfId="2136"/>
    <cellStyle name="Normal 6 3 5" xfId="2137"/>
    <cellStyle name="Normal 6 3 6" xfId="2138"/>
    <cellStyle name="Normal 6 3 7" xfId="2139"/>
    <cellStyle name="Normal 6 3 8" xfId="2140"/>
    <cellStyle name="Normal 6 3 9" xfId="2141"/>
    <cellStyle name="Normal 6 30" xfId="2142"/>
    <cellStyle name="Normal 6 4" xfId="372"/>
    <cellStyle name="Normal 6 4 10" xfId="2143"/>
    <cellStyle name="Normal 6 4 11" xfId="2144"/>
    <cellStyle name="Normal 6 4 12" xfId="2145"/>
    <cellStyle name="Normal 6 4 13" xfId="2146"/>
    <cellStyle name="Normal 6 4 14" xfId="2147"/>
    <cellStyle name="Normal 6 4 15" xfId="2148"/>
    <cellStyle name="Normal 6 4 16" xfId="2149"/>
    <cellStyle name="Normal 6 4 17" xfId="2150"/>
    <cellStyle name="Normal 6 4 2" xfId="373"/>
    <cellStyle name="Normal 6 4 3" xfId="2151"/>
    <cellStyle name="Normal 6 4 4" xfId="2152"/>
    <cellStyle name="Normal 6 4 5" xfId="2153"/>
    <cellStyle name="Normal 6 4 6" xfId="2154"/>
    <cellStyle name="Normal 6 4 7" xfId="2155"/>
    <cellStyle name="Normal 6 4 8" xfId="2156"/>
    <cellStyle name="Normal 6 4 9" xfId="2157"/>
    <cellStyle name="Normal 6 5" xfId="374"/>
    <cellStyle name="Normal 6 5 10" xfId="2158"/>
    <cellStyle name="Normal 6 5 11" xfId="2159"/>
    <cellStyle name="Normal 6 5 12" xfId="2160"/>
    <cellStyle name="Normal 6 5 13" xfId="2161"/>
    <cellStyle name="Normal 6 5 14" xfId="2162"/>
    <cellStyle name="Normal 6 5 15" xfId="2163"/>
    <cellStyle name="Normal 6 5 16" xfId="2164"/>
    <cellStyle name="Normal 6 5 17" xfId="2165"/>
    <cellStyle name="Normal 6 5 2" xfId="375"/>
    <cellStyle name="Normal 6 5 3" xfId="2166"/>
    <cellStyle name="Normal 6 5 4" xfId="2167"/>
    <cellStyle name="Normal 6 5 5" xfId="2168"/>
    <cellStyle name="Normal 6 5 6" xfId="2169"/>
    <cellStyle name="Normal 6 5 7" xfId="2170"/>
    <cellStyle name="Normal 6 5 8" xfId="2171"/>
    <cellStyle name="Normal 6 5 9" xfId="2172"/>
    <cellStyle name="Normal 6 6" xfId="376"/>
    <cellStyle name="Normal 6 6 10" xfId="2173"/>
    <cellStyle name="Normal 6 6 11" xfId="2174"/>
    <cellStyle name="Normal 6 6 12" xfId="2175"/>
    <cellStyle name="Normal 6 6 13" xfId="2176"/>
    <cellStyle name="Normal 6 6 14" xfId="2177"/>
    <cellStyle name="Normal 6 6 15" xfId="2178"/>
    <cellStyle name="Normal 6 6 16" xfId="2179"/>
    <cellStyle name="Normal 6 6 17" xfId="2180"/>
    <cellStyle name="Normal 6 6 2" xfId="377"/>
    <cellStyle name="Normal 6 6 3" xfId="2181"/>
    <cellStyle name="Normal 6 6 4" xfId="2182"/>
    <cellStyle name="Normal 6 6 5" xfId="2183"/>
    <cellStyle name="Normal 6 6 6" xfId="2184"/>
    <cellStyle name="Normal 6 6 7" xfId="2185"/>
    <cellStyle name="Normal 6 6 8" xfId="2186"/>
    <cellStyle name="Normal 6 6 9" xfId="2187"/>
    <cellStyle name="Normal 6 7" xfId="378"/>
    <cellStyle name="Normal 6 7 10" xfId="2188"/>
    <cellStyle name="Normal 6 7 11" xfId="2189"/>
    <cellStyle name="Normal 6 7 12" xfId="2190"/>
    <cellStyle name="Normal 6 7 13" xfId="2191"/>
    <cellStyle name="Normal 6 7 14" xfId="2192"/>
    <cellStyle name="Normal 6 7 15" xfId="2193"/>
    <cellStyle name="Normal 6 7 16" xfId="2194"/>
    <cellStyle name="Normal 6 7 17" xfId="2195"/>
    <cellStyle name="Normal 6 7 2" xfId="2196"/>
    <cellStyle name="Normal 6 7 3" xfId="2197"/>
    <cellStyle name="Normal 6 7 4" xfId="2198"/>
    <cellStyle name="Normal 6 7 5" xfId="2199"/>
    <cellStyle name="Normal 6 7 6" xfId="2200"/>
    <cellStyle name="Normal 6 7 7" xfId="2201"/>
    <cellStyle name="Normal 6 7 8" xfId="2202"/>
    <cellStyle name="Normal 6 7 9" xfId="2203"/>
    <cellStyle name="Normal 6 8" xfId="379"/>
    <cellStyle name="Normal 6 8 2" xfId="2204"/>
    <cellStyle name="Normal 6 8 3" xfId="2205"/>
    <cellStyle name="Normal 6 8 4" xfId="2206"/>
    <cellStyle name="Normal 6 9" xfId="2207"/>
    <cellStyle name="Normal 6 9 2" xfId="2208"/>
    <cellStyle name="Normal 6 9 3" xfId="2209"/>
    <cellStyle name="Normal 6 9 4" xfId="2210"/>
    <cellStyle name="Normal 7" xfId="25"/>
    <cellStyle name="Normal 7 10" xfId="2211"/>
    <cellStyle name="Normal 7 10 2" xfId="2212"/>
    <cellStyle name="Normal 7 10 3" xfId="2213"/>
    <cellStyle name="Normal 7 11" xfId="2214"/>
    <cellStyle name="Normal 7 11 2" xfId="2215"/>
    <cellStyle name="Normal 7 11 3" xfId="2216"/>
    <cellStyle name="Normal 7 12" xfId="2217"/>
    <cellStyle name="Normal 7 12 2" xfId="2218"/>
    <cellStyle name="Normal 7 12 3" xfId="2219"/>
    <cellStyle name="Normal 7 13" xfId="2220"/>
    <cellStyle name="Normal 7 13 2" xfId="2221"/>
    <cellStyle name="Normal 7 13 3" xfId="2222"/>
    <cellStyle name="Normal 7 14" xfId="2223"/>
    <cellStyle name="Normal 7 14 2" xfId="2224"/>
    <cellStyle name="Normal 7 14 3" xfId="2225"/>
    <cellStyle name="Normal 7 15" xfId="2226"/>
    <cellStyle name="Normal 7 15 2" xfId="2227"/>
    <cellStyle name="Normal 7 15 3" xfId="2228"/>
    <cellStyle name="Normal 7 16" xfId="2229"/>
    <cellStyle name="Normal 7 16 2" xfId="2230"/>
    <cellStyle name="Normal 7 16 3" xfId="2231"/>
    <cellStyle name="Normal 7 17" xfId="2232"/>
    <cellStyle name="Normal 7 18" xfId="2233"/>
    <cellStyle name="Normal 7 19" xfId="2234"/>
    <cellStyle name="Normal 7 2" xfId="380"/>
    <cellStyle name="Normal 7 2 2" xfId="2235"/>
    <cellStyle name="Normal 7 2 3" xfId="2236"/>
    <cellStyle name="Normal 7 20" xfId="2237"/>
    <cellStyle name="Normal 7 21" xfId="2238"/>
    <cellStyle name="Normal 7 22" xfId="2239"/>
    <cellStyle name="Normal 7 23" xfId="2240"/>
    <cellStyle name="Normal 7 3" xfId="381"/>
    <cellStyle name="Normal 7 3 2" xfId="382"/>
    <cellStyle name="Normal 7 3 3" xfId="2241"/>
    <cellStyle name="Normal 7 4" xfId="383"/>
    <cellStyle name="Normal 7 4 2" xfId="384"/>
    <cellStyle name="Normal 7 4 3" xfId="2242"/>
    <cellStyle name="Normal 7 5" xfId="385"/>
    <cellStyle name="Normal 7 5 2" xfId="386"/>
    <cellStyle name="Normal 7 5 3" xfId="2243"/>
    <cellStyle name="Normal 7 6" xfId="387"/>
    <cellStyle name="Normal 7 6 2" xfId="388"/>
    <cellStyle name="Normal 7 6 3" xfId="2244"/>
    <cellStyle name="Normal 7 7" xfId="389"/>
    <cellStyle name="Normal 7 7 2" xfId="2245"/>
    <cellStyle name="Normal 7 7 3" xfId="2246"/>
    <cellStyle name="Normal 7 8" xfId="390"/>
    <cellStyle name="Normal 7 8 2" xfId="2247"/>
    <cellStyle name="Normal 7 8 3" xfId="2248"/>
    <cellStyle name="Normal 7 9" xfId="391"/>
    <cellStyle name="Normal 7 9 2" xfId="2249"/>
    <cellStyle name="Normal 7 9 3" xfId="2250"/>
    <cellStyle name="Normal 8" xfId="26"/>
    <cellStyle name="Normal 8 2" xfId="2251"/>
    <cellStyle name="Normal 8 3" xfId="2252"/>
    <cellStyle name="Normal 8 4" xfId="2253"/>
    <cellStyle name="Normal 9" xfId="27"/>
    <cellStyle name="Normal 9 10" xfId="2254"/>
    <cellStyle name="Normal 9 10 2" xfId="2255"/>
    <cellStyle name="Normal 9 10 3" xfId="2256"/>
    <cellStyle name="Normal 9 11" xfId="2257"/>
    <cellStyle name="Normal 9 11 2" xfId="2258"/>
    <cellStyle name="Normal 9 11 3" xfId="2259"/>
    <cellStyle name="Normal 9 12" xfId="2260"/>
    <cellStyle name="Normal 9 12 2" xfId="2261"/>
    <cellStyle name="Normal 9 12 3" xfId="2262"/>
    <cellStyle name="Normal 9 13" xfId="2263"/>
    <cellStyle name="Normal 9 13 2" xfId="2264"/>
    <cellStyle name="Normal 9 13 3" xfId="2265"/>
    <cellStyle name="Normal 9 14" xfId="2266"/>
    <cellStyle name="Normal 9 14 2" xfId="2267"/>
    <cellStyle name="Normal 9 14 3" xfId="2268"/>
    <cellStyle name="Normal 9 15" xfId="2269"/>
    <cellStyle name="Normal 9 15 2" xfId="2270"/>
    <cellStyle name="Normal 9 15 3" xfId="2271"/>
    <cellStyle name="Normal 9 16" xfId="2272"/>
    <cellStyle name="Normal 9 16 2" xfId="2273"/>
    <cellStyle name="Normal 9 16 3" xfId="2274"/>
    <cellStyle name="Normal 9 17" xfId="2275"/>
    <cellStyle name="Normal 9 18" xfId="2276"/>
    <cellStyle name="Normal 9 19" xfId="2277"/>
    <cellStyle name="Normal 9 2" xfId="2278"/>
    <cellStyle name="Normal 9 2 2" xfId="2279"/>
    <cellStyle name="Normal 9 2 3" xfId="2280"/>
    <cellStyle name="Normal 9 3" xfId="2281"/>
    <cellStyle name="Normal 9 3 2" xfId="2282"/>
    <cellStyle name="Normal 9 3 3" xfId="2283"/>
    <cellStyle name="Normal 9 4" xfId="2284"/>
    <cellStyle name="Normal 9 4 2" xfId="2285"/>
    <cellStyle name="Normal 9 4 3" xfId="2286"/>
    <cellStyle name="Normal 9 5" xfId="2287"/>
    <cellStyle name="Normal 9 5 2" xfId="2288"/>
    <cellStyle name="Normal 9 5 3" xfId="2289"/>
    <cellStyle name="Normal 9 6" xfId="2290"/>
    <cellStyle name="Normal 9 6 2" xfId="2291"/>
    <cellStyle name="Normal 9 6 3" xfId="2292"/>
    <cellStyle name="Normal 9 7" xfId="2293"/>
    <cellStyle name="Normal 9 7 2" xfId="2294"/>
    <cellStyle name="Normal 9 7 3" xfId="2295"/>
    <cellStyle name="Normal 9 8" xfId="2296"/>
    <cellStyle name="Normal 9 8 2" xfId="2297"/>
    <cellStyle name="Normal 9 8 3" xfId="2298"/>
    <cellStyle name="Normal 9 9" xfId="2299"/>
    <cellStyle name="Normal 9 9 2" xfId="2300"/>
    <cellStyle name="Normal 9 9 3" xfId="2301"/>
    <cellStyle name="Note 2" xfId="2302"/>
    <cellStyle name="Note 2 10" xfId="2303"/>
    <cellStyle name="Note 2 11" xfId="2304"/>
    <cellStyle name="Note 2 12" xfId="2305"/>
    <cellStyle name="Note 2 13" xfId="2306"/>
    <cellStyle name="Note 2 14" xfId="2307"/>
    <cellStyle name="Note 2 15" xfId="2308"/>
    <cellStyle name="Note 2 16" xfId="2309"/>
    <cellStyle name="Note 2 17" xfId="2310"/>
    <cellStyle name="Note 2 18" xfId="2311"/>
    <cellStyle name="Note 2 19" xfId="2312"/>
    <cellStyle name="Note 2 2" xfId="2313"/>
    <cellStyle name="Note 2 20" xfId="2314"/>
    <cellStyle name="Note 2 3" xfId="2315"/>
    <cellStyle name="Note 2 4" xfId="2316"/>
    <cellStyle name="Note 2 5" xfId="2317"/>
    <cellStyle name="Note 2 6" xfId="2318"/>
    <cellStyle name="Note 2 7" xfId="2319"/>
    <cellStyle name="Note 2 8" xfId="2320"/>
    <cellStyle name="Note 2 9" xfId="2321"/>
    <cellStyle name="Note 3" xfId="2322"/>
    <cellStyle name="Note 3 2" xfId="2323"/>
    <cellStyle name="Note 4" xfId="2324"/>
    <cellStyle name="Output 2" xfId="2325"/>
    <cellStyle name="Output 2 2" xfId="2326"/>
    <cellStyle name="Output 2 3" xfId="2327"/>
    <cellStyle name="Output 2 4" xfId="2328"/>
    <cellStyle name="Output 2 5" xfId="2329"/>
    <cellStyle name="Output 2 6" xfId="2330"/>
    <cellStyle name="Output 2 7" xfId="2331"/>
    <cellStyle name="Percent 2" xfId="28"/>
    <cellStyle name="Percent 2 10" xfId="2332"/>
    <cellStyle name="Percent 2 11" xfId="2333"/>
    <cellStyle name="Percent 2 12" xfId="2334"/>
    <cellStyle name="Percent 2 13" xfId="2335"/>
    <cellStyle name="Percent 2 14" xfId="2336"/>
    <cellStyle name="Percent 2 15" xfId="2337"/>
    <cellStyle name="Percent 2 16" xfId="2338"/>
    <cellStyle name="Percent 2 17" xfId="2339"/>
    <cellStyle name="Percent 2 18" xfId="2340"/>
    <cellStyle name="Percent 2 19" xfId="2341"/>
    <cellStyle name="Percent 2 2" xfId="2342"/>
    <cellStyle name="Percent 2 20" xfId="2343"/>
    <cellStyle name="Percent 2 21" xfId="2344"/>
    <cellStyle name="Percent 2 22" xfId="2345"/>
    <cellStyle name="Percent 2 23" xfId="2346"/>
    <cellStyle name="Percent 2 3" xfId="2347"/>
    <cellStyle name="Percent 2 4" xfId="2348"/>
    <cellStyle name="Percent 2 5" xfId="2349"/>
    <cellStyle name="Percent 2 6" xfId="2350"/>
    <cellStyle name="Percent 2 7" xfId="2351"/>
    <cellStyle name="Percent 2 8" xfId="2352"/>
    <cellStyle name="Percent 2 9" xfId="2353"/>
    <cellStyle name="Percent 3" xfId="29"/>
    <cellStyle name="Percent 3 2" xfId="392"/>
    <cellStyle name="Percent 4" xfId="393"/>
    <cellStyle name="Percent 5" xfId="394"/>
    <cellStyle name="Percent 5 2" xfId="395"/>
    <cellStyle name="Percent 6" xfId="396"/>
    <cellStyle name="Row_Headings" xfId="397"/>
    <cellStyle name="Title 2" xfId="2354"/>
    <cellStyle name="Total 2" xfId="2355"/>
    <cellStyle name="Total 2 2" xfId="2356"/>
    <cellStyle name="Total 2 3" xfId="2357"/>
    <cellStyle name="Total 2 4" xfId="2358"/>
    <cellStyle name="Total 2 5" xfId="2359"/>
    <cellStyle name="Total 2 6" xfId="2360"/>
    <cellStyle name="Total 2 7" xfId="2361"/>
    <cellStyle name="Warning Text 2" xfId="2362"/>
  </cellStyles>
  <dxfs count="3">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000080"/>
      <color rgb="FF3182BD"/>
      <color rgb="FF000000"/>
      <color rgb="FF4F81BD"/>
      <color rgb="FF9933FF"/>
      <color rgb="FF7EB5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04430246761896"/>
          <c:y val="0.12815773259396179"/>
          <c:w val="0.74005520001994318"/>
          <c:h val="0.84473197781885401"/>
        </c:manualLayout>
      </c:layout>
      <c:barChart>
        <c:barDir val="bar"/>
        <c:grouping val="clustered"/>
        <c:varyColors val="0"/>
        <c:ser>
          <c:idx val="0"/>
          <c:order val="0"/>
          <c:tx>
            <c:strRef>
              <c:f>Wales!$C$13</c:f>
              <c:strCache>
                <c:ptCount val="1"/>
                <c:pt idx="0">
                  <c:v>Total YLL</c:v>
                </c:pt>
              </c:strCache>
            </c:strRef>
          </c:tx>
          <c:spPr>
            <a:solidFill>
              <a:srgbClr val="3182BD"/>
            </a:solidFill>
            <a:ln>
              <a:noFill/>
            </a:ln>
            <a:effectLst/>
          </c:spPr>
          <c:invertIfNegative val="0"/>
          <c:dLbls>
            <c:dLbl>
              <c:idx val="15"/>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3182BD"/>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70-4818-9D9E-A9525AF6023B}"/>
                </c:ext>
              </c:extLst>
            </c:dLbl>
            <c:dLbl>
              <c:idx val="16"/>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3182BD"/>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70-4818-9D9E-A9525AF6023B}"/>
                </c:ext>
              </c:extLst>
            </c:dLbl>
            <c:dLbl>
              <c:idx val="17"/>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3182BD"/>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70-4818-9D9E-A9525AF6023B}"/>
                </c:ext>
              </c:extLst>
            </c:dLbl>
            <c:dLbl>
              <c:idx val="18"/>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3182BD"/>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70-4818-9D9E-A9525AF6023B}"/>
                </c:ext>
              </c:extLst>
            </c:dLbl>
            <c:dLbl>
              <c:idx val="19"/>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3182BD"/>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70-4818-9D9E-A9525AF6023B}"/>
                </c:ext>
              </c:extLst>
            </c:dLbl>
            <c:dLbl>
              <c:idx val="2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70-4818-9D9E-A9525AF6023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Wales!$B$15:$B$34</c:f>
              <c:strCache>
                <c:ptCount val="20"/>
                <c:pt idx="0">
                  <c:v>Coronary heart disease</c:v>
                </c:pt>
                <c:pt idx="1">
                  <c:v>Accidents</c:v>
                </c:pt>
                <c:pt idx="2">
                  <c:v>Lung cancer</c:v>
                </c:pt>
                <c:pt idx="3">
                  <c:v>Infant deaths*</c:v>
                </c:pt>
                <c:pt idx="4">
                  <c:v>Suicides</c:v>
                </c:pt>
                <c:pt idx="5">
                  <c:v>Alcoholic liver disease</c:v>
                </c:pt>
                <c:pt idx="6">
                  <c:v>COPD</c:v>
                </c:pt>
                <c:pt idx="7">
                  <c:v>Breast cancer</c:v>
                </c:pt>
                <c:pt idx="8">
                  <c:v>Colorectal cancer</c:v>
                </c:pt>
                <c:pt idx="9">
                  <c:v>Pneumonia</c:v>
                </c:pt>
                <c:pt idx="10">
                  <c:v>Stroke</c:v>
                </c:pt>
                <c:pt idx="11">
                  <c:v>Pancreatic cancer</c:v>
                </c:pt>
                <c:pt idx="12">
                  <c:v>Brain and CNS cancer</c:v>
                </c:pt>
                <c:pt idx="13">
                  <c:v>Oesophageal cancer </c:v>
                </c:pt>
                <c:pt idx="14">
                  <c:v>Head and neck cancer</c:v>
                </c:pt>
                <c:pt idx="15">
                  <c:v>Liver cancer</c:v>
                </c:pt>
                <c:pt idx="16">
                  <c:v>Diabetes Mellitus</c:v>
                </c:pt>
                <c:pt idx="17">
                  <c:v>Leukaemia</c:v>
                </c:pt>
                <c:pt idx="18">
                  <c:v>Ovarian cancer</c:v>
                </c:pt>
                <c:pt idx="19">
                  <c:v>Stomach cancer</c:v>
                </c:pt>
              </c:strCache>
            </c:strRef>
          </c:cat>
          <c:val>
            <c:numRef>
              <c:f>Wales!$C$15:$C$34</c:f>
              <c:numCache>
                <c:formatCode>#,##0</c:formatCode>
                <c:ptCount val="20"/>
                <c:pt idx="0">
                  <c:v>43022</c:v>
                </c:pt>
                <c:pt idx="1">
                  <c:v>39108</c:v>
                </c:pt>
                <c:pt idx="2">
                  <c:v>27677</c:v>
                </c:pt>
                <c:pt idx="3">
                  <c:v>25851.5</c:v>
                </c:pt>
                <c:pt idx="4">
                  <c:v>25841.5</c:v>
                </c:pt>
                <c:pt idx="5">
                  <c:v>17092</c:v>
                </c:pt>
                <c:pt idx="6">
                  <c:v>14024</c:v>
                </c:pt>
                <c:pt idx="7">
                  <c:v>12931</c:v>
                </c:pt>
                <c:pt idx="8">
                  <c:v>12448.5</c:v>
                </c:pt>
                <c:pt idx="9">
                  <c:v>10474</c:v>
                </c:pt>
                <c:pt idx="10">
                  <c:v>8288</c:v>
                </c:pt>
                <c:pt idx="11">
                  <c:v>7146.5</c:v>
                </c:pt>
                <c:pt idx="12">
                  <c:v>7100</c:v>
                </c:pt>
                <c:pt idx="13">
                  <c:v>6988.5</c:v>
                </c:pt>
                <c:pt idx="14">
                  <c:v>4737</c:v>
                </c:pt>
                <c:pt idx="15">
                  <c:v>4314.5</c:v>
                </c:pt>
                <c:pt idx="16">
                  <c:v>4135</c:v>
                </c:pt>
                <c:pt idx="17">
                  <c:v>4018</c:v>
                </c:pt>
                <c:pt idx="18">
                  <c:v>3953.5</c:v>
                </c:pt>
                <c:pt idx="19">
                  <c:v>3723.5</c:v>
                </c:pt>
              </c:numCache>
            </c:numRef>
          </c:val>
          <c:extLst>
            <c:ext xmlns:c16="http://schemas.microsoft.com/office/drawing/2014/chart" uri="{C3380CC4-5D6E-409C-BE32-E72D297353CC}">
              <c16:uniqueId val="{00000001-BD70-4818-9D9E-A9525AF6023B}"/>
            </c:ext>
          </c:extLst>
        </c:ser>
        <c:dLbls>
          <c:showLegendKey val="0"/>
          <c:showVal val="0"/>
          <c:showCatName val="0"/>
          <c:showSerName val="0"/>
          <c:showPercent val="0"/>
          <c:showBubbleSize val="0"/>
        </c:dLbls>
        <c:gapWidth val="29"/>
        <c:axId val="450749760"/>
        <c:axId val="450751400"/>
      </c:barChart>
      <c:catAx>
        <c:axId val="450749760"/>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0751400"/>
        <c:crosses val="autoZero"/>
        <c:auto val="1"/>
        <c:lblAlgn val="ctr"/>
        <c:lblOffset val="100"/>
        <c:noMultiLvlLbl val="0"/>
      </c:catAx>
      <c:valAx>
        <c:axId val="450751400"/>
        <c:scaling>
          <c:orientation val="minMax"/>
        </c:scaling>
        <c:delete val="1"/>
        <c:axPos val="t"/>
        <c:majorGridlines>
          <c:spPr>
            <a:ln w="9525" cap="flat" cmpd="sng" algn="ctr">
              <a:noFill/>
              <a:round/>
            </a:ln>
            <a:effectLst/>
          </c:spPr>
        </c:majorGridlines>
        <c:numFmt formatCode="0" sourceLinked="0"/>
        <c:majorTickMark val="none"/>
        <c:minorTickMark val="none"/>
        <c:tickLblPos val="nextTo"/>
        <c:crossAx val="45074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86444632274071"/>
          <c:y val="0.25504629629629627"/>
          <c:w val="0.64539910126829092"/>
          <c:h val="0.72088764946048411"/>
        </c:manualLayout>
      </c:layout>
      <c:barChart>
        <c:barDir val="bar"/>
        <c:grouping val="clustered"/>
        <c:varyColors val="0"/>
        <c:ser>
          <c:idx val="0"/>
          <c:order val="0"/>
          <c:tx>
            <c:strRef>
              <c:f>'HB lookup'!$I$2</c:f>
              <c:strCache>
                <c:ptCount val="1"/>
                <c:pt idx="0">
                  <c:v>Years of life lost</c:v>
                </c:pt>
              </c:strCache>
            </c:strRef>
          </c:tx>
          <c:spPr>
            <a:solidFill>
              <a:srgbClr val="3182BD"/>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'HB lookup'!$H$4:$H$15</c:f>
              <c:strCache>
                <c:ptCount val="12"/>
                <c:pt idx="0">
                  <c:v>Coronary heart disease</c:v>
                </c:pt>
                <c:pt idx="1">
                  <c:v>Accidents</c:v>
                </c:pt>
                <c:pt idx="2">
                  <c:v>Lung cancer</c:v>
                </c:pt>
                <c:pt idx="3">
                  <c:v>Infant deaths*</c:v>
                </c:pt>
                <c:pt idx="4">
                  <c:v>Suicides</c:v>
                </c:pt>
                <c:pt idx="5">
                  <c:v>Alcoholic liver disease</c:v>
                </c:pt>
                <c:pt idx="6">
                  <c:v>COPD</c:v>
                </c:pt>
                <c:pt idx="7">
                  <c:v>Breast cancer</c:v>
                </c:pt>
                <c:pt idx="8">
                  <c:v>Colorectal cancer</c:v>
                </c:pt>
                <c:pt idx="9">
                  <c:v>Pneumonia</c:v>
                </c:pt>
                <c:pt idx="10">
                  <c:v>Top 10</c:v>
                </c:pt>
                <c:pt idx="11">
                  <c:v>All causes</c:v>
                </c:pt>
              </c:strCache>
            </c:strRef>
          </c:cat>
          <c:val>
            <c:numRef>
              <c:f>'HB lookup'!$I$4:$I$13</c:f>
              <c:numCache>
                <c:formatCode>General</c:formatCode>
                <c:ptCount val="10"/>
                <c:pt idx="0">
                  <c:v>9884.5</c:v>
                </c:pt>
                <c:pt idx="1">
                  <c:v>8373.5</c:v>
                </c:pt>
                <c:pt idx="2">
                  <c:v>6915.5</c:v>
                </c:pt>
                <c:pt idx="3">
                  <c:v>5885.5</c:v>
                </c:pt>
                <c:pt idx="4">
                  <c:v>4960.5</c:v>
                </c:pt>
                <c:pt idx="5">
                  <c:v>3374.5</c:v>
                </c:pt>
                <c:pt idx="6">
                  <c:v>3283</c:v>
                </c:pt>
                <c:pt idx="7">
                  <c:v>2933.5</c:v>
                </c:pt>
                <c:pt idx="8">
                  <c:v>2581</c:v>
                </c:pt>
                <c:pt idx="9">
                  <c:v>2359</c:v>
                </c:pt>
              </c:numCache>
            </c:numRef>
          </c:val>
          <c:extLst>
            <c:ext xmlns:c16="http://schemas.microsoft.com/office/drawing/2014/chart" uri="{C3380CC4-5D6E-409C-BE32-E72D297353CC}">
              <c16:uniqueId val="{00000000-0D4B-454D-B18C-461EB66715AA}"/>
            </c:ext>
          </c:extLst>
        </c:ser>
        <c:dLbls>
          <c:showLegendKey val="0"/>
          <c:showVal val="0"/>
          <c:showCatName val="0"/>
          <c:showSerName val="0"/>
          <c:showPercent val="0"/>
          <c:showBubbleSize val="0"/>
        </c:dLbls>
        <c:gapWidth val="33"/>
        <c:axId val="458262000"/>
        <c:axId val="458263640"/>
      </c:barChart>
      <c:catAx>
        <c:axId val="458262000"/>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263640"/>
        <c:crosses val="autoZero"/>
        <c:auto val="1"/>
        <c:lblAlgn val="ctr"/>
        <c:lblOffset val="100"/>
        <c:noMultiLvlLbl val="0"/>
      </c:catAx>
      <c:valAx>
        <c:axId val="458263640"/>
        <c:scaling>
          <c:orientation val="minMax"/>
        </c:scaling>
        <c:delete val="1"/>
        <c:axPos val="t"/>
        <c:numFmt formatCode="General" sourceLinked="1"/>
        <c:majorTickMark val="none"/>
        <c:minorTickMark val="none"/>
        <c:tickLblPos val="nextTo"/>
        <c:crossAx val="458262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416349579100266"/>
          <c:y val="0.24397894579815399"/>
          <c:w val="0.61817834762843626"/>
          <c:h val="0.60078078929079881"/>
        </c:manualLayout>
      </c:layout>
      <c:barChart>
        <c:barDir val="bar"/>
        <c:grouping val="clustered"/>
        <c:varyColors val="0"/>
        <c:ser>
          <c:idx val="0"/>
          <c:order val="0"/>
          <c:tx>
            <c:strRef>
              <c:f>'LA lookup'!$J$2</c:f>
              <c:strCache>
                <c:ptCount val="1"/>
                <c:pt idx="0">
                  <c:v>Years of life lost</c:v>
                </c:pt>
              </c:strCache>
            </c:strRef>
          </c:tx>
          <c:spPr>
            <a:solidFill>
              <a:srgbClr val="3182BD"/>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 lookup'!$I$4:$I$13</c:f>
              <c:strCache>
                <c:ptCount val="10"/>
                <c:pt idx="0">
                  <c:v>Coronary heart disease</c:v>
                </c:pt>
                <c:pt idx="1">
                  <c:v>Accidents</c:v>
                </c:pt>
                <c:pt idx="2">
                  <c:v>Infant deaths*</c:v>
                </c:pt>
                <c:pt idx="3">
                  <c:v>Lung cancer</c:v>
                </c:pt>
                <c:pt idx="4">
                  <c:v>Suicides</c:v>
                </c:pt>
                <c:pt idx="5">
                  <c:v>Alcoholic liver disease</c:v>
                </c:pt>
                <c:pt idx="6">
                  <c:v>Breast cancer</c:v>
                </c:pt>
                <c:pt idx="7">
                  <c:v>COPD</c:v>
                </c:pt>
                <c:pt idx="8">
                  <c:v>Stroke</c:v>
                </c:pt>
                <c:pt idx="9">
                  <c:v>Colorectal cancer</c:v>
                </c:pt>
              </c:strCache>
            </c:strRef>
          </c:cat>
          <c:val>
            <c:numRef>
              <c:f>'LA lookup'!$J$4:$J$13</c:f>
              <c:numCache>
                <c:formatCode>General</c:formatCode>
                <c:ptCount val="10"/>
                <c:pt idx="0">
                  <c:v>1149</c:v>
                </c:pt>
                <c:pt idx="1">
                  <c:v>985.5</c:v>
                </c:pt>
                <c:pt idx="2">
                  <c:v>894</c:v>
                </c:pt>
                <c:pt idx="3">
                  <c:v>814</c:v>
                </c:pt>
                <c:pt idx="4">
                  <c:v>620.5</c:v>
                </c:pt>
                <c:pt idx="5">
                  <c:v>382</c:v>
                </c:pt>
                <c:pt idx="6">
                  <c:v>375</c:v>
                </c:pt>
                <c:pt idx="7">
                  <c:v>313.5</c:v>
                </c:pt>
                <c:pt idx="8">
                  <c:v>269.5</c:v>
                </c:pt>
                <c:pt idx="9">
                  <c:v>236</c:v>
                </c:pt>
              </c:numCache>
            </c:numRef>
          </c:val>
          <c:extLst>
            <c:ext xmlns:c16="http://schemas.microsoft.com/office/drawing/2014/chart" uri="{C3380CC4-5D6E-409C-BE32-E72D297353CC}">
              <c16:uniqueId val="{00000000-FC78-41E3-A55F-CD652BC2C867}"/>
            </c:ext>
          </c:extLst>
        </c:ser>
        <c:dLbls>
          <c:showLegendKey val="0"/>
          <c:showVal val="0"/>
          <c:showCatName val="0"/>
          <c:showSerName val="0"/>
          <c:showPercent val="0"/>
          <c:showBubbleSize val="0"/>
        </c:dLbls>
        <c:gapWidth val="33"/>
        <c:axId val="628100560"/>
        <c:axId val="628101216"/>
      </c:barChart>
      <c:catAx>
        <c:axId val="628100560"/>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628101216"/>
        <c:crosses val="autoZero"/>
        <c:auto val="1"/>
        <c:lblAlgn val="ctr"/>
        <c:lblOffset val="100"/>
        <c:noMultiLvlLbl val="0"/>
      </c:catAx>
      <c:valAx>
        <c:axId val="628101216"/>
        <c:scaling>
          <c:orientation val="minMax"/>
        </c:scaling>
        <c:delete val="1"/>
        <c:axPos val="t"/>
        <c:numFmt formatCode="General" sourceLinked="1"/>
        <c:majorTickMark val="none"/>
        <c:minorTickMark val="none"/>
        <c:tickLblPos val="nextTo"/>
        <c:crossAx val="628100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HB lookup'!$B$2" fmlaRange="'HB lookup'!$B$5:$B$11" noThreeD="1" sel="1" val="0"/>
</file>

<file path=xl/ctrlProps/ctrlProp2.xml><?xml version="1.0" encoding="utf-8"?>
<formControlPr xmlns="http://schemas.microsoft.com/office/spreadsheetml/2009/9/main" objectType="List" dx="22" fmlaLink="'LA lookup'!$B$2" fmlaRange="'LA lookup'!$B$5:$B$26" noThreeD="1" sel="1" val="0"/>
</file>

<file path=xl/drawings/_rels/drawing1.xml.rels><?xml version="1.0" encoding="UTF-8" standalone="yes"?>
<Relationships xmlns="http://schemas.openxmlformats.org/package/2006/relationships"><Relationship Id="rId8" Type="http://schemas.openxmlformats.org/officeDocument/2006/relationships/hyperlink" Target="#TechGuide!A1"/><Relationship Id="rId3" Type="http://schemas.openxmlformats.org/officeDocument/2006/relationships/image" Target="../media/image3.emf"/><Relationship Id="rId7" Type="http://schemas.openxmlformats.org/officeDocument/2006/relationships/hyperlink" Target="#'Local Authority'!A1"/><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hyperlink" Target="#'Health Board'!A1"/><Relationship Id="rId5" Type="http://schemas.openxmlformats.org/officeDocument/2006/relationships/hyperlink" Target="#Wales!A1"/><Relationship Id="rId10" Type="http://schemas.openxmlformats.org/officeDocument/2006/relationships/hyperlink" Target="#CopyingInstruct!A1"/><Relationship Id="rId4" Type="http://schemas.openxmlformats.org/officeDocument/2006/relationships/hyperlink" Target="#Intro!A1"/><Relationship Id="rId9" Type="http://schemas.openxmlformats.org/officeDocument/2006/relationships/hyperlink" Target="#InterpretGuide!A1"/></Relationships>
</file>

<file path=xl/drawings/_rels/drawing2.xml.rels><?xml version="1.0" encoding="UTF-8" standalone="yes"?>
<Relationships xmlns="http://schemas.openxmlformats.org/package/2006/relationships"><Relationship Id="rId8" Type="http://schemas.openxmlformats.org/officeDocument/2006/relationships/hyperlink" Target="#SheetT!A1"/><Relationship Id="rId13" Type="http://schemas.openxmlformats.org/officeDocument/2006/relationships/hyperlink" Target="#Intro!A1"/><Relationship Id="rId18" Type="http://schemas.openxmlformats.org/officeDocument/2006/relationships/hyperlink" Target="#InterpretGuide!A1"/><Relationship Id="rId3" Type="http://schemas.openxmlformats.org/officeDocument/2006/relationships/hyperlink" Target="#Sheet1!A1"/><Relationship Id="rId7" Type="http://schemas.openxmlformats.org/officeDocument/2006/relationships/hyperlink" Target="#Sheet5!A1"/><Relationship Id="rId12" Type="http://schemas.openxmlformats.org/officeDocument/2006/relationships/image" Target="../media/image5.emf"/><Relationship Id="rId17" Type="http://schemas.openxmlformats.org/officeDocument/2006/relationships/hyperlink" Target="#TechGuide!A1"/><Relationship Id="rId2" Type="http://schemas.openxmlformats.org/officeDocument/2006/relationships/image" Target="../media/image2.jpeg"/><Relationship Id="rId16" Type="http://schemas.openxmlformats.org/officeDocument/2006/relationships/hyperlink" Target="#'Local Authority'!A1"/><Relationship Id="rId1" Type="http://schemas.openxmlformats.org/officeDocument/2006/relationships/image" Target="../media/image4.emf"/><Relationship Id="rId6" Type="http://schemas.openxmlformats.org/officeDocument/2006/relationships/hyperlink" Target="#Sheet4!A1"/><Relationship Id="rId11" Type="http://schemas.openxmlformats.org/officeDocument/2006/relationships/chart" Target="../charts/chart1.xml"/><Relationship Id="rId5" Type="http://schemas.openxmlformats.org/officeDocument/2006/relationships/hyperlink" Target="#Sheet3!A1"/><Relationship Id="rId15" Type="http://schemas.openxmlformats.org/officeDocument/2006/relationships/hyperlink" Target="#'Health Board'!A1"/><Relationship Id="rId10" Type="http://schemas.openxmlformats.org/officeDocument/2006/relationships/hyperlink" Target="#SheetC!A1"/><Relationship Id="rId19" Type="http://schemas.openxmlformats.org/officeDocument/2006/relationships/hyperlink" Target="#CopyingInstruct!A1"/><Relationship Id="rId4" Type="http://schemas.openxmlformats.org/officeDocument/2006/relationships/hyperlink" Target="#Sheet2!A1"/><Relationship Id="rId9" Type="http://schemas.openxmlformats.org/officeDocument/2006/relationships/hyperlink" Target="#SheetI!A1"/><Relationship Id="rId14" Type="http://schemas.openxmlformats.org/officeDocument/2006/relationships/hyperlink" Target="#Wales!A1"/></Relationships>
</file>

<file path=xl/drawings/_rels/drawing3.xml.rels><?xml version="1.0" encoding="UTF-8" standalone="yes"?>
<Relationships xmlns="http://schemas.openxmlformats.org/package/2006/relationships"><Relationship Id="rId8" Type="http://schemas.openxmlformats.org/officeDocument/2006/relationships/hyperlink" Target="#TechGuide!A1"/><Relationship Id="rId3" Type="http://schemas.openxmlformats.org/officeDocument/2006/relationships/image" Target="../media/image7.emf"/><Relationship Id="rId7" Type="http://schemas.openxmlformats.org/officeDocument/2006/relationships/hyperlink" Target="#'Local Authority'!A1"/><Relationship Id="rId2" Type="http://schemas.openxmlformats.org/officeDocument/2006/relationships/image" Target="../media/image2.jpeg"/><Relationship Id="rId1" Type="http://schemas.openxmlformats.org/officeDocument/2006/relationships/image" Target="../media/image6.emf"/><Relationship Id="rId6" Type="http://schemas.openxmlformats.org/officeDocument/2006/relationships/hyperlink" Target="#'Health Board'!A1"/><Relationship Id="rId11" Type="http://schemas.openxmlformats.org/officeDocument/2006/relationships/chart" Target="../charts/chart2.xml"/><Relationship Id="rId5" Type="http://schemas.openxmlformats.org/officeDocument/2006/relationships/hyperlink" Target="#Wales!A1"/><Relationship Id="rId10" Type="http://schemas.openxmlformats.org/officeDocument/2006/relationships/hyperlink" Target="#CopyingInstruct!A1"/><Relationship Id="rId4" Type="http://schemas.openxmlformats.org/officeDocument/2006/relationships/hyperlink" Target="#Intro!A1"/><Relationship Id="rId9" Type="http://schemas.openxmlformats.org/officeDocument/2006/relationships/hyperlink" Target="#InterpretGuide!A1"/></Relationships>
</file>

<file path=xl/drawings/_rels/drawing5.xml.rels><?xml version="1.0" encoding="UTF-8" standalone="yes"?>
<Relationships xmlns="http://schemas.openxmlformats.org/package/2006/relationships"><Relationship Id="rId8" Type="http://schemas.openxmlformats.org/officeDocument/2006/relationships/hyperlink" Target="#TechGuide!A1"/><Relationship Id="rId3" Type="http://schemas.openxmlformats.org/officeDocument/2006/relationships/image" Target="../media/image2.jpeg"/><Relationship Id="rId7" Type="http://schemas.openxmlformats.org/officeDocument/2006/relationships/hyperlink" Target="#'Local Authority'!A1"/><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hyperlink" Target="#'Health Board'!A1"/><Relationship Id="rId11" Type="http://schemas.openxmlformats.org/officeDocument/2006/relationships/chart" Target="../charts/chart3.xml"/><Relationship Id="rId5" Type="http://schemas.openxmlformats.org/officeDocument/2006/relationships/hyperlink" Target="#Wales!A1"/><Relationship Id="rId10" Type="http://schemas.openxmlformats.org/officeDocument/2006/relationships/hyperlink" Target="#CopyingInstruct!A1"/><Relationship Id="rId4" Type="http://schemas.openxmlformats.org/officeDocument/2006/relationships/hyperlink" Target="#Intro!A1"/><Relationship Id="rId9" Type="http://schemas.openxmlformats.org/officeDocument/2006/relationships/hyperlink" Target="#InterpretGuide!A1"/></Relationships>
</file>

<file path=xl/drawings/_rels/drawing6.xml.rels><?xml version="1.0" encoding="UTF-8" standalone="yes"?>
<Relationships xmlns="http://schemas.openxmlformats.org/package/2006/relationships"><Relationship Id="rId8" Type="http://schemas.openxmlformats.org/officeDocument/2006/relationships/hyperlink" Target="#TechGuide!A1"/><Relationship Id="rId3" Type="http://schemas.openxmlformats.org/officeDocument/2006/relationships/image" Target="../media/image2.jpeg"/><Relationship Id="rId7" Type="http://schemas.openxmlformats.org/officeDocument/2006/relationships/hyperlink" Target="#'Local Authority'!A1"/><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hyperlink" Target="#'Health Board'!A1"/><Relationship Id="rId5" Type="http://schemas.openxmlformats.org/officeDocument/2006/relationships/hyperlink" Target="#Wales!A1"/><Relationship Id="rId10" Type="http://schemas.openxmlformats.org/officeDocument/2006/relationships/hyperlink" Target="#CopyingInstruct!A1"/><Relationship Id="rId4" Type="http://schemas.openxmlformats.org/officeDocument/2006/relationships/hyperlink" Target="#Intro!A1"/><Relationship Id="rId9" Type="http://schemas.openxmlformats.org/officeDocument/2006/relationships/hyperlink" Target="#InterpretGuide!A1"/></Relationships>
</file>

<file path=xl/drawings/_rels/drawing7.xml.rels><?xml version="1.0" encoding="UTF-8" standalone="yes"?>
<Relationships xmlns="http://schemas.openxmlformats.org/package/2006/relationships"><Relationship Id="rId8" Type="http://schemas.openxmlformats.org/officeDocument/2006/relationships/hyperlink" Target="#TechGuide!A1"/><Relationship Id="rId3" Type="http://schemas.openxmlformats.org/officeDocument/2006/relationships/image" Target="../media/image13.emf"/><Relationship Id="rId7" Type="http://schemas.openxmlformats.org/officeDocument/2006/relationships/hyperlink" Target="#'Local Authority'!A1"/><Relationship Id="rId2" Type="http://schemas.openxmlformats.org/officeDocument/2006/relationships/image" Target="../media/image2.jpeg"/><Relationship Id="rId1" Type="http://schemas.openxmlformats.org/officeDocument/2006/relationships/image" Target="../media/image12.emf"/><Relationship Id="rId6" Type="http://schemas.openxmlformats.org/officeDocument/2006/relationships/hyperlink" Target="#'Health Board'!A1"/><Relationship Id="rId11" Type="http://schemas.openxmlformats.org/officeDocument/2006/relationships/image" Target="../media/image14.png"/><Relationship Id="rId5" Type="http://schemas.openxmlformats.org/officeDocument/2006/relationships/hyperlink" Target="#Wales!A1"/><Relationship Id="rId10" Type="http://schemas.openxmlformats.org/officeDocument/2006/relationships/hyperlink" Target="#CopyingInstruct!A1"/><Relationship Id="rId4" Type="http://schemas.openxmlformats.org/officeDocument/2006/relationships/hyperlink" Target="#Intro!A1"/><Relationship Id="rId9" Type="http://schemas.openxmlformats.org/officeDocument/2006/relationships/hyperlink" Target="#InterpretGuide!A1"/></Relationships>
</file>

<file path=xl/drawings/_rels/drawing8.xml.rels><?xml version="1.0" encoding="UTF-8" standalone="yes"?>
<Relationships xmlns="http://schemas.openxmlformats.org/package/2006/relationships"><Relationship Id="rId8" Type="http://schemas.openxmlformats.org/officeDocument/2006/relationships/hyperlink" Target="#'Health Board'!A1"/><Relationship Id="rId13" Type="http://schemas.openxmlformats.org/officeDocument/2006/relationships/image" Target="../media/image19.png"/><Relationship Id="rId3" Type="http://schemas.openxmlformats.org/officeDocument/2006/relationships/image" Target="../media/image17.png"/><Relationship Id="rId7" Type="http://schemas.openxmlformats.org/officeDocument/2006/relationships/hyperlink" Target="#Wales!A1"/><Relationship Id="rId12" Type="http://schemas.openxmlformats.org/officeDocument/2006/relationships/hyperlink" Target="#CopyingInstruct!A1"/><Relationship Id="rId2" Type="http://schemas.openxmlformats.org/officeDocument/2006/relationships/image" Target="../media/image16.png"/><Relationship Id="rId1" Type="http://schemas.openxmlformats.org/officeDocument/2006/relationships/image" Target="../media/image15.emf"/><Relationship Id="rId6" Type="http://schemas.openxmlformats.org/officeDocument/2006/relationships/hyperlink" Target="#Intro!A1"/><Relationship Id="rId11" Type="http://schemas.openxmlformats.org/officeDocument/2006/relationships/hyperlink" Target="#InterpretGuide!A1"/><Relationship Id="rId5" Type="http://schemas.openxmlformats.org/officeDocument/2006/relationships/image" Target="../media/image18.emf"/><Relationship Id="rId10" Type="http://schemas.openxmlformats.org/officeDocument/2006/relationships/hyperlink" Target="#TechGuide!A1"/><Relationship Id="rId4" Type="http://schemas.openxmlformats.org/officeDocument/2006/relationships/image" Target="../media/image2.jpeg"/><Relationship Id="rId9" Type="http://schemas.openxmlformats.org/officeDocument/2006/relationships/hyperlink" Target="#'Local Authority'!A1"/><Relationship Id="rId1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209550</xdr:colOff>
      <xdr:row>5</xdr:row>
      <xdr:rowOff>28575</xdr:rowOff>
    </xdr:to>
    <xdr:pic>
      <xdr:nvPicPr>
        <xdr:cNvPr id="21" name="Picture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970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238125</xdr:colOff>
      <xdr:row>0</xdr:row>
      <xdr:rowOff>66675</xdr:rowOff>
    </xdr:from>
    <xdr:to>
      <xdr:col>6</xdr:col>
      <xdr:colOff>556216</xdr:colOff>
      <xdr:row>4</xdr:row>
      <xdr:rowOff>145996</xdr:rowOff>
    </xdr:to>
    <xdr:pic>
      <xdr:nvPicPr>
        <xdr:cNvPr id="3" name="Picture 2"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clientData/>
  </xdr:twoCellAnchor>
  <xdr:twoCellAnchor editAs="oneCell">
    <xdr:from>
      <xdr:col>0</xdr:col>
      <xdr:colOff>0</xdr:colOff>
      <xdr:row>5</xdr:row>
      <xdr:rowOff>9525</xdr:rowOff>
    </xdr:from>
    <xdr:to>
      <xdr:col>24</xdr:col>
      <xdr:colOff>209550</xdr:colOff>
      <xdr:row>7</xdr:row>
      <xdr:rowOff>38100</xdr:rowOff>
    </xdr:to>
    <xdr:pic>
      <xdr:nvPicPr>
        <xdr:cNvPr id="22" name="Picture 2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62025"/>
          <a:ext cx="14497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28576</xdr:colOff>
      <xdr:row>5</xdr:row>
      <xdr:rowOff>66675</xdr:rowOff>
    </xdr:from>
    <xdr:to>
      <xdr:col>18</xdr:col>
      <xdr:colOff>476251</xdr:colOff>
      <xdr:row>7</xdr:row>
      <xdr:rowOff>2475</xdr:rowOff>
    </xdr:to>
    <xdr:grpSp>
      <xdr:nvGrpSpPr>
        <xdr:cNvPr id="14" name="Group 13"/>
        <xdr:cNvGrpSpPr/>
      </xdr:nvGrpSpPr>
      <xdr:grpSpPr>
        <a:xfrm>
          <a:off x="285751" y="1019175"/>
          <a:ext cx="10820400" cy="316800"/>
          <a:chOff x="4610100" y="5514975"/>
          <a:chExt cx="10807125" cy="316800"/>
        </a:xfrm>
        <a:solidFill>
          <a:srgbClr val="000000">
            <a:alpha val="0"/>
          </a:srgbClr>
        </a:solidFill>
      </xdr:grpSpPr>
      <xdr:sp macro="" textlink="">
        <xdr:nvSpPr>
          <xdr:cNvPr id="23" name="Rectangle 22">
            <a:hlinkClick xmlns:r="http://schemas.openxmlformats.org/officeDocument/2006/relationships" r:id="rId4" tooltip="Introduction"/>
          </xdr:cNvPr>
          <xdr:cNvSpPr/>
        </xdr:nvSpPr>
        <xdr:spPr>
          <a:xfrm>
            <a:off x="46101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5" tooltip="Wales"/>
          </xdr:cNvPr>
          <xdr:cNvSpPr/>
        </xdr:nvSpPr>
        <xdr:spPr>
          <a:xfrm>
            <a:off x="56959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6" tooltip="Health Board"/>
          </xdr:cNvPr>
          <xdr:cNvSpPr/>
        </xdr:nvSpPr>
        <xdr:spPr>
          <a:xfrm>
            <a:off x="67818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7" tooltip="Local Authority"/>
          </xdr:cNvPr>
          <xdr:cNvSpPr/>
        </xdr:nvSpPr>
        <xdr:spPr>
          <a:xfrm>
            <a:off x="78676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8" tooltip="Technical guide"/>
          </xdr:cNvPr>
          <xdr:cNvSpPr/>
        </xdr:nvSpPr>
        <xdr:spPr>
          <a:xfrm>
            <a:off x="122015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9" tooltip="Interpretation guide"/>
          </xdr:cNvPr>
          <xdr:cNvSpPr/>
        </xdr:nvSpPr>
        <xdr:spPr>
          <a:xfrm>
            <a:off x="1328737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10" tooltip="How to copy charts &amp; tables"/>
          </xdr:cNvPr>
          <xdr:cNvSpPr/>
        </xdr:nvSpPr>
        <xdr:spPr>
          <a:xfrm>
            <a:off x="143732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542925</xdr:colOff>
      <xdr:row>5</xdr:row>
      <xdr:rowOff>28575</xdr:rowOff>
    </xdr:to>
    <xdr:pic>
      <xdr:nvPicPr>
        <xdr:cNvPr id="30" name="Picture 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970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238125</xdr:colOff>
      <xdr:row>0</xdr:row>
      <xdr:rowOff>66675</xdr:rowOff>
    </xdr:from>
    <xdr:to>
      <xdr:col>3</xdr:col>
      <xdr:colOff>851491</xdr:colOff>
      <xdr:row>4</xdr:row>
      <xdr:rowOff>145996</xdr:rowOff>
    </xdr:to>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clientData/>
  </xdr:twoCellAnchor>
  <xdr:twoCellAnchor editAs="absolute">
    <xdr:from>
      <xdr:col>1</xdr:col>
      <xdr:colOff>9525</xdr:colOff>
      <xdr:row>5</xdr:row>
      <xdr:rowOff>57150</xdr:rowOff>
    </xdr:from>
    <xdr:to>
      <xdr:col>15</xdr:col>
      <xdr:colOff>186750</xdr:colOff>
      <xdr:row>6</xdr:row>
      <xdr:rowOff>183450</xdr:rowOff>
    </xdr:to>
    <xdr:grpSp>
      <xdr:nvGrpSpPr>
        <xdr:cNvPr id="6" name="Group 5"/>
        <xdr:cNvGrpSpPr/>
      </xdr:nvGrpSpPr>
      <xdr:grpSpPr>
        <a:xfrm>
          <a:off x="285750" y="1009650"/>
          <a:ext cx="10807125" cy="316800"/>
          <a:chOff x="247650" y="1857375"/>
          <a:chExt cx="10807125" cy="316800"/>
        </a:xfrm>
      </xdr:grpSpPr>
      <xdr:sp macro="" textlink="">
        <xdr:nvSpPr>
          <xdr:cNvPr id="7" name="Rectangle 6">
            <a:hlinkClick xmlns:r="http://schemas.openxmlformats.org/officeDocument/2006/relationships" r:id="rId3" tooltip="Introduction"/>
          </xdr:cNvPr>
          <xdr:cNvSpPr/>
        </xdr:nvSpPr>
        <xdr:spPr>
          <a:xfrm>
            <a:off x="2476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Rectangle 7">
            <a:hlinkClick xmlns:r="http://schemas.openxmlformats.org/officeDocument/2006/relationships" r:id="rId4" tooltip="Health board chart"/>
          </xdr:cNvPr>
          <xdr:cNvSpPr/>
        </xdr:nvSpPr>
        <xdr:spPr>
          <a:xfrm>
            <a:off x="133350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Rectangle 8">
            <a:hlinkClick xmlns:r="http://schemas.openxmlformats.org/officeDocument/2006/relationships" r:id="rId5" tooltip="Local authority chart"/>
          </xdr:cNvPr>
          <xdr:cNvSpPr/>
        </xdr:nvSpPr>
        <xdr:spPr>
          <a:xfrm>
            <a:off x="24193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Rectangle 9">
            <a:hlinkClick xmlns:r="http://schemas.openxmlformats.org/officeDocument/2006/relationships" r:id="rId6" tooltip="Other type of output"/>
          </xdr:cNvPr>
          <xdr:cNvSpPr/>
        </xdr:nvSpPr>
        <xdr:spPr>
          <a:xfrm>
            <a:off x="350520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Rectangle 10">
            <a:hlinkClick xmlns:r="http://schemas.openxmlformats.org/officeDocument/2006/relationships" r:id="rId7" tooltip="Other type of output"/>
          </xdr:cNvPr>
          <xdr:cNvSpPr/>
        </xdr:nvSpPr>
        <xdr:spPr>
          <a:xfrm>
            <a:off x="45910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 name="Rectangle 11">
            <a:hlinkClick xmlns:r="http://schemas.openxmlformats.org/officeDocument/2006/relationships" r:id="rId8" tooltip="Technical guide"/>
          </xdr:cNvPr>
          <xdr:cNvSpPr/>
        </xdr:nvSpPr>
        <xdr:spPr>
          <a:xfrm>
            <a:off x="783907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Rectangle 12">
            <a:hlinkClick xmlns:r="http://schemas.openxmlformats.org/officeDocument/2006/relationships" r:id="rId9" tooltip="Interpretation guide"/>
          </xdr:cNvPr>
          <xdr:cNvSpPr/>
        </xdr:nvSpPr>
        <xdr:spPr>
          <a:xfrm>
            <a:off x="892492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Rectangle 13">
            <a:hlinkClick xmlns:r="http://schemas.openxmlformats.org/officeDocument/2006/relationships" r:id="rId10" tooltip="How to copy charts &amp; tables"/>
          </xdr:cNvPr>
          <xdr:cNvSpPr/>
        </xdr:nvSpPr>
        <xdr:spPr>
          <a:xfrm>
            <a:off x="1001077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10</xdr:col>
      <xdr:colOff>38100</xdr:colOff>
      <xdr:row>6</xdr:row>
      <xdr:rowOff>104774</xdr:rowOff>
    </xdr:from>
    <xdr:to>
      <xdr:col>20</xdr:col>
      <xdr:colOff>295274</xdr:colOff>
      <xdr:row>36</xdr:row>
      <xdr:rowOff>161925</xdr:rowOff>
    </xdr:to>
    <xdr:grpSp>
      <xdr:nvGrpSpPr>
        <xdr:cNvPr id="2" name="Group 1"/>
        <xdr:cNvGrpSpPr/>
      </xdr:nvGrpSpPr>
      <xdr:grpSpPr>
        <a:xfrm>
          <a:off x="7391400" y="1247774"/>
          <a:ext cx="6857999" cy="5734051"/>
          <a:chOff x="7391400" y="1247774"/>
          <a:chExt cx="6857999" cy="5657851"/>
        </a:xfrm>
      </xdr:grpSpPr>
      <xdr:grpSp>
        <xdr:nvGrpSpPr>
          <xdr:cNvPr id="25" name="Group 24"/>
          <xdr:cNvGrpSpPr/>
        </xdr:nvGrpSpPr>
        <xdr:grpSpPr>
          <a:xfrm>
            <a:off x="7391400" y="1247774"/>
            <a:ext cx="6857999" cy="5305425"/>
            <a:chOff x="9001124" y="1809749"/>
            <a:chExt cx="7019925" cy="5153025"/>
          </a:xfrm>
        </xdr:grpSpPr>
        <xdr:graphicFrame macro="">
          <xdr:nvGraphicFramePr>
            <xdr:cNvPr id="5" name="Chart 4"/>
            <xdr:cNvGraphicFramePr/>
          </xdr:nvGraphicFramePr>
          <xdr:xfrm>
            <a:off x="9001124" y="1809749"/>
            <a:ext cx="7019925" cy="5153025"/>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15" name="TextBox 14"/>
            <xdr:cNvSpPr txBox="1"/>
          </xdr:nvSpPr>
          <xdr:spPr>
            <a:xfrm>
              <a:off x="9144001" y="2038349"/>
              <a:ext cx="6321305" cy="3810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Verdana" panose="020B0604030504040204" pitchFamily="34" charset="0"/>
                  <a:ea typeface="Verdana" panose="020B0604030504040204" pitchFamily="34" charset="0"/>
                  <a:cs typeface="Verdana" panose="020B0604030504040204" pitchFamily="34" charset="0"/>
                </a:rPr>
                <a:t>Top 20 causes of years of life lost (YLL), count, all persons aged under 75, Wales, 2014-16.</a:t>
              </a:r>
            </a:p>
            <a:p>
              <a:r>
                <a:rPr lang="en-GB" sz="800" b="0">
                  <a:latin typeface="Verdana" panose="020B0604030504040204" pitchFamily="34" charset="0"/>
                  <a:ea typeface="Verdana" panose="020B0604030504040204" pitchFamily="34" charset="0"/>
                  <a:cs typeface="Verdana" panose="020B0604030504040204" pitchFamily="34" charset="0"/>
                </a:rPr>
                <a:t>Produced by Public Health Wales Observatory, using PHM (ONS)</a:t>
              </a:r>
            </a:p>
          </xdr:txBody>
        </xdr:sp>
      </xdr:grpSp>
      <xdr:sp macro="" textlink="">
        <xdr:nvSpPr>
          <xdr:cNvPr id="26" name="TextBox 25"/>
          <xdr:cNvSpPr txBox="1"/>
        </xdr:nvSpPr>
        <xdr:spPr>
          <a:xfrm>
            <a:off x="7534275" y="6477000"/>
            <a:ext cx="497701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Verdana" panose="020B0604030504040204" pitchFamily="34" charset="0"/>
                <a:ea typeface="Verdana" panose="020B0604030504040204" pitchFamily="34" charset="0"/>
                <a:cs typeface="Verdana" panose="020B0604030504040204" pitchFamily="34" charset="0"/>
              </a:rPr>
              <a:t>* Includes all infant deaths irrespective of cause and these are not included in any other causes</a:t>
            </a:r>
          </a:p>
        </xdr:txBody>
      </xdr:sp>
    </xdr:grpSp>
    <xdr:clientData/>
  </xdr:twoCellAnchor>
  <xdr:twoCellAnchor editAs="oneCell">
    <xdr:from>
      <xdr:col>0</xdr:col>
      <xdr:colOff>0</xdr:colOff>
      <xdr:row>5</xdr:row>
      <xdr:rowOff>9525</xdr:rowOff>
    </xdr:from>
    <xdr:to>
      <xdr:col>20</xdr:col>
      <xdr:colOff>542925</xdr:colOff>
      <xdr:row>7</xdr:row>
      <xdr:rowOff>38100</xdr:rowOff>
    </xdr:to>
    <xdr:pic>
      <xdr:nvPicPr>
        <xdr:cNvPr id="32" name="Picture 3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962025"/>
          <a:ext cx="14497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xdr:row>
      <xdr:rowOff>66675</xdr:rowOff>
    </xdr:from>
    <xdr:to>
      <xdr:col>15</xdr:col>
      <xdr:colOff>200025</xdr:colOff>
      <xdr:row>7</xdr:row>
      <xdr:rowOff>2475</xdr:rowOff>
    </xdr:to>
    <xdr:grpSp>
      <xdr:nvGrpSpPr>
        <xdr:cNvPr id="33" name="Group 32"/>
        <xdr:cNvGrpSpPr/>
      </xdr:nvGrpSpPr>
      <xdr:grpSpPr>
        <a:xfrm>
          <a:off x="276225" y="1019175"/>
          <a:ext cx="10829925" cy="316800"/>
          <a:chOff x="4610100" y="5514975"/>
          <a:chExt cx="10807125" cy="316800"/>
        </a:xfrm>
        <a:solidFill>
          <a:srgbClr val="000000">
            <a:alpha val="0"/>
          </a:srgbClr>
        </a:solidFill>
      </xdr:grpSpPr>
      <xdr:sp macro="" textlink="">
        <xdr:nvSpPr>
          <xdr:cNvPr id="34" name="Rectangle 33">
            <a:hlinkClick xmlns:r="http://schemas.openxmlformats.org/officeDocument/2006/relationships" r:id="rId13" tooltip="Introduction"/>
          </xdr:cNvPr>
          <xdr:cNvSpPr/>
        </xdr:nvSpPr>
        <xdr:spPr>
          <a:xfrm>
            <a:off x="46101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14" tooltip="Wales"/>
          </xdr:cNvPr>
          <xdr:cNvSpPr/>
        </xdr:nvSpPr>
        <xdr:spPr>
          <a:xfrm>
            <a:off x="56959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15" tooltip="Health Board"/>
          </xdr:cNvPr>
          <xdr:cNvSpPr/>
        </xdr:nvSpPr>
        <xdr:spPr>
          <a:xfrm>
            <a:off x="67818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16" tooltip="Local Authority"/>
          </xdr:cNvPr>
          <xdr:cNvSpPr/>
        </xdr:nvSpPr>
        <xdr:spPr>
          <a:xfrm>
            <a:off x="78676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17" tooltip="Technical guide"/>
          </xdr:cNvPr>
          <xdr:cNvSpPr/>
        </xdr:nvSpPr>
        <xdr:spPr>
          <a:xfrm>
            <a:off x="122015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18" tooltip="Interpretation guide"/>
          </xdr:cNvPr>
          <xdr:cNvSpPr/>
        </xdr:nvSpPr>
        <xdr:spPr>
          <a:xfrm>
            <a:off x="1328737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19" tooltip="How to copy charts &amp; tables"/>
          </xdr:cNvPr>
          <xdr:cNvSpPr/>
        </xdr:nvSpPr>
        <xdr:spPr>
          <a:xfrm>
            <a:off x="143732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333375</xdr:colOff>
      <xdr:row>5</xdr:row>
      <xdr:rowOff>28575</xdr:rowOff>
    </xdr:to>
    <xdr:pic>
      <xdr:nvPicPr>
        <xdr:cNvPr id="25"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970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238125</xdr:colOff>
      <xdr:row>0</xdr:row>
      <xdr:rowOff>66675</xdr:rowOff>
    </xdr:from>
    <xdr:to>
      <xdr:col>4</xdr:col>
      <xdr:colOff>1165816</xdr:colOff>
      <xdr:row>4</xdr:row>
      <xdr:rowOff>145996</xdr:rowOff>
    </xdr:to>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209550</xdr:colOff>
          <xdr:row>9</xdr:row>
          <xdr:rowOff>95250</xdr:rowOff>
        </xdr:from>
        <xdr:to>
          <xdr:col>2</xdr:col>
          <xdr:colOff>571500</xdr:colOff>
          <xdr:row>14</xdr:row>
          <xdr:rowOff>123825</xdr:rowOff>
        </xdr:to>
        <xdr:sp macro="" textlink="">
          <xdr:nvSpPr>
            <xdr:cNvPr id="4099" name="List Box 3" hidden="1">
              <a:extLst>
                <a:ext uri="{63B3BB69-23CF-44E3-9099-C40C66FF867C}">
                  <a14:compatExt spid="_x0000_s4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5</xdr:row>
      <xdr:rowOff>9525</xdr:rowOff>
    </xdr:from>
    <xdr:to>
      <xdr:col>20</xdr:col>
      <xdr:colOff>333375</xdr:colOff>
      <xdr:row>7</xdr:row>
      <xdr:rowOff>38100</xdr:rowOff>
    </xdr:to>
    <xdr:pic>
      <xdr:nvPicPr>
        <xdr:cNvPr id="27" name="Picture 2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62025"/>
          <a:ext cx="14497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295275</xdr:colOff>
      <xdr:row>5</xdr:row>
      <xdr:rowOff>76200</xdr:rowOff>
    </xdr:from>
    <xdr:to>
      <xdr:col>15</xdr:col>
      <xdr:colOff>0</xdr:colOff>
      <xdr:row>7</xdr:row>
      <xdr:rowOff>28575</xdr:rowOff>
    </xdr:to>
    <xdr:grpSp>
      <xdr:nvGrpSpPr>
        <xdr:cNvPr id="28" name="Group 27"/>
        <xdr:cNvGrpSpPr/>
      </xdr:nvGrpSpPr>
      <xdr:grpSpPr>
        <a:xfrm>
          <a:off x="295275" y="1028700"/>
          <a:ext cx="10820400" cy="333375"/>
          <a:chOff x="4610100" y="5514975"/>
          <a:chExt cx="10807125" cy="316800"/>
        </a:xfrm>
        <a:solidFill>
          <a:srgbClr val="000000">
            <a:alpha val="0"/>
          </a:srgbClr>
        </a:solidFill>
      </xdr:grpSpPr>
      <xdr:sp macro="" textlink="">
        <xdr:nvSpPr>
          <xdr:cNvPr id="29" name="Rectangle 28">
            <a:hlinkClick xmlns:r="http://schemas.openxmlformats.org/officeDocument/2006/relationships" r:id="rId4" tooltip="Introduction"/>
          </xdr:cNvPr>
          <xdr:cNvSpPr/>
        </xdr:nvSpPr>
        <xdr:spPr>
          <a:xfrm>
            <a:off x="46101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5" tooltip="Wales"/>
          </xdr:cNvPr>
          <xdr:cNvSpPr/>
        </xdr:nvSpPr>
        <xdr:spPr>
          <a:xfrm>
            <a:off x="56959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6" tooltip="Health Board"/>
          </xdr:cNvPr>
          <xdr:cNvSpPr/>
        </xdr:nvSpPr>
        <xdr:spPr>
          <a:xfrm>
            <a:off x="67818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7" tooltip="Local Authority"/>
          </xdr:cNvPr>
          <xdr:cNvSpPr/>
        </xdr:nvSpPr>
        <xdr:spPr>
          <a:xfrm>
            <a:off x="78676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8" tooltip="Technical guide"/>
          </xdr:cNvPr>
          <xdr:cNvSpPr/>
        </xdr:nvSpPr>
        <xdr:spPr>
          <a:xfrm>
            <a:off x="122015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9" tooltip="Interpretation guide"/>
          </xdr:cNvPr>
          <xdr:cNvSpPr/>
        </xdr:nvSpPr>
        <xdr:spPr>
          <a:xfrm>
            <a:off x="1328737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10" tooltip="How to copy charts &amp; tables"/>
          </xdr:cNvPr>
          <xdr:cNvSpPr/>
        </xdr:nvSpPr>
        <xdr:spPr>
          <a:xfrm>
            <a:off x="143732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2</xdr:col>
      <xdr:colOff>581024</xdr:colOff>
      <xdr:row>7</xdr:row>
      <xdr:rowOff>171450</xdr:rowOff>
    </xdr:from>
    <xdr:to>
      <xdr:col>10</xdr:col>
      <xdr:colOff>571724</xdr:colOff>
      <xdr:row>25</xdr:row>
      <xdr:rowOff>85725</xdr:rowOff>
    </xdr:to>
    <xdr:grpSp>
      <xdr:nvGrpSpPr>
        <xdr:cNvPr id="5" name="Group 4"/>
        <xdr:cNvGrpSpPr/>
      </xdr:nvGrpSpPr>
      <xdr:grpSpPr>
        <a:xfrm>
          <a:off x="2066924" y="1504950"/>
          <a:ext cx="5972400" cy="3343275"/>
          <a:chOff x="3324430" y="5517884"/>
          <a:chExt cx="5553075" cy="2955772"/>
        </a:xfrm>
      </xdr:grpSpPr>
      <xdr:graphicFrame macro="">
        <xdr:nvGraphicFramePr>
          <xdr:cNvPr id="2" name="Chart 1"/>
          <xdr:cNvGraphicFramePr/>
        </xdr:nvGraphicFramePr>
        <xdr:xfrm>
          <a:off x="3324430" y="5517884"/>
          <a:ext cx="5553075" cy="2743200"/>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3" name="TextBox 2"/>
          <xdr:cNvSpPr txBox="1"/>
        </xdr:nvSpPr>
        <xdr:spPr>
          <a:xfrm>
            <a:off x="3505200" y="8254710"/>
            <a:ext cx="4953000" cy="218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Verdana" panose="020B0604030504040204" pitchFamily="34" charset="0"/>
                <a:ea typeface="Verdana" panose="020B0604030504040204" pitchFamily="34" charset="0"/>
                <a:cs typeface="Verdana" panose="020B0604030504040204" pitchFamily="34" charset="0"/>
              </a:rPr>
              <a:t>* Includes all infant deaths irrespective of cause and these are not included in any other causes</a:t>
            </a:r>
          </a:p>
        </xdr:txBody>
      </xdr:sp>
    </xdr:grpSp>
    <xdr:clientData/>
  </xdr:twoCellAnchor>
  <xdr:oneCellAnchor>
    <xdr:from>
      <xdr:col>0</xdr:col>
      <xdr:colOff>123825</xdr:colOff>
      <xdr:row>7</xdr:row>
      <xdr:rowOff>180975</xdr:rowOff>
    </xdr:from>
    <xdr:ext cx="1168718" cy="248209"/>
    <xdr:sp macro="" textlink="">
      <xdr:nvSpPr>
        <xdr:cNvPr id="7" name="TextBox 6"/>
        <xdr:cNvSpPr txBox="1"/>
      </xdr:nvSpPr>
      <xdr:spPr>
        <a:xfrm>
          <a:off x="123825" y="1514475"/>
          <a:ext cx="1168718" cy="24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1">
              <a:latin typeface="Verdana" panose="020B0604030504040204" pitchFamily="34" charset="0"/>
              <a:ea typeface="Verdana" panose="020B0604030504040204" pitchFamily="34" charset="0"/>
              <a:cs typeface="Verdana" panose="020B0604030504040204" pitchFamily="34" charset="0"/>
            </a:rPr>
            <a:t>Health board:</a:t>
          </a: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0.04526</cdr:x>
      <cdr:y>0.00347</cdr:y>
    </cdr:from>
    <cdr:to>
      <cdr:x>0.94738</cdr:x>
      <cdr:y>0.23611</cdr:y>
    </cdr:to>
    <cdr:sp macro="" textlink="'HB lookup'!$E$27">
      <cdr:nvSpPr>
        <cdr:cNvPr id="2" name="TextBox 1"/>
        <cdr:cNvSpPr txBox="1"/>
      </cdr:nvSpPr>
      <cdr:spPr>
        <a:xfrm xmlns:a="http://schemas.openxmlformats.org/drawingml/2006/main">
          <a:off x="252565" y="9525"/>
          <a:ext cx="5033811" cy="6381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fld id="{D43A8F5E-60EC-48B1-9E19-33BB72C7FBF0}" type="TxLink">
            <a:rPr lang="en-US" sz="900" b="1" i="0" u="none" strike="noStrike">
              <a:solidFill>
                <a:srgbClr val="000000"/>
              </a:solidFill>
              <a:latin typeface="Verdana"/>
              <a:ea typeface="Verdana"/>
              <a:cs typeface="Verdana"/>
            </a:rPr>
            <a:pPr/>
            <a:t>Top 10 causes of years of life lost (YLL), count, all persons aged under 75, Betsi Cadwaladr UHB, 2014-16.</a:t>
          </a:fld>
          <a:endParaRPr lang="en-GB" sz="1100"/>
        </a:p>
      </cdr:txBody>
    </cdr:sp>
  </cdr:relSizeAnchor>
  <cdr:relSizeAnchor xmlns:cdr="http://schemas.openxmlformats.org/drawingml/2006/chartDrawing">
    <cdr:from>
      <cdr:x>0.0223</cdr:x>
      <cdr:y>0.17361</cdr:y>
    </cdr:from>
    <cdr:to>
      <cdr:x>0.9434</cdr:x>
      <cdr:y>0.23958</cdr:y>
    </cdr:to>
    <cdr:sp macro="" textlink="">
      <cdr:nvSpPr>
        <cdr:cNvPr id="3" name="TextBox 2"/>
        <cdr:cNvSpPr txBox="1"/>
      </cdr:nvSpPr>
      <cdr:spPr>
        <a:xfrm xmlns:a="http://schemas.openxmlformats.org/drawingml/2006/main">
          <a:off x="123825" y="476250"/>
          <a:ext cx="51149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0.04272</cdr:x>
      <cdr:y>0.14236</cdr:y>
    </cdr:from>
    <cdr:to>
      <cdr:x>0.96554</cdr:x>
      <cdr:y>0.24653</cdr:y>
    </cdr:to>
    <cdr:sp macro="" textlink="">
      <cdr:nvSpPr>
        <cdr:cNvPr id="4" name="TextBox 3"/>
        <cdr:cNvSpPr txBox="1"/>
      </cdr:nvSpPr>
      <cdr:spPr>
        <a:xfrm xmlns:a="http://schemas.openxmlformats.org/drawingml/2006/main">
          <a:off x="238402" y="390525"/>
          <a:ext cx="514929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Produced by Public Health Wales Observatory, using PHM &amp; MYE (ONS)</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9525</xdr:rowOff>
    </xdr:from>
    <xdr:to>
      <xdr:col>20</xdr:col>
      <xdr:colOff>438150</xdr:colOff>
      <xdr:row>7</xdr:row>
      <xdr:rowOff>38100</xdr:rowOff>
    </xdr:to>
    <xdr:pic>
      <xdr:nvPicPr>
        <xdr:cNvPr id="21" name="Picture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2025"/>
          <a:ext cx="14497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219075</xdr:colOff>
          <xdr:row>9</xdr:row>
          <xdr:rowOff>114300</xdr:rowOff>
        </xdr:from>
        <xdr:to>
          <xdr:col>2</xdr:col>
          <xdr:colOff>114300</xdr:colOff>
          <xdr:row>24</xdr:row>
          <xdr:rowOff>19050</xdr:rowOff>
        </xdr:to>
        <xdr:sp macro="" textlink="">
          <xdr:nvSpPr>
            <xdr:cNvPr id="5123" name="List Box 3"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20</xdr:col>
      <xdr:colOff>438150</xdr:colOff>
      <xdr:row>5</xdr:row>
      <xdr:rowOff>28575</xdr:rowOff>
    </xdr:to>
    <xdr:pic>
      <xdr:nvPicPr>
        <xdr:cNvPr id="25" name="Picture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4970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238125</xdr:colOff>
      <xdr:row>0</xdr:row>
      <xdr:rowOff>66675</xdr:rowOff>
    </xdr:from>
    <xdr:to>
      <xdr:col>4</xdr:col>
      <xdr:colOff>1165816</xdr:colOff>
      <xdr:row>4</xdr:row>
      <xdr:rowOff>145996</xdr:rowOff>
    </xdr:to>
    <xdr:pic>
      <xdr:nvPicPr>
        <xdr:cNvPr id="26" name="Picture 25" descr="20160322_InteractiveBanner_BP.jpg"/>
        <xdr:cNvPicPr>
          <a:picLocks/>
        </xdr:cNvPicPr>
      </xdr:nvPicPr>
      <xdr:blipFill>
        <a:blip xmlns:r="http://schemas.openxmlformats.org/officeDocument/2006/relationships" r:embed="rId3" cstate="print"/>
        <a:srcRect t="4423" r="77769" b="9583"/>
        <a:stretch>
          <a:fillRect/>
        </a:stretch>
      </xdr:blipFill>
      <xdr:spPr>
        <a:xfrm>
          <a:off x="238125" y="66675"/>
          <a:ext cx="3232741" cy="841321"/>
        </a:xfrm>
        <a:prstGeom prst="rect">
          <a:avLst/>
        </a:prstGeom>
      </xdr:spPr>
    </xdr:pic>
    <xdr:clientData/>
  </xdr:twoCellAnchor>
  <xdr:twoCellAnchor>
    <xdr:from>
      <xdr:col>0</xdr:col>
      <xdr:colOff>295275</xdr:colOff>
      <xdr:row>5</xdr:row>
      <xdr:rowOff>66675</xdr:rowOff>
    </xdr:from>
    <xdr:to>
      <xdr:col>15</xdr:col>
      <xdr:colOff>123825</xdr:colOff>
      <xdr:row>7</xdr:row>
      <xdr:rowOff>0</xdr:rowOff>
    </xdr:to>
    <xdr:grpSp>
      <xdr:nvGrpSpPr>
        <xdr:cNvPr id="29" name="Group 28"/>
        <xdr:cNvGrpSpPr/>
      </xdr:nvGrpSpPr>
      <xdr:grpSpPr>
        <a:xfrm>
          <a:off x="295275" y="1019175"/>
          <a:ext cx="10839450" cy="314325"/>
          <a:chOff x="4610100" y="5514975"/>
          <a:chExt cx="10807125" cy="316800"/>
        </a:xfrm>
        <a:solidFill>
          <a:schemeClr val="accent6">
            <a:lumMod val="60000"/>
            <a:lumOff val="40000"/>
            <a:alpha val="0"/>
          </a:schemeClr>
        </a:solidFill>
      </xdr:grpSpPr>
      <xdr:sp macro="" textlink="">
        <xdr:nvSpPr>
          <xdr:cNvPr id="30" name="Rectangle 29">
            <a:hlinkClick xmlns:r="http://schemas.openxmlformats.org/officeDocument/2006/relationships" r:id="rId4" tooltip="Introduction"/>
          </xdr:cNvPr>
          <xdr:cNvSpPr/>
        </xdr:nvSpPr>
        <xdr:spPr>
          <a:xfrm>
            <a:off x="46101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5" tooltip="Wales"/>
          </xdr:cNvPr>
          <xdr:cNvSpPr/>
        </xdr:nvSpPr>
        <xdr:spPr>
          <a:xfrm>
            <a:off x="56959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6" tooltip="Health Board"/>
          </xdr:cNvPr>
          <xdr:cNvSpPr/>
        </xdr:nvSpPr>
        <xdr:spPr>
          <a:xfrm>
            <a:off x="67818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7" tooltip="Local Authority"/>
          </xdr:cNvPr>
          <xdr:cNvSpPr/>
        </xdr:nvSpPr>
        <xdr:spPr>
          <a:xfrm>
            <a:off x="78676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8" tooltip="Technical guide"/>
          </xdr:cNvPr>
          <xdr:cNvSpPr/>
        </xdr:nvSpPr>
        <xdr:spPr>
          <a:xfrm>
            <a:off x="122015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9" tooltip="Interpretation guide"/>
          </xdr:cNvPr>
          <xdr:cNvSpPr/>
        </xdr:nvSpPr>
        <xdr:spPr>
          <a:xfrm>
            <a:off x="1328737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10" tooltip="How to copy charts &amp; tables"/>
          </xdr:cNvPr>
          <xdr:cNvSpPr/>
        </xdr:nvSpPr>
        <xdr:spPr>
          <a:xfrm>
            <a:off x="143732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2</xdr:col>
      <xdr:colOff>395286</xdr:colOff>
      <xdr:row>7</xdr:row>
      <xdr:rowOff>47625</xdr:rowOff>
    </xdr:from>
    <xdr:to>
      <xdr:col>10</xdr:col>
      <xdr:colOff>385911</xdr:colOff>
      <xdr:row>26</xdr:row>
      <xdr:rowOff>133350</xdr:rowOff>
    </xdr:to>
    <xdr:grpSp>
      <xdr:nvGrpSpPr>
        <xdr:cNvPr id="7" name="Group 6"/>
        <xdr:cNvGrpSpPr/>
      </xdr:nvGrpSpPr>
      <xdr:grpSpPr>
        <a:xfrm>
          <a:off x="1881186" y="1381125"/>
          <a:ext cx="5972325" cy="3705225"/>
          <a:chOff x="2309811" y="5495925"/>
          <a:chExt cx="5580000" cy="3240000"/>
        </a:xfrm>
      </xdr:grpSpPr>
      <xdr:graphicFrame macro="">
        <xdr:nvGraphicFramePr>
          <xdr:cNvPr id="3" name="Chart 2"/>
          <xdr:cNvGraphicFramePr/>
        </xdr:nvGraphicFramePr>
        <xdr:xfrm>
          <a:off x="2309811" y="5495925"/>
          <a:ext cx="5580000" cy="3240000"/>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17" name="TextBox 1"/>
          <xdr:cNvSpPr txBox="1"/>
        </xdr:nvSpPr>
        <xdr:spPr>
          <a:xfrm>
            <a:off x="2723524" y="5991225"/>
            <a:ext cx="5149297" cy="2857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800">
                <a:latin typeface="Verdana" panose="020B0604030504040204" pitchFamily="34" charset="0"/>
                <a:ea typeface="Verdana" panose="020B0604030504040204" pitchFamily="34" charset="0"/>
                <a:cs typeface="Verdana" panose="020B0604030504040204" pitchFamily="34" charset="0"/>
              </a:rPr>
              <a:t>Produced by Public Health Wales Observatory, using PHM &amp; MYE (ONS)</a:t>
            </a:r>
          </a:p>
        </xdr:txBody>
      </xdr:sp>
      <xdr:sp macro="" textlink="'LA lookup'!F27">
        <xdr:nvSpPr>
          <xdr:cNvPr id="4" name="TextBox 3"/>
          <xdr:cNvSpPr txBox="1"/>
        </xdr:nvSpPr>
        <xdr:spPr>
          <a:xfrm>
            <a:off x="2733676" y="5610225"/>
            <a:ext cx="49149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6479300-7E87-4D72-83F7-9FA976ADA757}" type="TxLink">
              <a:rPr lang="en-US" sz="900" b="1" i="0" u="none" strike="noStrike">
                <a:solidFill>
                  <a:srgbClr val="000000"/>
                </a:solidFill>
                <a:latin typeface="Verdana"/>
                <a:ea typeface="Verdana"/>
                <a:cs typeface="Verdana"/>
              </a:rPr>
              <a:pPr/>
              <a:t>Top 10 causes of years of life lost (YLL), count, all persons aged under 75, Isle of Anglesey, 2014-16.</a:t>
            </a:fld>
            <a:endParaRPr lang="en-GB" sz="900"/>
          </a:p>
        </xdr:txBody>
      </xdr:sp>
      <xdr:sp macro="" textlink="">
        <xdr:nvSpPr>
          <xdr:cNvPr id="19" name="TextBox 18"/>
          <xdr:cNvSpPr txBox="1"/>
        </xdr:nvSpPr>
        <xdr:spPr>
          <a:xfrm>
            <a:off x="2665430" y="8311144"/>
            <a:ext cx="4977015" cy="283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Verdana" panose="020B0604030504040204" pitchFamily="34" charset="0"/>
                <a:ea typeface="Verdana" panose="020B0604030504040204" pitchFamily="34" charset="0"/>
                <a:cs typeface="Verdana" panose="020B0604030504040204" pitchFamily="34" charset="0"/>
              </a:rPr>
              <a:t>* Includes all infant deaths irrespective of cause and these are not included in any other causes</a:t>
            </a:r>
          </a:p>
        </xdr:txBody>
      </xdr:sp>
    </xdr:grpSp>
    <xdr:clientData/>
  </xdr:twoCellAnchor>
  <xdr:oneCellAnchor>
    <xdr:from>
      <xdr:col>0</xdr:col>
      <xdr:colOff>123825</xdr:colOff>
      <xdr:row>7</xdr:row>
      <xdr:rowOff>171450</xdr:rowOff>
    </xdr:from>
    <xdr:ext cx="1319207" cy="248209"/>
    <xdr:sp macro="" textlink="">
      <xdr:nvSpPr>
        <xdr:cNvPr id="20" name="TextBox 19"/>
        <xdr:cNvSpPr txBox="1"/>
      </xdr:nvSpPr>
      <xdr:spPr>
        <a:xfrm>
          <a:off x="123825" y="1504950"/>
          <a:ext cx="1319207" cy="24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1">
              <a:latin typeface="Verdana" panose="020B0604030504040204" pitchFamily="34" charset="0"/>
              <a:ea typeface="Verdana" panose="020B0604030504040204" pitchFamily="34" charset="0"/>
              <a:cs typeface="Verdana" panose="020B0604030504040204" pitchFamily="34" charset="0"/>
            </a:rPr>
            <a:t>Local</a:t>
          </a:r>
          <a:r>
            <a:rPr lang="en-GB" sz="1000" b="1" baseline="0">
              <a:latin typeface="Verdana" panose="020B0604030504040204" pitchFamily="34" charset="0"/>
              <a:ea typeface="Verdana" panose="020B0604030504040204" pitchFamily="34" charset="0"/>
              <a:cs typeface="Verdana" panose="020B0604030504040204" pitchFamily="34" charset="0"/>
            </a:rPr>
            <a:t> authority</a:t>
          </a:r>
          <a:r>
            <a:rPr lang="en-GB" sz="1000" b="1">
              <a:latin typeface="Verdana" panose="020B0604030504040204" pitchFamily="34" charset="0"/>
              <a:ea typeface="Verdana" panose="020B0604030504040204" pitchFamily="34" charset="0"/>
              <a:cs typeface="Verdana" panose="020B0604030504040204" pitchFamily="34" charset="0"/>
            </a:rPr>
            <a:t>:</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171450</xdr:colOff>
      <xdr:row>5</xdr:row>
      <xdr:rowOff>28575</xdr:rowOff>
    </xdr:to>
    <xdr:pic>
      <xdr:nvPicPr>
        <xdr:cNvPr id="36" name="Picture 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970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9525</xdr:rowOff>
    </xdr:from>
    <xdr:to>
      <xdr:col>16</xdr:col>
      <xdr:colOff>171450</xdr:colOff>
      <xdr:row>7</xdr:row>
      <xdr:rowOff>38100</xdr:rowOff>
    </xdr:to>
    <xdr:pic>
      <xdr:nvPicPr>
        <xdr:cNvPr id="27" name="Picture 2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62025"/>
          <a:ext cx="14497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104775</xdr:colOff>
      <xdr:row>0</xdr:row>
      <xdr:rowOff>66675</xdr:rowOff>
    </xdr:from>
    <xdr:to>
      <xdr:col>3</xdr:col>
      <xdr:colOff>127591</xdr:colOff>
      <xdr:row>4</xdr:row>
      <xdr:rowOff>145996</xdr:rowOff>
    </xdr:to>
    <xdr:pic>
      <xdr:nvPicPr>
        <xdr:cNvPr id="14" name="Picture 13" descr="20160322_InteractiveBanner_BP.jpg"/>
        <xdr:cNvPicPr>
          <a:picLocks/>
        </xdr:cNvPicPr>
      </xdr:nvPicPr>
      <xdr:blipFill>
        <a:blip xmlns:r="http://schemas.openxmlformats.org/officeDocument/2006/relationships" r:embed="rId3" cstate="print"/>
        <a:srcRect t="4423" r="77769" b="9583"/>
        <a:stretch>
          <a:fillRect/>
        </a:stretch>
      </xdr:blipFill>
      <xdr:spPr>
        <a:xfrm>
          <a:off x="238125" y="66675"/>
          <a:ext cx="3232741" cy="841321"/>
        </a:xfrm>
        <a:prstGeom prst="rect">
          <a:avLst/>
        </a:prstGeom>
      </xdr:spPr>
    </xdr:pic>
    <xdr:clientData/>
  </xdr:twoCellAnchor>
  <xdr:oneCellAnchor>
    <xdr:from>
      <xdr:col>2</xdr:col>
      <xdr:colOff>400050</xdr:colOff>
      <xdr:row>17</xdr:row>
      <xdr:rowOff>533400</xdr:rowOff>
    </xdr:from>
    <xdr:ext cx="2579360" cy="409920"/>
    <mc:AlternateContent xmlns:mc="http://schemas.openxmlformats.org/markup-compatibility/2006" xmlns:a14="http://schemas.microsoft.com/office/drawing/2010/main">
      <mc:Choice Requires="a14">
        <xdr:sp macro="" textlink="">
          <xdr:nvSpPr>
            <xdr:cNvPr id="26" name="TextBox 4"/>
            <xdr:cNvSpPr txBox="1"/>
          </xdr:nvSpPr>
          <xdr:spPr>
            <a:xfrm>
              <a:off x="666750" y="2819400"/>
              <a:ext cx="2579360" cy="409920"/>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𝑇𝑜𝑡𝑎𝑙</m:t>
                    </m:r>
                    <m:r>
                      <a:rPr lang="en-GB" sz="1100" b="0" i="1">
                        <a:latin typeface="Cambria Math" panose="02040503050406030204" pitchFamily="18" charset="0"/>
                      </a:rPr>
                      <m:t> </m:t>
                    </m:r>
                    <m:r>
                      <a:rPr lang="en-GB" sz="1100" b="0" i="1">
                        <a:latin typeface="Cambria Math" panose="02040503050406030204" pitchFamily="18" charset="0"/>
                      </a:rPr>
                      <m:t>𝑦𝑒𝑎𝑟𝑠</m:t>
                    </m:r>
                    <m:r>
                      <a:rPr lang="en-GB" sz="1100" b="0" i="1">
                        <a:latin typeface="Cambria Math" panose="02040503050406030204" pitchFamily="18" charset="0"/>
                      </a:rPr>
                      <m:t> </m:t>
                    </m:r>
                    <m:r>
                      <a:rPr lang="en-GB" sz="1100" b="0" i="1">
                        <a:latin typeface="Cambria Math" panose="02040503050406030204" pitchFamily="18" charset="0"/>
                      </a:rPr>
                      <m:t>𝑜𝑓</m:t>
                    </m:r>
                    <m:r>
                      <a:rPr lang="en-GB" sz="1100" b="0" i="1">
                        <a:latin typeface="Cambria Math" panose="02040503050406030204" pitchFamily="18" charset="0"/>
                      </a:rPr>
                      <m:t> </m:t>
                    </m:r>
                    <m:r>
                      <a:rPr lang="en-GB" sz="1100" b="0" i="1">
                        <a:latin typeface="Cambria Math" panose="02040503050406030204" pitchFamily="18" charset="0"/>
                      </a:rPr>
                      <m:t>𝑙𝑖𝑓𝑒</m:t>
                    </m:r>
                    <m:r>
                      <a:rPr lang="en-GB" sz="1100" b="0" i="1">
                        <a:latin typeface="Cambria Math" panose="02040503050406030204" pitchFamily="18" charset="0"/>
                      </a:rPr>
                      <m:t> </m:t>
                    </m:r>
                    <m:r>
                      <a:rPr lang="en-GB" sz="1100" b="0" i="1">
                        <a:latin typeface="Cambria Math" panose="02040503050406030204" pitchFamily="18" charset="0"/>
                      </a:rPr>
                      <m:t>𝑙𝑜𝑠𝑡</m:t>
                    </m:r>
                    <m:r>
                      <a:rPr lang="en-GB" sz="1100" b="0" i="1">
                        <a:latin typeface="Cambria Math" panose="02040503050406030204" pitchFamily="18" charset="0"/>
                      </a:rPr>
                      <m:t>= </m:t>
                    </m:r>
                    <m:nary>
                      <m:naryPr>
                        <m:chr m:val="∑"/>
                        <m:subHide m:val="on"/>
                        <m:supHide m:val="on"/>
                        <m:ctrlPr>
                          <a:rPr lang="en-GB" sz="1100" b="0" i="1">
                            <a:latin typeface="Cambria Math" panose="02040503050406030204" pitchFamily="18" charset="0"/>
                          </a:rPr>
                        </m:ctrlPr>
                      </m:naryPr>
                      <m:sub/>
                      <m:sup/>
                      <m:e>
                        <m:r>
                          <a:rPr lang="en-GB" sz="1100" b="0" i="1">
                            <a:latin typeface="Cambria Math" panose="02040503050406030204" pitchFamily="18" charset="0"/>
                          </a:rPr>
                          <m:t>(</m:t>
                        </m:r>
                      </m:e>
                    </m:nary>
                    <m:r>
                      <a:rPr lang="en-GB" sz="1100" b="0" i="1">
                        <a:latin typeface="Cambria Math" panose="02040503050406030204" pitchFamily="18" charset="0"/>
                      </a:rPr>
                      <m:t>𝐴</m:t>
                    </m:r>
                    <m:r>
                      <a:rPr lang="en-GB" sz="1100" b="0" i="1">
                        <a:latin typeface="Cambria Math" panose="02040503050406030204" pitchFamily="18" charset="0"/>
                      </a:rPr>
                      <m:t>−</m:t>
                    </m:r>
                    <m:r>
                      <a:rPr lang="en-GB" sz="1100" b="0" i="1">
                        <a:latin typeface="Cambria Math" panose="02040503050406030204" pitchFamily="18" charset="0"/>
                      </a:rPr>
                      <m:t>𝑎𝑖</m:t>
                    </m:r>
                    <m:r>
                      <a:rPr lang="en-GB" sz="1100" b="0" i="1">
                        <a:latin typeface="Cambria Math" panose="02040503050406030204" pitchFamily="18" charset="0"/>
                      </a:rPr>
                      <m:t>)</m:t>
                    </m:r>
                    <m:r>
                      <a:rPr lang="en-GB" sz="1100" b="0" i="1">
                        <a:latin typeface="Cambria Math" panose="02040503050406030204" pitchFamily="18" charset="0"/>
                      </a:rPr>
                      <m:t>𝑑𝑖</m:t>
                    </m:r>
                  </m:oMath>
                </m:oMathPara>
              </a14:m>
              <a:endParaRPr lang="en-GB" sz="1100" baseline="-25000">
                <a:latin typeface="Verdana" panose="020B0604030504040204" pitchFamily="34" charset="0"/>
                <a:ea typeface="Verdana" panose="020B0604030504040204" pitchFamily="34" charset="0"/>
                <a:cs typeface="Verdana" panose="020B0604030504040204" pitchFamily="34" charset="0"/>
              </a:endParaRPr>
            </a:p>
          </xdr:txBody>
        </xdr:sp>
      </mc:Choice>
      <mc:Fallback xmlns="">
        <xdr:sp macro="" textlink="">
          <xdr:nvSpPr>
            <xdr:cNvPr id="26" name="TextBox 4"/>
            <xdr:cNvSpPr txBox="1"/>
          </xdr:nvSpPr>
          <xdr:spPr>
            <a:xfrm>
              <a:off x="666750" y="2819400"/>
              <a:ext cx="2579360" cy="409920"/>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r>
                <a:rPr lang="en-GB" sz="1100" b="0" i="0">
                  <a:latin typeface="Cambria Math" panose="02040503050406030204" pitchFamily="18" charset="0"/>
                </a:rPr>
                <a:t>𝑇𝑜𝑡𝑎𝑙 𝑦𝑒𝑎𝑟𝑠 𝑜𝑓 𝑙𝑖𝑓𝑒 𝑙𝑜𝑠𝑡= ∑▒( 𝐴−𝑎𝑖)𝑑𝑖</a:t>
              </a:r>
              <a:endParaRPr lang="en-GB" sz="1100" baseline="-25000">
                <a:latin typeface="Verdana" panose="020B0604030504040204" pitchFamily="34" charset="0"/>
                <a:ea typeface="Verdana" panose="020B0604030504040204" pitchFamily="34" charset="0"/>
                <a:cs typeface="Verdana" panose="020B0604030504040204" pitchFamily="34" charset="0"/>
              </a:endParaRPr>
            </a:p>
          </xdr:txBody>
        </xdr:sp>
      </mc:Fallback>
    </mc:AlternateContent>
    <xdr:clientData/>
  </xdr:oneCellAnchor>
  <xdr:twoCellAnchor>
    <xdr:from>
      <xdr:col>1</xdr:col>
      <xdr:colOff>152399</xdr:colOff>
      <xdr:row>5</xdr:row>
      <xdr:rowOff>66675</xdr:rowOff>
    </xdr:from>
    <xdr:to>
      <xdr:col>10</xdr:col>
      <xdr:colOff>447674</xdr:colOff>
      <xdr:row>7</xdr:row>
      <xdr:rowOff>2475</xdr:rowOff>
    </xdr:to>
    <xdr:grpSp>
      <xdr:nvGrpSpPr>
        <xdr:cNvPr id="28" name="Group 27"/>
        <xdr:cNvGrpSpPr/>
      </xdr:nvGrpSpPr>
      <xdr:grpSpPr>
        <a:xfrm>
          <a:off x="285749" y="1019175"/>
          <a:ext cx="10829925" cy="316800"/>
          <a:chOff x="4610100" y="5514975"/>
          <a:chExt cx="10807125" cy="316800"/>
        </a:xfrm>
        <a:solidFill>
          <a:srgbClr val="000000">
            <a:alpha val="0"/>
          </a:srgbClr>
        </a:solidFill>
      </xdr:grpSpPr>
      <xdr:sp macro="" textlink="">
        <xdr:nvSpPr>
          <xdr:cNvPr id="29" name="Rectangle 28">
            <a:hlinkClick xmlns:r="http://schemas.openxmlformats.org/officeDocument/2006/relationships" r:id="rId4" tooltip="Introduction"/>
          </xdr:cNvPr>
          <xdr:cNvSpPr/>
        </xdr:nvSpPr>
        <xdr:spPr>
          <a:xfrm>
            <a:off x="46101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5" tooltip="Wales"/>
          </xdr:cNvPr>
          <xdr:cNvSpPr/>
        </xdr:nvSpPr>
        <xdr:spPr>
          <a:xfrm>
            <a:off x="56959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6" tooltip="Health Board"/>
          </xdr:cNvPr>
          <xdr:cNvSpPr/>
        </xdr:nvSpPr>
        <xdr:spPr>
          <a:xfrm>
            <a:off x="67818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7" tooltip="Local Authority"/>
          </xdr:cNvPr>
          <xdr:cNvSpPr/>
        </xdr:nvSpPr>
        <xdr:spPr>
          <a:xfrm>
            <a:off x="78676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8" tooltip="Technical guide"/>
          </xdr:cNvPr>
          <xdr:cNvSpPr/>
        </xdr:nvSpPr>
        <xdr:spPr>
          <a:xfrm>
            <a:off x="122015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9" tooltip="Interpretation guide"/>
          </xdr:cNvPr>
          <xdr:cNvSpPr/>
        </xdr:nvSpPr>
        <xdr:spPr>
          <a:xfrm>
            <a:off x="1328737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10" tooltip="How to copy charts &amp; tables"/>
          </xdr:cNvPr>
          <xdr:cNvSpPr/>
        </xdr:nvSpPr>
        <xdr:spPr>
          <a:xfrm>
            <a:off x="143732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209550</xdr:colOff>
      <xdr:row>5</xdr:row>
      <xdr:rowOff>28575</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970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7</xdr:row>
      <xdr:rowOff>0</xdr:rowOff>
    </xdr:from>
    <xdr:to>
      <xdr:col>10</xdr:col>
      <xdr:colOff>382655</xdr:colOff>
      <xdr:row>7</xdr:row>
      <xdr:rowOff>0</xdr:rowOff>
    </xdr:to>
    <xdr:sp macro="" textlink="">
      <xdr:nvSpPr>
        <xdr:cNvPr id="61" name="Rectangle 60"/>
        <xdr:cNvSpPr/>
      </xdr:nvSpPr>
      <xdr:spPr>
        <a:xfrm rot="18984415">
          <a:off x="238125" y="3781424"/>
          <a:ext cx="5897630" cy="15238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4000">
            <a:solidFill>
              <a:schemeClr val="bg1">
                <a:lumMod val="50000"/>
              </a:schemeClr>
            </a:solidFill>
            <a:latin typeface="Verdana" pitchFamily="34" charset="0"/>
            <a:ea typeface="Verdana" pitchFamily="34" charset="0"/>
            <a:cs typeface="Verdana" pitchFamily="34" charset="0"/>
          </a:endParaRPr>
        </a:p>
        <a:p>
          <a:pPr algn="ctr"/>
          <a:r>
            <a:rPr lang="en-GB" sz="4000">
              <a:solidFill>
                <a:schemeClr val="bg1">
                  <a:lumMod val="50000"/>
                </a:schemeClr>
              </a:solidFill>
              <a:latin typeface="Verdana" pitchFamily="34" charset="0"/>
              <a:ea typeface="Verdana" pitchFamily="34" charset="0"/>
              <a:cs typeface="Verdana" pitchFamily="34" charset="0"/>
            </a:rPr>
            <a:t>xample</a:t>
          </a:r>
        </a:p>
      </xdr:txBody>
    </xdr:sp>
    <xdr:clientData/>
  </xdr:twoCellAnchor>
  <xdr:twoCellAnchor>
    <xdr:from>
      <xdr:col>0</xdr:col>
      <xdr:colOff>238125</xdr:colOff>
      <xdr:row>0</xdr:row>
      <xdr:rowOff>66675</xdr:rowOff>
    </xdr:from>
    <xdr:to>
      <xdr:col>6</xdr:col>
      <xdr:colOff>156166</xdr:colOff>
      <xdr:row>4</xdr:row>
      <xdr:rowOff>145996</xdr:rowOff>
    </xdr:to>
    <xdr:pic>
      <xdr:nvPicPr>
        <xdr:cNvPr id="48" name="Picture 47"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clientData/>
  </xdr:twoCellAnchor>
  <xdr:twoCellAnchor editAs="oneCell">
    <xdr:from>
      <xdr:col>0</xdr:col>
      <xdr:colOff>0</xdr:colOff>
      <xdr:row>5</xdr:row>
      <xdr:rowOff>9525</xdr:rowOff>
    </xdr:from>
    <xdr:to>
      <xdr:col>24</xdr:col>
      <xdr:colOff>209550</xdr:colOff>
      <xdr:row>7</xdr:row>
      <xdr:rowOff>38100</xdr:rowOff>
    </xdr:to>
    <xdr:pic>
      <xdr:nvPicPr>
        <xdr:cNvPr id="15"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62025"/>
          <a:ext cx="14497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xdr:colOff>
      <xdr:row>5</xdr:row>
      <xdr:rowOff>85725</xdr:rowOff>
    </xdr:from>
    <xdr:to>
      <xdr:col>18</xdr:col>
      <xdr:colOff>495300</xdr:colOff>
      <xdr:row>7</xdr:row>
      <xdr:rowOff>0</xdr:rowOff>
    </xdr:to>
    <xdr:grpSp>
      <xdr:nvGrpSpPr>
        <xdr:cNvPr id="25" name="Group 24"/>
        <xdr:cNvGrpSpPr/>
      </xdr:nvGrpSpPr>
      <xdr:grpSpPr>
        <a:xfrm>
          <a:off x="285750" y="1038225"/>
          <a:ext cx="10839450" cy="295275"/>
          <a:chOff x="4610100" y="5514975"/>
          <a:chExt cx="10807125" cy="316800"/>
        </a:xfrm>
        <a:solidFill>
          <a:srgbClr val="000000">
            <a:alpha val="0"/>
          </a:srgbClr>
        </a:solidFill>
      </xdr:grpSpPr>
      <xdr:sp macro="" textlink="">
        <xdr:nvSpPr>
          <xdr:cNvPr id="26" name="Rectangle 25">
            <a:hlinkClick xmlns:r="http://schemas.openxmlformats.org/officeDocument/2006/relationships" r:id="rId4" tooltip="Introduction"/>
          </xdr:cNvPr>
          <xdr:cNvSpPr/>
        </xdr:nvSpPr>
        <xdr:spPr>
          <a:xfrm>
            <a:off x="46101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5" tooltip="Wales"/>
          </xdr:cNvPr>
          <xdr:cNvSpPr/>
        </xdr:nvSpPr>
        <xdr:spPr>
          <a:xfrm>
            <a:off x="56959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6" tooltip="Health Board"/>
          </xdr:cNvPr>
          <xdr:cNvSpPr/>
        </xdr:nvSpPr>
        <xdr:spPr>
          <a:xfrm>
            <a:off x="67818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7" tooltip="Local Authority"/>
          </xdr:cNvPr>
          <xdr:cNvSpPr/>
        </xdr:nvSpPr>
        <xdr:spPr>
          <a:xfrm>
            <a:off x="78676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8" tooltip="Technical guide"/>
          </xdr:cNvPr>
          <xdr:cNvSpPr/>
        </xdr:nvSpPr>
        <xdr:spPr>
          <a:xfrm>
            <a:off x="122015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9" tooltip="Interpretation guide"/>
          </xdr:cNvPr>
          <xdr:cNvSpPr/>
        </xdr:nvSpPr>
        <xdr:spPr>
          <a:xfrm>
            <a:off x="1328737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10" tooltip="How to copy charts &amp; tables"/>
          </xdr:cNvPr>
          <xdr:cNvSpPr/>
        </xdr:nvSpPr>
        <xdr:spPr>
          <a:xfrm>
            <a:off x="143732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oneCell">
    <xdr:from>
      <xdr:col>6</xdr:col>
      <xdr:colOff>495301</xdr:colOff>
      <xdr:row>7</xdr:row>
      <xdr:rowOff>57151</xdr:rowOff>
    </xdr:from>
    <xdr:to>
      <xdr:col>16</xdr:col>
      <xdr:colOff>502437</xdr:colOff>
      <xdr:row>32</xdr:row>
      <xdr:rowOff>38101</xdr:rowOff>
    </xdr:to>
    <xdr:pic>
      <xdr:nvPicPr>
        <xdr:cNvPr id="2" name="Picture 1"/>
        <xdr:cNvPicPr>
          <a:picLocks noChangeAspect="1"/>
        </xdr:cNvPicPr>
      </xdr:nvPicPr>
      <xdr:blipFill>
        <a:blip xmlns:r="http://schemas.openxmlformats.org/officeDocument/2006/relationships" r:embed="rId11"/>
        <a:stretch>
          <a:fillRect/>
        </a:stretch>
      </xdr:blipFill>
      <xdr:spPr>
        <a:xfrm>
          <a:off x="3810001" y="2724151"/>
          <a:ext cx="6103136" cy="4743450"/>
        </a:xfrm>
        <a:prstGeom prst="rect">
          <a:avLst/>
        </a:prstGeom>
      </xdr:spPr>
    </xdr:pic>
    <xdr:clientData/>
  </xdr:twoCellAnchor>
  <xdr:twoCellAnchor>
    <xdr:from>
      <xdr:col>4</xdr:col>
      <xdr:colOff>419100</xdr:colOff>
      <xdr:row>22</xdr:row>
      <xdr:rowOff>152400</xdr:rowOff>
    </xdr:from>
    <xdr:to>
      <xdr:col>6</xdr:col>
      <xdr:colOff>581025</xdr:colOff>
      <xdr:row>28</xdr:row>
      <xdr:rowOff>57151</xdr:rowOff>
    </xdr:to>
    <xdr:cxnSp macro="">
      <xdr:nvCxnSpPr>
        <xdr:cNvPr id="6" name="Straight Arrow Connector 5"/>
        <xdr:cNvCxnSpPr/>
      </xdr:nvCxnSpPr>
      <xdr:spPr>
        <a:xfrm>
          <a:off x="2514600" y="4343400"/>
          <a:ext cx="1381125" cy="10477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228599</xdr:colOff>
      <xdr:row>21</xdr:row>
      <xdr:rowOff>95249</xdr:rowOff>
    </xdr:from>
    <xdr:to>
      <xdr:col>4</xdr:col>
      <xdr:colOff>352424</xdr:colOff>
      <xdr:row>28</xdr:row>
      <xdr:rowOff>66674</xdr:rowOff>
    </xdr:to>
    <xdr:sp macro="" textlink="">
      <xdr:nvSpPr>
        <xdr:cNvPr id="7" name="TextBox 6"/>
        <xdr:cNvSpPr txBox="1"/>
      </xdr:nvSpPr>
      <xdr:spPr>
        <a:xfrm>
          <a:off x="228599" y="4095749"/>
          <a:ext cx="2219325" cy="1304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Verdana" panose="020B0604030504040204" pitchFamily="34" charset="0"/>
            </a:rPr>
            <a:t>Top 10 is the sum of the top 10 causes of death in the specified</a:t>
          </a:r>
          <a:r>
            <a:rPr lang="en-GB" sz="1000" baseline="0">
              <a:latin typeface="Verdana" panose="020B0604030504040204" pitchFamily="34" charset="0"/>
            </a:rPr>
            <a:t> area</a:t>
          </a:r>
          <a:endParaRPr lang="en-GB" sz="1000">
            <a:latin typeface="Verdana" panose="020B0604030504040204" pitchFamily="34" charset="0"/>
          </a:endParaRPr>
        </a:p>
        <a:p>
          <a:endParaRPr lang="en-GB" sz="1000">
            <a:latin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latin typeface="Verdana" panose="020B0604030504040204" pitchFamily="34" charset="0"/>
            </a:rPr>
            <a:t>Top 20 is the sum of the top 20 causes of death </a:t>
          </a:r>
          <a:r>
            <a:rPr lang="en-GB" sz="1000">
              <a:solidFill>
                <a:schemeClr val="dk1"/>
              </a:solidFill>
              <a:effectLst/>
              <a:latin typeface="Verdana" panose="020B0604030504040204" pitchFamily="34" charset="0"/>
              <a:ea typeface="+mn-ea"/>
              <a:cs typeface="+mn-cs"/>
            </a:rPr>
            <a:t>in the specified</a:t>
          </a:r>
          <a:r>
            <a:rPr lang="en-GB" sz="1000" baseline="0">
              <a:solidFill>
                <a:schemeClr val="dk1"/>
              </a:solidFill>
              <a:effectLst/>
              <a:latin typeface="Verdana" panose="020B0604030504040204" pitchFamily="34" charset="0"/>
              <a:ea typeface="+mn-ea"/>
              <a:cs typeface="+mn-cs"/>
            </a:rPr>
            <a:t> area</a:t>
          </a:r>
          <a:endParaRPr lang="en-GB" sz="1000">
            <a:effectLst/>
            <a:latin typeface="Verdana" panose="020B0604030504040204" pitchFamily="34" charset="0"/>
          </a:endParaRPr>
        </a:p>
        <a:p>
          <a:endParaRPr lang="en-GB" sz="1100"/>
        </a:p>
      </xdr:txBody>
    </xdr:sp>
    <xdr:clientData/>
  </xdr:twoCellAnchor>
  <xdr:twoCellAnchor>
    <xdr:from>
      <xdr:col>4</xdr:col>
      <xdr:colOff>409575</xdr:colOff>
      <xdr:row>26</xdr:row>
      <xdr:rowOff>38100</xdr:rowOff>
    </xdr:from>
    <xdr:to>
      <xdr:col>6</xdr:col>
      <xdr:colOff>581025</xdr:colOff>
      <xdr:row>29</xdr:row>
      <xdr:rowOff>28575</xdr:rowOff>
    </xdr:to>
    <xdr:cxnSp macro="">
      <xdr:nvCxnSpPr>
        <xdr:cNvPr id="21" name="Straight Arrow Connector 20"/>
        <xdr:cNvCxnSpPr/>
      </xdr:nvCxnSpPr>
      <xdr:spPr>
        <a:xfrm>
          <a:off x="2505075" y="4991100"/>
          <a:ext cx="1390650" cy="561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228599</xdr:colOff>
      <xdr:row>28</xdr:row>
      <xdr:rowOff>47625</xdr:rowOff>
    </xdr:from>
    <xdr:to>
      <xdr:col>4</xdr:col>
      <xdr:colOff>247649</xdr:colOff>
      <xdr:row>33</xdr:row>
      <xdr:rowOff>95250</xdr:rowOff>
    </xdr:to>
    <xdr:sp macro="" textlink="">
      <xdr:nvSpPr>
        <xdr:cNvPr id="23" name="TextBox 22"/>
        <xdr:cNvSpPr txBox="1"/>
      </xdr:nvSpPr>
      <xdr:spPr>
        <a:xfrm>
          <a:off x="228599" y="5762625"/>
          <a:ext cx="211455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Verdana" panose="020B0604030504040204" pitchFamily="34" charset="0"/>
              <a:ea typeface="Verdana" panose="020B0604030504040204" pitchFamily="34" charset="0"/>
              <a:cs typeface="Verdana" panose="020B0604030504040204" pitchFamily="34" charset="0"/>
            </a:rPr>
            <a:t>All causes</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is the sum of all</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causes of death in the specified</a:t>
          </a:r>
          <a:r>
            <a:rPr lang="en-GB" sz="1000" baseline="0">
              <a:latin typeface="Verdana" panose="020B0604030504040204" pitchFamily="34" charset="0"/>
              <a:ea typeface="Verdana" panose="020B0604030504040204" pitchFamily="34" charset="0"/>
              <a:cs typeface="Verdana" panose="020B0604030504040204" pitchFamily="34" charset="0"/>
            </a:rPr>
            <a:t> area</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19050</xdr:colOff>
      <xdr:row>29</xdr:row>
      <xdr:rowOff>142875</xdr:rowOff>
    </xdr:from>
    <xdr:to>
      <xdr:col>6</xdr:col>
      <xdr:colOff>552450</xdr:colOff>
      <xdr:row>29</xdr:row>
      <xdr:rowOff>180976</xdr:rowOff>
    </xdr:to>
    <xdr:cxnSp macro="">
      <xdr:nvCxnSpPr>
        <xdr:cNvPr id="34" name="Straight Arrow Connector 33"/>
        <xdr:cNvCxnSpPr/>
      </xdr:nvCxnSpPr>
      <xdr:spPr>
        <a:xfrm>
          <a:off x="2114550" y="6048375"/>
          <a:ext cx="1752600" cy="381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228599</xdr:colOff>
      <xdr:row>7</xdr:row>
      <xdr:rowOff>76199</xdr:rowOff>
    </xdr:from>
    <xdr:to>
      <xdr:col>6</xdr:col>
      <xdr:colOff>9524</xdr:colOff>
      <xdr:row>14</xdr:row>
      <xdr:rowOff>104774</xdr:rowOff>
    </xdr:to>
    <xdr:sp macro="" textlink="">
      <xdr:nvSpPr>
        <xdr:cNvPr id="35" name="TextBox 34"/>
        <xdr:cNvSpPr txBox="1"/>
      </xdr:nvSpPr>
      <xdr:spPr>
        <a:xfrm>
          <a:off x="228599" y="1409699"/>
          <a:ext cx="3095625" cy="1362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Verdana" panose="020B0604030504040204" pitchFamily="34" charset="0"/>
              <a:ea typeface="Verdana" panose="020B0604030504040204" pitchFamily="34" charset="0"/>
              <a:cs typeface="Verdana" panose="020B0604030504040204" pitchFamily="34" charset="0"/>
            </a:rPr>
            <a:t>Years of Life Lost (YLL) is a measure of premature mortality. It represents the number of years of life lost when a person dies prematurely, assuming that they would have lived to age 75. The figure quoted is the total number of years of life lost by the specified cause, for all persons who died prematurely. </a:t>
          </a:r>
        </a:p>
      </xdr:txBody>
    </xdr:sp>
    <xdr:clientData/>
  </xdr:twoCellAnchor>
  <xdr:twoCellAnchor>
    <xdr:from>
      <xdr:col>6</xdr:col>
      <xdr:colOff>9524</xdr:colOff>
      <xdr:row>10</xdr:row>
      <xdr:rowOff>66675</xdr:rowOff>
    </xdr:from>
    <xdr:to>
      <xdr:col>9</xdr:col>
      <xdr:colOff>123825</xdr:colOff>
      <xdr:row>10</xdr:row>
      <xdr:rowOff>185737</xdr:rowOff>
    </xdr:to>
    <xdr:cxnSp macro="">
      <xdr:nvCxnSpPr>
        <xdr:cNvPr id="36" name="Straight Arrow Connector 35"/>
        <xdr:cNvCxnSpPr>
          <a:stCxn id="35" idx="3"/>
        </xdr:cNvCxnSpPr>
      </xdr:nvCxnSpPr>
      <xdr:spPr>
        <a:xfrm flipV="1">
          <a:off x="3324224" y="1971675"/>
          <a:ext cx="1943101" cy="1190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228599</xdr:colOff>
      <xdr:row>17</xdr:row>
      <xdr:rowOff>85725</xdr:rowOff>
    </xdr:from>
    <xdr:to>
      <xdr:col>4</xdr:col>
      <xdr:colOff>247649</xdr:colOff>
      <xdr:row>22</xdr:row>
      <xdr:rowOff>133350</xdr:rowOff>
    </xdr:to>
    <xdr:sp macro="" textlink="">
      <xdr:nvSpPr>
        <xdr:cNvPr id="37" name="TextBox 36"/>
        <xdr:cNvSpPr txBox="1"/>
      </xdr:nvSpPr>
      <xdr:spPr>
        <a:xfrm>
          <a:off x="228599" y="3324225"/>
          <a:ext cx="211455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Verdana" panose="020B0604030504040204" pitchFamily="34" charset="0"/>
            </a:rPr>
            <a:t>Percentage of Total YLL is the amount by which each cause of death contributes</a:t>
          </a:r>
          <a:r>
            <a:rPr lang="en-GB" sz="1000" baseline="0">
              <a:latin typeface="Verdana" panose="020B0604030504040204" pitchFamily="34" charset="0"/>
            </a:rPr>
            <a:t> to the total YLL</a:t>
          </a:r>
          <a:endParaRPr lang="en-GB" sz="1000">
            <a:latin typeface="Verdana" panose="020B0604030504040204" pitchFamily="34" charset="0"/>
          </a:endParaRPr>
        </a:p>
      </xdr:txBody>
    </xdr:sp>
    <xdr:clientData/>
  </xdr:twoCellAnchor>
  <xdr:twoCellAnchor>
    <xdr:from>
      <xdr:col>5</xdr:col>
      <xdr:colOff>0</xdr:colOff>
      <xdr:row>10</xdr:row>
      <xdr:rowOff>114300</xdr:rowOff>
    </xdr:from>
    <xdr:to>
      <xdr:col>10</xdr:col>
      <xdr:colOff>171450</xdr:colOff>
      <xdr:row>15</xdr:row>
      <xdr:rowOff>161925</xdr:rowOff>
    </xdr:to>
    <xdr:cxnSp macro="">
      <xdr:nvCxnSpPr>
        <xdr:cNvPr id="38" name="Straight Arrow Connector 37"/>
        <xdr:cNvCxnSpPr/>
      </xdr:nvCxnSpPr>
      <xdr:spPr>
        <a:xfrm flipV="1">
          <a:off x="2705100" y="2019300"/>
          <a:ext cx="3219450" cy="10001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228599</xdr:colOff>
      <xdr:row>14</xdr:row>
      <xdr:rowOff>66675</xdr:rowOff>
    </xdr:from>
    <xdr:to>
      <xdr:col>4</xdr:col>
      <xdr:colOff>609599</xdr:colOff>
      <xdr:row>19</xdr:row>
      <xdr:rowOff>114300</xdr:rowOff>
    </xdr:to>
    <xdr:sp macro="" textlink="">
      <xdr:nvSpPr>
        <xdr:cNvPr id="40" name="TextBox 39"/>
        <xdr:cNvSpPr txBox="1"/>
      </xdr:nvSpPr>
      <xdr:spPr>
        <a:xfrm>
          <a:off x="228599" y="2733675"/>
          <a:ext cx="24765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Verdana" panose="020B0604030504040204" pitchFamily="34" charset="0"/>
            </a:rPr>
            <a:t>Annual</a:t>
          </a:r>
          <a:r>
            <a:rPr lang="en-GB" sz="1000" baseline="0">
              <a:latin typeface="Verdana" panose="020B0604030504040204" pitchFamily="34" charset="0"/>
            </a:rPr>
            <a:t> average is the Total YLL divided by the number of years of data being used (in this case 3)</a:t>
          </a:r>
          <a:endParaRPr lang="en-GB" sz="1000">
            <a:latin typeface="Verdana" panose="020B0604030504040204" pitchFamily="34" charset="0"/>
          </a:endParaRPr>
        </a:p>
      </xdr:txBody>
    </xdr:sp>
    <xdr:clientData/>
  </xdr:twoCellAnchor>
  <xdr:twoCellAnchor>
    <xdr:from>
      <xdr:col>4</xdr:col>
      <xdr:colOff>561975</xdr:colOff>
      <xdr:row>10</xdr:row>
      <xdr:rowOff>142876</xdr:rowOff>
    </xdr:from>
    <xdr:to>
      <xdr:col>11</xdr:col>
      <xdr:colOff>190500</xdr:colOff>
      <xdr:row>18</xdr:row>
      <xdr:rowOff>152400</xdr:rowOff>
    </xdr:to>
    <xdr:cxnSp macro="">
      <xdr:nvCxnSpPr>
        <xdr:cNvPr id="42" name="Straight Arrow Connector 41"/>
        <xdr:cNvCxnSpPr/>
      </xdr:nvCxnSpPr>
      <xdr:spPr>
        <a:xfrm flipV="1">
          <a:off x="2657475" y="2047876"/>
          <a:ext cx="3895725" cy="15335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209550</xdr:colOff>
      <xdr:row>5</xdr:row>
      <xdr:rowOff>28575</xdr:rowOff>
    </xdr:to>
    <xdr:pic>
      <xdr:nvPicPr>
        <xdr:cNvPr id="39"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970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52112</xdr:colOff>
      <xdr:row>28</xdr:row>
      <xdr:rowOff>11770</xdr:rowOff>
    </xdr:from>
    <xdr:to>
      <xdr:col>11</xdr:col>
      <xdr:colOff>343790</xdr:colOff>
      <xdr:row>39</xdr:row>
      <xdr:rowOff>61245</xdr:rowOff>
    </xdr:to>
    <xdr:pic>
      <xdr:nvPicPr>
        <xdr:cNvPr id="26" name="Picture 8"/>
        <xdr:cNvPicPr>
          <a:picLocks noChangeAspect="1" noChangeArrowheads="1"/>
        </xdr:cNvPicPr>
      </xdr:nvPicPr>
      <xdr:blipFill>
        <a:blip xmlns:r="http://schemas.openxmlformats.org/officeDocument/2006/relationships" r:embed="rId2" cstate="print"/>
        <a:srcRect l="48224" t="7884" r="45427" b="68825"/>
        <a:stretch>
          <a:fillRect/>
        </a:stretch>
      </xdr:blipFill>
      <xdr:spPr bwMode="auto">
        <a:xfrm>
          <a:off x="5205137" y="5155270"/>
          <a:ext cx="1510878" cy="2144975"/>
        </a:xfrm>
        <a:prstGeom prst="rect">
          <a:avLst/>
        </a:prstGeom>
        <a:noFill/>
        <a:ln w="1">
          <a:noFill/>
          <a:miter lim="800000"/>
          <a:headEnd/>
          <a:tailEnd type="none" w="med" len="med"/>
        </a:ln>
        <a:effectLst/>
      </xdr:spPr>
    </xdr:pic>
    <xdr:clientData/>
  </xdr:twoCellAnchor>
  <xdr:twoCellAnchor editAs="oneCell">
    <xdr:from>
      <xdr:col>11</xdr:col>
      <xdr:colOff>561976</xdr:colOff>
      <xdr:row>28</xdr:row>
      <xdr:rowOff>1</xdr:rowOff>
    </xdr:from>
    <xdr:to>
      <xdr:col>17</xdr:col>
      <xdr:colOff>19050</xdr:colOff>
      <xdr:row>38</xdr:row>
      <xdr:rowOff>156261</xdr:rowOff>
    </xdr:to>
    <xdr:pic>
      <xdr:nvPicPr>
        <xdr:cNvPr id="27" name="Picture 9"/>
        <xdr:cNvPicPr>
          <a:picLocks noChangeAspect="1" noChangeArrowheads="1"/>
        </xdr:cNvPicPr>
      </xdr:nvPicPr>
      <xdr:blipFill>
        <a:blip xmlns:r="http://schemas.openxmlformats.org/officeDocument/2006/relationships" r:embed="rId3" cstate="print"/>
        <a:srcRect l="53184" t="10805" r="26985" b="55283"/>
        <a:stretch>
          <a:fillRect/>
        </a:stretch>
      </xdr:blipFill>
      <xdr:spPr bwMode="auto">
        <a:xfrm>
          <a:off x="6934201" y="5143501"/>
          <a:ext cx="3114674" cy="2061260"/>
        </a:xfrm>
        <a:prstGeom prst="rect">
          <a:avLst/>
        </a:prstGeom>
        <a:noFill/>
        <a:ln w="1">
          <a:noFill/>
          <a:miter lim="800000"/>
          <a:headEnd/>
          <a:tailEnd type="none" w="med" len="med"/>
        </a:ln>
        <a:effectLst/>
      </xdr:spPr>
    </xdr:pic>
    <xdr:clientData/>
  </xdr:twoCellAnchor>
  <xdr:twoCellAnchor>
    <xdr:from>
      <xdr:col>0</xdr:col>
      <xdr:colOff>238125</xdr:colOff>
      <xdr:row>0</xdr:row>
      <xdr:rowOff>66675</xdr:rowOff>
    </xdr:from>
    <xdr:to>
      <xdr:col>6</xdr:col>
      <xdr:colOff>156166</xdr:colOff>
      <xdr:row>4</xdr:row>
      <xdr:rowOff>145996</xdr:rowOff>
    </xdr:to>
    <xdr:pic>
      <xdr:nvPicPr>
        <xdr:cNvPr id="29" name="Picture 28" descr="20160322_InteractiveBanner_BP.jpg"/>
        <xdr:cNvPicPr>
          <a:picLocks/>
        </xdr:cNvPicPr>
      </xdr:nvPicPr>
      <xdr:blipFill>
        <a:blip xmlns:r="http://schemas.openxmlformats.org/officeDocument/2006/relationships" r:embed="rId4" cstate="print"/>
        <a:srcRect t="4423" r="77769" b="9583"/>
        <a:stretch>
          <a:fillRect/>
        </a:stretch>
      </xdr:blipFill>
      <xdr:spPr>
        <a:xfrm>
          <a:off x="238125" y="66675"/>
          <a:ext cx="3232741" cy="841321"/>
        </a:xfrm>
        <a:prstGeom prst="rect">
          <a:avLst/>
        </a:prstGeom>
      </xdr:spPr>
    </xdr:pic>
    <xdr:clientData/>
  </xdr:twoCellAnchor>
  <xdr:twoCellAnchor editAs="oneCell">
    <xdr:from>
      <xdr:col>0</xdr:col>
      <xdr:colOff>0</xdr:colOff>
      <xdr:row>5</xdr:row>
      <xdr:rowOff>9525</xdr:rowOff>
    </xdr:from>
    <xdr:to>
      <xdr:col>24</xdr:col>
      <xdr:colOff>209550</xdr:colOff>
      <xdr:row>7</xdr:row>
      <xdr:rowOff>38100</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62025"/>
          <a:ext cx="14497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5</xdr:row>
      <xdr:rowOff>85724</xdr:rowOff>
    </xdr:from>
    <xdr:to>
      <xdr:col>18</xdr:col>
      <xdr:colOff>457200</xdr:colOff>
      <xdr:row>6</xdr:row>
      <xdr:rowOff>183449</xdr:rowOff>
    </xdr:to>
    <xdr:grpSp>
      <xdr:nvGrpSpPr>
        <xdr:cNvPr id="31" name="Group 30"/>
        <xdr:cNvGrpSpPr/>
      </xdr:nvGrpSpPr>
      <xdr:grpSpPr>
        <a:xfrm>
          <a:off x="314325" y="1038224"/>
          <a:ext cx="10772775" cy="288225"/>
          <a:chOff x="4610100" y="5514975"/>
          <a:chExt cx="10807125" cy="316800"/>
        </a:xfrm>
        <a:solidFill>
          <a:srgbClr val="000000">
            <a:alpha val="0"/>
          </a:srgbClr>
        </a:solidFill>
      </xdr:grpSpPr>
      <xdr:sp macro="" textlink="">
        <xdr:nvSpPr>
          <xdr:cNvPr id="32" name="Rectangle 31">
            <a:hlinkClick xmlns:r="http://schemas.openxmlformats.org/officeDocument/2006/relationships" r:id="rId6" tooltip="Introduction"/>
          </xdr:cNvPr>
          <xdr:cNvSpPr/>
        </xdr:nvSpPr>
        <xdr:spPr>
          <a:xfrm>
            <a:off x="46101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7" tooltip="Wales"/>
          </xdr:cNvPr>
          <xdr:cNvSpPr/>
        </xdr:nvSpPr>
        <xdr:spPr>
          <a:xfrm>
            <a:off x="56959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8" tooltip="Health Board"/>
          </xdr:cNvPr>
          <xdr:cNvSpPr/>
        </xdr:nvSpPr>
        <xdr:spPr>
          <a:xfrm>
            <a:off x="678180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9" tooltip="Local Authority"/>
          </xdr:cNvPr>
          <xdr:cNvSpPr/>
        </xdr:nvSpPr>
        <xdr:spPr>
          <a:xfrm>
            <a:off x="7867650"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10" tooltip="Technical guide"/>
          </xdr:cNvPr>
          <xdr:cNvSpPr/>
        </xdr:nvSpPr>
        <xdr:spPr>
          <a:xfrm>
            <a:off x="122015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11" tooltip="Interpretation guide"/>
          </xdr:cNvPr>
          <xdr:cNvSpPr/>
        </xdr:nvSpPr>
        <xdr:spPr>
          <a:xfrm>
            <a:off x="1328737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12" tooltip="How to copy charts &amp; tables"/>
          </xdr:cNvPr>
          <xdr:cNvSpPr/>
        </xdr:nvSpPr>
        <xdr:spPr>
          <a:xfrm>
            <a:off x="14373225" y="551497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13</xdr:col>
      <xdr:colOff>0</xdr:colOff>
      <xdr:row>9</xdr:row>
      <xdr:rowOff>0</xdr:rowOff>
    </xdr:from>
    <xdr:to>
      <xdr:col>20</xdr:col>
      <xdr:colOff>303963</xdr:colOff>
      <xdr:row>26</xdr:row>
      <xdr:rowOff>37500</xdr:rowOff>
    </xdr:to>
    <xdr:grpSp>
      <xdr:nvGrpSpPr>
        <xdr:cNvPr id="17" name="Group 16"/>
        <xdr:cNvGrpSpPr/>
      </xdr:nvGrpSpPr>
      <xdr:grpSpPr>
        <a:xfrm>
          <a:off x="7581900" y="1714500"/>
          <a:ext cx="4571163" cy="3276000"/>
          <a:chOff x="7219950" y="190500"/>
          <a:chExt cx="4571163" cy="3276000"/>
        </a:xfrm>
      </xdr:grpSpPr>
      <xdr:pic>
        <xdr:nvPicPr>
          <xdr:cNvPr id="18" name="Picture 17"/>
          <xdr:cNvPicPr>
            <a:picLocks noChangeAspect="1" noChangeArrowheads="1"/>
          </xdr:cNvPicPr>
        </xdr:nvPicPr>
        <xdr:blipFill>
          <a:blip xmlns:r="http://schemas.openxmlformats.org/officeDocument/2006/relationships" r:embed="rId13"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9" name="TextBox 18"/>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xdr:col>
      <xdr:colOff>0</xdr:colOff>
      <xdr:row>28</xdr:row>
      <xdr:rowOff>0</xdr:rowOff>
    </xdr:from>
    <xdr:to>
      <xdr:col>6</xdr:col>
      <xdr:colOff>504825</xdr:colOff>
      <xdr:row>40</xdr:row>
      <xdr:rowOff>152400</xdr:rowOff>
    </xdr:to>
    <xdr:grpSp>
      <xdr:nvGrpSpPr>
        <xdr:cNvPr id="20" name="Group 19"/>
        <xdr:cNvGrpSpPr/>
      </xdr:nvGrpSpPr>
      <xdr:grpSpPr>
        <a:xfrm>
          <a:off x="266700" y="5334000"/>
          <a:ext cx="3552825" cy="2438400"/>
          <a:chOff x="9525" y="3971925"/>
          <a:chExt cx="3943350" cy="2438400"/>
        </a:xfrm>
      </xdr:grpSpPr>
      <xdr:pic>
        <xdr:nvPicPr>
          <xdr:cNvPr id="21" name="Picture 9"/>
          <xdr:cNvPicPr>
            <a:picLocks noChangeAspect="1" noChangeArrowheads="1"/>
          </xdr:cNvPicPr>
        </xdr:nvPicPr>
        <xdr:blipFill>
          <a:blip xmlns:r="http://schemas.openxmlformats.org/officeDocument/2006/relationships" r:embed="rId14"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22" name="TextBox 21"/>
          <xdr:cNvSpPr txBox="1"/>
        </xdr:nvSpPr>
        <xdr:spPr>
          <a:xfrm rot="20668275">
            <a:off x="26694" y="4950852"/>
            <a:ext cx="2798599"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ons.gov.uk/peoplepopulationandcommunity/birthsdeathsandmarriages/deaths/methodologies/userguidetomortalitystatisticsjuly2017" TargetMode="External"/><Relationship Id="rId1" Type="http://schemas.openxmlformats.org/officeDocument/2006/relationships/hyperlink" Target="mailto:publichealthwalesobservatory@wales.nhs.uk" TargetMode="External"/><Relationship Id="rId4"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9:S39"/>
  <sheetViews>
    <sheetView showGridLines="0" showRowColHeaders="0" tabSelected="1" workbookViewId="0"/>
  </sheetViews>
  <sheetFormatPr defaultRowHeight="15" x14ac:dyDescent="0.25"/>
  <cols>
    <col min="1" max="1" width="3.85546875" style="2" customWidth="1"/>
    <col min="2" max="2" width="3.28515625" style="2" customWidth="1"/>
    <col min="3" max="3" width="9.140625" style="2" customWidth="1"/>
    <col min="4" max="17" width="9.140625" style="2"/>
    <col min="18" max="18" width="15.140625" style="2" customWidth="1"/>
    <col min="19" max="16384" width="9.140625" style="2"/>
  </cols>
  <sheetData>
    <row r="9" spans="3:19" x14ac:dyDescent="0.25">
      <c r="C9" s="1" t="s">
        <v>158</v>
      </c>
      <c r="D9" s="1"/>
      <c r="E9" s="1"/>
      <c r="F9" s="1"/>
      <c r="G9" s="1"/>
      <c r="H9" s="1"/>
      <c r="I9" s="1"/>
      <c r="J9" s="1"/>
      <c r="K9" s="1"/>
      <c r="L9" s="1"/>
      <c r="M9" s="1"/>
      <c r="N9" s="1"/>
      <c r="O9" s="1"/>
      <c r="P9" s="1"/>
      <c r="Q9" s="1"/>
      <c r="R9" s="1"/>
      <c r="S9" s="1"/>
    </row>
    <row r="10" spans="3:19" x14ac:dyDescent="0.25">
      <c r="C10" s="1" t="s">
        <v>184</v>
      </c>
      <c r="D10" s="1"/>
      <c r="E10" s="1"/>
      <c r="F10" s="1"/>
      <c r="G10" s="1"/>
      <c r="H10" s="1"/>
      <c r="I10" s="1"/>
      <c r="J10" s="1"/>
      <c r="K10" s="1"/>
      <c r="L10" s="1"/>
      <c r="M10" s="1"/>
      <c r="N10" s="1"/>
      <c r="O10" s="1"/>
      <c r="P10" s="1"/>
      <c r="Q10" s="1"/>
      <c r="R10" s="1"/>
      <c r="S10" s="1"/>
    </row>
    <row r="11" spans="3:19" x14ac:dyDescent="0.25">
      <c r="C11" s="1"/>
      <c r="D11" s="1"/>
      <c r="E11" s="1"/>
      <c r="F11" s="1"/>
      <c r="G11" s="1"/>
      <c r="H11" s="1"/>
      <c r="I11" s="1"/>
      <c r="J11" s="1"/>
      <c r="K11" s="1"/>
      <c r="L11" s="1"/>
      <c r="M11" s="1"/>
      <c r="N11" s="1"/>
      <c r="O11" s="1"/>
      <c r="P11" s="1"/>
      <c r="Q11" s="1"/>
      <c r="R11" s="1"/>
      <c r="S11" s="1"/>
    </row>
    <row r="12" spans="3:19" x14ac:dyDescent="0.25">
      <c r="C12" s="1" t="s">
        <v>157</v>
      </c>
      <c r="D12" s="1"/>
      <c r="E12" s="1"/>
      <c r="F12" s="1"/>
      <c r="G12" s="1"/>
      <c r="H12" s="1"/>
      <c r="I12" s="1"/>
      <c r="J12" s="1"/>
      <c r="K12" s="1"/>
      <c r="L12" s="1"/>
      <c r="M12" s="1"/>
      <c r="N12" s="1"/>
      <c r="O12" s="1"/>
      <c r="P12" s="1"/>
      <c r="Q12" s="1"/>
      <c r="R12" s="1"/>
      <c r="S12" s="1"/>
    </row>
    <row r="13" spans="3:19" x14ac:dyDescent="0.25">
      <c r="C13" s="1"/>
      <c r="D13" s="1"/>
      <c r="E13" s="1"/>
      <c r="F13" s="1"/>
      <c r="G13" s="1"/>
      <c r="H13" s="1"/>
      <c r="I13" s="1"/>
      <c r="J13" s="1"/>
      <c r="K13" s="1"/>
      <c r="L13" s="1"/>
      <c r="M13" s="1"/>
      <c r="N13" s="1"/>
      <c r="O13" s="1"/>
      <c r="P13" s="1"/>
      <c r="Q13" s="1"/>
      <c r="R13" s="1"/>
      <c r="S13" s="1"/>
    </row>
    <row r="14" spans="3:19" x14ac:dyDescent="0.25">
      <c r="C14" s="3" t="s">
        <v>182</v>
      </c>
      <c r="D14" s="3"/>
      <c r="E14" s="3"/>
      <c r="F14" s="3"/>
      <c r="G14" s="3"/>
      <c r="H14" s="3"/>
      <c r="I14" s="3"/>
      <c r="J14" s="3"/>
      <c r="K14" s="3"/>
      <c r="L14" s="3"/>
      <c r="M14" s="3"/>
      <c r="N14" s="3"/>
      <c r="O14" s="3"/>
      <c r="P14" s="3"/>
      <c r="Q14" s="3"/>
      <c r="R14" s="3"/>
      <c r="S14" s="1"/>
    </row>
    <row r="15" spans="3:19" ht="15" customHeight="1" x14ac:dyDescent="0.25">
      <c r="C15" s="118" t="s">
        <v>183</v>
      </c>
      <c r="D15" s="118"/>
      <c r="E15" s="118"/>
      <c r="F15" s="118"/>
      <c r="G15" s="118"/>
      <c r="H15" s="118"/>
      <c r="I15" s="118"/>
      <c r="J15" s="118"/>
      <c r="K15" s="118"/>
      <c r="L15" s="118"/>
      <c r="M15" s="118"/>
      <c r="N15" s="118"/>
      <c r="O15" s="118"/>
      <c r="P15" s="118"/>
      <c r="Q15" s="118"/>
      <c r="R15" s="118"/>
      <c r="S15" s="118"/>
    </row>
    <row r="16" spans="3:19" ht="15" customHeight="1" x14ac:dyDescent="0.25">
      <c r="C16" s="4"/>
      <c r="D16" s="4"/>
      <c r="E16" s="4"/>
      <c r="F16" s="4"/>
      <c r="G16" s="4"/>
      <c r="H16" s="4"/>
      <c r="I16" s="4"/>
      <c r="J16" s="4"/>
      <c r="K16" s="4"/>
      <c r="L16" s="4"/>
      <c r="M16" s="4"/>
      <c r="N16" s="4"/>
      <c r="O16" s="4"/>
      <c r="P16" s="4"/>
      <c r="Q16" s="4"/>
      <c r="R16" s="4"/>
      <c r="S16" s="4"/>
    </row>
    <row r="17" spans="3:19" ht="30" customHeight="1" x14ac:dyDescent="0.25">
      <c r="C17" s="119" t="s">
        <v>185</v>
      </c>
      <c r="D17" s="119"/>
      <c r="E17" s="119"/>
      <c r="F17" s="119"/>
      <c r="G17" s="119"/>
      <c r="H17" s="119"/>
      <c r="I17" s="119"/>
      <c r="J17" s="119"/>
      <c r="K17" s="119"/>
      <c r="L17" s="119"/>
      <c r="M17" s="119"/>
      <c r="N17" s="119"/>
      <c r="O17" s="119"/>
      <c r="P17" s="119"/>
      <c r="Q17" s="119"/>
      <c r="R17" s="119"/>
      <c r="S17" s="119"/>
    </row>
    <row r="18" spans="3:19" ht="14.25" customHeight="1" x14ac:dyDescent="0.25">
      <c r="C18" s="118"/>
      <c r="D18" s="118"/>
      <c r="E18" s="118"/>
      <c r="F18" s="118"/>
      <c r="G18" s="118"/>
      <c r="H18" s="118"/>
      <c r="I18" s="118"/>
      <c r="J18" s="118"/>
      <c r="K18" s="118"/>
      <c r="L18" s="118"/>
      <c r="M18" s="118"/>
      <c r="N18" s="118"/>
      <c r="O18" s="118"/>
      <c r="P18" s="118"/>
      <c r="Q18" s="118"/>
      <c r="R18" s="118"/>
      <c r="S18" s="118"/>
    </row>
    <row r="19" spans="3:19" x14ac:dyDescent="0.25">
      <c r="C19" s="1" t="s">
        <v>181</v>
      </c>
      <c r="D19" s="5"/>
      <c r="E19" s="5"/>
      <c r="F19" s="1"/>
      <c r="G19" s="1"/>
      <c r="H19" s="1"/>
      <c r="I19" s="1"/>
      <c r="J19" s="1"/>
      <c r="K19" s="1"/>
      <c r="L19" s="1"/>
      <c r="M19" s="1"/>
      <c r="N19" s="1"/>
      <c r="O19" s="1"/>
      <c r="P19" s="1"/>
      <c r="Q19" s="1"/>
      <c r="R19" s="1"/>
      <c r="S19" s="1"/>
    </row>
    <row r="20" spans="3:19" x14ac:dyDescent="0.25">
      <c r="C20" s="5"/>
      <c r="D20" s="1"/>
      <c r="E20" s="1"/>
      <c r="F20" s="1"/>
      <c r="G20" s="1"/>
      <c r="H20" s="1"/>
      <c r="I20" s="1"/>
      <c r="J20" s="1"/>
      <c r="K20" s="1"/>
      <c r="L20" s="1"/>
      <c r="M20" s="1"/>
      <c r="N20" s="1"/>
      <c r="O20" s="1"/>
      <c r="P20" s="1"/>
      <c r="Q20" s="1"/>
      <c r="R20" s="1"/>
      <c r="S20" s="1"/>
    </row>
    <row r="21" spans="3:19" x14ac:dyDescent="0.25">
      <c r="C21" s="1" t="s">
        <v>134</v>
      </c>
      <c r="D21" s="5"/>
      <c r="E21" s="1"/>
      <c r="F21" s="1"/>
      <c r="G21" s="1"/>
      <c r="H21" s="1"/>
      <c r="I21" s="1"/>
      <c r="J21" s="1"/>
      <c r="K21" s="1"/>
      <c r="L21" s="1"/>
      <c r="M21" s="1"/>
      <c r="N21" s="1"/>
      <c r="O21" s="1"/>
      <c r="P21" s="1"/>
      <c r="Q21" s="1"/>
      <c r="R21" s="1"/>
      <c r="S21" s="1"/>
    </row>
    <row r="22" spans="3:19" ht="15" customHeight="1" x14ac:dyDescent="0.25">
      <c r="C22" s="6" t="s">
        <v>138</v>
      </c>
      <c r="D22" s="1" t="s">
        <v>135</v>
      </c>
      <c r="E22" s="1"/>
      <c r="F22" s="1"/>
      <c r="G22" s="1"/>
      <c r="H22" s="1"/>
      <c r="I22" s="1"/>
      <c r="J22" s="1"/>
      <c r="K22" s="1"/>
      <c r="L22" s="1"/>
      <c r="M22" s="1"/>
      <c r="N22" s="1"/>
      <c r="O22" s="1"/>
      <c r="P22" s="1"/>
      <c r="Q22" s="1"/>
      <c r="R22" s="1"/>
      <c r="S22" s="1"/>
    </row>
    <row r="23" spans="3:19" ht="15" customHeight="1" x14ac:dyDescent="0.25">
      <c r="C23" s="6" t="s">
        <v>138</v>
      </c>
      <c r="D23" s="1" t="s">
        <v>136</v>
      </c>
      <c r="E23" s="1"/>
      <c r="F23" s="1"/>
      <c r="G23" s="1"/>
      <c r="H23" s="1"/>
      <c r="I23" s="1"/>
      <c r="J23" s="1"/>
      <c r="K23" s="1"/>
      <c r="L23" s="1"/>
      <c r="M23" s="1"/>
      <c r="N23" s="1"/>
      <c r="O23" s="1"/>
      <c r="P23" s="1"/>
      <c r="Q23" s="1"/>
      <c r="R23" s="1"/>
      <c r="S23" s="1"/>
    </row>
    <row r="24" spans="3:19" ht="15" customHeight="1" x14ac:dyDescent="0.25">
      <c r="C24" s="6" t="s">
        <v>138</v>
      </c>
      <c r="D24" s="1" t="s">
        <v>137</v>
      </c>
      <c r="E24" s="1"/>
      <c r="F24" s="5"/>
      <c r="G24" s="5"/>
      <c r="H24" s="5"/>
      <c r="I24" s="5"/>
      <c r="J24" s="5"/>
      <c r="K24" s="5"/>
      <c r="L24" s="5"/>
      <c r="M24" s="5"/>
      <c r="N24" s="5"/>
      <c r="O24" s="5"/>
      <c r="P24" s="5"/>
      <c r="Q24" s="5"/>
      <c r="R24" s="5"/>
      <c r="S24" s="5"/>
    </row>
    <row r="25" spans="3:19" x14ac:dyDescent="0.25">
      <c r="C25" s="5"/>
      <c r="D25" s="1"/>
      <c r="E25" s="1"/>
      <c r="F25" s="7"/>
      <c r="G25" s="5"/>
      <c r="H25" s="5"/>
      <c r="I25" s="5"/>
      <c r="J25" s="5"/>
      <c r="K25" s="5"/>
      <c r="L25" s="5"/>
      <c r="M25" s="5"/>
      <c r="N25" s="5"/>
      <c r="O25" s="5"/>
      <c r="P25" s="5"/>
      <c r="Q25" s="5"/>
      <c r="R25" s="5"/>
      <c r="S25" s="5"/>
    </row>
    <row r="26" spans="3:19" x14ac:dyDescent="0.25">
      <c r="C26" s="3" t="s">
        <v>159</v>
      </c>
      <c r="D26" s="7"/>
      <c r="E26" s="7"/>
      <c r="F26" s="7"/>
      <c r="G26" s="5"/>
      <c r="H26" s="5"/>
      <c r="I26" s="5"/>
      <c r="J26" s="5"/>
      <c r="K26" s="5"/>
      <c r="L26" s="5"/>
      <c r="M26" s="5"/>
      <c r="N26" s="5"/>
      <c r="O26" s="5"/>
      <c r="P26" s="5"/>
      <c r="Q26" s="5"/>
      <c r="R26" s="5"/>
      <c r="S26" s="5"/>
    </row>
    <row r="27" spans="3:19" x14ac:dyDescent="0.25">
      <c r="C27" s="8"/>
      <c r="D27" s="9"/>
      <c r="E27" s="9"/>
      <c r="F27" s="9"/>
      <c r="G27" s="10"/>
      <c r="H27" s="10"/>
      <c r="I27" s="10"/>
      <c r="J27" s="10"/>
      <c r="K27" s="10"/>
      <c r="L27" s="10"/>
      <c r="M27" s="10"/>
    </row>
    <row r="28" spans="3:19" x14ac:dyDescent="0.25">
      <c r="C28" s="9" t="s">
        <v>127</v>
      </c>
      <c r="D28" s="9"/>
      <c r="E28" s="10"/>
      <c r="F28" s="10"/>
      <c r="G28" s="10"/>
      <c r="H28" s="10"/>
      <c r="I28" s="10"/>
      <c r="J28" s="10"/>
      <c r="K28" s="10"/>
      <c r="L28" s="10"/>
      <c r="M28" s="10"/>
    </row>
    <row r="29" spans="3:19" x14ac:dyDescent="0.25">
      <c r="C29" s="9" t="s">
        <v>128</v>
      </c>
      <c r="D29" s="9"/>
      <c r="E29" s="10"/>
      <c r="F29" s="10"/>
      <c r="G29" s="10"/>
      <c r="H29" s="10"/>
      <c r="I29" s="10"/>
      <c r="J29" s="10"/>
      <c r="K29" s="10"/>
      <c r="L29" s="10"/>
      <c r="M29" s="10"/>
    </row>
    <row r="30" spans="3:19" x14ac:dyDescent="0.25">
      <c r="C30" s="9" t="s">
        <v>129</v>
      </c>
      <c r="D30" s="9"/>
      <c r="E30" s="10"/>
      <c r="F30" s="10"/>
      <c r="G30" s="10"/>
      <c r="H30" s="10"/>
      <c r="I30" s="10"/>
      <c r="J30" s="10"/>
      <c r="K30" s="10"/>
      <c r="L30" s="10"/>
      <c r="M30" s="10"/>
    </row>
    <row r="31" spans="3:19" x14ac:dyDescent="0.25">
      <c r="C31" s="9" t="s">
        <v>130</v>
      </c>
      <c r="D31" s="9"/>
      <c r="E31" s="10"/>
      <c r="F31" s="10"/>
      <c r="G31" s="10"/>
      <c r="H31" s="10"/>
      <c r="I31" s="10"/>
      <c r="J31" s="10"/>
      <c r="K31" s="10"/>
      <c r="L31" s="10"/>
      <c r="M31" s="10"/>
    </row>
    <row r="32" spans="3:19" x14ac:dyDescent="0.25">
      <c r="C32" s="9" t="s">
        <v>131</v>
      </c>
      <c r="D32" s="10"/>
      <c r="E32" s="10"/>
      <c r="F32" s="10"/>
      <c r="G32" s="10"/>
      <c r="H32" s="10"/>
      <c r="I32" s="10"/>
      <c r="J32" s="10"/>
      <c r="K32" s="10"/>
      <c r="L32" s="10"/>
      <c r="M32" s="10"/>
    </row>
    <row r="33" spans="2:4" x14ac:dyDescent="0.25">
      <c r="B33" s="8"/>
      <c r="C33" s="9" t="s">
        <v>132</v>
      </c>
      <c r="D33" s="8"/>
    </row>
    <row r="34" spans="2:4" x14ac:dyDescent="0.25">
      <c r="B34" s="8"/>
      <c r="D34" s="8"/>
    </row>
    <row r="35" spans="2:4" x14ac:dyDescent="0.25">
      <c r="B35" s="8"/>
      <c r="C35" s="8"/>
      <c r="D35" s="8"/>
    </row>
    <row r="36" spans="2:4" x14ac:dyDescent="0.25">
      <c r="B36" s="8"/>
      <c r="C36" s="8"/>
      <c r="D36" s="8"/>
    </row>
    <row r="37" spans="2:4" x14ac:dyDescent="0.25">
      <c r="B37" s="8"/>
      <c r="C37" s="8"/>
      <c r="D37" s="8"/>
    </row>
    <row r="38" spans="2:4" x14ac:dyDescent="0.25">
      <c r="B38" s="8"/>
      <c r="C38" s="8"/>
      <c r="D38" s="8"/>
    </row>
    <row r="39" spans="2:4" x14ac:dyDescent="0.25">
      <c r="B39" s="8"/>
      <c r="C39" s="8"/>
      <c r="D39" s="8"/>
    </row>
  </sheetData>
  <sheetProtection password="C3E2" sheet="1" scenarios="1"/>
  <mergeCells count="3">
    <mergeCell ref="C15:S15"/>
    <mergeCell ref="C17:S17"/>
    <mergeCell ref="C18:S18"/>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27"/>
  <sheetViews>
    <sheetView workbookViewId="0">
      <selection activeCell="F27" sqref="F27"/>
    </sheetView>
  </sheetViews>
  <sheetFormatPr defaultRowHeight="15" x14ac:dyDescent="0.25"/>
  <cols>
    <col min="1" max="2" width="9.140625" style="2"/>
    <col min="3" max="3" width="14" style="2" customWidth="1"/>
    <col min="4" max="5" width="9.140625" style="2"/>
    <col min="6" max="6" width="16" style="2" bestFit="1" customWidth="1"/>
    <col min="7" max="7" width="12.85546875" style="2" bestFit="1" customWidth="1"/>
    <col min="8" max="8" width="9.85546875" style="2" customWidth="1"/>
    <col min="9" max="9" width="21.7109375" style="2" bestFit="1" customWidth="1"/>
    <col min="10" max="10" width="9.140625" style="2"/>
    <col min="11" max="11" width="14.140625" style="2" customWidth="1"/>
    <col min="12" max="12" width="14.28515625" style="2" customWidth="1"/>
    <col min="13" max="14" width="9.140625" style="2"/>
    <col min="15" max="15" width="14.28515625" style="2" customWidth="1"/>
    <col min="16" max="16" width="14.85546875" style="2" bestFit="1" customWidth="1"/>
    <col min="17" max="17" width="7.85546875" style="2" customWidth="1"/>
    <col min="18" max="16384" width="9.140625" style="2"/>
  </cols>
  <sheetData>
    <row r="1" spans="1:16" x14ac:dyDescent="0.25">
      <c r="A1" s="111" t="s">
        <v>65</v>
      </c>
      <c r="B1" s="112"/>
    </row>
    <row r="2" spans="1:16" x14ac:dyDescent="0.25">
      <c r="A2" s="112" t="s">
        <v>64</v>
      </c>
      <c r="B2" s="112">
        <v>1</v>
      </c>
      <c r="F2" s="113"/>
      <c r="G2" s="113"/>
      <c r="H2" s="113"/>
      <c r="I2" s="113"/>
      <c r="J2" s="114" t="s">
        <v>55</v>
      </c>
      <c r="K2" s="114"/>
      <c r="L2" s="114"/>
      <c r="M2" s="113"/>
      <c r="N2" s="114" t="s">
        <v>56</v>
      </c>
      <c r="O2" s="114"/>
      <c r="P2" s="114"/>
    </row>
    <row r="3" spans="1:16" x14ac:dyDescent="0.25">
      <c r="A3" s="112"/>
      <c r="B3" s="112"/>
      <c r="F3" s="113" t="s">
        <v>62</v>
      </c>
      <c r="G3" s="113" t="s">
        <v>61</v>
      </c>
      <c r="H3" s="113" t="s">
        <v>91</v>
      </c>
      <c r="I3" s="113" t="s">
        <v>57</v>
      </c>
      <c r="J3" s="113" t="s">
        <v>19</v>
      </c>
      <c r="K3" s="113" t="s">
        <v>52</v>
      </c>
      <c r="L3" s="113" t="s">
        <v>58</v>
      </c>
      <c r="M3" s="113"/>
      <c r="N3" s="113" t="s">
        <v>59</v>
      </c>
      <c r="O3" s="113" t="s">
        <v>52</v>
      </c>
      <c r="P3" s="113" t="s">
        <v>60</v>
      </c>
    </row>
    <row r="4" spans="1:16" x14ac:dyDescent="0.25">
      <c r="B4" s="89"/>
      <c r="F4" s="113" t="str">
        <f>CONCATENATE(TRIM(G4),"_",TRIM(H4))</f>
        <v>Isle of Anglesey_1</v>
      </c>
      <c r="G4" s="113" t="str">
        <f>IF($B$2=1,$B$5,
IF($B$2=2,$B$6,
IF($B$2=3,$B$7,
IF($B$2=4,$B$8,
IF($B$2=5,$B$9,
IF($B$2=6,$B$10,
IF($B$2=7,$B$11,
IF($B$2=8,$B$12,
IF($B$2=9,$B$13,
IF($B$2=10,$B$14,
IF($B$2=11,$B$15,
IF($B$2=12,$B$16,
IF($B$2=13,$B$17,
IF($B$2=14,$B$18,
IF($B$2=15,$B$19,
IF($B$2=16,$B$20,
IF($B$2=17,$B$21,
IF($B$2=18,$B$22,
IF($B$2=19,$B$23,
IF($B$2=20,$B$24,
IF($B$2=21,$B$25,
IF($B$2=22,$B$26,FALSE))))))))))))))))))))))</f>
        <v>Isle of Anglesey</v>
      </c>
      <c r="H4" s="113">
        <v>1</v>
      </c>
      <c r="I4" s="113" t="str">
        <f>VLOOKUP(F4,'YLL data'!A:K,5,FALSE)</f>
        <v>Coronary heart disease</v>
      </c>
      <c r="J4" s="113">
        <f>VLOOKUP(F4,'YLL data'!A:K,6,FALSE)</f>
        <v>1149</v>
      </c>
      <c r="K4" s="113">
        <f>VLOOKUP(F4,'YLL data'!A:K,7,FALSE)</f>
        <v>383</v>
      </c>
      <c r="L4" s="113">
        <f>VLOOKUP(F4,'YLL data'!A:K,8,FALSE)</f>
        <v>11.1764991975098</v>
      </c>
      <c r="M4" s="113"/>
      <c r="N4" s="113">
        <f>VLOOKUP(F4,'YLL data'!A:K,9,FALSE)</f>
        <v>94</v>
      </c>
      <c r="O4" s="113">
        <f>VLOOKUP(F4,'YLL data'!A:K,10,FALSE)</f>
        <v>31.333333333333332</v>
      </c>
      <c r="P4" s="113">
        <f>VLOOKUP(F4,'YLL data'!A:K,11,FALSE)</f>
        <v>11.764699999999999</v>
      </c>
    </row>
    <row r="5" spans="1:16" x14ac:dyDescent="0.25">
      <c r="A5" s="2">
        <v>1</v>
      </c>
      <c r="B5" s="2" t="s">
        <v>90</v>
      </c>
      <c r="F5" s="113" t="str">
        <f t="shared" ref="F5:F15" si="0">CONCATENATE(TRIM(G5),"_",TRIM(H5))</f>
        <v>Isle of Anglesey_2</v>
      </c>
      <c r="G5" s="113" t="str">
        <f t="shared" ref="G5:G15" si="1">IF($B$2=1,$B$5,
IF($B$2=2,$B$6,
IF($B$2=3,$B$7,
IF($B$2=4,$B$8,
IF($B$2=5,$B$9,
IF($B$2=6,$B$10,
IF($B$2=7,$B$11,
IF($B$2=8,$B$12,
IF($B$2=9,$B$13,
IF($B$2=10,$B$14,
IF($B$2=11,$B$15,
IF($B$2=12,$B$16,
IF($B$2=13,$B$17,
IF($B$2=14,$B$18,
IF($B$2=15,$B$19,
IF($B$2=16,$B$20,
IF($B$2=17,$B$21,
IF($B$2=18,$B$22,
IF($B$2=19,$B$23,
IF($B$2=20,$B$24,
IF($B$2=21,$B$25,
IF($B$2=22,$B$26,FALSE))))))))))))))))))))))</f>
        <v>Isle of Anglesey</v>
      </c>
      <c r="H5" s="113">
        <v>2</v>
      </c>
      <c r="I5" s="113" t="str">
        <f>VLOOKUP(F5,'YLL data'!A:K,5,FALSE)</f>
        <v>Accidents</v>
      </c>
      <c r="J5" s="113">
        <f>VLOOKUP(F5,'YLL data'!A:K,6,FALSE)</f>
        <v>985.5</v>
      </c>
      <c r="K5" s="113">
        <f>VLOOKUP(F5,'YLL data'!A:K,7,FALSE)</f>
        <v>328.5</v>
      </c>
      <c r="L5" s="113">
        <f>VLOOKUP(F5,'YLL data'!A:K,8,FALSE)</f>
        <v>9.5861096250182403</v>
      </c>
      <c r="M5" s="113"/>
      <c r="N5" s="113">
        <f>VLOOKUP(F5,'YLL data'!A:K,9,FALSE)</f>
        <v>31</v>
      </c>
      <c r="O5" s="113">
        <f>VLOOKUP(F5,'YLL data'!A:K,10,FALSE)</f>
        <v>10.333333333333334</v>
      </c>
      <c r="P5" s="113">
        <f>VLOOKUP(F5,'YLL data'!A:K,11,FALSE)</f>
        <v>3.8797999999999999</v>
      </c>
    </row>
    <row r="6" spans="1:16" x14ac:dyDescent="0.25">
      <c r="A6" s="2">
        <v>2</v>
      </c>
      <c r="B6" s="2" t="s">
        <v>47</v>
      </c>
      <c r="F6" s="113" t="str">
        <f t="shared" si="0"/>
        <v>Isle of Anglesey_3</v>
      </c>
      <c r="G6" s="113" t="str">
        <f t="shared" si="1"/>
        <v>Isle of Anglesey</v>
      </c>
      <c r="H6" s="113">
        <v>3</v>
      </c>
      <c r="I6" s="113" t="str">
        <f>VLOOKUP(F6,'YLL data'!A:K,5,FALSE)</f>
        <v>Infant deaths*</v>
      </c>
      <c r="J6" s="113">
        <f>VLOOKUP(F6,'YLL data'!A:K,6,FALSE)</f>
        <v>894</v>
      </c>
      <c r="K6" s="113">
        <f>VLOOKUP(F6,'YLL data'!A:K,7,FALSE)</f>
        <v>298</v>
      </c>
      <c r="L6" s="113">
        <f>VLOOKUP(F6,'YLL data'!A:K,8,FALSE)</f>
        <v>8.6960750936238504</v>
      </c>
      <c r="M6" s="113"/>
      <c r="N6" s="113">
        <f>VLOOKUP(F6,'YLL data'!A:K,9,FALSE)</f>
        <v>12</v>
      </c>
      <c r="O6" s="113">
        <f>VLOOKUP(F6,'YLL data'!A:K,10,FALSE)</f>
        <v>4</v>
      </c>
      <c r="P6" s="113">
        <f>VLOOKUP(F6,'YLL data'!A:K,11,FALSE)</f>
        <v>1.5018</v>
      </c>
    </row>
    <row r="7" spans="1:16" x14ac:dyDescent="0.25">
      <c r="A7" s="2">
        <v>3</v>
      </c>
      <c r="B7" s="2" t="s">
        <v>48</v>
      </c>
      <c r="F7" s="113" t="str">
        <f t="shared" si="0"/>
        <v>Isle of Anglesey_4</v>
      </c>
      <c r="G7" s="113" t="str">
        <f t="shared" si="1"/>
        <v>Isle of Anglesey</v>
      </c>
      <c r="H7" s="113">
        <v>4</v>
      </c>
      <c r="I7" s="113" t="str">
        <f>VLOOKUP(F7,'YLL data'!A:K,5,FALSE)</f>
        <v>Lung cancer</v>
      </c>
      <c r="J7" s="113">
        <f>VLOOKUP(F7,'YLL data'!A:K,6,FALSE)</f>
        <v>814</v>
      </c>
      <c r="K7" s="113">
        <f>VLOOKUP(F7,'YLL data'!A:K,7,FALSE)</f>
        <v>271.33333333333331</v>
      </c>
      <c r="L7" s="113">
        <f>VLOOKUP(F7,'YLL data'!A:K,8,FALSE)</f>
        <v>7.9179028257380502</v>
      </c>
      <c r="M7" s="113"/>
      <c r="N7" s="113">
        <f>VLOOKUP(F7,'YLL data'!A:K,9,FALSE)</f>
        <v>86</v>
      </c>
      <c r="O7" s="113">
        <f>VLOOKUP(F7,'YLL data'!A:K,10,FALSE)</f>
        <v>28.666666666666668</v>
      </c>
      <c r="P7" s="113">
        <f>VLOOKUP(F7,'YLL data'!A:K,11,FALSE)</f>
        <v>10.763400000000001</v>
      </c>
    </row>
    <row r="8" spans="1:16" x14ac:dyDescent="0.25">
      <c r="A8" s="2">
        <v>4</v>
      </c>
      <c r="B8" s="2" t="s">
        <v>51</v>
      </c>
      <c r="F8" s="113" t="str">
        <f t="shared" si="0"/>
        <v>Isle of Anglesey_5</v>
      </c>
      <c r="G8" s="113" t="str">
        <f t="shared" si="1"/>
        <v>Isle of Anglesey</v>
      </c>
      <c r="H8" s="113">
        <v>5</v>
      </c>
      <c r="I8" s="113" t="str">
        <f>VLOOKUP(F8,'YLL data'!A:K,5,FALSE)</f>
        <v>Suicides</v>
      </c>
      <c r="J8" s="113">
        <f>VLOOKUP(F8,'YLL data'!A:K,6,FALSE)</f>
        <v>620.5</v>
      </c>
      <c r="K8" s="113">
        <f>VLOOKUP(F8,'YLL data'!A:K,7,FALSE)</f>
        <v>206.83333333333334</v>
      </c>
      <c r="L8" s="113">
        <f>VLOOKUP(F8,'YLL data'!A:K,8,FALSE)</f>
        <v>6.03569865278926</v>
      </c>
      <c r="M8" s="113"/>
      <c r="N8" s="113">
        <f>VLOOKUP(F8,'YLL data'!A:K,9,FALSE)</f>
        <v>21</v>
      </c>
      <c r="O8" s="113">
        <f>VLOOKUP(F8,'YLL data'!A:K,10,FALSE)</f>
        <v>7</v>
      </c>
      <c r="P8" s="113">
        <f>VLOOKUP(F8,'YLL data'!A:K,11,FALSE)</f>
        <v>2.6282000000000001</v>
      </c>
    </row>
    <row r="9" spans="1:16" x14ac:dyDescent="0.25">
      <c r="A9" s="2">
        <v>5</v>
      </c>
      <c r="B9" s="2" t="s">
        <v>50</v>
      </c>
      <c r="F9" s="113" t="str">
        <f t="shared" si="0"/>
        <v>Isle of Anglesey_6</v>
      </c>
      <c r="G9" s="113" t="str">
        <f t="shared" si="1"/>
        <v>Isle of Anglesey</v>
      </c>
      <c r="H9" s="113">
        <v>6</v>
      </c>
      <c r="I9" s="113" t="str">
        <f>VLOOKUP(F9,'YLL data'!A:K,5,FALSE)</f>
        <v>Alcoholic liver disease</v>
      </c>
      <c r="J9" s="113">
        <f>VLOOKUP(F9,'YLL data'!A:K,6,FALSE)</f>
        <v>382</v>
      </c>
      <c r="K9" s="113">
        <f>VLOOKUP(F9,'YLL data'!A:K,7,FALSE)</f>
        <v>127.33333333333333</v>
      </c>
      <c r="L9" s="113">
        <f>VLOOKUP(F9,'YLL data'!A:K,8,FALSE)</f>
        <v>3.7157725791547098</v>
      </c>
      <c r="M9" s="113"/>
      <c r="N9" s="113">
        <f>VLOOKUP(F9,'YLL data'!A:K,9,FALSE)</f>
        <v>22</v>
      </c>
      <c r="O9" s="113">
        <f>VLOOKUP(F9,'YLL data'!A:K,10,FALSE)</f>
        <v>7.333333333333333</v>
      </c>
      <c r="P9" s="113">
        <f>VLOOKUP(F9,'YLL data'!A:K,11,FALSE)</f>
        <v>2.7534000000000001</v>
      </c>
    </row>
    <row r="10" spans="1:16" x14ac:dyDescent="0.25">
      <c r="A10" s="2">
        <v>6</v>
      </c>
      <c r="B10" s="2" t="s">
        <v>49</v>
      </c>
      <c r="F10" s="113" t="str">
        <f t="shared" si="0"/>
        <v>Isle of Anglesey_7</v>
      </c>
      <c r="G10" s="113" t="str">
        <f t="shared" si="1"/>
        <v>Isle of Anglesey</v>
      </c>
      <c r="H10" s="113">
        <v>7</v>
      </c>
      <c r="I10" s="113" t="str">
        <f>VLOOKUP(F10,'YLL data'!A:K,5,FALSE)</f>
        <v>Breast cancer</v>
      </c>
      <c r="J10" s="113">
        <f>VLOOKUP(F10,'YLL data'!A:K,6,FALSE)</f>
        <v>375</v>
      </c>
      <c r="K10" s="113">
        <f>VLOOKUP(F10,'YLL data'!A:K,7,FALSE)</f>
        <v>125</v>
      </c>
      <c r="L10" s="113">
        <f>VLOOKUP(F10,'YLL data'!A:K,8,FALSE)</f>
        <v>3.6476825057147</v>
      </c>
      <c r="M10" s="113"/>
      <c r="N10" s="113">
        <f>VLOOKUP(F10,'YLL data'!A:K,9,FALSE)</f>
        <v>24</v>
      </c>
      <c r="O10" s="113">
        <f>VLOOKUP(F10,'YLL data'!A:K,10,FALSE)</f>
        <v>8</v>
      </c>
      <c r="P10" s="113">
        <f>VLOOKUP(F10,'YLL data'!A:K,11,FALSE)</f>
        <v>3.0036999999999998</v>
      </c>
    </row>
    <row r="11" spans="1:16" x14ac:dyDescent="0.25">
      <c r="A11" s="2">
        <v>7</v>
      </c>
      <c r="B11" s="2" t="s">
        <v>67</v>
      </c>
      <c r="F11" s="113" t="str">
        <f t="shared" si="0"/>
        <v>Isle of Anglesey_8</v>
      </c>
      <c r="G11" s="113" t="str">
        <f t="shared" si="1"/>
        <v>Isle of Anglesey</v>
      </c>
      <c r="H11" s="113">
        <v>8</v>
      </c>
      <c r="I11" s="113" t="str">
        <f>VLOOKUP(F11,'YLL data'!A:K,5,FALSE)</f>
        <v>COPD</v>
      </c>
      <c r="J11" s="113">
        <f>VLOOKUP(F11,'YLL data'!A:K,6,FALSE)</f>
        <v>313.5</v>
      </c>
      <c r="K11" s="113">
        <f>VLOOKUP(F11,'YLL data'!A:K,7,FALSE)</f>
        <v>104.5</v>
      </c>
      <c r="L11" s="113">
        <f>VLOOKUP(F11,'YLL data'!A:K,8,FALSE)</f>
        <v>3.0494625747774902</v>
      </c>
      <c r="M11" s="113"/>
      <c r="N11" s="113">
        <f>VLOOKUP(F11,'YLL data'!A:K,9,FALSE)</f>
        <v>37</v>
      </c>
      <c r="O11" s="113">
        <f>VLOOKUP(F11,'YLL data'!A:K,10,FALSE)</f>
        <v>12.333333333333334</v>
      </c>
      <c r="P11" s="113">
        <f>VLOOKUP(F11,'YLL data'!A:K,11,FALSE)</f>
        <v>4.6307</v>
      </c>
    </row>
    <row r="12" spans="1:16" x14ac:dyDescent="0.25">
      <c r="A12" s="2">
        <v>8</v>
      </c>
      <c r="B12" s="2" t="s">
        <v>77</v>
      </c>
      <c r="F12" s="113" t="str">
        <f t="shared" si="0"/>
        <v>Isle of Anglesey_9</v>
      </c>
      <c r="G12" s="113" t="str">
        <f t="shared" si="1"/>
        <v>Isle of Anglesey</v>
      </c>
      <c r="H12" s="113">
        <v>9</v>
      </c>
      <c r="I12" s="113" t="str">
        <f>VLOOKUP(F12,'YLL data'!A:K,5,FALSE)</f>
        <v>Stroke</v>
      </c>
      <c r="J12" s="113">
        <f>VLOOKUP(F12,'YLL data'!A:K,6,FALSE)</f>
        <v>269.5</v>
      </c>
      <c r="K12" s="113">
        <f>VLOOKUP(F12,'YLL data'!A:K,7,FALSE)</f>
        <v>89.833333333333329</v>
      </c>
      <c r="L12" s="113">
        <f>VLOOKUP(F12,'YLL data'!A:K,8,FALSE)</f>
        <v>2.6214678274402998</v>
      </c>
      <c r="M12" s="113"/>
      <c r="N12" s="113">
        <f>VLOOKUP(F12,'YLL data'!A:K,9,FALSE)</f>
        <v>27</v>
      </c>
      <c r="O12" s="113">
        <f>VLOOKUP(F12,'YLL data'!A:K,10,FALSE)</f>
        <v>9</v>
      </c>
      <c r="P12" s="113">
        <f>VLOOKUP(F12,'YLL data'!A:K,11,FALSE)</f>
        <v>3.3792</v>
      </c>
    </row>
    <row r="13" spans="1:16" x14ac:dyDescent="0.25">
      <c r="A13" s="2">
        <v>9</v>
      </c>
      <c r="B13" s="2" t="s">
        <v>75</v>
      </c>
      <c r="F13" s="113" t="str">
        <f t="shared" si="0"/>
        <v>Isle of Anglesey_10</v>
      </c>
      <c r="G13" s="113" t="str">
        <f t="shared" si="1"/>
        <v>Isle of Anglesey</v>
      </c>
      <c r="H13" s="113">
        <v>10</v>
      </c>
      <c r="I13" s="113" t="str">
        <f>VLOOKUP(F13,'YLL data'!A:K,5,FALSE)</f>
        <v>Colorectal cancer</v>
      </c>
      <c r="J13" s="113">
        <f>VLOOKUP(F13,'YLL data'!A:K,6,FALSE)</f>
        <v>236</v>
      </c>
      <c r="K13" s="113">
        <f>VLOOKUP(F13,'YLL data'!A:K,7,FALSE)</f>
        <v>78.666666666666671</v>
      </c>
      <c r="L13" s="113">
        <f>VLOOKUP(F13,'YLL data'!A:K,8,FALSE)</f>
        <v>2.29560819026312</v>
      </c>
      <c r="M13" s="113"/>
      <c r="N13" s="113">
        <f>VLOOKUP(F13,'YLL data'!A:K,9,FALSE)</f>
        <v>28</v>
      </c>
      <c r="O13" s="113">
        <f>VLOOKUP(F13,'YLL data'!A:K,10,FALSE)</f>
        <v>9.3333333333333339</v>
      </c>
      <c r="P13" s="113">
        <f>VLOOKUP(F13,'YLL data'!A:K,11,FALSE)</f>
        <v>3.5043000000000002</v>
      </c>
    </row>
    <row r="14" spans="1:16" x14ac:dyDescent="0.25">
      <c r="A14" s="2">
        <v>10</v>
      </c>
      <c r="B14" s="2" t="s">
        <v>76</v>
      </c>
      <c r="F14" s="113" t="str">
        <f t="shared" si="0"/>
        <v>Isle of Anglesey_11</v>
      </c>
      <c r="G14" s="113" t="str">
        <f t="shared" si="1"/>
        <v>Isle of Anglesey</v>
      </c>
      <c r="H14" s="113">
        <v>11</v>
      </c>
      <c r="I14" s="113" t="str">
        <f>VLOOKUP(F14,'YLL data'!A:K,5,FALSE)</f>
        <v>Top 10</v>
      </c>
      <c r="J14" s="113">
        <f>VLOOKUP(F14,'YLL data'!A:K,6,FALSE)</f>
        <v>6039</v>
      </c>
      <c r="K14" s="113">
        <f>VLOOKUP(F14,'YLL data'!A:K,7,FALSE)</f>
        <v>2012.9999999999998</v>
      </c>
      <c r="L14" s="113">
        <f>VLOOKUP(F14,'YLL data'!A:K,8,FALSE)</f>
        <v>58.742279072029511</v>
      </c>
      <c r="M14" s="113"/>
      <c r="N14" s="113">
        <f>VLOOKUP(F14,'YLL data'!A:K,9,FALSE)</f>
        <v>382</v>
      </c>
      <c r="O14" s="113">
        <f>VLOOKUP(F14,'YLL data'!A:K,10,FALSE)</f>
        <v>127.33333333333331</v>
      </c>
      <c r="P14" s="113">
        <f>VLOOKUP(F14,'YLL data'!A:K,11,FALSE)</f>
        <v>47.809199999999997</v>
      </c>
    </row>
    <row r="15" spans="1:16" x14ac:dyDescent="0.25">
      <c r="A15" s="2">
        <v>11</v>
      </c>
      <c r="B15" s="2" t="s">
        <v>79</v>
      </c>
      <c r="F15" s="113" t="str">
        <f t="shared" si="0"/>
        <v>Isle of Anglesey_12</v>
      </c>
      <c r="G15" s="113" t="str">
        <f t="shared" si="1"/>
        <v>Isle of Anglesey</v>
      </c>
      <c r="H15" s="113">
        <v>12</v>
      </c>
      <c r="I15" s="113" t="str">
        <f>VLOOKUP(F15,'YLL data'!A:K,5,FALSE)</f>
        <v>All causes</v>
      </c>
      <c r="J15" s="113">
        <f>VLOOKUP(F15,'YLL data'!A:K,6,FALSE)</f>
        <v>10280.5</v>
      </c>
      <c r="K15" s="113">
        <f>VLOOKUP(F15,'YLL data'!A:K,7,FALSE)</f>
        <v>3426.8333333333335</v>
      </c>
      <c r="L15" s="113">
        <f>VLOOKUP(F15,'YLL data'!A:K,8,FALSE)</f>
        <v>0</v>
      </c>
      <c r="M15" s="113"/>
      <c r="N15" s="113">
        <f>VLOOKUP(F15,'YLL data'!A:K,9,FALSE)</f>
        <v>799</v>
      </c>
      <c r="O15" s="113">
        <f>VLOOKUP(F15,'YLL data'!A:K,10,FALSE)</f>
        <v>266.33333333333331</v>
      </c>
      <c r="P15" s="113">
        <f>VLOOKUP(F15,'YLL data'!A:K,11,FALSE)</f>
        <v>0</v>
      </c>
    </row>
    <row r="16" spans="1:16" x14ac:dyDescent="0.25">
      <c r="A16" s="2">
        <v>12</v>
      </c>
      <c r="B16" s="2" t="s">
        <v>78</v>
      </c>
    </row>
    <row r="17" spans="1:6" x14ac:dyDescent="0.25">
      <c r="A17" s="2">
        <v>13</v>
      </c>
      <c r="B17" s="2" t="s">
        <v>80</v>
      </c>
    </row>
    <row r="18" spans="1:6" x14ac:dyDescent="0.25">
      <c r="A18" s="2">
        <v>14</v>
      </c>
      <c r="B18" s="2" t="s">
        <v>82</v>
      </c>
    </row>
    <row r="19" spans="1:6" x14ac:dyDescent="0.25">
      <c r="A19" s="2">
        <v>15</v>
      </c>
      <c r="B19" s="2" t="s">
        <v>81</v>
      </c>
    </row>
    <row r="20" spans="1:6" x14ac:dyDescent="0.25">
      <c r="A20" s="2">
        <v>16</v>
      </c>
      <c r="B20" s="2" t="s">
        <v>83</v>
      </c>
    </row>
    <row r="21" spans="1:6" x14ac:dyDescent="0.25">
      <c r="A21" s="2">
        <v>17</v>
      </c>
      <c r="B21" s="2" t="s">
        <v>84</v>
      </c>
    </row>
    <row r="22" spans="1:6" x14ac:dyDescent="0.25">
      <c r="A22" s="2">
        <v>18</v>
      </c>
      <c r="B22" s="2" t="s">
        <v>89</v>
      </c>
      <c r="F22" s="89" t="s">
        <v>92</v>
      </c>
    </row>
    <row r="23" spans="1:6" x14ac:dyDescent="0.25">
      <c r="A23" s="2">
        <v>19</v>
      </c>
      <c r="B23" s="2" t="s">
        <v>87</v>
      </c>
      <c r="F23" s="116" t="str">
        <f>CONCATENATE("Top 10 causes of mortality and years of life lost (YLL), count and percentage, all persons aged under 75, ",VLOOKUP($B$2,$A$5:$B$26,2,FALSE),", 2014-16.")</f>
        <v>Top 10 causes of mortality and years of life lost (YLL), count and percentage, all persons aged under 75, Isle of Anglesey, 2014-16.</v>
      </c>
    </row>
    <row r="24" spans="1:6" x14ac:dyDescent="0.25">
      <c r="A24" s="2">
        <v>20</v>
      </c>
      <c r="B24" s="2" t="s">
        <v>88</v>
      </c>
    </row>
    <row r="25" spans="1:6" x14ac:dyDescent="0.25">
      <c r="A25" s="2">
        <v>21</v>
      </c>
      <c r="B25" s="2" t="s">
        <v>85</v>
      </c>
    </row>
    <row r="26" spans="1:6" x14ac:dyDescent="0.25">
      <c r="A26" s="2">
        <v>22</v>
      </c>
      <c r="B26" s="2" t="s">
        <v>86</v>
      </c>
      <c r="F26" s="89" t="s">
        <v>139</v>
      </c>
    </row>
    <row r="27" spans="1:6" x14ac:dyDescent="0.25">
      <c r="F27" s="117" t="str">
        <f>CONCATENATE("Top 10 causes of years of life lost (YLL), count, all persons aged under 75, ",VLOOKUP($B$2,$A$5:$B$26,2,FALSE),", 2014-16.")</f>
        <v>Top 10 causes of years of life lost (YLL), count, all persons aged under 75, Isle of Anglesey, 2014-16.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boCategoryList">
    <pageSetUpPr fitToPage="1"/>
  </sheetPr>
  <dimension ref="A9:J40"/>
  <sheetViews>
    <sheetView showGridLines="0" showRowColHeaders="0" workbookViewId="0"/>
  </sheetViews>
  <sheetFormatPr defaultRowHeight="15" x14ac:dyDescent="0.25"/>
  <cols>
    <col min="1" max="1" width="4.140625" style="2" customWidth="1"/>
    <col min="2" max="2" width="22.28515625" style="2" customWidth="1"/>
    <col min="3" max="5" width="12.85546875" style="2" customWidth="1"/>
    <col min="6" max="6" width="2.28515625" style="2" customWidth="1"/>
    <col min="7" max="9" width="12.85546875" style="2" customWidth="1"/>
    <col min="10" max="10" width="4.42578125" style="2" customWidth="1"/>
    <col min="11" max="11" width="11.42578125" style="2" customWidth="1"/>
    <col min="12" max="12" width="14.42578125" style="2" customWidth="1"/>
    <col min="13" max="17" width="9.140625" style="2"/>
    <col min="18" max="18" width="9.140625" style="2" customWidth="1"/>
    <col min="19" max="16384" width="9.140625" style="2"/>
  </cols>
  <sheetData>
    <row r="9" spans="1:10" x14ac:dyDescent="0.25">
      <c r="A9" s="11"/>
      <c r="B9" s="122" t="s">
        <v>175</v>
      </c>
      <c r="C9" s="122"/>
      <c r="D9" s="122"/>
      <c r="E9" s="122"/>
      <c r="F9" s="122"/>
      <c r="G9" s="122"/>
      <c r="H9" s="122"/>
      <c r="I9" s="122"/>
    </row>
    <row r="10" spans="1:10" x14ac:dyDescent="0.25">
      <c r="B10" s="123"/>
      <c r="C10" s="123"/>
      <c r="D10" s="123"/>
      <c r="E10" s="123"/>
      <c r="F10" s="123"/>
      <c r="G10" s="123"/>
      <c r="H10" s="123"/>
      <c r="I10" s="123"/>
    </row>
    <row r="11" spans="1:10" ht="32.25" customHeight="1" x14ac:dyDescent="0.25">
      <c r="B11" s="12"/>
      <c r="C11" s="120" t="s">
        <v>55</v>
      </c>
      <c r="D11" s="120"/>
      <c r="E11" s="120"/>
      <c r="F11" s="13"/>
      <c r="G11" s="120" t="s">
        <v>56</v>
      </c>
      <c r="H11" s="120"/>
      <c r="I11" s="120"/>
    </row>
    <row r="12" spans="1:10" ht="6" customHeight="1" x14ac:dyDescent="0.25">
      <c r="B12" s="12"/>
      <c r="C12" s="14"/>
      <c r="D12" s="14"/>
      <c r="E12" s="14"/>
      <c r="F12" s="13"/>
      <c r="G12" s="14"/>
      <c r="H12" s="14"/>
      <c r="I12" s="14"/>
    </row>
    <row r="13" spans="1:10" ht="22.5" customHeight="1" x14ac:dyDescent="0.25">
      <c r="B13" s="15" t="s">
        <v>57</v>
      </c>
      <c r="C13" s="14" t="s">
        <v>19</v>
      </c>
      <c r="D13" s="16" t="s">
        <v>52</v>
      </c>
      <c r="E13" s="16" t="s">
        <v>58</v>
      </c>
      <c r="F13" s="17"/>
      <c r="G13" s="16" t="s">
        <v>59</v>
      </c>
      <c r="H13" s="16" t="s">
        <v>52</v>
      </c>
      <c r="I13" s="16" t="s">
        <v>60</v>
      </c>
    </row>
    <row r="14" spans="1:10" ht="6" customHeight="1" x14ac:dyDescent="0.25">
      <c r="B14" s="15"/>
      <c r="C14" s="14"/>
      <c r="D14" s="16"/>
      <c r="E14" s="16"/>
      <c r="F14" s="17"/>
      <c r="G14" s="16"/>
      <c r="H14" s="16"/>
      <c r="I14" s="16"/>
    </row>
    <row r="15" spans="1:10" x14ac:dyDescent="0.25">
      <c r="B15" s="18" t="str">
        <f>'YLL data'!E4</f>
        <v>Coronary heart disease</v>
      </c>
      <c r="C15" s="19">
        <f>'YLL data'!F4</f>
        <v>43022</v>
      </c>
      <c r="D15" s="19">
        <f>'YLL data'!G4</f>
        <v>14340.666666666666</v>
      </c>
      <c r="E15" s="20">
        <f>'YLL data'!H4</f>
        <v>10.0526794800048</v>
      </c>
      <c r="F15" s="21"/>
      <c r="G15" s="19">
        <f>'YLL data'!I4</f>
        <v>4066</v>
      </c>
      <c r="H15" s="19">
        <f>'YLL data'!J4</f>
        <v>1355.3333333333333</v>
      </c>
      <c r="I15" s="20">
        <f>'YLL data'!K4</f>
        <v>12.5847</v>
      </c>
      <c r="J15" s="22"/>
    </row>
    <row r="16" spans="1:10" x14ac:dyDescent="0.25">
      <c r="B16" s="18" t="str">
        <f>'YLL data'!E5</f>
        <v>Accidents</v>
      </c>
      <c r="C16" s="19">
        <f>'YLL data'!F5</f>
        <v>39108</v>
      </c>
      <c r="D16" s="19">
        <f>'YLL data'!G5</f>
        <v>13036</v>
      </c>
      <c r="E16" s="20">
        <f>'YLL data'!H5</f>
        <v>9.1381197783466206</v>
      </c>
      <c r="F16" s="21"/>
      <c r="G16" s="19">
        <f>'YLL data'!I5</f>
        <v>1404</v>
      </c>
      <c r="H16" s="19">
        <f>'YLL data'!J5</f>
        <v>468</v>
      </c>
      <c r="I16" s="20">
        <f>'YLL data'!K5</f>
        <v>4.3455000000000004</v>
      </c>
      <c r="J16" s="22"/>
    </row>
    <row r="17" spans="2:10" x14ac:dyDescent="0.25">
      <c r="B17" s="18" t="str">
        <f>'YLL data'!E6</f>
        <v>Lung cancer</v>
      </c>
      <c r="C17" s="19">
        <f>'YLL data'!F6</f>
        <v>27677</v>
      </c>
      <c r="D17" s="19">
        <f>'YLL data'!G6</f>
        <v>9225.6666666666661</v>
      </c>
      <c r="E17" s="20">
        <f>'YLL data'!H6</f>
        <v>6.4671100824716001</v>
      </c>
      <c r="F17" s="21"/>
      <c r="G17" s="19">
        <f>'YLL data'!I6</f>
        <v>3078</v>
      </c>
      <c r="H17" s="19">
        <f>'YLL data'!J6</f>
        <v>1026</v>
      </c>
      <c r="I17" s="20">
        <f>'YLL data'!K6</f>
        <v>9.5266999999999999</v>
      </c>
      <c r="J17" s="22"/>
    </row>
    <row r="18" spans="2:10" x14ac:dyDescent="0.25">
      <c r="B18" s="18" t="str">
        <f>'YLL data'!E7</f>
        <v>Infant deaths*</v>
      </c>
      <c r="C18" s="19">
        <f>'YLL data'!F7</f>
        <v>25851.5</v>
      </c>
      <c r="D18" s="19">
        <f>'YLL data'!G7</f>
        <v>8617.1666666666661</v>
      </c>
      <c r="E18" s="20">
        <f>'YLL data'!H7</f>
        <v>6.0405570075157904</v>
      </c>
      <c r="F18" s="21"/>
      <c r="G18" s="19">
        <f>'YLL data'!I7</f>
        <v>347</v>
      </c>
      <c r="H18" s="19">
        <f>'YLL data'!J7</f>
        <v>115.66666666666667</v>
      </c>
      <c r="I18" s="20">
        <f>'YLL data'!K7</f>
        <v>1.0740000000000001</v>
      </c>
      <c r="J18" s="22"/>
    </row>
    <row r="19" spans="2:10" x14ac:dyDescent="0.25">
      <c r="B19" s="18" t="str">
        <f>'YLL data'!E8</f>
        <v>Suicides</v>
      </c>
      <c r="C19" s="19">
        <f>'YLL data'!F8</f>
        <v>25841.5</v>
      </c>
      <c r="D19" s="19">
        <f>'YLL data'!G8</f>
        <v>8613.8333333333339</v>
      </c>
      <c r="E19" s="20">
        <f>'YLL data'!H8</f>
        <v>6.0382203705672497</v>
      </c>
      <c r="F19" s="21"/>
      <c r="G19" s="19">
        <f>'YLL data'!I8</f>
        <v>857</v>
      </c>
      <c r="H19" s="19">
        <f>'YLL data'!J8</f>
        <v>285.66666666666669</v>
      </c>
      <c r="I19" s="20">
        <f>'YLL data'!K8</f>
        <v>2.6524999999999999</v>
      </c>
      <c r="J19" s="22"/>
    </row>
    <row r="20" spans="2:10" x14ac:dyDescent="0.25">
      <c r="B20" s="18" t="str">
        <f>'YLL data'!E9</f>
        <v>Alcoholic liver disease</v>
      </c>
      <c r="C20" s="19">
        <f>'YLL data'!F9</f>
        <v>17092</v>
      </c>
      <c r="D20" s="19">
        <f>'YLL data'!G9</f>
        <v>5697.333333333333</v>
      </c>
      <c r="E20" s="20">
        <f>'YLL data'!H9</f>
        <v>3.9937798724429898</v>
      </c>
      <c r="F20" s="21"/>
      <c r="G20" s="19">
        <f>'YLL data'!I9</f>
        <v>884</v>
      </c>
      <c r="H20" s="19">
        <f>'YLL data'!J9</f>
        <v>294.66666666666669</v>
      </c>
      <c r="I20" s="20">
        <f>'YLL data'!K9</f>
        <v>2.7360000000000002</v>
      </c>
      <c r="J20" s="22"/>
    </row>
    <row r="21" spans="2:10" x14ac:dyDescent="0.25">
      <c r="B21" s="18" t="str">
        <f>'YLL data'!E10</f>
        <v>COPD</v>
      </c>
      <c r="C21" s="19">
        <f>'YLL data'!F10</f>
        <v>14024</v>
      </c>
      <c r="D21" s="19">
        <f>'YLL data'!G10</f>
        <v>4674.666666666667</v>
      </c>
      <c r="E21" s="20">
        <f>'YLL data'!H10</f>
        <v>3.2768996566311999</v>
      </c>
      <c r="F21" s="21"/>
      <c r="G21" s="19">
        <f>'YLL data'!I10</f>
        <v>1854</v>
      </c>
      <c r="H21" s="19">
        <f>'YLL data'!J10</f>
        <v>618</v>
      </c>
      <c r="I21" s="20">
        <f>'YLL data'!K10</f>
        <v>5.7382999999999997</v>
      </c>
      <c r="J21" s="22"/>
    </row>
    <row r="22" spans="2:10" x14ac:dyDescent="0.25">
      <c r="B22" s="18" t="str">
        <f>'YLL data'!E11</f>
        <v>Breast cancer</v>
      </c>
      <c r="C22" s="19">
        <f>'YLL data'!F11</f>
        <v>12931</v>
      </c>
      <c r="D22" s="19">
        <f>'YLL data'!G11</f>
        <v>4310.333333333333</v>
      </c>
      <c r="E22" s="20">
        <f>'YLL data'!H11</f>
        <v>3.0215052381558798</v>
      </c>
      <c r="F22" s="21"/>
      <c r="G22" s="19">
        <f>'YLL data'!I11</f>
        <v>912</v>
      </c>
      <c r="H22" s="19">
        <f>'YLL data'!J11</f>
        <v>304</v>
      </c>
      <c r="I22" s="20">
        <f>'YLL data'!K11</f>
        <v>2.8227000000000002</v>
      </c>
      <c r="J22" s="22"/>
    </row>
    <row r="23" spans="2:10" x14ac:dyDescent="0.25">
      <c r="B23" s="18" t="str">
        <f>'YLL data'!E12</f>
        <v>Colorectal cancer</v>
      </c>
      <c r="C23" s="19">
        <f>'YLL data'!F12</f>
        <v>12448.5</v>
      </c>
      <c r="D23" s="19">
        <f>'YLL data'!G12</f>
        <v>4149.5</v>
      </c>
      <c r="E23" s="20">
        <f>'YLL data'!H12</f>
        <v>2.9087625053888702</v>
      </c>
      <c r="F23" s="21"/>
      <c r="G23" s="19">
        <f>'YLL data'!I12</f>
        <v>1189</v>
      </c>
      <c r="H23" s="19">
        <f>'YLL data'!J12</f>
        <v>396.33333333333331</v>
      </c>
      <c r="I23" s="20">
        <f>'YLL data'!K12</f>
        <v>3.68</v>
      </c>
      <c r="J23" s="22"/>
    </row>
    <row r="24" spans="2:10" x14ac:dyDescent="0.25">
      <c r="B24" s="18" t="str">
        <f>'YLL data'!E13</f>
        <v>Pneumonia</v>
      </c>
      <c r="C24" s="19">
        <f>'YLL data'!F13</f>
        <v>10474</v>
      </c>
      <c r="D24" s="19">
        <f>'YLL data'!G13</f>
        <v>3491.3333333333335</v>
      </c>
      <c r="E24" s="20">
        <f>'YLL data'!H13</f>
        <v>2.4473935398998301</v>
      </c>
      <c r="F24" s="21"/>
      <c r="G24" s="19">
        <f>'YLL data'!I13</f>
        <v>926</v>
      </c>
      <c r="H24" s="19">
        <f>'YLL data'!J13</f>
        <v>308.66666666666669</v>
      </c>
      <c r="I24" s="20">
        <f>'YLL data'!K13</f>
        <v>2.8660000000000001</v>
      </c>
      <c r="J24" s="22"/>
    </row>
    <row r="25" spans="2:10" x14ac:dyDescent="0.25">
      <c r="B25" s="18" t="str">
        <f>'YLL data'!E14</f>
        <v>Stroke</v>
      </c>
      <c r="C25" s="19">
        <f>'YLL data'!F14</f>
        <v>8288</v>
      </c>
      <c r="D25" s="19">
        <f>'YLL data'!G14</f>
        <v>2762.6666666666665</v>
      </c>
      <c r="E25" s="20">
        <f>'YLL data'!H14</f>
        <v>1.93660470294919</v>
      </c>
      <c r="F25" s="21"/>
      <c r="G25" s="19">
        <f>'YLL data'!I14</f>
        <v>884</v>
      </c>
      <c r="H25" s="19">
        <f>'YLL data'!J14</f>
        <v>294.66666666666669</v>
      </c>
      <c r="I25" s="20">
        <f>'YLL data'!K14</f>
        <v>2.7360000000000002</v>
      </c>
      <c r="J25" s="22"/>
    </row>
    <row r="26" spans="2:10" x14ac:dyDescent="0.25">
      <c r="B26" s="18" t="str">
        <f>'YLL data'!E15</f>
        <v>Pancreatic cancer</v>
      </c>
      <c r="C26" s="19">
        <f>'YLL data'!F15</f>
        <v>7146.5</v>
      </c>
      <c r="D26" s="19">
        <f>'YLL data'!G15</f>
        <v>2382.1666666666665</v>
      </c>
      <c r="E26" s="20">
        <f>'YLL data'!H15</f>
        <v>1.6698775952734499</v>
      </c>
      <c r="F26" s="21"/>
      <c r="G26" s="19">
        <f>'YLL data'!I15</f>
        <v>717</v>
      </c>
      <c r="H26" s="19">
        <f>'YLL data'!J15</f>
        <v>239</v>
      </c>
      <c r="I26" s="20">
        <f>'YLL data'!K15</f>
        <v>2.2191000000000001</v>
      </c>
      <c r="J26" s="22"/>
    </row>
    <row r="27" spans="2:10" x14ac:dyDescent="0.25">
      <c r="B27" s="18" t="str">
        <f>'YLL data'!E16</f>
        <v>Brain and CNS cancer</v>
      </c>
      <c r="C27" s="19">
        <f>'YLL data'!F16</f>
        <v>7100</v>
      </c>
      <c r="D27" s="19">
        <f>'YLL data'!G16</f>
        <v>2366.6666666666665</v>
      </c>
      <c r="E27" s="20">
        <f>'YLL data'!H16</f>
        <v>1.65901223346274</v>
      </c>
      <c r="F27" s="21"/>
      <c r="G27" s="19">
        <f>'YLL data'!I16</f>
        <v>448</v>
      </c>
      <c r="H27" s="19">
        <f>'YLL data'!J16</f>
        <v>149.33333333333334</v>
      </c>
      <c r="I27" s="20">
        <f>'YLL data'!K16</f>
        <v>1.3866000000000001</v>
      </c>
      <c r="J27" s="22"/>
    </row>
    <row r="28" spans="2:10" x14ac:dyDescent="0.25">
      <c r="B28" s="18" t="str">
        <f>'YLL data'!E17</f>
        <v xml:space="preserve">Oesophageal cancer </v>
      </c>
      <c r="C28" s="19">
        <f>'YLL data'!F17</f>
        <v>6988.5</v>
      </c>
      <c r="D28" s="19">
        <f>'YLL data'!G17</f>
        <v>2329.5</v>
      </c>
      <c r="E28" s="20">
        <f>'YLL data'!H17</f>
        <v>1.6329587314865299</v>
      </c>
      <c r="F28" s="21"/>
      <c r="G28" s="19">
        <f>'YLL data'!I17</f>
        <v>703</v>
      </c>
      <c r="H28" s="19">
        <f>'YLL data'!J17</f>
        <v>234.33333333333334</v>
      </c>
      <c r="I28" s="20">
        <f>'YLL data'!K17</f>
        <v>2.1758000000000002</v>
      </c>
      <c r="J28" s="22"/>
    </row>
    <row r="29" spans="2:10" x14ac:dyDescent="0.25">
      <c r="B29" s="18" t="str">
        <f>'YLL data'!E18</f>
        <v>Head and neck cancer</v>
      </c>
      <c r="C29" s="19">
        <f>'YLL data'!F18</f>
        <v>4737</v>
      </c>
      <c r="D29" s="19">
        <f>'YLL data'!G18</f>
        <v>1579</v>
      </c>
      <c r="E29" s="20">
        <f>'YLL data'!H18</f>
        <v>1.1068649225229601</v>
      </c>
      <c r="F29" s="21"/>
      <c r="G29" s="19">
        <f>'YLL data'!I18</f>
        <v>396</v>
      </c>
      <c r="H29" s="19">
        <f>'YLL data'!J18</f>
        <v>132</v>
      </c>
      <c r="I29" s="20">
        <f>'YLL data'!K18</f>
        <v>1.2256</v>
      </c>
      <c r="J29" s="22"/>
    </row>
    <row r="30" spans="2:10" x14ac:dyDescent="0.25">
      <c r="B30" s="18" t="str">
        <f>'YLL data'!E19</f>
        <v>Liver cancer</v>
      </c>
      <c r="C30" s="19">
        <f>'YLL data'!F19</f>
        <v>4314.5</v>
      </c>
      <c r="D30" s="19">
        <f>'YLL data'!G19</f>
        <v>1438.1666666666667</v>
      </c>
      <c r="E30" s="20">
        <f>'YLL data'!H19</f>
        <v>1.00814201144718</v>
      </c>
      <c r="F30" s="21"/>
      <c r="G30" s="19">
        <f>'YLL data'!I19</f>
        <v>421</v>
      </c>
      <c r="H30" s="19">
        <f>'YLL data'!J19</f>
        <v>140.33333333333334</v>
      </c>
      <c r="I30" s="20">
        <f>'YLL data'!K19</f>
        <v>1.3029999999999999</v>
      </c>
      <c r="J30" s="22"/>
    </row>
    <row r="31" spans="2:10" x14ac:dyDescent="0.25">
      <c r="B31" s="18" t="str">
        <f>'YLL data'!E20</f>
        <v>Diabetes Mellitus</v>
      </c>
      <c r="C31" s="19">
        <f>'YLL data'!F20</f>
        <v>4135</v>
      </c>
      <c r="D31" s="19">
        <f>'YLL data'!G20</f>
        <v>1378.3333333333333</v>
      </c>
      <c r="E31" s="20">
        <f>'YLL data'!H20</f>
        <v>0.96619937822090796</v>
      </c>
      <c r="F31" s="21"/>
      <c r="G31" s="19">
        <f>'YLL data'!I20</f>
        <v>302</v>
      </c>
      <c r="H31" s="19">
        <f>'YLL data'!J20</f>
        <v>100.66666666666667</v>
      </c>
      <c r="I31" s="20">
        <f>'YLL data'!K20</f>
        <v>0.93469999999999998</v>
      </c>
      <c r="J31" s="22"/>
    </row>
    <row r="32" spans="2:10" x14ac:dyDescent="0.25">
      <c r="B32" s="18" t="str">
        <f>'YLL data'!E21</f>
        <v>Leukaemia</v>
      </c>
      <c r="C32" s="19">
        <f>'YLL data'!F21</f>
        <v>4018</v>
      </c>
      <c r="D32" s="19">
        <f>'YLL data'!G21</f>
        <v>1339.3333333333333</v>
      </c>
      <c r="E32" s="20">
        <f>'YLL data'!H21</f>
        <v>0.93886072592300096</v>
      </c>
      <c r="F32" s="21"/>
      <c r="G32" s="19">
        <f>'YLL data'!I21</f>
        <v>332</v>
      </c>
      <c r="H32" s="19">
        <f>'YLL data'!J21</f>
        <v>110.66666666666667</v>
      </c>
      <c r="I32" s="20">
        <f>'YLL data'!K21</f>
        <v>1.0275000000000001</v>
      </c>
      <c r="J32" s="22"/>
    </row>
    <row r="33" spans="2:10" x14ac:dyDescent="0.25">
      <c r="B33" s="18" t="str">
        <f>'YLL data'!E22</f>
        <v>Ovarian cancer</v>
      </c>
      <c r="C33" s="19">
        <f>'YLL data'!F22</f>
        <v>3953.5</v>
      </c>
      <c r="D33" s="19">
        <f>'YLL data'!G22</f>
        <v>1317.8333333333333</v>
      </c>
      <c r="E33" s="20">
        <f>'YLL data'!H22</f>
        <v>0.92378941760492395</v>
      </c>
      <c r="F33" s="21"/>
      <c r="G33" s="19">
        <f>'YLL data'!I22</f>
        <v>369</v>
      </c>
      <c r="H33" s="19">
        <f>'YLL data'!J22</f>
        <v>123</v>
      </c>
      <c r="I33" s="20">
        <f>'YLL data'!K22</f>
        <v>1.1419999999999999</v>
      </c>
      <c r="J33" s="22"/>
    </row>
    <row r="34" spans="2:10" x14ac:dyDescent="0.25">
      <c r="B34" s="18" t="str">
        <f>'YLL data'!E23</f>
        <v>Stomach cancer</v>
      </c>
      <c r="C34" s="19">
        <f>'YLL data'!F23</f>
        <v>3723.5</v>
      </c>
      <c r="D34" s="19">
        <f>'YLL data'!G23</f>
        <v>1241.1666666666667</v>
      </c>
      <c r="E34" s="20">
        <f>'YLL data'!H23</f>
        <v>0.87004676778852497</v>
      </c>
      <c r="F34" s="21"/>
      <c r="G34" s="19">
        <f>'YLL data'!I23</f>
        <v>343</v>
      </c>
      <c r="H34" s="19">
        <f>'YLL data'!J23</f>
        <v>114.33333333333333</v>
      </c>
      <c r="I34" s="20">
        <f>'YLL data'!K23</f>
        <v>1.0616000000000001</v>
      </c>
      <c r="J34" s="22"/>
    </row>
    <row r="35" spans="2:10" ht="5.25" customHeight="1" x14ac:dyDescent="0.25">
      <c r="B35" s="18"/>
      <c r="C35" s="19"/>
      <c r="D35" s="19"/>
      <c r="E35" s="20"/>
      <c r="F35" s="23"/>
      <c r="G35" s="19"/>
      <c r="H35" s="19"/>
      <c r="I35" s="20"/>
      <c r="J35" s="22"/>
    </row>
    <row r="36" spans="2:10" x14ac:dyDescent="0.25">
      <c r="B36" s="24" t="str">
        <f>'YLL data'!E24</f>
        <v>Top 10</v>
      </c>
      <c r="C36" s="25">
        <f>'YLL data'!F24</f>
        <v>228469.5</v>
      </c>
      <c r="D36" s="25">
        <f>'YLL data'!G24</f>
        <v>76156.499999999985</v>
      </c>
      <c r="E36" s="26">
        <f>'YLL data'!H24</f>
        <v>53.385027531424832</v>
      </c>
      <c r="F36" s="27"/>
      <c r="G36" s="25">
        <f>'YLL data'!I24</f>
        <v>15517</v>
      </c>
      <c r="H36" s="25">
        <f>'YLL data'!J24</f>
        <v>5172.3333333333321</v>
      </c>
      <c r="I36" s="26">
        <f>'YLL data'!K24</f>
        <v>48.026399999999995</v>
      </c>
      <c r="J36" s="22"/>
    </row>
    <row r="37" spans="2:10" x14ac:dyDescent="0.25">
      <c r="B37" s="24" t="str">
        <f>'YLL data'!E25</f>
        <v>Top 20</v>
      </c>
      <c r="C37" s="25">
        <f>'YLL data'!F25</f>
        <v>282874</v>
      </c>
      <c r="D37" s="25">
        <f>'YLL data'!G25</f>
        <v>94291.333333333328</v>
      </c>
      <c r="E37" s="26">
        <f>'YLL data'!H25</f>
        <v>66.097384018104236</v>
      </c>
      <c r="F37" s="27"/>
      <c r="G37" s="25">
        <f>'YLL data'!I25</f>
        <v>20432</v>
      </c>
      <c r="H37" s="25">
        <f>'YLL data'!J25</f>
        <v>6810.6666666666652</v>
      </c>
      <c r="I37" s="26">
        <f>'YLL data'!K25</f>
        <v>63.238299999999995</v>
      </c>
      <c r="J37" s="22"/>
    </row>
    <row r="38" spans="2:10" x14ac:dyDescent="0.25">
      <c r="B38" s="24" t="str">
        <f>'YLL data'!E26</f>
        <v>All causes</v>
      </c>
      <c r="C38" s="28">
        <f>'YLL data'!F26</f>
        <v>427965.5</v>
      </c>
      <c r="D38" s="28">
        <f>'YLL data'!G26</f>
        <v>142655.16666666666</v>
      </c>
      <c r="E38" s="29"/>
      <c r="F38" s="30"/>
      <c r="G38" s="28">
        <f>'YLL data'!I26</f>
        <v>32309</v>
      </c>
      <c r="H38" s="25">
        <f>'YLL data'!J26</f>
        <v>10769.666666666666</v>
      </c>
      <c r="I38" s="31"/>
      <c r="J38" s="22"/>
    </row>
    <row r="39" spans="2:10" ht="6" customHeight="1" x14ac:dyDescent="0.25">
      <c r="B39" s="24"/>
      <c r="C39" s="28"/>
      <c r="D39" s="28"/>
      <c r="E39" s="29"/>
      <c r="F39" s="30"/>
      <c r="G39" s="28"/>
      <c r="H39" s="25"/>
      <c r="I39" s="31"/>
      <c r="J39" s="22"/>
    </row>
    <row r="40" spans="2:10" ht="27" customHeight="1" x14ac:dyDescent="0.25">
      <c r="B40" s="121" t="s">
        <v>97</v>
      </c>
      <c r="C40" s="121"/>
      <c r="D40" s="121"/>
      <c r="E40" s="121"/>
      <c r="F40" s="121"/>
      <c r="G40" s="121"/>
      <c r="H40" s="121"/>
      <c r="I40" s="121"/>
    </row>
  </sheetData>
  <sheetProtection algorithmName="SHA-512" hashValue="xjEvGWAsPvKorQttfbKUPCkoL2GjLoDIp7AzgyfxAJNFjysi86iBBwcniT/ZHBMvy/NCw861EpnqQ9nB+mgJUQ==" saltValue="Mm7xruHsAQ7ORm38NzGajA==" spinCount="100000" sheet="1" scenarios="1"/>
  <mergeCells count="4">
    <mergeCell ref="C11:E11"/>
    <mergeCell ref="G11:I11"/>
    <mergeCell ref="B40:I40"/>
    <mergeCell ref="B9:I10"/>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27:O47"/>
  <sheetViews>
    <sheetView showGridLines="0" showRowColHeaders="0" zoomScaleNormal="100" workbookViewId="0"/>
  </sheetViews>
  <sheetFormatPr defaultRowHeight="15" x14ac:dyDescent="0.25"/>
  <cols>
    <col min="1" max="1" width="13.140625" style="2" customWidth="1"/>
    <col min="2" max="3" width="9.140625" style="2"/>
    <col min="4" max="4" width="3.140625" style="2" customWidth="1"/>
    <col min="5" max="5" width="23.7109375" style="2" customWidth="1"/>
    <col min="6" max="8" width="12.85546875" style="2" customWidth="1"/>
    <col min="9" max="9" width="2.28515625" style="2" customWidth="1"/>
    <col min="10" max="12" width="12.85546875" style="2" customWidth="1"/>
    <col min="13" max="13" width="4.42578125" style="2" customWidth="1"/>
    <col min="14" max="14" width="10.85546875" style="2" customWidth="1"/>
    <col min="15" max="15" width="13.7109375" style="2" customWidth="1"/>
    <col min="16" max="16384" width="9.140625" style="2"/>
  </cols>
  <sheetData>
    <row r="27" spans="1:15" x14ac:dyDescent="0.25">
      <c r="A27" s="11"/>
      <c r="E27" s="32"/>
    </row>
    <row r="28" spans="1:15" ht="30" customHeight="1" x14ac:dyDescent="0.25">
      <c r="E28" s="123" t="str">
        <f>'HB lookup'!E24</f>
        <v>Top 10 causes of mortality and years of life lost (YLL), count and percentage, all persons aged under 75, Betsi Cadwaladr UHB, 2014-16.</v>
      </c>
      <c r="F28" s="123"/>
      <c r="G28" s="123"/>
      <c r="H28" s="123"/>
      <c r="I28" s="123"/>
      <c r="J28" s="123"/>
      <c r="K28" s="123"/>
      <c r="L28" s="123"/>
    </row>
    <row r="29" spans="1:15" s="33" customFormat="1" ht="32.25" customHeight="1" x14ac:dyDescent="0.25">
      <c r="E29" s="34"/>
      <c r="F29" s="120" t="s">
        <v>55</v>
      </c>
      <c r="G29" s="120"/>
      <c r="H29" s="120"/>
      <c r="I29" s="14"/>
      <c r="J29" s="120" t="s">
        <v>56</v>
      </c>
      <c r="K29" s="120"/>
      <c r="L29" s="120"/>
    </row>
    <row r="30" spans="1:15" s="33" customFormat="1" ht="6" customHeight="1" x14ac:dyDescent="0.25">
      <c r="E30" s="34"/>
      <c r="F30" s="14"/>
      <c r="G30" s="14"/>
      <c r="H30" s="14"/>
      <c r="I30" s="14"/>
      <c r="J30" s="14"/>
      <c r="K30" s="14"/>
      <c r="L30" s="14"/>
      <c r="O30" s="35"/>
    </row>
    <row r="31" spans="1:15" ht="22.5" customHeight="1" x14ac:dyDescent="0.25">
      <c r="E31" s="15" t="s">
        <v>57</v>
      </c>
      <c r="F31" s="14" t="s">
        <v>19</v>
      </c>
      <c r="G31" s="16" t="s">
        <v>52</v>
      </c>
      <c r="H31" s="16" t="s">
        <v>58</v>
      </c>
      <c r="I31" s="17"/>
      <c r="J31" s="16" t="s">
        <v>59</v>
      </c>
      <c r="K31" s="16" t="s">
        <v>52</v>
      </c>
      <c r="L31" s="16" t="s">
        <v>60</v>
      </c>
      <c r="O31" s="36"/>
    </row>
    <row r="32" spans="1:15" ht="6" customHeight="1" x14ac:dyDescent="0.25">
      <c r="E32" s="15"/>
      <c r="F32" s="14"/>
      <c r="G32" s="16"/>
      <c r="H32" s="16"/>
      <c r="I32" s="17"/>
      <c r="J32" s="16"/>
      <c r="K32" s="16"/>
      <c r="L32" s="16"/>
      <c r="O32" s="36"/>
    </row>
    <row r="33" spans="5:12" x14ac:dyDescent="0.25">
      <c r="E33" s="37" t="str">
        <f>'HB lookup'!H4</f>
        <v>Coronary heart disease</v>
      </c>
      <c r="F33" s="38">
        <f>'HB lookup'!I4</f>
        <v>9884.5</v>
      </c>
      <c r="G33" s="38">
        <f>'HB lookup'!J4</f>
        <v>3294.8333333333335</v>
      </c>
      <c r="H33" s="39">
        <f>'HB lookup'!K4</f>
        <v>10.362197295313999</v>
      </c>
      <c r="I33" s="40"/>
      <c r="J33" s="41">
        <f>'HB lookup'!M4</f>
        <v>939</v>
      </c>
      <c r="K33" s="41">
        <f>'HB lookup'!N4</f>
        <v>313</v>
      </c>
      <c r="L33" s="39">
        <f>'HB lookup'!O4</f>
        <v>12.4009</v>
      </c>
    </row>
    <row r="34" spans="5:12" x14ac:dyDescent="0.25">
      <c r="E34" s="37" t="str">
        <f>'HB lookup'!H5</f>
        <v>Accidents</v>
      </c>
      <c r="F34" s="38">
        <f>'HB lookup'!I5</f>
        <v>8373.5</v>
      </c>
      <c r="G34" s="38">
        <f>'HB lookup'!J5</f>
        <v>2791.1666666666665</v>
      </c>
      <c r="H34" s="39">
        <f>'HB lookup'!K5</f>
        <v>8.7781738127686406</v>
      </c>
      <c r="I34" s="40"/>
      <c r="J34" s="41">
        <f>'HB lookup'!M5</f>
        <v>329</v>
      </c>
      <c r="K34" s="41">
        <f>'HB lookup'!N5</f>
        <v>109.66666666666667</v>
      </c>
      <c r="L34" s="39">
        <f>'HB lookup'!O5</f>
        <v>4.3449</v>
      </c>
    </row>
    <row r="35" spans="5:12" x14ac:dyDescent="0.25">
      <c r="E35" s="37" t="str">
        <f>'HB lookup'!H6</f>
        <v>Lung cancer</v>
      </c>
      <c r="F35" s="38">
        <f>'HB lookup'!I6</f>
        <v>6915.5</v>
      </c>
      <c r="G35" s="38">
        <f>'HB lookup'!J6</f>
        <v>2305.1666666666665</v>
      </c>
      <c r="H35" s="39">
        <f>'HB lookup'!K6</f>
        <v>7.2497117098228303</v>
      </c>
      <c r="I35" s="40"/>
      <c r="J35" s="41">
        <f>'HB lookup'!M6</f>
        <v>765</v>
      </c>
      <c r="K35" s="41">
        <f>'HB lookup'!N6</f>
        <v>255</v>
      </c>
      <c r="L35" s="39">
        <f>'HB lookup'!O6</f>
        <v>10.103</v>
      </c>
    </row>
    <row r="36" spans="5:12" x14ac:dyDescent="0.25">
      <c r="E36" s="37" t="str">
        <f>'HB lookup'!H7</f>
        <v>Infant deaths*</v>
      </c>
      <c r="F36" s="38">
        <f>'HB lookup'!I7</f>
        <v>5885.5</v>
      </c>
      <c r="G36" s="38">
        <f>'HB lookup'!J7</f>
        <v>1961.8333333333333</v>
      </c>
      <c r="H36" s="39">
        <f>'HB lookup'!K7</f>
        <v>6.1699339553412296</v>
      </c>
      <c r="I36" s="40"/>
      <c r="J36" s="41">
        <f>'HB lookup'!M7</f>
        <v>79</v>
      </c>
      <c r="K36" s="41">
        <f>'HB lookup'!N7</f>
        <v>26.333333333333332</v>
      </c>
      <c r="L36" s="39">
        <f>'HB lookup'!O7</f>
        <v>1.0432999999999999</v>
      </c>
    </row>
    <row r="37" spans="5:12" x14ac:dyDescent="0.25">
      <c r="E37" s="37" t="str">
        <f>'HB lookup'!H8</f>
        <v>Suicides</v>
      </c>
      <c r="F37" s="38">
        <f>'HB lookup'!I8</f>
        <v>4960.5</v>
      </c>
      <c r="G37" s="38">
        <f>'HB lookup'!J8</f>
        <v>1653.5</v>
      </c>
      <c r="H37" s="39">
        <f>'HB lookup'!K8</f>
        <v>5.2002306321417304</v>
      </c>
      <c r="I37" s="40"/>
      <c r="J37" s="41">
        <f>'HB lookup'!M8</f>
        <v>175</v>
      </c>
      <c r="K37" s="41">
        <f>'HB lookup'!N8</f>
        <v>58.333333333333336</v>
      </c>
      <c r="L37" s="39">
        <f>'HB lookup'!O8</f>
        <v>2.3111000000000002</v>
      </c>
    </row>
    <row r="38" spans="5:12" x14ac:dyDescent="0.25">
      <c r="E38" s="37" t="str">
        <f>'HB lookup'!H9</f>
        <v>Alcoholic liver disease</v>
      </c>
      <c r="F38" s="38">
        <f>'HB lookup'!I9</f>
        <v>3374.5</v>
      </c>
      <c r="G38" s="38">
        <f>'HB lookup'!J9</f>
        <v>1124.8333333333333</v>
      </c>
      <c r="H38" s="39">
        <f>'HB lookup'!K9</f>
        <v>3.5375825558234602</v>
      </c>
      <c r="I38" s="40"/>
      <c r="J38" s="41">
        <f>'HB lookup'!M9</f>
        <v>185</v>
      </c>
      <c r="K38" s="41">
        <f>'HB lookup'!N9</f>
        <v>61.666666666666664</v>
      </c>
      <c r="L38" s="39">
        <f>'HB lookup'!O9</f>
        <v>2.4432</v>
      </c>
    </row>
    <row r="39" spans="5:12" x14ac:dyDescent="0.25">
      <c r="E39" s="37" t="str">
        <f>'HB lookup'!H10</f>
        <v>COPD</v>
      </c>
      <c r="F39" s="38">
        <f>'HB lookup'!I10</f>
        <v>3283</v>
      </c>
      <c r="G39" s="38">
        <f>'HB lookup'!J10</f>
        <v>1094.3333333333333</v>
      </c>
      <c r="H39" s="39">
        <f>'HB lookup'!K10</f>
        <v>3.4416605514204801</v>
      </c>
      <c r="I39" s="40"/>
      <c r="J39" s="41">
        <f>'HB lookup'!M10</f>
        <v>430</v>
      </c>
      <c r="K39" s="41">
        <f>'HB lookup'!N10</f>
        <v>143.33333333333334</v>
      </c>
      <c r="L39" s="39">
        <f>'HB lookup'!O10</f>
        <v>5.6787999999999998</v>
      </c>
    </row>
    <row r="40" spans="5:12" x14ac:dyDescent="0.25">
      <c r="E40" s="37" t="str">
        <f>'HB lookup'!H11</f>
        <v>Breast cancer</v>
      </c>
      <c r="F40" s="38">
        <f>'HB lookup'!I11</f>
        <v>2933.5</v>
      </c>
      <c r="G40" s="38">
        <f>'HB lookup'!J11</f>
        <v>977.83333333333337</v>
      </c>
      <c r="H40" s="39">
        <f>'HB lookup'!K11</f>
        <v>3.0752699444386198</v>
      </c>
      <c r="I40" s="40"/>
      <c r="J40" s="41">
        <f>'HB lookup'!M11</f>
        <v>211</v>
      </c>
      <c r="K40" s="41">
        <f>'HB lookup'!N11</f>
        <v>70.333333333333329</v>
      </c>
      <c r="L40" s="39">
        <f>'HB lookup'!O11</f>
        <v>2.7865000000000002</v>
      </c>
    </row>
    <row r="41" spans="5:12" x14ac:dyDescent="0.25">
      <c r="E41" s="37" t="str">
        <f>'HB lookup'!H12</f>
        <v>Colorectal cancer</v>
      </c>
      <c r="F41" s="38">
        <f>'HB lookup'!I12</f>
        <v>2581</v>
      </c>
      <c r="G41" s="38">
        <f>'HB lookup'!J12</f>
        <v>860.33333333333337</v>
      </c>
      <c r="H41" s="39">
        <f>'HB lookup'!K12</f>
        <v>2.7057343537058398</v>
      </c>
      <c r="I41" s="40"/>
      <c r="J41" s="41">
        <f>'HB lookup'!M12</f>
        <v>276</v>
      </c>
      <c r="K41" s="41">
        <f>'HB lookup'!N12</f>
        <v>92</v>
      </c>
      <c r="L41" s="39">
        <f>'HB lookup'!O12</f>
        <v>3.645</v>
      </c>
    </row>
    <row r="42" spans="5:12" x14ac:dyDescent="0.25">
      <c r="E42" s="37" t="str">
        <f>'HB lookup'!H13</f>
        <v>Pneumonia</v>
      </c>
      <c r="F42" s="38">
        <f>'HB lookup'!I13</f>
        <v>2359</v>
      </c>
      <c r="G42" s="38">
        <f>'HB lookup'!J13</f>
        <v>786.33333333333337</v>
      </c>
      <c r="H42" s="39">
        <f>'HB lookup'!K13</f>
        <v>2.4730055561379598</v>
      </c>
      <c r="I42" s="40"/>
      <c r="J42" s="41">
        <f>'HB lookup'!M13</f>
        <v>216</v>
      </c>
      <c r="K42" s="41">
        <f>'HB lookup'!N13</f>
        <v>72</v>
      </c>
      <c r="L42" s="39">
        <f>'HB lookup'!O13</f>
        <v>2.8525999999999998</v>
      </c>
    </row>
    <row r="43" spans="5:12" ht="6" customHeight="1" x14ac:dyDescent="0.25">
      <c r="E43" s="37"/>
      <c r="F43" s="38"/>
      <c r="G43" s="38"/>
      <c r="H43" s="39"/>
      <c r="I43" s="40"/>
      <c r="J43" s="41"/>
      <c r="K43" s="41"/>
      <c r="L43" s="39"/>
    </row>
    <row r="44" spans="5:12" x14ac:dyDescent="0.25">
      <c r="E44" s="42" t="str">
        <f>'HB lookup'!H14</f>
        <v>Top 10</v>
      </c>
      <c r="F44" s="43">
        <f>'HB lookup'!I14</f>
        <v>50550.5</v>
      </c>
      <c r="G44" s="43">
        <f>'HB lookup'!J14</f>
        <v>16850.166666666668</v>
      </c>
      <c r="H44" s="44">
        <f>'HB lookup'!K14</f>
        <v>52.993500366914802</v>
      </c>
      <c r="I44" s="45"/>
      <c r="J44" s="46">
        <f>'HB lookup'!M14</f>
        <v>3605</v>
      </c>
      <c r="K44" s="46">
        <f>'HB lookup'!N14</f>
        <v>1201.6666666666667</v>
      </c>
      <c r="L44" s="44">
        <f>'HB lookup'!O14</f>
        <v>47.609300000000005</v>
      </c>
    </row>
    <row r="45" spans="5:12" x14ac:dyDescent="0.25">
      <c r="E45" s="42" t="str">
        <f>'HB lookup'!H15</f>
        <v>All causes</v>
      </c>
      <c r="F45" s="47">
        <f>'HB lookup'!I15</f>
        <v>95390</v>
      </c>
      <c r="G45" s="47">
        <f>'HB lookup'!J15</f>
        <v>31796.666666666668</v>
      </c>
      <c r="H45" s="44"/>
      <c r="I45" s="45"/>
      <c r="J45" s="46">
        <f>'HB lookup'!M15</f>
        <v>7572</v>
      </c>
      <c r="K45" s="48">
        <f>'HB lookup'!N15</f>
        <v>2524</v>
      </c>
      <c r="L45" s="49"/>
    </row>
    <row r="46" spans="5:12" ht="6" customHeight="1" x14ac:dyDescent="0.25">
      <c r="E46" s="42"/>
      <c r="F46" s="47"/>
      <c r="G46" s="47"/>
      <c r="H46" s="44"/>
      <c r="I46" s="45"/>
      <c r="J46" s="46"/>
      <c r="K46" s="48"/>
      <c r="L46" s="49"/>
    </row>
    <row r="47" spans="5:12" ht="29.25" customHeight="1" x14ac:dyDescent="0.25">
      <c r="E47" s="124" t="s">
        <v>97</v>
      </c>
      <c r="F47" s="124"/>
      <c r="G47" s="124"/>
      <c r="H47" s="124"/>
      <c r="I47" s="124"/>
      <c r="J47" s="124"/>
      <c r="K47" s="124"/>
      <c r="L47" s="124"/>
    </row>
  </sheetData>
  <sheetProtection algorithmName="SHA-512" hashValue="10dzL1wKsUYv0j/cA1++tQQfgN0qpqZFY3w7UeN6Mk2ieQVwE3P3XtzNw8t8sUiNKECjJgXKQ/eO75Bfjlu4KQ==" saltValue="eZwQqjizUfNsV0col7PaXg==" spinCount="100000" sheet="1" scenarios="1"/>
  <mergeCells count="4">
    <mergeCell ref="F29:H29"/>
    <mergeCell ref="J29:L29"/>
    <mergeCell ref="E47:L47"/>
    <mergeCell ref="E28:L28"/>
  </mergeCells>
  <pageMargins left="0.70866141732283472" right="0.70866141732283472" top="0.74803149606299213" bottom="0.74803149606299213" header="0.31496062992125984" footer="0.31496062992125984"/>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9" r:id="rId4" name="List Box 3">
              <controlPr defaultSize="0" autoLine="0" autoPict="0">
                <anchor moveWithCells="1">
                  <from>
                    <xdr:col>0</xdr:col>
                    <xdr:colOff>209550</xdr:colOff>
                    <xdr:row>9</xdr:row>
                    <xdr:rowOff>95250</xdr:rowOff>
                  </from>
                  <to>
                    <xdr:col>2</xdr:col>
                    <xdr:colOff>571500</xdr:colOff>
                    <xdr:row>14</xdr:row>
                    <xdr:rowOff>123825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E28:L47"/>
  <sheetViews>
    <sheetView showGridLines="0" showRowColHeaders="0" zoomScaleNormal="100" workbookViewId="0"/>
  </sheetViews>
  <sheetFormatPr defaultRowHeight="15" x14ac:dyDescent="0.25"/>
  <cols>
    <col min="1" max="1" width="13.140625" style="2" customWidth="1"/>
    <col min="2" max="3" width="9.140625" style="2"/>
    <col min="4" max="4" width="3.140625" style="2" customWidth="1"/>
    <col min="5" max="5" width="23.7109375" style="2" customWidth="1"/>
    <col min="6" max="8" width="12.85546875" style="2" customWidth="1"/>
    <col min="9" max="9" width="2.28515625" style="2" customWidth="1"/>
    <col min="10" max="12" width="12.85546875" style="2" customWidth="1"/>
    <col min="13" max="15" width="9.140625" style="2"/>
    <col min="16" max="16" width="9.140625" style="2" customWidth="1"/>
    <col min="17" max="16384" width="9.140625" style="2"/>
  </cols>
  <sheetData>
    <row r="28" spans="5:12" ht="30" customHeight="1" x14ac:dyDescent="0.25">
      <c r="E28" s="123" t="str">
        <f>'LA lookup'!F23</f>
        <v>Top 10 causes of mortality and years of life lost (YLL), count and percentage, all persons aged under 75, Isle of Anglesey, 2014-16.</v>
      </c>
      <c r="F28" s="123"/>
      <c r="G28" s="123"/>
      <c r="H28" s="123"/>
      <c r="I28" s="123"/>
      <c r="J28" s="123"/>
      <c r="K28" s="123"/>
      <c r="L28" s="123"/>
    </row>
    <row r="29" spans="5:12" ht="32.25" customHeight="1" x14ac:dyDescent="0.25">
      <c r="E29" s="12"/>
      <c r="F29" s="120" t="s">
        <v>55</v>
      </c>
      <c r="G29" s="120"/>
      <c r="H29" s="120"/>
      <c r="I29" s="14"/>
      <c r="J29" s="120" t="s">
        <v>56</v>
      </c>
      <c r="K29" s="120"/>
      <c r="L29" s="120"/>
    </row>
    <row r="30" spans="5:12" ht="6" customHeight="1" x14ac:dyDescent="0.25">
      <c r="E30" s="12"/>
      <c r="F30" s="14"/>
      <c r="G30" s="14"/>
      <c r="H30" s="14"/>
      <c r="I30" s="14"/>
      <c r="J30" s="14"/>
      <c r="K30" s="14"/>
      <c r="L30" s="14"/>
    </row>
    <row r="31" spans="5:12" ht="22.5" customHeight="1" x14ac:dyDescent="0.25">
      <c r="E31" s="15" t="s">
        <v>57</v>
      </c>
      <c r="F31" s="14" t="s">
        <v>19</v>
      </c>
      <c r="G31" s="16" t="s">
        <v>52</v>
      </c>
      <c r="H31" s="16" t="s">
        <v>58</v>
      </c>
      <c r="I31" s="17"/>
      <c r="J31" s="16" t="s">
        <v>59</v>
      </c>
      <c r="K31" s="16" t="s">
        <v>52</v>
      </c>
      <c r="L31" s="16" t="s">
        <v>60</v>
      </c>
    </row>
    <row r="32" spans="5:12" ht="6" customHeight="1" x14ac:dyDescent="0.25">
      <c r="E32" s="50"/>
      <c r="F32" s="13"/>
      <c r="G32" s="51"/>
      <c r="H32" s="51"/>
      <c r="I32" s="52"/>
      <c r="J32" s="51"/>
      <c r="K32" s="51"/>
      <c r="L32" s="51"/>
    </row>
    <row r="33" spans="5:12" x14ac:dyDescent="0.25">
      <c r="E33" s="53" t="str">
        <f>'LA lookup'!I4</f>
        <v>Coronary heart disease</v>
      </c>
      <c r="F33" s="38">
        <f>'LA lookup'!J4</f>
        <v>1149</v>
      </c>
      <c r="G33" s="38">
        <f>'LA lookup'!K4</f>
        <v>383</v>
      </c>
      <c r="H33" s="39">
        <f>'LA lookup'!L4</f>
        <v>11.1764991975098</v>
      </c>
      <c r="I33" s="38"/>
      <c r="J33" s="41">
        <f>'LA lookup'!N4</f>
        <v>94</v>
      </c>
      <c r="K33" s="41">
        <f>'LA lookup'!O4</f>
        <v>31.333333333333332</v>
      </c>
      <c r="L33" s="39">
        <f>'LA lookup'!P4</f>
        <v>11.764699999999999</v>
      </c>
    </row>
    <row r="34" spans="5:12" x14ac:dyDescent="0.25">
      <c r="E34" s="53" t="str">
        <f>'LA lookup'!I5</f>
        <v>Accidents</v>
      </c>
      <c r="F34" s="38">
        <f>'LA lookup'!J5</f>
        <v>985.5</v>
      </c>
      <c r="G34" s="38">
        <f>'LA lookup'!K5</f>
        <v>328.5</v>
      </c>
      <c r="H34" s="39">
        <f>'LA lookup'!L5</f>
        <v>9.5861096250182403</v>
      </c>
      <c r="I34" s="38"/>
      <c r="J34" s="41">
        <f>'LA lookup'!N5</f>
        <v>31</v>
      </c>
      <c r="K34" s="41">
        <f>'LA lookup'!O5</f>
        <v>10.333333333333334</v>
      </c>
      <c r="L34" s="39">
        <f>'LA lookup'!P5</f>
        <v>3.8797999999999999</v>
      </c>
    </row>
    <row r="35" spans="5:12" x14ac:dyDescent="0.25">
      <c r="E35" s="53" t="str">
        <f>'LA lookup'!I6</f>
        <v>Infant deaths*</v>
      </c>
      <c r="F35" s="38">
        <f>'LA lookup'!J6</f>
        <v>894</v>
      </c>
      <c r="G35" s="38">
        <f>'LA lookup'!K6</f>
        <v>298</v>
      </c>
      <c r="H35" s="39">
        <f>'LA lookup'!L6</f>
        <v>8.6960750936238504</v>
      </c>
      <c r="I35" s="38"/>
      <c r="J35" s="41">
        <f>'LA lookup'!N6</f>
        <v>12</v>
      </c>
      <c r="K35" s="41">
        <f>'LA lookup'!O6</f>
        <v>4</v>
      </c>
      <c r="L35" s="39">
        <f>'LA lookup'!P6</f>
        <v>1.5018</v>
      </c>
    </row>
    <row r="36" spans="5:12" x14ac:dyDescent="0.25">
      <c r="E36" s="53" t="str">
        <f>'LA lookup'!I7</f>
        <v>Lung cancer</v>
      </c>
      <c r="F36" s="38">
        <f>'LA lookup'!J7</f>
        <v>814</v>
      </c>
      <c r="G36" s="38">
        <f>'LA lookup'!K7</f>
        <v>271.33333333333331</v>
      </c>
      <c r="H36" s="39">
        <f>'LA lookup'!L7</f>
        <v>7.9179028257380502</v>
      </c>
      <c r="I36" s="38"/>
      <c r="J36" s="41">
        <f>'LA lookup'!N7</f>
        <v>86</v>
      </c>
      <c r="K36" s="41">
        <f>'LA lookup'!O7</f>
        <v>28.666666666666668</v>
      </c>
      <c r="L36" s="39">
        <f>'LA lookup'!P7</f>
        <v>10.763400000000001</v>
      </c>
    </row>
    <row r="37" spans="5:12" x14ac:dyDescent="0.25">
      <c r="E37" s="53" t="str">
        <f>'LA lookup'!I8</f>
        <v>Suicides</v>
      </c>
      <c r="F37" s="38">
        <f>'LA lookup'!J8</f>
        <v>620.5</v>
      </c>
      <c r="G37" s="38">
        <f>'LA lookup'!K8</f>
        <v>206.83333333333334</v>
      </c>
      <c r="H37" s="39">
        <f>'LA lookup'!L8</f>
        <v>6.03569865278926</v>
      </c>
      <c r="I37" s="38"/>
      <c r="J37" s="41">
        <f>'LA lookup'!N8</f>
        <v>21</v>
      </c>
      <c r="K37" s="41">
        <f>'LA lookup'!O8</f>
        <v>7</v>
      </c>
      <c r="L37" s="39">
        <f>'LA lookup'!P8</f>
        <v>2.6282000000000001</v>
      </c>
    </row>
    <row r="38" spans="5:12" x14ac:dyDescent="0.25">
      <c r="E38" s="53" t="str">
        <f>'LA lookup'!I9</f>
        <v>Alcoholic liver disease</v>
      </c>
      <c r="F38" s="38">
        <f>'LA lookup'!J9</f>
        <v>382</v>
      </c>
      <c r="G38" s="38">
        <f>'LA lookup'!K9</f>
        <v>127.33333333333333</v>
      </c>
      <c r="H38" s="39">
        <f>'LA lookup'!L9</f>
        <v>3.7157725791547098</v>
      </c>
      <c r="I38" s="38"/>
      <c r="J38" s="41">
        <f>'LA lookup'!N9</f>
        <v>22</v>
      </c>
      <c r="K38" s="41">
        <f>'LA lookup'!O9</f>
        <v>7.333333333333333</v>
      </c>
      <c r="L38" s="39">
        <f>'LA lookup'!P9</f>
        <v>2.7534000000000001</v>
      </c>
    </row>
    <row r="39" spans="5:12" x14ac:dyDescent="0.25">
      <c r="E39" s="53" t="str">
        <f>'LA lookup'!I10</f>
        <v>Breast cancer</v>
      </c>
      <c r="F39" s="38">
        <f>'LA lookup'!J10</f>
        <v>375</v>
      </c>
      <c r="G39" s="38">
        <f>'LA lookup'!K10</f>
        <v>125</v>
      </c>
      <c r="H39" s="39">
        <f>'LA lookup'!L10</f>
        <v>3.6476825057147</v>
      </c>
      <c r="I39" s="38"/>
      <c r="J39" s="41">
        <f>'LA lookup'!N10</f>
        <v>24</v>
      </c>
      <c r="K39" s="41">
        <f>'LA lookup'!O10</f>
        <v>8</v>
      </c>
      <c r="L39" s="39">
        <f>'LA lookup'!P10</f>
        <v>3.0036999999999998</v>
      </c>
    </row>
    <row r="40" spans="5:12" x14ac:dyDescent="0.25">
      <c r="E40" s="53" t="str">
        <f>'LA lookup'!I11</f>
        <v>COPD</v>
      </c>
      <c r="F40" s="38">
        <f>'LA lookup'!J11</f>
        <v>313.5</v>
      </c>
      <c r="G40" s="38">
        <f>'LA lookup'!K11</f>
        <v>104.5</v>
      </c>
      <c r="H40" s="39">
        <f>'LA lookup'!L11</f>
        <v>3.0494625747774902</v>
      </c>
      <c r="I40" s="38"/>
      <c r="J40" s="41">
        <f>'LA lookup'!N11</f>
        <v>37</v>
      </c>
      <c r="K40" s="41">
        <f>'LA lookup'!O11</f>
        <v>12.333333333333334</v>
      </c>
      <c r="L40" s="39">
        <f>'LA lookup'!P11</f>
        <v>4.6307</v>
      </c>
    </row>
    <row r="41" spans="5:12" x14ac:dyDescent="0.25">
      <c r="E41" s="53" t="str">
        <f>'LA lookup'!I12</f>
        <v>Stroke</v>
      </c>
      <c r="F41" s="38">
        <f>'LA lookup'!J12</f>
        <v>269.5</v>
      </c>
      <c r="G41" s="38">
        <f>'LA lookup'!K12</f>
        <v>89.833333333333329</v>
      </c>
      <c r="H41" s="39">
        <f>'LA lookup'!L12</f>
        <v>2.6214678274402998</v>
      </c>
      <c r="I41" s="38"/>
      <c r="J41" s="41">
        <f>'LA lookup'!N12</f>
        <v>27</v>
      </c>
      <c r="K41" s="41">
        <f>'LA lookup'!O12</f>
        <v>9</v>
      </c>
      <c r="L41" s="39">
        <f>'LA lookup'!P12</f>
        <v>3.3792</v>
      </c>
    </row>
    <row r="42" spans="5:12" x14ac:dyDescent="0.25">
      <c r="E42" s="53" t="str">
        <f>'LA lookup'!I13</f>
        <v>Colorectal cancer</v>
      </c>
      <c r="F42" s="38">
        <f>'LA lookup'!J13</f>
        <v>236</v>
      </c>
      <c r="G42" s="38">
        <f>'LA lookup'!K13</f>
        <v>78.666666666666671</v>
      </c>
      <c r="H42" s="39">
        <f>'LA lookup'!L13</f>
        <v>2.29560819026312</v>
      </c>
      <c r="I42" s="38"/>
      <c r="J42" s="41">
        <f>'LA lookup'!N13</f>
        <v>28</v>
      </c>
      <c r="K42" s="41">
        <f>'LA lookup'!O13</f>
        <v>9.3333333333333339</v>
      </c>
      <c r="L42" s="39">
        <f>'LA lookup'!P13</f>
        <v>3.5043000000000002</v>
      </c>
    </row>
    <row r="43" spans="5:12" ht="6" customHeight="1" x14ac:dyDescent="0.25">
      <c r="E43" s="53"/>
      <c r="F43" s="38"/>
      <c r="G43" s="38"/>
      <c r="H43" s="39"/>
      <c r="I43" s="38"/>
      <c r="J43" s="41"/>
      <c r="K43" s="41"/>
      <c r="L43" s="39"/>
    </row>
    <row r="44" spans="5:12" x14ac:dyDescent="0.25">
      <c r="E44" s="54" t="str">
        <f>'LA lookup'!I14</f>
        <v>Top 10</v>
      </c>
      <c r="F44" s="43">
        <f>'LA lookup'!J14</f>
        <v>6039</v>
      </c>
      <c r="G44" s="43">
        <f>'LA lookup'!K14</f>
        <v>2012.9999999999998</v>
      </c>
      <c r="H44" s="44">
        <f>'LA lookup'!L14</f>
        <v>58.742279072029511</v>
      </c>
      <c r="I44" s="43"/>
      <c r="J44" s="46">
        <f>'LA lookup'!N14</f>
        <v>382</v>
      </c>
      <c r="K44" s="46">
        <f>'LA lookup'!O14</f>
        <v>127.33333333333331</v>
      </c>
      <c r="L44" s="44">
        <f>'LA lookup'!P14</f>
        <v>47.809199999999997</v>
      </c>
    </row>
    <row r="45" spans="5:12" x14ac:dyDescent="0.25">
      <c r="E45" s="55" t="str">
        <f>'LA lookup'!I15</f>
        <v>All causes</v>
      </c>
      <c r="F45" s="47">
        <f>'LA lookup'!J15</f>
        <v>10280.5</v>
      </c>
      <c r="G45" s="47">
        <f>'LA lookup'!K15</f>
        <v>3426.8333333333335</v>
      </c>
      <c r="H45" s="56"/>
      <c r="I45" s="47"/>
      <c r="J45" s="48">
        <f>'LA lookup'!N15</f>
        <v>799</v>
      </c>
      <c r="K45" s="48">
        <f>'LA lookup'!O15</f>
        <v>266.33333333333331</v>
      </c>
      <c r="L45" s="56"/>
    </row>
    <row r="46" spans="5:12" ht="6" customHeight="1" x14ac:dyDescent="0.25">
      <c r="E46" s="55"/>
      <c r="F46" s="47"/>
      <c r="G46" s="47"/>
      <c r="H46" s="56"/>
      <c r="I46" s="47"/>
      <c r="J46" s="47"/>
      <c r="K46" s="47"/>
      <c r="L46" s="56"/>
    </row>
    <row r="47" spans="5:12" ht="30.75" customHeight="1" x14ac:dyDescent="0.25">
      <c r="E47" s="124" t="s">
        <v>97</v>
      </c>
      <c r="F47" s="124"/>
      <c r="G47" s="124"/>
      <c r="H47" s="124"/>
      <c r="I47" s="124"/>
      <c r="J47" s="124"/>
      <c r="K47" s="124"/>
      <c r="L47" s="124"/>
    </row>
  </sheetData>
  <sheetProtection algorithmName="SHA-512" hashValue="KXjYrRgvCLowL5U5wSOTCd/FVIBzivd9XwkGL7+DE7wlXyBicSCnsQxNbcmFuf4xS9X8GUOozPbBlv158MkhMw==" saltValue="1GTD4vDk5MnhdkiB3ay09w==" spinCount="100000" sheet="1" scenarios="1"/>
  <mergeCells count="4">
    <mergeCell ref="F29:H29"/>
    <mergeCell ref="J29:L29"/>
    <mergeCell ref="E47:L47"/>
    <mergeCell ref="E28:L28"/>
  </mergeCells>
  <pageMargins left="0.70866141732283472" right="0.70866141732283472" top="0.74803149606299213" bottom="0.74803149606299213" header="0.31496062992125984" footer="0.31496062992125984"/>
  <pageSetup paperSize="9" scale="6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List Box 3">
              <controlPr defaultSize="0" autoLine="0" autoPict="0">
                <anchor moveWithCells="1">
                  <from>
                    <xdr:col>0</xdr:col>
                    <xdr:colOff>219075</xdr:colOff>
                    <xdr:row>9</xdr:row>
                    <xdr:rowOff>114300</xdr:rowOff>
                  </from>
                  <to>
                    <xdr:col>2</xdr:col>
                    <xdr:colOff>114300</xdr:colOff>
                    <xdr:row>24</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8:I44"/>
  <sheetViews>
    <sheetView showGridLines="0" showRowColHeaders="0" workbookViewId="0"/>
  </sheetViews>
  <sheetFormatPr defaultRowHeight="15" x14ac:dyDescent="0.25"/>
  <cols>
    <col min="1" max="1" width="2" style="2" customWidth="1"/>
    <col min="2" max="2" width="23.5703125" style="2" customWidth="1"/>
    <col min="3" max="3" width="24.5703125" style="2" customWidth="1"/>
    <col min="4" max="4" width="21.28515625" style="2" customWidth="1"/>
    <col min="5" max="5" width="20" style="2" customWidth="1"/>
    <col min="6" max="6" width="25.5703125" style="2" customWidth="1"/>
    <col min="7" max="7" width="15.5703125" style="2" customWidth="1"/>
    <col min="8" max="21" width="9.140625" style="2"/>
    <col min="22" max="22" width="9.140625" style="2" customWidth="1"/>
    <col min="23" max="16384" width="9.140625" style="2"/>
  </cols>
  <sheetData>
    <row r="8" spans="2:6" ht="10.5" customHeight="1" x14ac:dyDescent="0.25"/>
    <row r="9" spans="2:6" x14ac:dyDescent="0.25">
      <c r="B9" s="57" t="s">
        <v>141</v>
      </c>
      <c r="C9" s="58" t="s">
        <v>56</v>
      </c>
      <c r="D9" s="5"/>
      <c r="E9" s="5"/>
      <c r="F9" s="5"/>
    </row>
    <row r="10" spans="2:6" x14ac:dyDescent="0.25">
      <c r="B10" s="59" t="s">
        <v>142</v>
      </c>
      <c r="C10" s="60" t="s">
        <v>143</v>
      </c>
      <c r="D10" s="5"/>
      <c r="E10" s="5"/>
      <c r="F10" s="5"/>
    </row>
    <row r="11" spans="2:6" x14ac:dyDescent="0.25">
      <c r="B11" s="61" t="s">
        <v>144</v>
      </c>
      <c r="C11" s="129" t="s">
        <v>145</v>
      </c>
      <c r="D11" s="129"/>
      <c r="E11" s="129"/>
      <c r="F11" s="5"/>
    </row>
    <row r="12" spans="2:6" x14ac:dyDescent="0.25">
      <c r="B12" s="59" t="s">
        <v>146</v>
      </c>
      <c r="C12" s="60" t="s">
        <v>154</v>
      </c>
      <c r="D12" s="5"/>
      <c r="E12" s="5"/>
      <c r="F12" s="5"/>
    </row>
    <row r="13" spans="2:6" x14ac:dyDescent="0.25">
      <c r="B13" s="59" t="s">
        <v>147</v>
      </c>
      <c r="C13" s="62" t="s">
        <v>148</v>
      </c>
      <c r="D13" s="5"/>
      <c r="E13" s="5"/>
      <c r="F13" s="5"/>
    </row>
    <row r="14" spans="2:6" x14ac:dyDescent="0.25">
      <c r="B14" s="59" t="s">
        <v>149</v>
      </c>
      <c r="C14" s="60" t="s">
        <v>150</v>
      </c>
      <c r="D14" s="5"/>
      <c r="E14" s="5"/>
      <c r="F14" s="5"/>
    </row>
    <row r="15" spans="2:6" x14ac:dyDescent="0.25">
      <c r="B15" s="59" t="s">
        <v>151</v>
      </c>
      <c r="C15" s="127" t="s">
        <v>155</v>
      </c>
      <c r="D15" s="127"/>
      <c r="E15" s="127"/>
      <c r="F15" s="5"/>
    </row>
    <row r="16" spans="2:6" x14ac:dyDescent="0.25">
      <c r="B16" s="59" t="s">
        <v>152</v>
      </c>
      <c r="C16" s="63" t="s">
        <v>176</v>
      </c>
      <c r="D16" s="5"/>
      <c r="E16" s="5"/>
      <c r="F16" s="5"/>
    </row>
    <row r="17" spans="2:9" ht="40.5" customHeight="1" x14ac:dyDescent="0.25">
      <c r="B17" s="61" t="s">
        <v>153</v>
      </c>
      <c r="C17" s="130" t="s">
        <v>177</v>
      </c>
      <c r="D17" s="130"/>
      <c r="E17" s="130"/>
      <c r="F17" s="5"/>
      <c r="G17" s="64"/>
      <c r="H17" s="64"/>
      <c r="I17" s="64"/>
    </row>
    <row r="18" spans="2:9" ht="68.25" customHeight="1" x14ac:dyDescent="0.25">
      <c r="B18" s="64"/>
      <c r="C18" s="130" t="s">
        <v>124</v>
      </c>
      <c r="D18" s="130"/>
      <c r="E18" s="130"/>
      <c r="F18" s="65"/>
      <c r="G18" s="64"/>
      <c r="H18" s="64"/>
    </row>
    <row r="19" spans="2:9" ht="54" customHeight="1" x14ac:dyDescent="0.25">
      <c r="C19" s="128" t="s">
        <v>133</v>
      </c>
      <c r="D19" s="128"/>
      <c r="E19" s="128"/>
      <c r="F19" s="128"/>
    </row>
    <row r="20" spans="2:9" x14ac:dyDescent="0.25">
      <c r="B20" s="66"/>
      <c r="C20" s="67" t="s">
        <v>125</v>
      </c>
      <c r="D20" s="5"/>
      <c r="E20" s="5"/>
      <c r="F20" s="5"/>
    </row>
    <row r="21" spans="2:9" ht="39.75" customHeight="1" x14ac:dyDescent="0.25">
      <c r="B21" s="68"/>
      <c r="C21" s="125" t="s">
        <v>126</v>
      </c>
      <c r="D21" s="125"/>
      <c r="E21" s="125"/>
      <c r="F21" s="5"/>
    </row>
    <row r="22" spans="2:9" x14ac:dyDescent="0.25">
      <c r="B22" s="68"/>
      <c r="C22" s="5"/>
      <c r="D22" s="5"/>
      <c r="E22" s="5"/>
      <c r="F22" s="5"/>
    </row>
    <row r="23" spans="2:9" ht="27" customHeight="1" x14ac:dyDescent="0.25">
      <c r="B23" s="68"/>
      <c r="C23" s="126" t="s">
        <v>156</v>
      </c>
      <c r="D23" s="126"/>
      <c r="E23" s="126"/>
      <c r="F23" s="5"/>
    </row>
    <row r="24" spans="2:9" x14ac:dyDescent="0.25">
      <c r="B24" s="68"/>
      <c r="C24" s="67"/>
      <c r="D24" s="5"/>
      <c r="E24" s="5"/>
      <c r="F24" s="5"/>
    </row>
    <row r="25" spans="2:9" x14ac:dyDescent="0.25">
      <c r="B25" s="68"/>
      <c r="C25" s="69" t="s">
        <v>116</v>
      </c>
      <c r="D25" s="70" t="s">
        <v>115</v>
      </c>
      <c r="E25" s="5"/>
      <c r="F25" s="5"/>
    </row>
    <row r="26" spans="2:9" x14ac:dyDescent="0.25">
      <c r="C26" s="71" t="s">
        <v>23</v>
      </c>
      <c r="D26" s="72" t="s">
        <v>106</v>
      </c>
      <c r="E26" s="5"/>
      <c r="F26" s="5"/>
    </row>
    <row r="27" spans="2:9" x14ac:dyDescent="0.25">
      <c r="C27" s="71" t="s">
        <v>24</v>
      </c>
      <c r="D27" s="72" t="s">
        <v>107</v>
      </c>
      <c r="E27" s="5"/>
      <c r="F27" s="5"/>
    </row>
    <row r="28" spans="2:9" x14ac:dyDescent="0.25">
      <c r="C28" s="71" t="s">
        <v>25</v>
      </c>
      <c r="D28" s="72" t="s">
        <v>98</v>
      </c>
      <c r="E28" s="5"/>
      <c r="F28" s="5"/>
    </row>
    <row r="29" spans="2:9" x14ac:dyDescent="0.25">
      <c r="C29" s="71" t="s">
        <v>26</v>
      </c>
      <c r="D29" s="73" t="s">
        <v>117</v>
      </c>
      <c r="E29" s="5"/>
      <c r="F29" s="5"/>
    </row>
    <row r="30" spans="2:9" x14ac:dyDescent="0.25">
      <c r="C30" s="71" t="s">
        <v>27</v>
      </c>
      <c r="D30" s="72" t="s">
        <v>108</v>
      </c>
      <c r="E30" s="5"/>
      <c r="F30" s="5"/>
    </row>
    <row r="31" spans="2:9" x14ac:dyDescent="0.25">
      <c r="C31" s="71" t="s">
        <v>28</v>
      </c>
      <c r="D31" s="72" t="s">
        <v>114</v>
      </c>
      <c r="E31" s="5"/>
      <c r="F31" s="5"/>
    </row>
    <row r="32" spans="2:9" x14ac:dyDescent="0.25">
      <c r="C32" s="71" t="s">
        <v>29</v>
      </c>
      <c r="D32" s="72" t="s">
        <v>109</v>
      </c>
      <c r="E32" s="5"/>
      <c r="F32" s="5"/>
    </row>
    <row r="33" spans="3:6" x14ac:dyDescent="0.25">
      <c r="C33" s="71" t="s">
        <v>30</v>
      </c>
      <c r="D33" s="72" t="s">
        <v>110</v>
      </c>
      <c r="E33" s="5"/>
      <c r="F33" s="5"/>
    </row>
    <row r="34" spans="3:6" x14ac:dyDescent="0.25">
      <c r="C34" s="71" t="s">
        <v>31</v>
      </c>
      <c r="D34" s="72" t="s">
        <v>111</v>
      </c>
      <c r="E34" s="5"/>
      <c r="F34" s="5"/>
    </row>
    <row r="35" spans="3:6" x14ac:dyDescent="0.25">
      <c r="C35" s="71" t="s">
        <v>32</v>
      </c>
      <c r="D35" s="72" t="s">
        <v>99</v>
      </c>
      <c r="E35" s="5"/>
      <c r="F35" s="5"/>
    </row>
    <row r="36" spans="3:6" x14ac:dyDescent="0.25">
      <c r="C36" s="71" t="s">
        <v>33</v>
      </c>
      <c r="D36" s="72" t="s">
        <v>112</v>
      </c>
      <c r="E36" s="5"/>
      <c r="F36" s="5"/>
    </row>
    <row r="37" spans="3:6" x14ac:dyDescent="0.25">
      <c r="C37" s="71" t="s">
        <v>34</v>
      </c>
      <c r="D37" s="72" t="s">
        <v>100</v>
      </c>
      <c r="E37" s="5"/>
      <c r="F37" s="5"/>
    </row>
    <row r="38" spans="3:6" x14ac:dyDescent="0.25">
      <c r="C38" s="71" t="s">
        <v>35</v>
      </c>
      <c r="D38" s="72" t="s">
        <v>101</v>
      </c>
      <c r="E38" s="5"/>
      <c r="F38" s="5"/>
    </row>
    <row r="39" spans="3:6" x14ac:dyDescent="0.25">
      <c r="C39" s="71" t="s">
        <v>36</v>
      </c>
      <c r="D39" s="72" t="s">
        <v>102</v>
      </c>
      <c r="E39" s="5"/>
      <c r="F39" s="5"/>
    </row>
    <row r="40" spans="3:6" x14ac:dyDescent="0.25">
      <c r="C40" s="71" t="s">
        <v>37</v>
      </c>
      <c r="D40" s="72" t="s">
        <v>118</v>
      </c>
      <c r="E40" s="5"/>
      <c r="F40" s="5"/>
    </row>
    <row r="41" spans="3:6" x14ac:dyDescent="0.25">
      <c r="C41" s="71" t="s">
        <v>38</v>
      </c>
      <c r="D41" s="72" t="s">
        <v>103</v>
      </c>
      <c r="E41" s="5"/>
      <c r="F41" s="5"/>
    </row>
    <row r="42" spans="3:6" x14ac:dyDescent="0.25">
      <c r="C42" s="71" t="s">
        <v>39</v>
      </c>
      <c r="D42" s="72" t="s">
        <v>113</v>
      </c>
      <c r="E42" s="5"/>
      <c r="F42" s="5"/>
    </row>
    <row r="43" spans="3:6" x14ac:dyDescent="0.25">
      <c r="C43" s="71" t="s">
        <v>41</v>
      </c>
      <c r="D43" s="72" t="s">
        <v>104</v>
      </c>
      <c r="E43" s="5"/>
      <c r="F43" s="5"/>
    </row>
    <row r="44" spans="3:6" x14ac:dyDescent="0.25">
      <c r="C44" s="74" t="s">
        <v>42</v>
      </c>
      <c r="D44" s="75" t="s">
        <v>105</v>
      </c>
      <c r="E44" s="5"/>
      <c r="F44" s="5"/>
    </row>
  </sheetData>
  <sheetProtection algorithmName="SHA-512" hashValue="1fqaMXvV0sLopVXKbSUivk06z/cCqVh6FbJd36utuTUQHAMH+hQV1C0kddTjbgX9SqMZaMUuAWHgRSv53JAaGQ==" saltValue="Tp1rF1UAe3Wk5YKkl1bICw==" spinCount="100000" sheet="1" scenarios="1"/>
  <mergeCells count="7">
    <mergeCell ref="C21:E21"/>
    <mergeCell ref="C23:E23"/>
    <mergeCell ref="C15:E15"/>
    <mergeCell ref="C19:F19"/>
    <mergeCell ref="C11:E11"/>
    <mergeCell ref="C17:E17"/>
    <mergeCell ref="C18:E18"/>
  </mergeCells>
  <hyperlinks>
    <hyperlink ref="C16" r:id="rId1"/>
    <hyperlink ref="C21" r:id="rId2" location="death-rates-ratios-and-standardisation"/>
  </hyperlinks>
  <pageMargins left="0.70866141732283472" right="0.70866141732283472" top="0.74803149606299213" bottom="0.74803149606299213" header="0.31496062992125984" footer="0.31496062992125984"/>
  <pageSetup paperSize="9" scale="58"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8:J29"/>
  <sheetViews>
    <sheetView showGridLines="0" showRowColHeaders="0" workbookViewId="0"/>
  </sheetViews>
  <sheetFormatPr defaultRowHeight="15" x14ac:dyDescent="0.25"/>
  <cols>
    <col min="1" max="1" width="4" style="2" customWidth="1"/>
    <col min="2" max="6" width="9.140625" style="2"/>
    <col min="7" max="7" width="9.140625" style="2" customWidth="1"/>
    <col min="8" max="21" width="9.140625" style="2"/>
    <col min="22" max="22" width="9.140625" style="2" customWidth="1"/>
    <col min="23" max="16384" width="9.140625" style="2"/>
  </cols>
  <sheetData>
    <row r="8" spans="2:10" x14ac:dyDescent="0.25">
      <c r="B8" s="76"/>
      <c r="C8" s="76"/>
      <c r="D8" s="76"/>
      <c r="E8" s="76"/>
      <c r="F8" s="76"/>
      <c r="G8" s="76"/>
      <c r="H8" s="76"/>
      <c r="I8" s="76"/>
      <c r="J8" s="76"/>
    </row>
    <row r="9" spans="2:10" x14ac:dyDescent="0.25">
      <c r="B9" s="76"/>
      <c r="C9" s="76"/>
      <c r="D9" s="76"/>
      <c r="E9" s="76"/>
      <c r="F9" s="76"/>
      <c r="G9" s="76"/>
      <c r="H9" s="76"/>
      <c r="I9" s="76"/>
      <c r="J9" s="76"/>
    </row>
    <row r="10" spans="2:10" x14ac:dyDescent="0.25">
      <c r="B10" s="76"/>
      <c r="C10" s="76"/>
      <c r="D10" s="76"/>
      <c r="E10" s="76"/>
      <c r="F10" s="76"/>
      <c r="G10" s="76"/>
      <c r="H10" s="76"/>
      <c r="I10" s="76"/>
      <c r="J10" s="76"/>
    </row>
    <row r="11" spans="2:10" x14ac:dyDescent="0.25">
      <c r="B11" s="76"/>
      <c r="C11" s="76"/>
      <c r="D11" s="76"/>
      <c r="E11" s="76"/>
      <c r="F11" s="76"/>
      <c r="G11" s="76"/>
      <c r="H11" s="76"/>
      <c r="I11" s="76"/>
      <c r="J11" s="76"/>
    </row>
    <row r="12" spans="2:10" x14ac:dyDescent="0.25">
      <c r="B12" s="76"/>
      <c r="C12" s="76"/>
      <c r="D12" s="76"/>
      <c r="E12" s="76"/>
      <c r="F12" s="76"/>
      <c r="G12" s="76"/>
      <c r="H12" s="76"/>
      <c r="I12" s="76"/>
      <c r="J12" s="76"/>
    </row>
    <row r="13" spans="2:10" x14ac:dyDescent="0.25">
      <c r="B13" s="76"/>
      <c r="C13" s="76"/>
      <c r="D13" s="76"/>
      <c r="E13" s="76"/>
      <c r="F13" s="76"/>
      <c r="G13" s="76"/>
      <c r="H13" s="76"/>
      <c r="I13" s="76"/>
      <c r="J13" s="76"/>
    </row>
    <row r="14" spans="2:10" x14ac:dyDescent="0.25">
      <c r="B14" s="76"/>
      <c r="C14" s="76"/>
      <c r="D14" s="76"/>
      <c r="E14" s="76"/>
      <c r="F14" s="76"/>
      <c r="G14" s="76"/>
      <c r="H14" s="76"/>
      <c r="I14" s="76"/>
      <c r="J14" s="76"/>
    </row>
    <row r="15" spans="2:10" x14ac:dyDescent="0.25">
      <c r="B15" s="76"/>
      <c r="C15" s="76"/>
      <c r="D15" s="76"/>
      <c r="E15" s="76"/>
      <c r="F15" s="76"/>
      <c r="G15" s="76"/>
      <c r="H15" s="76"/>
      <c r="I15" s="76"/>
      <c r="J15" s="76"/>
    </row>
    <row r="16" spans="2:10" x14ac:dyDescent="0.25">
      <c r="B16" s="76"/>
      <c r="C16" s="76"/>
      <c r="D16" s="76"/>
      <c r="E16" s="76"/>
      <c r="F16" s="76"/>
      <c r="G16" s="76"/>
      <c r="H16" s="76"/>
      <c r="I16" s="76"/>
      <c r="J16" s="76"/>
    </row>
    <row r="17" spans="2:10" x14ac:dyDescent="0.25">
      <c r="B17" s="76"/>
      <c r="C17" s="76"/>
      <c r="D17" s="76"/>
      <c r="E17" s="76"/>
      <c r="F17" s="76"/>
      <c r="G17" s="76"/>
      <c r="H17" s="76"/>
      <c r="I17" s="76"/>
      <c r="J17" s="76"/>
    </row>
    <row r="18" spans="2:10" x14ac:dyDescent="0.25">
      <c r="B18" s="76"/>
      <c r="C18" s="76"/>
      <c r="D18" s="76"/>
      <c r="E18" s="76"/>
      <c r="F18" s="76"/>
      <c r="G18" s="76"/>
      <c r="H18" s="76"/>
      <c r="I18" s="76"/>
      <c r="J18" s="76"/>
    </row>
    <row r="19" spans="2:10" x14ac:dyDescent="0.25">
      <c r="B19" s="76"/>
      <c r="C19" s="76"/>
      <c r="D19" s="76"/>
      <c r="E19" s="76"/>
      <c r="F19" s="76"/>
      <c r="G19" s="76"/>
      <c r="H19" s="76"/>
      <c r="I19" s="76"/>
      <c r="J19" s="76"/>
    </row>
    <row r="20" spans="2:10" x14ac:dyDescent="0.25">
      <c r="B20" s="76"/>
      <c r="C20" s="76"/>
      <c r="D20" s="76"/>
      <c r="E20" s="76"/>
      <c r="F20" s="76"/>
      <c r="G20" s="76"/>
      <c r="H20" s="76"/>
      <c r="I20" s="76"/>
      <c r="J20" s="76"/>
    </row>
    <row r="21" spans="2:10" x14ac:dyDescent="0.25">
      <c r="B21" s="76"/>
      <c r="C21" s="76"/>
      <c r="D21" s="76"/>
      <c r="E21" s="76"/>
      <c r="F21" s="76"/>
      <c r="G21" s="76"/>
      <c r="H21" s="76"/>
      <c r="I21" s="76"/>
      <c r="J21" s="76"/>
    </row>
    <row r="22" spans="2:10" x14ac:dyDescent="0.25">
      <c r="B22" s="76"/>
      <c r="C22" s="76"/>
      <c r="D22" s="76"/>
      <c r="E22" s="76"/>
      <c r="F22" s="76"/>
      <c r="G22" s="76"/>
      <c r="H22" s="76"/>
      <c r="I22" s="76"/>
      <c r="J22" s="76"/>
    </row>
    <row r="23" spans="2:10" x14ac:dyDescent="0.25">
      <c r="B23" s="76"/>
      <c r="C23" s="76"/>
      <c r="D23" s="76"/>
      <c r="E23" s="76"/>
      <c r="F23" s="76"/>
      <c r="G23" s="76"/>
      <c r="H23" s="76"/>
      <c r="I23" s="76"/>
      <c r="J23" s="76"/>
    </row>
    <row r="24" spans="2:10" x14ac:dyDescent="0.25">
      <c r="B24" s="76"/>
      <c r="C24" s="76"/>
      <c r="D24" s="76"/>
      <c r="E24" s="76"/>
      <c r="F24" s="76"/>
      <c r="G24" s="76"/>
      <c r="H24" s="76"/>
      <c r="I24" s="76"/>
      <c r="J24" s="76"/>
    </row>
    <row r="25" spans="2:10" x14ac:dyDescent="0.25">
      <c r="B25" s="76"/>
      <c r="C25" s="76"/>
      <c r="D25" s="76"/>
      <c r="E25" s="76"/>
      <c r="F25" s="76"/>
      <c r="G25" s="76"/>
      <c r="H25" s="76"/>
      <c r="I25" s="76"/>
      <c r="J25" s="76"/>
    </row>
    <row r="26" spans="2:10" x14ac:dyDescent="0.25">
      <c r="B26" s="76"/>
      <c r="C26" s="76"/>
      <c r="D26" s="76"/>
      <c r="E26" s="76"/>
      <c r="F26" s="76"/>
      <c r="G26" s="76"/>
      <c r="H26" s="76"/>
      <c r="I26" s="76"/>
      <c r="J26" s="76"/>
    </row>
    <row r="27" spans="2:10" x14ac:dyDescent="0.25">
      <c r="B27" s="76"/>
      <c r="C27" s="76"/>
      <c r="D27" s="76"/>
      <c r="E27" s="76"/>
      <c r="F27" s="76"/>
      <c r="G27" s="76"/>
      <c r="H27" s="76"/>
      <c r="I27" s="76"/>
      <c r="J27" s="76"/>
    </row>
    <row r="28" spans="2:10" x14ac:dyDescent="0.25">
      <c r="B28" s="131"/>
      <c r="C28" s="131"/>
      <c r="D28" s="131"/>
      <c r="E28" s="131"/>
      <c r="F28" s="131"/>
      <c r="G28" s="131"/>
      <c r="H28" s="131"/>
      <c r="I28" s="131"/>
      <c r="J28" s="131"/>
    </row>
    <row r="29" spans="2:10" x14ac:dyDescent="0.25">
      <c r="B29" s="131"/>
      <c r="C29" s="131"/>
      <c r="D29" s="131"/>
      <c r="E29" s="131"/>
      <c r="F29" s="131"/>
      <c r="G29" s="131"/>
      <c r="H29" s="131"/>
      <c r="I29" s="131"/>
      <c r="J29" s="131"/>
    </row>
  </sheetData>
  <sheetProtection algorithmName="SHA-512" hashValue="uMgxjjrjBhaa/sBr1tdOI7uf85nxU7KJABqPRrpQE/Eo/HSMgwrP83ViUlAgKJcErMaRQYjd0tEgXv8YOeSFeQ==" saltValue="P9AZqlPxMpn4RwrLqDwV+w==" spinCount="100000" sheet="1" scenarios="1"/>
  <mergeCells count="1">
    <mergeCell ref="B28:J29"/>
  </mergeCells>
  <pageMargins left="0.70866141732283472" right="0.70866141732283472" top="0.74803149606299213" bottom="0.74803149606299213" header="0.31496062992125984" footer="0.31496062992125984"/>
  <pageSetup paperSize="9" scale="6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9:V40"/>
  <sheetViews>
    <sheetView showGridLines="0" showRowColHeaders="0" workbookViewId="0"/>
  </sheetViews>
  <sheetFormatPr defaultRowHeight="15" x14ac:dyDescent="0.25"/>
  <cols>
    <col min="1" max="1" width="4" style="2" customWidth="1"/>
    <col min="2" max="6" width="9.140625" style="2"/>
    <col min="7" max="7" width="9.140625" style="2" customWidth="1"/>
    <col min="8" max="21" width="9.140625" style="2"/>
    <col min="22" max="22" width="9.140625" style="2" customWidth="1"/>
    <col min="23" max="16384" width="9.140625" style="2"/>
  </cols>
  <sheetData>
    <row r="9" spans="2:22" x14ac:dyDescent="0.25">
      <c r="B9" s="77" t="s">
        <v>1</v>
      </c>
      <c r="C9" s="78"/>
      <c r="D9" s="78"/>
      <c r="E9" s="78"/>
      <c r="F9" s="78"/>
      <c r="G9" s="78"/>
      <c r="H9" s="78"/>
      <c r="I9" s="78"/>
      <c r="J9" s="78"/>
      <c r="K9" s="78"/>
      <c r="L9" s="78"/>
      <c r="M9" s="78"/>
      <c r="N9" s="78" t="s">
        <v>0</v>
      </c>
    </row>
    <row r="10" spans="2:22" x14ac:dyDescent="0.25">
      <c r="B10" s="78"/>
      <c r="C10" s="78"/>
      <c r="D10" s="78"/>
      <c r="E10" s="78"/>
      <c r="F10" s="78"/>
      <c r="G10" s="78"/>
      <c r="H10" s="78"/>
      <c r="I10" s="78"/>
      <c r="J10" s="78"/>
      <c r="K10" s="78"/>
      <c r="L10" s="78"/>
      <c r="M10" s="78"/>
    </row>
    <row r="11" spans="2:22" x14ac:dyDescent="0.25">
      <c r="B11" s="78" t="s">
        <v>2</v>
      </c>
      <c r="C11" s="78"/>
      <c r="D11" s="78"/>
      <c r="E11" s="78"/>
      <c r="F11" s="78"/>
      <c r="G11" s="78"/>
      <c r="H11" s="78"/>
      <c r="I11" s="78"/>
      <c r="J11" s="78"/>
      <c r="K11" s="78"/>
      <c r="L11" s="78"/>
      <c r="M11" s="78"/>
      <c r="N11" s="78"/>
      <c r="O11" s="78"/>
      <c r="P11" s="78"/>
      <c r="Q11" s="78"/>
      <c r="R11" s="78"/>
      <c r="S11" s="78"/>
      <c r="T11" s="78"/>
      <c r="U11" s="78"/>
      <c r="V11" s="78"/>
    </row>
    <row r="12" spans="2:22" x14ac:dyDescent="0.25">
      <c r="B12" s="79" t="s">
        <v>3</v>
      </c>
      <c r="C12" s="79"/>
      <c r="D12" s="79"/>
      <c r="E12" s="79"/>
      <c r="F12" s="79"/>
      <c r="G12" s="79"/>
      <c r="H12" s="79"/>
      <c r="I12" s="79"/>
      <c r="J12" s="79"/>
      <c r="K12" s="79"/>
      <c r="L12" s="79"/>
      <c r="M12" s="79"/>
      <c r="N12" s="78"/>
      <c r="O12" s="78"/>
      <c r="P12" s="78"/>
      <c r="Q12" s="78"/>
      <c r="R12" s="78"/>
      <c r="S12" s="78"/>
      <c r="T12" s="78"/>
      <c r="U12" s="78"/>
      <c r="V12" s="78"/>
    </row>
    <row r="13" spans="2:22" x14ac:dyDescent="0.25">
      <c r="B13" s="79" t="s">
        <v>4</v>
      </c>
      <c r="C13" s="79"/>
      <c r="D13" s="79"/>
      <c r="E13" s="79"/>
      <c r="F13" s="79"/>
      <c r="G13" s="79"/>
      <c r="H13" s="79"/>
      <c r="I13" s="79"/>
      <c r="J13" s="79"/>
      <c r="K13" s="79"/>
      <c r="L13" s="79"/>
      <c r="M13" s="79"/>
      <c r="N13" s="78"/>
      <c r="O13" s="78"/>
      <c r="P13" s="78"/>
      <c r="Q13" s="78"/>
      <c r="R13" s="78"/>
      <c r="S13" s="78"/>
      <c r="T13" s="78"/>
      <c r="U13" s="78"/>
      <c r="V13" s="78"/>
    </row>
    <row r="14" spans="2:22" x14ac:dyDescent="0.25">
      <c r="B14" s="79" t="s">
        <v>5</v>
      </c>
      <c r="C14" s="79"/>
      <c r="D14" s="79"/>
      <c r="E14" s="79"/>
      <c r="F14" s="79"/>
      <c r="G14" s="79"/>
      <c r="H14" s="79"/>
      <c r="I14" s="79"/>
      <c r="J14" s="79"/>
      <c r="K14" s="79"/>
      <c r="L14" s="79"/>
      <c r="M14" s="79"/>
      <c r="N14" s="79"/>
      <c r="O14" s="79"/>
      <c r="P14" s="79"/>
      <c r="Q14" s="79"/>
      <c r="R14" s="79"/>
      <c r="S14" s="79"/>
      <c r="T14" s="79"/>
      <c r="U14" s="79"/>
      <c r="V14" s="79"/>
    </row>
    <row r="15" spans="2:22" x14ac:dyDescent="0.25">
      <c r="B15" s="79" t="s">
        <v>6</v>
      </c>
      <c r="C15" s="79"/>
      <c r="D15" s="79"/>
      <c r="E15" s="79"/>
      <c r="F15" s="79"/>
      <c r="G15" s="79"/>
      <c r="H15" s="79"/>
      <c r="I15" s="79"/>
      <c r="J15" s="79"/>
      <c r="K15" s="79"/>
      <c r="L15" s="79"/>
      <c r="M15" s="79"/>
      <c r="N15" s="79"/>
      <c r="O15" s="79"/>
      <c r="P15" s="79"/>
      <c r="Q15" s="79"/>
      <c r="R15" s="79"/>
      <c r="S15" s="79"/>
      <c r="T15" s="79"/>
      <c r="U15" s="79"/>
      <c r="V15" s="79"/>
    </row>
    <row r="16" spans="2:22" x14ac:dyDescent="0.25">
      <c r="B16" s="79"/>
      <c r="C16" s="79"/>
      <c r="D16" s="79"/>
      <c r="E16" s="79"/>
      <c r="F16" s="79"/>
      <c r="G16" s="79"/>
      <c r="H16" s="79"/>
      <c r="I16" s="79"/>
      <c r="J16" s="79"/>
      <c r="K16" s="79"/>
      <c r="L16" s="79"/>
      <c r="M16" s="79"/>
      <c r="N16" s="79"/>
      <c r="O16" s="79"/>
      <c r="P16" s="79"/>
      <c r="Q16" s="79"/>
      <c r="R16" s="79"/>
      <c r="S16" s="79"/>
      <c r="T16" s="79"/>
      <c r="U16" s="79"/>
      <c r="V16" s="79"/>
    </row>
    <row r="17" spans="2:22" x14ac:dyDescent="0.25">
      <c r="B17" s="78" t="s">
        <v>7</v>
      </c>
      <c r="C17" s="78"/>
      <c r="D17" s="78"/>
      <c r="E17" s="78"/>
      <c r="F17" s="78"/>
      <c r="G17" s="78"/>
      <c r="H17" s="78"/>
      <c r="I17" s="78"/>
      <c r="J17" s="78"/>
      <c r="K17" s="78"/>
      <c r="L17" s="78"/>
      <c r="M17" s="78"/>
      <c r="N17" s="79"/>
      <c r="O17" s="79"/>
      <c r="P17" s="79"/>
      <c r="Q17" s="79"/>
      <c r="R17" s="79"/>
      <c r="S17" s="79"/>
      <c r="T17" s="79"/>
      <c r="U17" s="79"/>
      <c r="V17" s="79"/>
    </row>
    <row r="18" spans="2:22" x14ac:dyDescent="0.25">
      <c r="B18" s="80">
        <v>1</v>
      </c>
      <c r="C18" s="79" t="s">
        <v>8</v>
      </c>
      <c r="D18" s="79"/>
      <c r="E18" s="79"/>
      <c r="F18" s="79"/>
      <c r="G18" s="79"/>
      <c r="H18" s="79"/>
      <c r="I18" s="79"/>
      <c r="J18" s="79"/>
      <c r="K18" s="79"/>
      <c r="L18" s="79"/>
      <c r="M18" s="79"/>
      <c r="N18" s="79"/>
      <c r="O18" s="79"/>
      <c r="P18" s="79"/>
      <c r="Q18" s="79"/>
      <c r="R18" s="79"/>
      <c r="S18" s="79"/>
      <c r="T18" s="79"/>
      <c r="U18" s="79"/>
      <c r="V18" s="79"/>
    </row>
    <row r="19" spans="2:22" x14ac:dyDescent="0.25">
      <c r="B19" s="81"/>
      <c r="C19" s="79" t="s">
        <v>9</v>
      </c>
      <c r="D19" s="79"/>
      <c r="E19" s="79"/>
      <c r="F19" s="79"/>
      <c r="G19" s="79"/>
      <c r="H19" s="79"/>
      <c r="I19" s="79"/>
      <c r="J19" s="79"/>
      <c r="K19" s="79"/>
      <c r="L19" s="79"/>
      <c r="M19" s="79"/>
      <c r="N19" s="78"/>
      <c r="O19" s="78"/>
      <c r="P19" s="78"/>
      <c r="Q19" s="78"/>
      <c r="R19" s="78"/>
      <c r="S19" s="78"/>
      <c r="T19" s="78"/>
      <c r="U19" s="78"/>
      <c r="V19" s="78"/>
    </row>
    <row r="20" spans="2:22" x14ac:dyDescent="0.25">
      <c r="B20" s="80">
        <v>2</v>
      </c>
      <c r="C20" s="79" t="s">
        <v>10</v>
      </c>
      <c r="D20" s="79"/>
      <c r="E20" s="79"/>
      <c r="F20" s="79"/>
      <c r="G20" s="79"/>
      <c r="H20" s="79"/>
      <c r="I20" s="79"/>
      <c r="J20" s="79"/>
      <c r="K20" s="79"/>
      <c r="L20" s="79"/>
      <c r="M20" s="79"/>
      <c r="N20" s="79"/>
      <c r="O20" s="79"/>
      <c r="P20" s="79"/>
      <c r="Q20" s="79"/>
      <c r="R20" s="79"/>
      <c r="S20" s="79"/>
      <c r="T20" s="79"/>
      <c r="U20" s="79"/>
      <c r="V20" s="79"/>
    </row>
    <row r="21" spans="2:22" x14ac:dyDescent="0.25">
      <c r="B21" s="80">
        <v>3</v>
      </c>
      <c r="C21" s="79" t="s">
        <v>11</v>
      </c>
      <c r="D21" s="79"/>
      <c r="E21" s="79"/>
      <c r="F21" s="79"/>
      <c r="G21" s="79"/>
      <c r="H21" s="79"/>
      <c r="I21" s="79"/>
      <c r="J21" s="79"/>
      <c r="K21" s="79"/>
      <c r="L21" s="79"/>
      <c r="M21" s="79"/>
      <c r="N21" s="79"/>
      <c r="O21" s="79"/>
      <c r="P21" s="79"/>
      <c r="Q21" s="79"/>
      <c r="R21" s="79"/>
      <c r="S21" s="79"/>
      <c r="T21" s="79"/>
      <c r="U21" s="79"/>
      <c r="V21" s="79"/>
    </row>
    <row r="22" spans="2:22" x14ac:dyDescent="0.25">
      <c r="B22" s="80">
        <v>4</v>
      </c>
      <c r="C22" s="79" t="s">
        <v>12</v>
      </c>
      <c r="D22" s="79"/>
      <c r="E22" s="79"/>
      <c r="F22" s="79"/>
      <c r="G22" s="79"/>
      <c r="H22" s="79"/>
      <c r="I22" s="79"/>
      <c r="J22" s="79"/>
      <c r="K22" s="79"/>
      <c r="L22" s="79"/>
      <c r="M22" s="79"/>
      <c r="N22" s="79"/>
      <c r="O22" s="79"/>
      <c r="P22" s="79"/>
      <c r="Q22" s="79"/>
      <c r="R22" s="79"/>
      <c r="S22" s="79"/>
      <c r="T22" s="79"/>
      <c r="U22" s="79"/>
      <c r="V22" s="79"/>
    </row>
    <row r="23" spans="2:22" x14ac:dyDescent="0.25">
      <c r="B23" s="80">
        <v>5</v>
      </c>
      <c r="C23" s="79" t="s">
        <v>13</v>
      </c>
      <c r="D23" s="79"/>
      <c r="E23" s="79"/>
      <c r="F23" s="79"/>
      <c r="G23" s="79"/>
      <c r="H23" s="79"/>
      <c r="I23" s="79"/>
      <c r="J23" s="79"/>
      <c r="K23" s="79"/>
      <c r="L23" s="79"/>
      <c r="M23" s="79"/>
      <c r="N23" s="79"/>
      <c r="O23" s="79"/>
      <c r="P23" s="79"/>
      <c r="Q23" s="79"/>
      <c r="R23" s="79"/>
      <c r="S23" s="79"/>
      <c r="T23" s="79"/>
      <c r="U23" s="79"/>
      <c r="V23" s="79"/>
    </row>
    <row r="24" spans="2:22" x14ac:dyDescent="0.25">
      <c r="B24" s="80"/>
      <c r="C24" s="79" t="s">
        <v>14</v>
      </c>
      <c r="D24" s="79"/>
      <c r="E24" s="79"/>
      <c r="F24" s="79"/>
      <c r="G24" s="79"/>
      <c r="H24" s="79"/>
      <c r="I24" s="79"/>
      <c r="J24" s="79"/>
      <c r="K24" s="79"/>
      <c r="L24" s="79"/>
      <c r="M24" s="79"/>
      <c r="N24" s="79"/>
      <c r="O24" s="79"/>
      <c r="P24" s="79"/>
      <c r="Q24" s="79"/>
      <c r="R24" s="79"/>
      <c r="S24" s="79"/>
      <c r="T24" s="79"/>
      <c r="U24" s="79"/>
      <c r="V24" s="79"/>
    </row>
    <row r="25" spans="2:22" x14ac:dyDescent="0.25">
      <c r="B25" s="80">
        <v>6</v>
      </c>
      <c r="C25" s="79" t="s">
        <v>15</v>
      </c>
      <c r="D25" s="79"/>
      <c r="E25" s="79"/>
      <c r="F25" s="79"/>
      <c r="G25" s="79"/>
      <c r="H25" s="79"/>
      <c r="I25" s="79"/>
      <c r="J25" s="79"/>
      <c r="K25" s="79"/>
      <c r="L25" s="79"/>
      <c r="M25" s="79"/>
      <c r="N25" s="79"/>
      <c r="O25" s="79"/>
      <c r="P25" s="79"/>
      <c r="Q25" s="79"/>
      <c r="R25" s="79"/>
      <c r="S25" s="79"/>
      <c r="T25" s="79"/>
      <c r="U25" s="79"/>
      <c r="V25" s="79"/>
    </row>
    <row r="26" spans="2:22" x14ac:dyDescent="0.25">
      <c r="B26" s="79"/>
      <c r="C26" s="79" t="s">
        <v>16</v>
      </c>
      <c r="D26" s="79"/>
      <c r="E26" s="79"/>
      <c r="F26" s="79"/>
      <c r="G26" s="79"/>
      <c r="H26" s="79"/>
      <c r="I26" s="79"/>
      <c r="J26" s="79"/>
      <c r="K26" s="79"/>
      <c r="L26" s="79"/>
      <c r="M26" s="79"/>
      <c r="N26" s="79"/>
      <c r="O26" s="79"/>
      <c r="P26" s="79"/>
      <c r="Q26" s="79"/>
      <c r="R26" s="79"/>
      <c r="S26" s="79"/>
      <c r="T26" s="79"/>
      <c r="U26" s="79"/>
      <c r="V26" s="79"/>
    </row>
    <row r="27" spans="2:22" x14ac:dyDescent="0.25">
      <c r="N27" s="79"/>
      <c r="O27" s="79"/>
      <c r="P27" s="79"/>
      <c r="Q27" s="79"/>
      <c r="R27" s="79"/>
      <c r="S27" s="79"/>
      <c r="T27" s="79"/>
      <c r="U27" s="79"/>
      <c r="V27" s="79"/>
    </row>
    <row r="28" spans="2:22" x14ac:dyDescent="0.25">
      <c r="B28" s="78" t="s">
        <v>17</v>
      </c>
      <c r="J28" s="78" t="s">
        <v>18</v>
      </c>
      <c r="N28" s="79"/>
      <c r="O28" s="79"/>
      <c r="P28" s="79"/>
      <c r="Q28" s="79"/>
      <c r="R28" s="79"/>
      <c r="S28" s="79"/>
      <c r="T28" s="79"/>
      <c r="U28" s="79"/>
      <c r="V28" s="79"/>
    </row>
    <row r="29" spans="2:22" x14ac:dyDescent="0.25">
      <c r="B29" s="79"/>
      <c r="C29" s="79"/>
      <c r="D29" s="79"/>
      <c r="E29" s="79"/>
      <c r="F29" s="79"/>
      <c r="G29" s="79"/>
      <c r="H29" s="79"/>
      <c r="I29" s="79"/>
      <c r="J29" s="79"/>
      <c r="K29" s="79"/>
      <c r="L29" s="79"/>
      <c r="M29" s="79"/>
      <c r="N29" s="79"/>
      <c r="O29" s="79"/>
      <c r="P29" s="79"/>
      <c r="Q29" s="79"/>
      <c r="R29" s="79"/>
      <c r="S29" s="79"/>
      <c r="T29" s="79"/>
      <c r="U29" s="79"/>
      <c r="V29" s="79"/>
    </row>
    <row r="30" spans="2:22" x14ac:dyDescent="0.25">
      <c r="C30" s="79"/>
      <c r="D30" s="79"/>
      <c r="E30" s="79"/>
      <c r="F30" s="79"/>
      <c r="G30" s="79"/>
      <c r="H30" s="79"/>
      <c r="I30" s="79"/>
      <c r="J30" s="79"/>
      <c r="L30" s="79"/>
      <c r="M30" s="79"/>
      <c r="N30" s="79"/>
      <c r="O30" s="79"/>
      <c r="P30" s="79"/>
      <c r="Q30" s="79"/>
      <c r="R30" s="79"/>
      <c r="S30" s="79"/>
      <c r="T30" s="79"/>
      <c r="U30" s="79"/>
      <c r="V30" s="79"/>
    </row>
    <row r="31" spans="2:22" x14ac:dyDescent="0.25">
      <c r="B31" s="78"/>
      <c r="C31" s="78"/>
      <c r="D31" s="78"/>
      <c r="E31" s="78"/>
      <c r="F31" s="78"/>
      <c r="G31" s="78"/>
      <c r="H31" s="78"/>
      <c r="I31" s="78"/>
      <c r="J31" s="78"/>
      <c r="K31" s="78"/>
      <c r="L31" s="78"/>
      <c r="M31" s="78"/>
      <c r="N31" s="78"/>
      <c r="O31" s="78"/>
      <c r="P31" s="78"/>
      <c r="Q31" s="78"/>
      <c r="R31" s="78"/>
      <c r="S31" s="78"/>
      <c r="T31" s="78"/>
      <c r="U31" s="78"/>
      <c r="V31" s="78"/>
    </row>
    <row r="32" spans="2:22" x14ac:dyDescent="0.25">
      <c r="B32" s="80"/>
      <c r="C32" s="79"/>
      <c r="D32" s="79"/>
      <c r="E32" s="79"/>
      <c r="F32" s="79"/>
      <c r="G32" s="79"/>
      <c r="H32" s="79"/>
      <c r="I32" s="79"/>
      <c r="J32" s="79"/>
      <c r="K32" s="79"/>
      <c r="L32" s="79"/>
      <c r="M32" s="79"/>
      <c r="N32" s="79"/>
      <c r="O32" s="79"/>
      <c r="P32" s="79"/>
      <c r="Q32" s="79"/>
      <c r="R32" s="79"/>
      <c r="S32" s="79"/>
      <c r="T32" s="79"/>
      <c r="U32" s="79"/>
      <c r="V32" s="79"/>
    </row>
    <row r="33" spans="2:22" x14ac:dyDescent="0.25">
      <c r="B33" s="81"/>
      <c r="C33" s="79"/>
      <c r="D33" s="79"/>
      <c r="E33" s="79"/>
      <c r="F33" s="79"/>
      <c r="G33" s="79"/>
      <c r="H33" s="79"/>
      <c r="I33" s="79"/>
      <c r="J33" s="79"/>
      <c r="K33" s="79"/>
      <c r="L33" s="79"/>
      <c r="M33" s="79"/>
      <c r="N33" s="79"/>
      <c r="O33" s="79"/>
      <c r="P33" s="79"/>
      <c r="Q33" s="79"/>
      <c r="R33" s="79"/>
      <c r="S33" s="79"/>
      <c r="T33" s="79"/>
      <c r="U33" s="79"/>
      <c r="V33" s="79"/>
    </row>
    <row r="34" spans="2:22" x14ac:dyDescent="0.25">
      <c r="B34" s="80"/>
      <c r="C34" s="79"/>
      <c r="D34" s="79"/>
      <c r="E34" s="79"/>
      <c r="F34" s="79"/>
      <c r="G34" s="79"/>
      <c r="H34" s="79"/>
      <c r="I34" s="79"/>
      <c r="J34" s="79"/>
      <c r="K34" s="79"/>
      <c r="L34" s="79"/>
      <c r="M34" s="79"/>
      <c r="N34" s="79"/>
      <c r="O34" s="79"/>
      <c r="P34" s="79"/>
      <c r="Q34" s="79"/>
      <c r="R34" s="79"/>
      <c r="S34" s="79"/>
      <c r="T34" s="79"/>
      <c r="U34" s="79"/>
      <c r="V34" s="79"/>
    </row>
    <row r="35" spans="2:22" x14ac:dyDescent="0.25">
      <c r="B35" s="80"/>
      <c r="C35" s="79"/>
      <c r="D35" s="79"/>
      <c r="E35" s="79"/>
      <c r="F35" s="79"/>
      <c r="G35" s="79"/>
      <c r="H35" s="79"/>
      <c r="I35" s="79"/>
      <c r="J35" s="79"/>
      <c r="K35" s="79"/>
      <c r="L35" s="79"/>
      <c r="M35" s="79"/>
      <c r="N35" s="79"/>
      <c r="O35" s="79"/>
      <c r="P35" s="79"/>
      <c r="Q35" s="79"/>
      <c r="R35" s="79"/>
      <c r="S35" s="79"/>
      <c r="T35" s="79"/>
      <c r="U35" s="79"/>
      <c r="V35" s="79"/>
    </row>
    <row r="36" spans="2:22" x14ac:dyDescent="0.25">
      <c r="B36" s="80"/>
      <c r="C36" s="79"/>
      <c r="D36" s="79"/>
      <c r="E36" s="79"/>
      <c r="F36" s="79"/>
      <c r="G36" s="79"/>
      <c r="H36" s="79"/>
      <c r="I36" s="79"/>
      <c r="J36" s="79"/>
      <c r="K36" s="79"/>
      <c r="L36" s="79"/>
      <c r="M36" s="79"/>
      <c r="N36" s="79"/>
      <c r="O36" s="79"/>
      <c r="P36" s="79"/>
      <c r="Q36" s="79"/>
      <c r="R36" s="79"/>
      <c r="S36" s="79"/>
      <c r="T36" s="79"/>
      <c r="U36" s="79"/>
      <c r="V36" s="79"/>
    </row>
    <row r="37" spans="2:22" x14ac:dyDescent="0.25">
      <c r="B37" s="80"/>
      <c r="C37" s="79"/>
      <c r="D37" s="79"/>
      <c r="E37" s="79"/>
      <c r="F37" s="79"/>
      <c r="G37" s="79"/>
      <c r="H37" s="79"/>
      <c r="I37" s="79"/>
      <c r="J37" s="79"/>
      <c r="K37" s="79"/>
      <c r="L37" s="79"/>
      <c r="M37" s="79"/>
      <c r="N37" s="79"/>
      <c r="O37" s="79"/>
      <c r="P37" s="79"/>
      <c r="Q37" s="79"/>
      <c r="R37" s="79"/>
      <c r="S37" s="79"/>
      <c r="T37" s="79"/>
      <c r="U37" s="79"/>
      <c r="V37" s="79"/>
    </row>
    <row r="38" spans="2:22" x14ac:dyDescent="0.25">
      <c r="B38" s="80"/>
      <c r="C38" s="79"/>
      <c r="D38" s="79"/>
      <c r="E38" s="79"/>
      <c r="F38" s="79"/>
      <c r="G38" s="79"/>
      <c r="H38" s="79"/>
      <c r="I38" s="79"/>
      <c r="J38" s="79"/>
      <c r="K38" s="79"/>
      <c r="L38" s="79"/>
      <c r="M38" s="79"/>
      <c r="N38" s="79"/>
      <c r="O38" s="79"/>
      <c r="P38" s="79"/>
      <c r="Q38" s="79"/>
      <c r="R38" s="79"/>
      <c r="S38" s="79"/>
      <c r="T38" s="79"/>
      <c r="U38" s="79"/>
      <c r="V38" s="79"/>
    </row>
    <row r="39" spans="2:22" x14ac:dyDescent="0.25">
      <c r="B39" s="80"/>
      <c r="C39" s="79"/>
      <c r="D39" s="79"/>
      <c r="E39" s="79"/>
      <c r="F39" s="79"/>
      <c r="G39" s="79"/>
      <c r="H39" s="79"/>
      <c r="I39" s="79"/>
      <c r="J39" s="79"/>
      <c r="K39" s="79"/>
      <c r="L39" s="79"/>
      <c r="M39" s="79"/>
      <c r="N39" s="79"/>
      <c r="O39" s="79"/>
      <c r="P39" s="79"/>
      <c r="Q39" s="79"/>
      <c r="R39" s="79"/>
      <c r="S39" s="79"/>
      <c r="T39" s="79"/>
      <c r="U39" s="79"/>
      <c r="V39" s="79"/>
    </row>
    <row r="40" spans="2:22" x14ac:dyDescent="0.25">
      <c r="B40" s="80"/>
      <c r="C40" s="79"/>
      <c r="D40" s="79"/>
      <c r="E40" s="79"/>
      <c r="F40" s="79"/>
      <c r="G40" s="79"/>
      <c r="H40" s="79"/>
      <c r="I40" s="79"/>
      <c r="J40" s="79"/>
      <c r="K40" s="79"/>
      <c r="L40" s="79"/>
      <c r="M40" s="79"/>
      <c r="N40" s="79"/>
      <c r="O40" s="79"/>
      <c r="P40" s="79"/>
      <c r="Q40" s="79"/>
      <c r="R40" s="79"/>
      <c r="S40" s="79"/>
      <c r="T40" s="79"/>
      <c r="U40" s="79"/>
      <c r="V40" s="79"/>
    </row>
  </sheetData>
  <sheetProtection algorithmName="SHA-512" hashValue="x1OjuA4Er0hUA2bakDibaYL3nSbypjwM2nrwWr41+qB9lqnIvsyIbHeDywZOJV9+lQaWNu9eow1CdbVtBbvzdQ==" saltValue="tBh0JHBpAMVHspEHICpIRA==" spinCount="100000"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5"/>
  <sheetViews>
    <sheetView workbookViewId="0">
      <pane ySplit="2" topLeftCell="A276" activePane="bottomLeft" state="frozen"/>
      <selection activeCell="F27" sqref="F27"/>
      <selection pane="bottomLeft" activeCell="F27" sqref="F27"/>
    </sheetView>
  </sheetViews>
  <sheetFormatPr defaultRowHeight="15" x14ac:dyDescent="0.25"/>
  <cols>
    <col min="1" max="1" width="22.7109375" style="2" bestFit="1" customWidth="1"/>
    <col min="2" max="4" width="9.140625" style="2"/>
    <col min="5" max="5" width="21.7109375" style="2" bestFit="1" customWidth="1"/>
    <col min="6" max="12" width="9.140625" style="2"/>
    <col min="13" max="13" width="24.42578125" style="2" customWidth="1"/>
    <col min="14" max="14" width="9.140625" style="2"/>
    <col min="15" max="15" width="2.7109375" style="2" customWidth="1"/>
    <col min="16" max="16" width="24" style="2" bestFit="1" customWidth="1"/>
    <col min="17" max="23" width="20.7109375" style="2" customWidth="1"/>
    <col min="24" max="16384" width="9.140625" style="2"/>
  </cols>
  <sheetData>
    <row r="1" spans="1:23" x14ac:dyDescent="0.25">
      <c r="A1" s="2" t="s">
        <v>94</v>
      </c>
      <c r="B1" s="2" t="s">
        <v>174</v>
      </c>
    </row>
    <row r="2" spans="1:23" x14ac:dyDescent="0.25">
      <c r="Q2" s="132" t="s">
        <v>179</v>
      </c>
      <c r="R2" s="132"/>
      <c r="S2" s="132"/>
      <c r="T2" s="132"/>
      <c r="U2" s="132"/>
      <c r="V2" s="132"/>
      <c r="W2" s="132"/>
    </row>
    <row r="3" spans="1:23" ht="35.25" x14ac:dyDescent="0.25">
      <c r="E3" s="82"/>
      <c r="F3" s="82" t="s">
        <v>19</v>
      </c>
      <c r="G3" s="82" t="s">
        <v>54</v>
      </c>
      <c r="H3" s="82" t="s">
        <v>20</v>
      </c>
      <c r="I3" s="82" t="s">
        <v>21</v>
      </c>
      <c r="J3" s="83" t="s">
        <v>53</v>
      </c>
      <c r="K3" s="82" t="s">
        <v>22</v>
      </c>
      <c r="Q3" s="84" t="s">
        <v>180</v>
      </c>
      <c r="R3" s="84" t="s">
        <v>19</v>
      </c>
      <c r="S3" s="84" t="s">
        <v>54</v>
      </c>
      <c r="T3" s="84" t="s">
        <v>20</v>
      </c>
      <c r="U3" s="84" t="s">
        <v>178</v>
      </c>
      <c r="V3" s="85" t="s">
        <v>53</v>
      </c>
      <c r="W3" s="84" t="s">
        <v>22</v>
      </c>
    </row>
    <row r="4" spans="1:23" x14ac:dyDescent="0.25">
      <c r="A4" s="2" t="str">
        <f>CONCATENATE(TRIM(C4),"_",TRIM(D4))</f>
        <v>Wales_1</v>
      </c>
      <c r="B4" s="86" t="s">
        <v>45</v>
      </c>
      <c r="C4" s="86" t="s">
        <v>45</v>
      </c>
      <c r="D4" s="86">
        <v>1</v>
      </c>
      <c r="E4" s="87" t="s">
        <v>23</v>
      </c>
      <c r="F4" s="86">
        <v>43022</v>
      </c>
      <c r="G4" s="86">
        <v>14340.666666666666</v>
      </c>
      <c r="H4" s="86">
        <v>10.0526794800048</v>
      </c>
      <c r="I4" s="86">
        <v>4066</v>
      </c>
      <c r="J4" s="86">
        <v>1355.3333333333333</v>
      </c>
      <c r="K4" s="86">
        <v>12.5847</v>
      </c>
      <c r="R4" s="2" t="e">
        <f>F4=#REF!</f>
        <v>#REF!</v>
      </c>
      <c r="S4" s="2" t="e">
        <f>G4=#REF!/3</f>
        <v>#REF!</v>
      </c>
      <c r="T4" s="2" t="e">
        <f>H4=(#REF!/#REF!)*100</f>
        <v>#REF!</v>
      </c>
      <c r="U4" s="2" t="e">
        <f>I4=#REF!</f>
        <v>#REF!</v>
      </c>
      <c r="V4" s="2" t="e">
        <f>J4=#REF!/3</f>
        <v>#REF!</v>
      </c>
      <c r="W4" s="88" t="e">
        <f>K4-(#REF!/#REF!)*100</f>
        <v>#REF!</v>
      </c>
    </row>
    <row r="5" spans="1:23" x14ac:dyDescent="0.25">
      <c r="A5" s="2" t="str">
        <f t="shared" ref="A5:A68" si="0">CONCATENATE(TRIM(C5),"_",TRIM(D5))</f>
        <v>Wales_2</v>
      </c>
      <c r="B5" s="86" t="s">
        <v>45</v>
      </c>
      <c r="C5" s="86" t="s">
        <v>45</v>
      </c>
      <c r="D5" s="86">
        <v>2</v>
      </c>
      <c r="E5" s="87" t="s">
        <v>24</v>
      </c>
      <c r="F5" s="86">
        <v>39108</v>
      </c>
      <c r="G5" s="86">
        <v>13036</v>
      </c>
      <c r="H5" s="86">
        <v>9.1381197783466206</v>
      </c>
      <c r="I5" s="86">
        <v>1404</v>
      </c>
      <c r="J5" s="86">
        <v>468</v>
      </c>
      <c r="K5" s="86">
        <v>4.3455000000000004</v>
      </c>
      <c r="R5" s="2" t="e">
        <f>F5=#REF!</f>
        <v>#REF!</v>
      </c>
      <c r="S5" s="2" t="e">
        <f>G5=#REF!/3</f>
        <v>#REF!</v>
      </c>
      <c r="T5" s="2" t="e">
        <f>H5=(#REF!/#REF!)*100</f>
        <v>#REF!</v>
      </c>
      <c r="U5" s="2" t="e">
        <f>I5=#REF!</f>
        <v>#REF!</v>
      </c>
      <c r="V5" s="2" t="e">
        <f>J5=#REF!/3</f>
        <v>#REF!</v>
      </c>
      <c r="W5" s="88" t="e">
        <f>K5-(#REF!/#REF!)*100</f>
        <v>#REF!</v>
      </c>
    </row>
    <row r="6" spans="1:23" x14ac:dyDescent="0.25">
      <c r="A6" s="2" t="str">
        <f t="shared" si="0"/>
        <v>Wales_3</v>
      </c>
      <c r="B6" s="86" t="s">
        <v>45</v>
      </c>
      <c r="C6" s="86" t="s">
        <v>45</v>
      </c>
      <c r="D6" s="86">
        <v>3</v>
      </c>
      <c r="E6" s="87" t="s">
        <v>25</v>
      </c>
      <c r="F6" s="86">
        <v>27677</v>
      </c>
      <c r="G6" s="86">
        <v>9225.6666666666661</v>
      </c>
      <c r="H6" s="86">
        <v>6.4671100824716001</v>
      </c>
      <c r="I6" s="86">
        <v>3078</v>
      </c>
      <c r="J6" s="86">
        <v>1026</v>
      </c>
      <c r="K6" s="86">
        <v>9.5266999999999999</v>
      </c>
      <c r="R6" s="2" t="e">
        <f>F6=#REF!</f>
        <v>#REF!</v>
      </c>
      <c r="S6" s="2" t="e">
        <f>G6=#REF!/3</f>
        <v>#REF!</v>
      </c>
      <c r="T6" s="2" t="e">
        <f>H6=(#REF!/#REF!)*100</f>
        <v>#REF!</v>
      </c>
      <c r="U6" s="2" t="e">
        <f>I6=#REF!</f>
        <v>#REF!</v>
      </c>
      <c r="V6" s="2" t="e">
        <f>J6=#REF!/3</f>
        <v>#REF!</v>
      </c>
      <c r="W6" s="88" t="e">
        <f>K6-(#REF!/#REF!)*100</f>
        <v>#REF!</v>
      </c>
    </row>
    <row r="7" spans="1:23" x14ac:dyDescent="0.25">
      <c r="A7" s="2" t="str">
        <f t="shared" si="0"/>
        <v>Wales_4</v>
      </c>
      <c r="B7" s="86" t="s">
        <v>45</v>
      </c>
      <c r="C7" s="86" t="s">
        <v>45</v>
      </c>
      <c r="D7" s="86">
        <v>4</v>
      </c>
      <c r="E7" s="87" t="s">
        <v>96</v>
      </c>
      <c r="F7" s="86">
        <v>25851.5</v>
      </c>
      <c r="G7" s="86">
        <v>8617.1666666666661</v>
      </c>
      <c r="H7" s="86">
        <v>6.0405570075157904</v>
      </c>
      <c r="I7" s="86">
        <v>347</v>
      </c>
      <c r="J7" s="86">
        <v>115.66666666666667</v>
      </c>
      <c r="K7" s="86">
        <v>1.0740000000000001</v>
      </c>
      <c r="R7" s="2" t="e">
        <f>F7=#REF!</f>
        <v>#REF!</v>
      </c>
      <c r="S7" s="2" t="e">
        <f>G7=#REF!/3</f>
        <v>#REF!</v>
      </c>
      <c r="T7" s="2" t="e">
        <f>H7=(#REF!/#REF!)*100</f>
        <v>#REF!</v>
      </c>
      <c r="U7" s="2" t="e">
        <f>I7=#REF!</f>
        <v>#REF!</v>
      </c>
      <c r="V7" s="2" t="e">
        <f>J7=#REF!/3</f>
        <v>#REF!</v>
      </c>
      <c r="W7" s="88" t="e">
        <f>K7-(#REF!/#REF!)*100</f>
        <v>#REF!</v>
      </c>
    </row>
    <row r="8" spans="1:23" x14ac:dyDescent="0.25">
      <c r="A8" s="2" t="str">
        <f t="shared" si="0"/>
        <v>Wales_5</v>
      </c>
      <c r="B8" s="86" t="s">
        <v>45</v>
      </c>
      <c r="C8" s="86" t="s">
        <v>45</v>
      </c>
      <c r="D8" s="86">
        <v>5</v>
      </c>
      <c r="E8" s="87" t="s">
        <v>27</v>
      </c>
      <c r="F8" s="86">
        <v>25841.5</v>
      </c>
      <c r="G8" s="86">
        <v>8613.8333333333339</v>
      </c>
      <c r="H8" s="86">
        <v>6.0382203705672497</v>
      </c>
      <c r="I8" s="86">
        <v>857</v>
      </c>
      <c r="J8" s="86">
        <v>285.66666666666669</v>
      </c>
      <c r="K8" s="86">
        <v>2.6524999999999999</v>
      </c>
      <c r="R8" s="2" t="e">
        <f>F8=#REF!</f>
        <v>#REF!</v>
      </c>
      <c r="S8" s="2" t="e">
        <f>G8=#REF!/3</f>
        <v>#REF!</v>
      </c>
      <c r="T8" s="2" t="e">
        <f>H8=(#REF!/#REF!)*100</f>
        <v>#REF!</v>
      </c>
      <c r="U8" s="2" t="e">
        <f>I8=#REF!</f>
        <v>#REF!</v>
      </c>
      <c r="V8" s="2" t="e">
        <f>J8=#REF!/3</f>
        <v>#REF!</v>
      </c>
      <c r="W8" s="88" t="e">
        <f>K8-(#REF!/#REF!)*100</f>
        <v>#REF!</v>
      </c>
    </row>
    <row r="9" spans="1:23" x14ac:dyDescent="0.25">
      <c r="A9" s="2" t="str">
        <f t="shared" si="0"/>
        <v>Wales_6</v>
      </c>
      <c r="B9" s="86" t="s">
        <v>45</v>
      </c>
      <c r="C9" s="86" t="s">
        <v>45</v>
      </c>
      <c r="D9" s="86">
        <v>6</v>
      </c>
      <c r="E9" s="87" t="s">
        <v>28</v>
      </c>
      <c r="F9" s="86">
        <v>17092</v>
      </c>
      <c r="G9" s="86">
        <v>5697.333333333333</v>
      </c>
      <c r="H9" s="86">
        <v>3.9937798724429898</v>
      </c>
      <c r="I9" s="86">
        <v>884</v>
      </c>
      <c r="J9" s="86">
        <v>294.66666666666669</v>
      </c>
      <c r="K9" s="86">
        <v>2.7360000000000002</v>
      </c>
      <c r="R9" s="2" t="e">
        <f>F9=#REF!</f>
        <v>#REF!</v>
      </c>
      <c r="S9" s="2" t="e">
        <f>G9=#REF!/3</f>
        <v>#REF!</v>
      </c>
      <c r="T9" s="2" t="e">
        <f>H9=(#REF!/#REF!)*100</f>
        <v>#REF!</v>
      </c>
      <c r="U9" s="2" t="e">
        <f>I9=#REF!</f>
        <v>#REF!</v>
      </c>
      <c r="V9" s="2" t="e">
        <f>J9=#REF!/3</f>
        <v>#REF!</v>
      </c>
      <c r="W9" s="88" t="e">
        <f>K9-(#REF!/#REF!)*100</f>
        <v>#REF!</v>
      </c>
    </row>
    <row r="10" spans="1:23" x14ac:dyDescent="0.25">
      <c r="A10" s="2" t="str">
        <f t="shared" si="0"/>
        <v>Wales_7</v>
      </c>
      <c r="B10" s="86" t="s">
        <v>45</v>
      </c>
      <c r="C10" s="86" t="s">
        <v>45</v>
      </c>
      <c r="D10" s="86">
        <v>7</v>
      </c>
      <c r="E10" s="87" t="s">
        <v>29</v>
      </c>
      <c r="F10" s="86">
        <v>14024</v>
      </c>
      <c r="G10" s="86">
        <v>4674.666666666667</v>
      </c>
      <c r="H10" s="86">
        <v>3.2768996566311999</v>
      </c>
      <c r="I10" s="86">
        <v>1854</v>
      </c>
      <c r="J10" s="86">
        <v>618</v>
      </c>
      <c r="K10" s="86">
        <v>5.7382999999999997</v>
      </c>
      <c r="R10" s="2" t="e">
        <f>F10=#REF!</f>
        <v>#REF!</v>
      </c>
      <c r="S10" s="2" t="e">
        <f>G10=#REF!/3</f>
        <v>#REF!</v>
      </c>
      <c r="T10" s="2" t="e">
        <f>H10=(#REF!/#REF!)*100</f>
        <v>#REF!</v>
      </c>
      <c r="U10" s="2" t="e">
        <f>I10=#REF!</f>
        <v>#REF!</v>
      </c>
      <c r="V10" s="2" t="e">
        <f>J10=#REF!/3</f>
        <v>#REF!</v>
      </c>
      <c r="W10" s="88" t="e">
        <f>K10-(#REF!/#REF!)*100</f>
        <v>#REF!</v>
      </c>
    </row>
    <row r="11" spans="1:23" x14ac:dyDescent="0.25">
      <c r="A11" s="2" t="str">
        <f t="shared" si="0"/>
        <v>Wales_8</v>
      </c>
      <c r="B11" s="86" t="s">
        <v>45</v>
      </c>
      <c r="C11" s="86" t="s">
        <v>45</v>
      </c>
      <c r="D11" s="86">
        <v>8</v>
      </c>
      <c r="E11" s="87" t="s">
        <v>30</v>
      </c>
      <c r="F11" s="86">
        <v>12931</v>
      </c>
      <c r="G11" s="86">
        <v>4310.333333333333</v>
      </c>
      <c r="H11" s="86">
        <v>3.0215052381558798</v>
      </c>
      <c r="I11" s="86">
        <v>912</v>
      </c>
      <c r="J11" s="86">
        <v>304</v>
      </c>
      <c r="K11" s="86">
        <v>2.8227000000000002</v>
      </c>
      <c r="R11" s="2" t="e">
        <f>F11=#REF!</f>
        <v>#REF!</v>
      </c>
      <c r="S11" s="2" t="e">
        <f>G11=#REF!/3</f>
        <v>#REF!</v>
      </c>
      <c r="T11" s="2" t="e">
        <f>H11=(#REF!/#REF!)*100</f>
        <v>#REF!</v>
      </c>
      <c r="U11" s="2" t="e">
        <f>I11=#REF!</f>
        <v>#REF!</v>
      </c>
      <c r="V11" s="2" t="e">
        <f>J11=#REF!/3</f>
        <v>#REF!</v>
      </c>
      <c r="W11" s="88" t="e">
        <f>K11-(#REF!/#REF!)*100</f>
        <v>#REF!</v>
      </c>
    </row>
    <row r="12" spans="1:23" x14ac:dyDescent="0.25">
      <c r="A12" s="2" t="str">
        <f t="shared" si="0"/>
        <v>Wales_9</v>
      </c>
      <c r="B12" s="86" t="s">
        <v>45</v>
      </c>
      <c r="C12" s="86" t="s">
        <v>45</v>
      </c>
      <c r="D12" s="86">
        <v>9</v>
      </c>
      <c r="E12" s="87" t="s">
        <v>31</v>
      </c>
      <c r="F12" s="86">
        <v>12448.5</v>
      </c>
      <c r="G12" s="86">
        <v>4149.5</v>
      </c>
      <c r="H12" s="86">
        <v>2.9087625053888702</v>
      </c>
      <c r="I12" s="86">
        <v>1189</v>
      </c>
      <c r="J12" s="86">
        <v>396.33333333333331</v>
      </c>
      <c r="K12" s="86">
        <v>3.68</v>
      </c>
      <c r="R12" s="2" t="e">
        <f>F12=#REF!</f>
        <v>#REF!</v>
      </c>
      <c r="S12" s="2" t="e">
        <f>G12=#REF!/3</f>
        <v>#REF!</v>
      </c>
      <c r="T12" s="2" t="e">
        <f>H12=(#REF!/#REF!)*100</f>
        <v>#REF!</v>
      </c>
      <c r="U12" s="2" t="e">
        <f>I12=#REF!</f>
        <v>#REF!</v>
      </c>
      <c r="V12" s="2" t="e">
        <f>J12=#REF!/3</f>
        <v>#REF!</v>
      </c>
      <c r="W12" s="88" t="e">
        <f>K12-(#REF!/#REF!)*100</f>
        <v>#REF!</v>
      </c>
    </row>
    <row r="13" spans="1:23" x14ac:dyDescent="0.25">
      <c r="A13" s="2" t="str">
        <f t="shared" si="0"/>
        <v>Wales_10</v>
      </c>
      <c r="B13" s="86" t="s">
        <v>45</v>
      </c>
      <c r="C13" s="86" t="s">
        <v>45</v>
      </c>
      <c r="D13" s="86">
        <v>10</v>
      </c>
      <c r="E13" s="87" t="s">
        <v>32</v>
      </c>
      <c r="F13" s="86">
        <v>10474</v>
      </c>
      <c r="G13" s="86">
        <v>3491.3333333333335</v>
      </c>
      <c r="H13" s="86">
        <v>2.4473935398998301</v>
      </c>
      <c r="I13" s="86">
        <v>926</v>
      </c>
      <c r="J13" s="86">
        <v>308.66666666666669</v>
      </c>
      <c r="K13" s="86">
        <v>2.8660000000000001</v>
      </c>
      <c r="R13" s="2" t="e">
        <f>F13=#REF!</f>
        <v>#REF!</v>
      </c>
      <c r="S13" s="2" t="e">
        <f>G13=#REF!/3</f>
        <v>#REF!</v>
      </c>
      <c r="T13" s="2" t="e">
        <f>H13=(#REF!/#REF!)*100</f>
        <v>#REF!</v>
      </c>
      <c r="U13" s="2" t="e">
        <f>I13=#REF!</f>
        <v>#REF!</v>
      </c>
      <c r="V13" s="2" t="e">
        <f>J13=#REF!/3</f>
        <v>#REF!</v>
      </c>
      <c r="W13" s="88" t="e">
        <f>K13-(#REF!/#REF!)*100</f>
        <v>#REF!</v>
      </c>
    </row>
    <row r="14" spans="1:23" x14ac:dyDescent="0.25">
      <c r="A14" s="2" t="str">
        <f t="shared" si="0"/>
        <v>Wales_11</v>
      </c>
      <c r="B14" s="86" t="s">
        <v>45</v>
      </c>
      <c r="C14" s="86" t="s">
        <v>45</v>
      </c>
      <c r="D14" s="86">
        <v>11</v>
      </c>
      <c r="E14" s="87" t="s">
        <v>33</v>
      </c>
      <c r="F14" s="86">
        <v>8288</v>
      </c>
      <c r="G14" s="86">
        <v>2762.6666666666665</v>
      </c>
      <c r="H14" s="86">
        <v>1.93660470294919</v>
      </c>
      <c r="I14" s="86">
        <v>884</v>
      </c>
      <c r="J14" s="86">
        <v>294.66666666666669</v>
      </c>
      <c r="K14" s="86">
        <v>2.7360000000000002</v>
      </c>
      <c r="R14" s="2" t="e">
        <f>F14=#REF!</f>
        <v>#REF!</v>
      </c>
      <c r="S14" s="2" t="e">
        <f>G14=#REF!/3</f>
        <v>#REF!</v>
      </c>
      <c r="T14" s="2" t="e">
        <f>H14=(#REF!/#REF!)*100</f>
        <v>#REF!</v>
      </c>
      <c r="U14" s="2" t="e">
        <f>I14=#REF!</f>
        <v>#REF!</v>
      </c>
      <c r="V14" s="2" t="e">
        <f>J14=#REF!/3</f>
        <v>#REF!</v>
      </c>
      <c r="W14" s="88" t="e">
        <f>K14-(#REF!/#REF!)*100</f>
        <v>#REF!</v>
      </c>
    </row>
    <row r="15" spans="1:23" x14ac:dyDescent="0.25">
      <c r="A15" s="2" t="str">
        <f t="shared" si="0"/>
        <v>Wales_12</v>
      </c>
      <c r="B15" s="86" t="s">
        <v>45</v>
      </c>
      <c r="C15" s="86" t="s">
        <v>45</v>
      </c>
      <c r="D15" s="86">
        <v>12</v>
      </c>
      <c r="E15" s="87" t="s">
        <v>34</v>
      </c>
      <c r="F15" s="87">
        <v>7146.5</v>
      </c>
      <c r="G15" s="87">
        <v>2382.1666666666665</v>
      </c>
      <c r="H15" s="87">
        <v>1.6698775952734499</v>
      </c>
      <c r="I15" s="86">
        <v>717</v>
      </c>
      <c r="J15" s="86">
        <v>239</v>
      </c>
      <c r="K15" s="86">
        <v>2.2191000000000001</v>
      </c>
      <c r="R15" s="2" t="e">
        <f>F15=#REF!</f>
        <v>#REF!</v>
      </c>
      <c r="S15" s="2" t="e">
        <f>G15=#REF!/3</f>
        <v>#REF!</v>
      </c>
      <c r="T15" s="2" t="e">
        <f>H15=(#REF!/#REF!)*100</f>
        <v>#REF!</v>
      </c>
      <c r="U15" s="2" t="e">
        <f>I15=#REF!</f>
        <v>#REF!</v>
      </c>
      <c r="V15" s="2" t="e">
        <f>J15=#REF!/3</f>
        <v>#REF!</v>
      </c>
      <c r="W15" s="88" t="e">
        <f>K15-(#REF!/#REF!)*100</f>
        <v>#REF!</v>
      </c>
    </row>
    <row r="16" spans="1:23" x14ac:dyDescent="0.25">
      <c r="A16" s="2" t="str">
        <f t="shared" si="0"/>
        <v>Wales_13</v>
      </c>
      <c r="B16" s="86" t="s">
        <v>45</v>
      </c>
      <c r="C16" s="86" t="s">
        <v>45</v>
      </c>
      <c r="D16" s="86">
        <v>13</v>
      </c>
      <c r="E16" s="87" t="s">
        <v>173</v>
      </c>
      <c r="F16" s="87">
        <v>7100</v>
      </c>
      <c r="G16" s="87">
        <v>2366.6666666666665</v>
      </c>
      <c r="H16" s="87">
        <v>1.65901223346274</v>
      </c>
      <c r="I16" s="86">
        <v>448</v>
      </c>
      <c r="J16" s="86">
        <v>149.33333333333334</v>
      </c>
      <c r="K16" s="86">
        <v>1.3866000000000001</v>
      </c>
      <c r="R16" s="2" t="e">
        <f>F16=#REF!</f>
        <v>#REF!</v>
      </c>
      <c r="S16" s="2" t="e">
        <f>G16=#REF!/3</f>
        <v>#REF!</v>
      </c>
      <c r="T16" s="2" t="e">
        <f>H16=(#REF!/#REF!)*100</f>
        <v>#REF!</v>
      </c>
      <c r="U16" s="2" t="e">
        <f>I16=#REF!</f>
        <v>#REF!</v>
      </c>
      <c r="V16" s="2" t="e">
        <f>J16=#REF!/3</f>
        <v>#REF!</v>
      </c>
      <c r="W16" s="88" t="e">
        <f>K16-(#REF!/#REF!)*100</f>
        <v>#REF!</v>
      </c>
    </row>
    <row r="17" spans="1:23" x14ac:dyDescent="0.25">
      <c r="A17" s="2" t="str">
        <f t="shared" si="0"/>
        <v>Wales_14</v>
      </c>
      <c r="B17" s="86" t="s">
        <v>45</v>
      </c>
      <c r="C17" s="86" t="s">
        <v>45</v>
      </c>
      <c r="D17" s="86">
        <v>14</v>
      </c>
      <c r="E17" s="87" t="s">
        <v>36</v>
      </c>
      <c r="F17" s="87">
        <v>6988.5</v>
      </c>
      <c r="G17" s="87">
        <v>2329.5</v>
      </c>
      <c r="H17" s="87">
        <v>1.6329587314865299</v>
      </c>
      <c r="I17" s="86">
        <v>703</v>
      </c>
      <c r="J17" s="86">
        <v>234.33333333333334</v>
      </c>
      <c r="K17" s="86">
        <v>2.1758000000000002</v>
      </c>
      <c r="R17" s="2" t="e">
        <f>F17=#REF!</f>
        <v>#REF!</v>
      </c>
      <c r="S17" s="2" t="e">
        <f>G17=#REF!/3</f>
        <v>#REF!</v>
      </c>
      <c r="T17" s="2" t="e">
        <f>H17=(#REF!/#REF!)*100</f>
        <v>#REF!</v>
      </c>
      <c r="U17" s="2" t="e">
        <f>I17=#REF!</f>
        <v>#REF!</v>
      </c>
      <c r="V17" s="2" t="e">
        <f>J17=#REF!/3</f>
        <v>#REF!</v>
      </c>
      <c r="W17" s="88" t="e">
        <f>K17-(#REF!/#REF!)*100</f>
        <v>#REF!</v>
      </c>
    </row>
    <row r="18" spans="1:23" x14ac:dyDescent="0.25">
      <c r="A18" s="2" t="str">
        <f t="shared" si="0"/>
        <v>Wales_15</v>
      </c>
      <c r="B18" s="86" t="s">
        <v>45</v>
      </c>
      <c r="C18" s="86" t="s">
        <v>45</v>
      </c>
      <c r="D18" s="86">
        <v>15</v>
      </c>
      <c r="E18" s="87" t="s">
        <v>37</v>
      </c>
      <c r="F18" s="87">
        <v>4737</v>
      </c>
      <c r="G18" s="87">
        <v>1579</v>
      </c>
      <c r="H18" s="87">
        <v>1.1068649225229601</v>
      </c>
      <c r="I18" s="86">
        <v>396</v>
      </c>
      <c r="J18" s="86">
        <v>132</v>
      </c>
      <c r="K18" s="86">
        <v>1.2256</v>
      </c>
      <c r="R18" s="2" t="e">
        <f>F18=#REF!</f>
        <v>#REF!</v>
      </c>
      <c r="S18" s="2" t="e">
        <f>G18=#REF!/3</f>
        <v>#REF!</v>
      </c>
      <c r="T18" s="2" t="e">
        <f>H18=(#REF!/#REF!)*100</f>
        <v>#REF!</v>
      </c>
      <c r="U18" s="2" t="e">
        <f>I18=#REF!</f>
        <v>#REF!</v>
      </c>
      <c r="V18" s="2" t="e">
        <f>J18=#REF!/3</f>
        <v>#REF!</v>
      </c>
      <c r="W18" s="88" t="e">
        <f>K18-(#REF!/#REF!)*100</f>
        <v>#REF!</v>
      </c>
    </row>
    <row r="19" spans="1:23" x14ac:dyDescent="0.25">
      <c r="A19" s="2" t="str">
        <f t="shared" si="0"/>
        <v>Wales_16</v>
      </c>
      <c r="B19" s="86" t="s">
        <v>45</v>
      </c>
      <c r="C19" s="86" t="s">
        <v>45</v>
      </c>
      <c r="D19" s="86">
        <v>16</v>
      </c>
      <c r="E19" s="87" t="s">
        <v>38</v>
      </c>
      <c r="F19" s="87">
        <v>4314.5</v>
      </c>
      <c r="G19" s="87">
        <v>1438.1666666666667</v>
      </c>
      <c r="H19" s="87">
        <v>1.00814201144718</v>
      </c>
      <c r="I19" s="86">
        <v>421</v>
      </c>
      <c r="J19" s="86">
        <v>140.33333333333334</v>
      </c>
      <c r="K19" s="86">
        <v>1.3029999999999999</v>
      </c>
      <c r="R19" s="2" t="e">
        <f>F19=#REF!</f>
        <v>#REF!</v>
      </c>
      <c r="S19" s="2" t="e">
        <f>G19=#REF!/3</f>
        <v>#REF!</v>
      </c>
      <c r="T19" s="2" t="e">
        <f>H19=(#REF!/#REF!)*100</f>
        <v>#REF!</v>
      </c>
      <c r="U19" s="2" t="e">
        <f>I19=#REF!</f>
        <v>#REF!</v>
      </c>
      <c r="V19" s="2" t="e">
        <f>J19=#REF!/3</f>
        <v>#REF!</v>
      </c>
      <c r="W19" s="88" t="e">
        <f>K19-(#REF!/#REF!)*100</f>
        <v>#REF!</v>
      </c>
    </row>
    <row r="20" spans="1:23" x14ac:dyDescent="0.25">
      <c r="A20" s="2" t="str">
        <f t="shared" si="0"/>
        <v>Wales_17</v>
      </c>
      <c r="B20" s="86" t="s">
        <v>45</v>
      </c>
      <c r="C20" s="86" t="s">
        <v>45</v>
      </c>
      <c r="D20" s="86">
        <v>17</v>
      </c>
      <c r="E20" s="87" t="s">
        <v>39</v>
      </c>
      <c r="F20" s="87">
        <v>4135</v>
      </c>
      <c r="G20" s="87">
        <v>1378.3333333333333</v>
      </c>
      <c r="H20" s="87">
        <v>0.96619937822090796</v>
      </c>
      <c r="I20" s="86">
        <v>302</v>
      </c>
      <c r="J20" s="86">
        <v>100.66666666666667</v>
      </c>
      <c r="K20" s="86">
        <v>0.93469999999999998</v>
      </c>
      <c r="R20" s="2" t="e">
        <f>F20=#REF!</f>
        <v>#REF!</v>
      </c>
      <c r="S20" s="2" t="e">
        <f>G20=#REF!/3</f>
        <v>#REF!</v>
      </c>
      <c r="T20" s="2" t="e">
        <f>H20=(#REF!/#REF!)*100</f>
        <v>#REF!</v>
      </c>
      <c r="U20" s="2" t="e">
        <f>I20=#REF!</f>
        <v>#REF!</v>
      </c>
      <c r="V20" s="2" t="e">
        <f>J20=#REF!/3</f>
        <v>#REF!</v>
      </c>
      <c r="W20" s="88" t="e">
        <f>K20-(#REF!/#REF!)*100</f>
        <v>#REF!</v>
      </c>
    </row>
    <row r="21" spans="1:23" x14ac:dyDescent="0.25">
      <c r="A21" s="2" t="str">
        <f t="shared" si="0"/>
        <v>Wales_18</v>
      </c>
      <c r="B21" s="86" t="s">
        <v>45</v>
      </c>
      <c r="C21" s="86" t="s">
        <v>45</v>
      </c>
      <c r="D21" s="86">
        <v>18</v>
      </c>
      <c r="E21" s="87" t="s">
        <v>40</v>
      </c>
      <c r="F21" s="87">
        <v>4018</v>
      </c>
      <c r="G21" s="87">
        <v>1339.3333333333333</v>
      </c>
      <c r="H21" s="87">
        <v>0.93886072592300096</v>
      </c>
      <c r="I21" s="86">
        <v>332</v>
      </c>
      <c r="J21" s="86">
        <v>110.66666666666667</v>
      </c>
      <c r="K21" s="86">
        <v>1.0275000000000001</v>
      </c>
      <c r="R21" s="2" t="e">
        <f>F21=#REF!</f>
        <v>#REF!</v>
      </c>
      <c r="S21" s="2" t="e">
        <f>G21=#REF!/3</f>
        <v>#REF!</v>
      </c>
      <c r="T21" s="2" t="e">
        <f>H21=(#REF!/#REF!)*100</f>
        <v>#REF!</v>
      </c>
      <c r="U21" s="2" t="e">
        <f>I21=#REF!</f>
        <v>#REF!</v>
      </c>
      <c r="V21" s="2" t="e">
        <f>J21=#REF!/3</f>
        <v>#REF!</v>
      </c>
      <c r="W21" s="88" t="e">
        <f>K21-(#REF!/#REF!)*100</f>
        <v>#REF!</v>
      </c>
    </row>
    <row r="22" spans="1:23" x14ac:dyDescent="0.25">
      <c r="A22" s="2" t="str">
        <f t="shared" si="0"/>
        <v>Wales_19</v>
      </c>
      <c r="B22" s="86" t="s">
        <v>45</v>
      </c>
      <c r="C22" s="86" t="s">
        <v>45</v>
      </c>
      <c r="D22" s="86">
        <v>19</v>
      </c>
      <c r="E22" s="87" t="s">
        <v>41</v>
      </c>
      <c r="F22" s="87">
        <v>3953.5</v>
      </c>
      <c r="G22" s="87">
        <v>1317.8333333333333</v>
      </c>
      <c r="H22" s="87">
        <v>0.92378941760492395</v>
      </c>
      <c r="I22" s="86">
        <v>369</v>
      </c>
      <c r="J22" s="86">
        <v>123</v>
      </c>
      <c r="K22" s="86">
        <v>1.1419999999999999</v>
      </c>
      <c r="R22" s="2" t="e">
        <f>F22=#REF!</f>
        <v>#REF!</v>
      </c>
      <c r="S22" s="2" t="e">
        <f>G22=#REF!/3</f>
        <v>#REF!</v>
      </c>
      <c r="T22" s="2" t="e">
        <f>H22=(#REF!/#REF!)*100</f>
        <v>#REF!</v>
      </c>
      <c r="U22" s="2" t="e">
        <f>I22=#REF!</f>
        <v>#REF!</v>
      </c>
      <c r="V22" s="2" t="e">
        <f>J22=#REF!/3</f>
        <v>#REF!</v>
      </c>
      <c r="W22" s="88" t="e">
        <f>K22-(#REF!/#REF!)*100</f>
        <v>#REF!</v>
      </c>
    </row>
    <row r="23" spans="1:23" x14ac:dyDescent="0.25">
      <c r="A23" s="2" t="str">
        <f t="shared" si="0"/>
        <v>Wales_20</v>
      </c>
      <c r="B23" s="86" t="s">
        <v>45</v>
      </c>
      <c r="C23" s="86" t="s">
        <v>45</v>
      </c>
      <c r="D23" s="86">
        <v>20</v>
      </c>
      <c r="E23" s="87" t="s">
        <v>42</v>
      </c>
      <c r="F23" s="87">
        <v>3723.5</v>
      </c>
      <c r="G23" s="87">
        <v>1241.1666666666667</v>
      </c>
      <c r="H23" s="87">
        <v>0.87004676778852497</v>
      </c>
      <c r="I23" s="86">
        <v>343</v>
      </c>
      <c r="J23" s="86">
        <v>114.33333333333333</v>
      </c>
      <c r="K23" s="86">
        <v>1.0616000000000001</v>
      </c>
      <c r="R23" s="2" t="e">
        <f>F23=#REF!</f>
        <v>#REF!</v>
      </c>
      <c r="S23" s="2" t="e">
        <f>G23=#REF!/3</f>
        <v>#REF!</v>
      </c>
      <c r="T23" s="2" t="e">
        <f>H23=(#REF!/#REF!)*100</f>
        <v>#REF!</v>
      </c>
      <c r="U23" s="2" t="e">
        <f>I23=#REF!</f>
        <v>#REF!</v>
      </c>
      <c r="V23" s="2" t="e">
        <f>J23=#REF!/3</f>
        <v>#REF!</v>
      </c>
      <c r="W23" s="88" t="e">
        <f>K23-(#REF!/#REF!)*100</f>
        <v>#REF!</v>
      </c>
    </row>
    <row r="24" spans="1:23" x14ac:dyDescent="0.25">
      <c r="A24" s="2" t="str">
        <f t="shared" si="0"/>
        <v>Wales_21</v>
      </c>
      <c r="B24" s="86" t="s">
        <v>45</v>
      </c>
      <c r="C24" s="86" t="s">
        <v>45</v>
      </c>
      <c r="D24" s="86">
        <v>21</v>
      </c>
      <c r="E24" s="87" t="s">
        <v>43</v>
      </c>
      <c r="F24" s="87">
        <v>228469.5</v>
      </c>
      <c r="G24" s="87">
        <v>76156.499999999985</v>
      </c>
      <c r="H24" s="87">
        <v>53.385027531424832</v>
      </c>
      <c r="I24" s="87">
        <v>15517</v>
      </c>
      <c r="J24" s="87">
        <v>5172.3333333333321</v>
      </c>
      <c r="K24" s="87">
        <v>48.026399999999995</v>
      </c>
      <c r="R24" s="2" t="b">
        <f>F24=SUM(F4:F13)</f>
        <v>1</v>
      </c>
      <c r="S24" s="2" t="b">
        <f t="shared" ref="S24:W24" si="1">G24=SUM(G4:G13)</f>
        <v>1</v>
      </c>
      <c r="T24" s="2" t="b">
        <f t="shared" si="1"/>
        <v>1</v>
      </c>
      <c r="U24" s="2" t="b">
        <f t="shared" si="1"/>
        <v>1</v>
      </c>
      <c r="V24" s="2" t="b">
        <f t="shared" si="1"/>
        <v>1</v>
      </c>
      <c r="W24" s="2" t="b">
        <f t="shared" si="1"/>
        <v>1</v>
      </c>
    </row>
    <row r="25" spans="1:23" x14ac:dyDescent="0.25">
      <c r="A25" s="2" t="str">
        <f t="shared" si="0"/>
        <v>Wales_22</v>
      </c>
      <c r="B25" s="86" t="s">
        <v>45</v>
      </c>
      <c r="C25" s="86" t="s">
        <v>45</v>
      </c>
      <c r="D25" s="86">
        <v>22</v>
      </c>
      <c r="E25" s="87" t="s">
        <v>44</v>
      </c>
      <c r="F25" s="87">
        <v>282874</v>
      </c>
      <c r="G25" s="87">
        <v>94291.333333333328</v>
      </c>
      <c r="H25" s="87">
        <v>66.097384018104236</v>
      </c>
      <c r="I25" s="87">
        <v>20432</v>
      </c>
      <c r="J25" s="87">
        <v>6810.6666666666652</v>
      </c>
      <c r="K25" s="87">
        <v>63.238299999999995</v>
      </c>
      <c r="R25" s="2" t="b">
        <f>F25=SUM(F4:F23)</f>
        <v>1</v>
      </c>
      <c r="S25" s="2" t="b">
        <f t="shared" ref="S25:W25" si="2">G25=SUM(G4:G23)</f>
        <v>1</v>
      </c>
      <c r="T25" s="2" t="b">
        <f t="shared" si="2"/>
        <v>1</v>
      </c>
      <c r="U25" s="2" t="b">
        <f t="shared" si="2"/>
        <v>1</v>
      </c>
      <c r="V25" s="2" t="b">
        <f t="shared" si="2"/>
        <v>1</v>
      </c>
      <c r="W25" s="2" t="b">
        <f t="shared" si="2"/>
        <v>1</v>
      </c>
    </row>
    <row r="26" spans="1:23" x14ac:dyDescent="0.25">
      <c r="A26" s="2" t="str">
        <f t="shared" si="0"/>
        <v>Wales_23</v>
      </c>
      <c r="B26" s="86" t="s">
        <v>45</v>
      </c>
      <c r="C26" s="86" t="s">
        <v>45</v>
      </c>
      <c r="D26" s="86">
        <v>23</v>
      </c>
      <c r="E26" s="87" t="s">
        <v>95</v>
      </c>
      <c r="F26" s="87">
        <v>427965.5</v>
      </c>
      <c r="G26" s="87">
        <v>142655.16666666666</v>
      </c>
      <c r="H26" s="87"/>
      <c r="I26" s="87">
        <v>32309</v>
      </c>
      <c r="J26" s="87">
        <v>10769.666666666666</v>
      </c>
      <c r="K26" s="87"/>
      <c r="M26" s="89" t="s">
        <v>140</v>
      </c>
      <c r="R26" s="2" t="e">
        <f>F26=#REF!</f>
        <v>#REF!</v>
      </c>
      <c r="S26" s="2" t="b">
        <f>G26=F26/3</f>
        <v>1</v>
      </c>
      <c r="U26" s="2" t="e">
        <f>I26=#REF!</f>
        <v>#REF!</v>
      </c>
      <c r="V26" s="2" t="b">
        <f>J26=I26/3</f>
        <v>1</v>
      </c>
    </row>
    <row r="27" spans="1:23" x14ac:dyDescent="0.25">
      <c r="A27" s="2" t="str">
        <f t="shared" si="0"/>
        <v>Betsi Cadwaladr UHB_1</v>
      </c>
      <c r="B27" s="90" t="s">
        <v>46</v>
      </c>
      <c r="C27" s="90" t="s">
        <v>66</v>
      </c>
      <c r="D27" s="90">
        <v>1</v>
      </c>
      <c r="E27" s="90" t="s">
        <v>23</v>
      </c>
      <c r="F27" s="90">
        <v>9884.5</v>
      </c>
      <c r="G27" s="90">
        <v>3294.8333333333335</v>
      </c>
      <c r="H27" s="90">
        <v>10.362197295313999</v>
      </c>
      <c r="I27" s="90">
        <v>939</v>
      </c>
      <c r="J27" s="91">
        <v>313</v>
      </c>
      <c r="K27" s="90">
        <v>12.4009</v>
      </c>
      <c r="M27" s="90" t="str">
        <f>VLOOKUP(E27,$E$4:$E$26,1,FALSE)</f>
        <v>Coronary heart disease</v>
      </c>
      <c r="N27" s="2" t="b">
        <f>M27=E27</f>
        <v>1</v>
      </c>
      <c r="P27" s="2" t="s">
        <v>160</v>
      </c>
      <c r="R27" s="2" t="e">
        <f>F27=#REF!</f>
        <v>#REF!</v>
      </c>
      <c r="S27" s="2" t="e">
        <f>G27=#REF!</f>
        <v>#REF!</v>
      </c>
      <c r="T27" s="2" t="e">
        <f>H27=#REF!</f>
        <v>#REF!</v>
      </c>
      <c r="U27" s="2" t="e">
        <f>I27=#REF!</f>
        <v>#REF!</v>
      </c>
      <c r="V27" s="2" t="e">
        <f>J27=#REF!</f>
        <v>#REF!</v>
      </c>
      <c r="W27" s="92" t="e">
        <f>K27-#REF!</f>
        <v>#REF!</v>
      </c>
    </row>
    <row r="28" spans="1:23" x14ac:dyDescent="0.25">
      <c r="A28" s="2" t="str">
        <f t="shared" si="0"/>
        <v>Betsi Cadwaladr UHB_2</v>
      </c>
      <c r="B28" s="90" t="s">
        <v>46</v>
      </c>
      <c r="C28" s="90" t="s">
        <v>66</v>
      </c>
      <c r="D28" s="90">
        <v>2</v>
      </c>
      <c r="E28" s="90" t="s">
        <v>24</v>
      </c>
      <c r="F28" s="90">
        <v>8373.5</v>
      </c>
      <c r="G28" s="90">
        <v>2791.1666666666665</v>
      </c>
      <c r="H28" s="90">
        <v>8.7781738127686406</v>
      </c>
      <c r="I28" s="90">
        <v>329</v>
      </c>
      <c r="J28" s="90">
        <v>109.66666666666667</v>
      </c>
      <c r="K28" s="90">
        <v>4.3449</v>
      </c>
      <c r="M28" s="90" t="str">
        <f t="shared" ref="M28:M90" si="3">VLOOKUP(E28,$E$4:$E$26,1,FALSE)</f>
        <v>Accidents</v>
      </c>
      <c r="N28" s="2" t="b">
        <f t="shared" ref="N28:N90" si="4">M28=E28</f>
        <v>1</v>
      </c>
      <c r="P28" s="2" t="s">
        <v>161</v>
      </c>
      <c r="R28" s="2" t="e">
        <f>F28=#REF!</f>
        <v>#REF!</v>
      </c>
      <c r="S28" s="2" t="e">
        <f>G28=#REF!</f>
        <v>#REF!</v>
      </c>
      <c r="T28" s="2" t="e">
        <f>H28=#REF!</f>
        <v>#REF!</v>
      </c>
      <c r="U28" s="2" t="e">
        <f>I28=#REF!</f>
        <v>#REF!</v>
      </c>
      <c r="V28" s="2" t="e">
        <f>J28=#REF!</f>
        <v>#REF!</v>
      </c>
      <c r="W28" s="92" t="e">
        <f>K28-#REF!</f>
        <v>#REF!</v>
      </c>
    </row>
    <row r="29" spans="1:23" x14ac:dyDescent="0.25">
      <c r="A29" s="2" t="str">
        <f t="shared" si="0"/>
        <v>Betsi Cadwaladr UHB_3</v>
      </c>
      <c r="B29" s="90" t="s">
        <v>46</v>
      </c>
      <c r="C29" s="90" t="s">
        <v>66</v>
      </c>
      <c r="D29" s="90">
        <v>3</v>
      </c>
      <c r="E29" s="90" t="s">
        <v>25</v>
      </c>
      <c r="F29" s="90">
        <v>6915.5</v>
      </c>
      <c r="G29" s="90">
        <v>2305.1666666666665</v>
      </c>
      <c r="H29" s="90">
        <v>7.2497117098228303</v>
      </c>
      <c r="I29" s="90">
        <v>765</v>
      </c>
      <c r="J29" s="90">
        <v>255</v>
      </c>
      <c r="K29" s="90">
        <v>10.103</v>
      </c>
      <c r="M29" s="90" t="str">
        <f t="shared" si="3"/>
        <v>Lung cancer</v>
      </c>
      <c r="N29" s="2" t="b">
        <f t="shared" si="4"/>
        <v>1</v>
      </c>
      <c r="P29" s="2" t="s">
        <v>162</v>
      </c>
      <c r="R29" s="2" t="e">
        <f>F29=#REF!</f>
        <v>#REF!</v>
      </c>
      <c r="S29" s="2" t="e">
        <f>G29=#REF!</f>
        <v>#REF!</v>
      </c>
      <c r="T29" s="2" t="e">
        <f>H29=#REF!</f>
        <v>#REF!</v>
      </c>
      <c r="U29" s="2" t="e">
        <f>I29=#REF!</f>
        <v>#REF!</v>
      </c>
      <c r="V29" s="2" t="e">
        <f>J29=#REF!</f>
        <v>#REF!</v>
      </c>
      <c r="W29" s="92" t="e">
        <f>K29-#REF!</f>
        <v>#REF!</v>
      </c>
    </row>
    <row r="30" spans="1:23" x14ac:dyDescent="0.25">
      <c r="A30" s="2" t="str">
        <f t="shared" si="0"/>
        <v>Betsi Cadwaladr UHB_4</v>
      </c>
      <c r="B30" s="90" t="s">
        <v>46</v>
      </c>
      <c r="C30" s="90" t="s">
        <v>66</v>
      </c>
      <c r="D30" s="90">
        <v>4</v>
      </c>
      <c r="E30" s="90" t="s">
        <v>96</v>
      </c>
      <c r="F30" s="90">
        <v>5885.5</v>
      </c>
      <c r="G30" s="90">
        <v>1961.8333333333333</v>
      </c>
      <c r="H30" s="90">
        <v>6.1699339553412296</v>
      </c>
      <c r="I30" s="90">
        <v>79</v>
      </c>
      <c r="J30" s="90">
        <v>26.333333333333332</v>
      </c>
      <c r="K30" s="90">
        <v>1.0432999999999999</v>
      </c>
      <c r="M30" s="90" t="str">
        <f t="shared" si="3"/>
        <v>Infant deaths*</v>
      </c>
      <c r="N30" s="2" t="b">
        <f t="shared" si="4"/>
        <v>1</v>
      </c>
      <c r="P30" s="2" t="s">
        <v>164</v>
      </c>
      <c r="R30" s="2" t="e">
        <f>F30=#REF!</f>
        <v>#REF!</v>
      </c>
      <c r="S30" s="2" t="e">
        <f>G30=#REF!</f>
        <v>#REF!</v>
      </c>
      <c r="T30" s="2" t="e">
        <f>H30=#REF!</f>
        <v>#REF!</v>
      </c>
      <c r="U30" s="2" t="e">
        <f>I30=#REF!</f>
        <v>#REF!</v>
      </c>
      <c r="V30" s="2" t="e">
        <f>J30=#REF!</f>
        <v>#REF!</v>
      </c>
      <c r="W30" s="92" t="e">
        <f>K30-#REF!</f>
        <v>#REF!</v>
      </c>
    </row>
    <row r="31" spans="1:23" x14ac:dyDescent="0.25">
      <c r="A31" s="2" t="str">
        <f t="shared" si="0"/>
        <v>Betsi Cadwaladr UHB_5</v>
      </c>
      <c r="B31" s="90" t="s">
        <v>46</v>
      </c>
      <c r="C31" s="90" t="s">
        <v>66</v>
      </c>
      <c r="D31" s="90">
        <v>5</v>
      </c>
      <c r="E31" s="90" t="s">
        <v>27</v>
      </c>
      <c r="F31" s="90">
        <v>4960.5</v>
      </c>
      <c r="G31" s="90">
        <v>1653.5</v>
      </c>
      <c r="H31" s="90">
        <v>5.2002306321417304</v>
      </c>
      <c r="I31" s="90">
        <v>175</v>
      </c>
      <c r="J31" s="90">
        <v>58.333333333333336</v>
      </c>
      <c r="K31" s="90">
        <v>2.3111000000000002</v>
      </c>
      <c r="M31" s="90" t="str">
        <f t="shared" si="3"/>
        <v>Suicides</v>
      </c>
      <c r="N31" s="2" t="b">
        <f t="shared" si="4"/>
        <v>1</v>
      </c>
      <c r="P31" s="2" t="s">
        <v>163</v>
      </c>
      <c r="R31" s="2" t="e">
        <f>F31=#REF!</f>
        <v>#REF!</v>
      </c>
      <c r="S31" s="2" t="e">
        <f>G31=#REF!</f>
        <v>#REF!</v>
      </c>
      <c r="T31" s="2" t="e">
        <f>H31=#REF!</f>
        <v>#REF!</v>
      </c>
      <c r="U31" s="2" t="e">
        <f>I31=#REF!</f>
        <v>#REF!</v>
      </c>
      <c r="V31" s="2" t="e">
        <f>J31=#REF!</f>
        <v>#REF!</v>
      </c>
      <c r="W31" s="92" t="e">
        <f>K31-#REF!</f>
        <v>#REF!</v>
      </c>
    </row>
    <row r="32" spans="1:23" x14ac:dyDescent="0.25">
      <c r="A32" s="2" t="str">
        <f t="shared" si="0"/>
        <v>Betsi Cadwaladr UHB_6</v>
      </c>
      <c r="B32" s="90" t="s">
        <v>46</v>
      </c>
      <c r="C32" s="90" t="s">
        <v>66</v>
      </c>
      <c r="D32" s="90">
        <v>6</v>
      </c>
      <c r="E32" s="90" t="s">
        <v>28</v>
      </c>
      <c r="F32" s="90">
        <v>3374.5</v>
      </c>
      <c r="G32" s="90">
        <v>1124.8333333333333</v>
      </c>
      <c r="H32" s="90">
        <v>3.5375825558234602</v>
      </c>
      <c r="I32" s="90">
        <v>185</v>
      </c>
      <c r="J32" s="90">
        <v>61.666666666666664</v>
      </c>
      <c r="K32" s="90">
        <v>2.4432</v>
      </c>
      <c r="M32" s="90" t="str">
        <f t="shared" si="3"/>
        <v>Alcoholic liver disease</v>
      </c>
      <c r="N32" s="2" t="b">
        <f t="shared" si="4"/>
        <v>1</v>
      </c>
      <c r="P32" s="2" t="s">
        <v>28</v>
      </c>
      <c r="R32" s="2" t="e">
        <f>F32=#REF!</f>
        <v>#REF!</v>
      </c>
      <c r="S32" s="2" t="e">
        <f>G32=#REF!</f>
        <v>#REF!</v>
      </c>
      <c r="T32" s="2" t="e">
        <f>H32=#REF!</f>
        <v>#REF!</v>
      </c>
      <c r="U32" s="2" t="e">
        <f>I32=#REF!</f>
        <v>#REF!</v>
      </c>
      <c r="V32" s="2" t="e">
        <f>J32=#REF!</f>
        <v>#REF!</v>
      </c>
      <c r="W32" s="92" t="e">
        <f>K32-#REF!</f>
        <v>#REF!</v>
      </c>
    </row>
    <row r="33" spans="1:23" x14ac:dyDescent="0.25">
      <c r="A33" s="2" t="str">
        <f t="shared" si="0"/>
        <v>Betsi Cadwaladr UHB_7</v>
      </c>
      <c r="B33" s="90" t="s">
        <v>46</v>
      </c>
      <c r="C33" s="90" t="s">
        <v>66</v>
      </c>
      <c r="D33" s="90">
        <v>7</v>
      </c>
      <c r="E33" s="90" t="s">
        <v>29</v>
      </c>
      <c r="F33" s="90">
        <v>3283</v>
      </c>
      <c r="G33" s="90">
        <v>1094.3333333333333</v>
      </c>
      <c r="H33" s="90">
        <v>3.4416605514204801</v>
      </c>
      <c r="I33" s="90">
        <v>430</v>
      </c>
      <c r="J33" s="90">
        <v>143.33333333333334</v>
      </c>
      <c r="K33" s="90">
        <v>5.6787999999999998</v>
      </c>
      <c r="M33" s="90" t="str">
        <f t="shared" si="3"/>
        <v>COPD</v>
      </c>
      <c r="N33" s="2" t="b">
        <f t="shared" si="4"/>
        <v>1</v>
      </c>
      <c r="P33" s="2" t="s">
        <v>165</v>
      </c>
      <c r="R33" s="2" t="e">
        <f>F33=#REF!</f>
        <v>#REF!</v>
      </c>
      <c r="S33" s="2" t="e">
        <f>G33=#REF!</f>
        <v>#REF!</v>
      </c>
      <c r="T33" s="2" t="e">
        <f>H33=#REF!</f>
        <v>#REF!</v>
      </c>
      <c r="U33" s="2" t="e">
        <f>I33=#REF!</f>
        <v>#REF!</v>
      </c>
      <c r="V33" s="2" t="e">
        <f>J33=#REF!</f>
        <v>#REF!</v>
      </c>
      <c r="W33" s="92" t="e">
        <f>K33-#REF!</f>
        <v>#REF!</v>
      </c>
    </row>
    <row r="34" spans="1:23" x14ac:dyDescent="0.25">
      <c r="A34" s="2" t="str">
        <f t="shared" si="0"/>
        <v>Betsi Cadwaladr UHB_8</v>
      </c>
      <c r="B34" s="90" t="s">
        <v>46</v>
      </c>
      <c r="C34" s="90" t="s">
        <v>66</v>
      </c>
      <c r="D34" s="90">
        <v>8</v>
      </c>
      <c r="E34" s="90" t="s">
        <v>30</v>
      </c>
      <c r="F34" s="90">
        <v>2933.5</v>
      </c>
      <c r="G34" s="90">
        <v>977.83333333333337</v>
      </c>
      <c r="H34" s="90">
        <v>3.0752699444386198</v>
      </c>
      <c r="I34" s="90">
        <v>211</v>
      </c>
      <c r="J34" s="90">
        <v>70.333333333333329</v>
      </c>
      <c r="K34" s="90">
        <v>2.7865000000000002</v>
      </c>
      <c r="M34" s="90" t="str">
        <f t="shared" si="3"/>
        <v>Breast cancer</v>
      </c>
      <c r="N34" s="2" t="b">
        <f t="shared" si="4"/>
        <v>1</v>
      </c>
      <c r="P34" s="2" t="s">
        <v>167</v>
      </c>
      <c r="R34" s="2" t="e">
        <f>F34=#REF!</f>
        <v>#REF!</v>
      </c>
      <c r="S34" s="2" t="e">
        <f>G34=#REF!</f>
        <v>#REF!</v>
      </c>
      <c r="T34" s="2" t="e">
        <f>H34=#REF!</f>
        <v>#REF!</v>
      </c>
      <c r="U34" s="2" t="e">
        <f>I34=#REF!</f>
        <v>#REF!</v>
      </c>
      <c r="V34" s="2" t="e">
        <f>J34=#REF!</f>
        <v>#REF!</v>
      </c>
      <c r="W34" s="92" t="e">
        <f>K34-#REF!</f>
        <v>#REF!</v>
      </c>
    </row>
    <row r="35" spans="1:23" x14ac:dyDescent="0.25">
      <c r="A35" s="2" t="str">
        <f t="shared" si="0"/>
        <v>Betsi Cadwaladr UHB_9</v>
      </c>
      <c r="B35" s="90" t="s">
        <v>46</v>
      </c>
      <c r="C35" s="90" t="s">
        <v>66</v>
      </c>
      <c r="D35" s="90">
        <v>9</v>
      </c>
      <c r="E35" s="90" t="s">
        <v>31</v>
      </c>
      <c r="F35" s="90">
        <v>2581</v>
      </c>
      <c r="G35" s="90">
        <v>860.33333333333337</v>
      </c>
      <c r="H35" s="90">
        <v>2.7057343537058398</v>
      </c>
      <c r="I35" s="90">
        <v>276</v>
      </c>
      <c r="J35" s="90">
        <v>92</v>
      </c>
      <c r="K35" s="90">
        <v>3.645</v>
      </c>
      <c r="M35" s="90" t="str">
        <f t="shared" si="3"/>
        <v>Colorectal cancer</v>
      </c>
      <c r="N35" s="2" t="b">
        <f t="shared" si="4"/>
        <v>1</v>
      </c>
      <c r="P35" s="2" t="s">
        <v>166</v>
      </c>
      <c r="R35" s="2" t="e">
        <f>F35=#REF!</f>
        <v>#REF!</v>
      </c>
      <c r="S35" s="2" t="e">
        <f>G35=#REF!</f>
        <v>#REF!</v>
      </c>
      <c r="T35" s="2" t="e">
        <f>H35=#REF!</f>
        <v>#REF!</v>
      </c>
      <c r="U35" s="2" t="e">
        <f>I35=#REF!</f>
        <v>#REF!</v>
      </c>
      <c r="V35" s="2" t="e">
        <f>J35=#REF!</f>
        <v>#REF!</v>
      </c>
      <c r="W35" s="92" t="e">
        <f>K35-#REF!</f>
        <v>#REF!</v>
      </c>
    </row>
    <row r="36" spans="1:23" x14ac:dyDescent="0.25">
      <c r="A36" s="2" t="str">
        <f t="shared" si="0"/>
        <v>Betsi Cadwaladr UHB_10</v>
      </c>
      <c r="B36" s="90" t="s">
        <v>46</v>
      </c>
      <c r="C36" s="90" t="s">
        <v>66</v>
      </c>
      <c r="D36" s="90">
        <v>10</v>
      </c>
      <c r="E36" s="90" t="s">
        <v>32</v>
      </c>
      <c r="F36" s="90">
        <v>2359</v>
      </c>
      <c r="G36" s="90">
        <v>786.33333333333337</v>
      </c>
      <c r="H36" s="90">
        <v>2.4730055561379598</v>
      </c>
      <c r="I36" s="90">
        <v>216</v>
      </c>
      <c r="J36" s="90">
        <v>72</v>
      </c>
      <c r="K36" s="90">
        <v>2.8525999999999998</v>
      </c>
      <c r="M36" s="90" t="str">
        <f t="shared" si="3"/>
        <v>Pneumonia</v>
      </c>
      <c r="N36" s="2" t="b">
        <f t="shared" si="4"/>
        <v>1</v>
      </c>
      <c r="P36" s="2" t="s">
        <v>168</v>
      </c>
      <c r="R36" s="2" t="e">
        <f>F36=#REF!</f>
        <v>#REF!</v>
      </c>
      <c r="S36" s="2" t="e">
        <f>G36=#REF!</f>
        <v>#REF!</v>
      </c>
      <c r="T36" s="2" t="e">
        <f>H36=#REF!</f>
        <v>#REF!</v>
      </c>
      <c r="U36" s="2" t="e">
        <f>I36=#REF!</f>
        <v>#REF!</v>
      </c>
      <c r="V36" s="2" t="e">
        <f>J36=#REF!</f>
        <v>#REF!</v>
      </c>
      <c r="W36" s="92" t="e">
        <f>K36-#REF!</f>
        <v>#REF!</v>
      </c>
    </row>
    <row r="37" spans="1:23" x14ac:dyDescent="0.25">
      <c r="A37" s="2" t="str">
        <f t="shared" si="0"/>
        <v>Betsi Cadwaladr UHB_11</v>
      </c>
      <c r="B37" s="90" t="s">
        <v>46</v>
      </c>
      <c r="C37" s="90" t="s">
        <v>66</v>
      </c>
      <c r="D37" s="90">
        <v>11</v>
      </c>
      <c r="E37" s="90" t="s">
        <v>43</v>
      </c>
      <c r="F37" s="90">
        <v>50550.5</v>
      </c>
      <c r="G37" s="90">
        <v>16850.166666666668</v>
      </c>
      <c r="H37" s="90">
        <v>52.993500366914802</v>
      </c>
      <c r="I37" s="90">
        <v>3605</v>
      </c>
      <c r="J37" s="90">
        <v>1201.6666666666667</v>
      </c>
      <c r="K37" s="90">
        <v>47.609300000000005</v>
      </c>
      <c r="M37" s="90" t="str">
        <f t="shared" si="3"/>
        <v>Top 10</v>
      </c>
      <c r="N37" s="2" t="b">
        <f t="shared" si="4"/>
        <v>1</v>
      </c>
      <c r="R37" s="2" t="e">
        <f>F37=#REF!</f>
        <v>#REF!</v>
      </c>
      <c r="S37" s="2" t="e">
        <f>G37=#REF!</f>
        <v>#REF!</v>
      </c>
      <c r="T37" s="2" t="e">
        <f>H37=#REF!</f>
        <v>#REF!</v>
      </c>
      <c r="U37" s="2" t="e">
        <f>I37=#REF!</f>
        <v>#REF!</v>
      </c>
      <c r="V37" s="2" t="e">
        <f>J37=#REF!</f>
        <v>#REF!</v>
      </c>
      <c r="W37" s="93" t="e">
        <f>K37-#REF!</f>
        <v>#REF!</v>
      </c>
    </row>
    <row r="38" spans="1:23" x14ac:dyDescent="0.25">
      <c r="A38" s="2" t="str">
        <f t="shared" si="0"/>
        <v>Betsi Cadwaladr UHB_12</v>
      </c>
      <c r="B38" s="90" t="s">
        <v>46</v>
      </c>
      <c r="C38" s="90" t="s">
        <v>66</v>
      </c>
      <c r="D38" s="90">
        <v>12</v>
      </c>
      <c r="E38" s="90" t="s">
        <v>95</v>
      </c>
      <c r="F38" s="90">
        <v>95390</v>
      </c>
      <c r="G38" s="90">
        <v>31796.666666666668</v>
      </c>
      <c r="H38" s="90"/>
      <c r="I38" s="90">
        <v>7572</v>
      </c>
      <c r="J38" s="90">
        <v>2524</v>
      </c>
      <c r="K38" s="90"/>
      <c r="M38" s="90" t="str">
        <f t="shared" si="3"/>
        <v>All causes</v>
      </c>
      <c r="N38" s="2" t="b">
        <f t="shared" si="4"/>
        <v>1</v>
      </c>
      <c r="R38" s="2" t="e">
        <f>F38=#REF!</f>
        <v>#REF!</v>
      </c>
      <c r="S38" s="2" t="e">
        <f>G38=#REF!</f>
        <v>#REF!</v>
      </c>
      <c r="T38" s="2" t="e">
        <f>H38=#REF!</f>
        <v>#REF!</v>
      </c>
      <c r="U38" s="2" t="e">
        <f>I38=#REF!</f>
        <v>#REF!</v>
      </c>
      <c r="V38" s="2" t="e">
        <f>J38=#REF!</f>
        <v>#REF!</v>
      </c>
      <c r="W38" s="2" t="e">
        <f>K38=#REF!</f>
        <v>#REF!</v>
      </c>
    </row>
    <row r="39" spans="1:23" x14ac:dyDescent="0.25">
      <c r="A39" s="2" t="str">
        <f t="shared" si="0"/>
        <v>Gwynedd_1</v>
      </c>
      <c r="B39" s="94" t="s">
        <v>46</v>
      </c>
      <c r="C39" s="94" t="s">
        <v>47</v>
      </c>
      <c r="D39" s="94">
        <v>1</v>
      </c>
      <c r="E39" s="94" t="s">
        <v>23</v>
      </c>
      <c r="F39" s="94">
        <v>1591</v>
      </c>
      <c r="G39" s="94">
        <v>530.33333333333337</v>
      </c>
      <c r="H39" s="94">
        <v>10.5476001060727</v>
      </c>
      <c r="I39" s="94">
        <v>142</v>
      </c>
      <c r="J39" s="94">
        <v>47.333333333333336</v>
      </c>
      <c r="K39" s="94">
        <v>11.8927</v>
      </c>
      <c r="M39" s="94" t="str">
        <f t="shared" si="3"/>
        <v>Coronary heart disease</v>
      </c>
      <c r="N39" s="2" t="b">
        <f t="shared" si="4"/>
        <v>1</v>
      </c>
      <c r="P39" s="2" t="s">
        <v>160</v>
      </c>
      <c r="R39" s="2" t="e">
        <f>F39=#REF!</f>
        <v>#REF!</v>
      </c>
      <c r="S39" s="2" t="e">
        <f>G39=#REF!</f>
        <v>#REF!</v>
      </c>
      <c r="T39" s="2" t="e">
        <f>H39=#REF!</f>
        <v>#REF!</v>
      </c>
      <c r="U39" s="2" t="e">
        <f>I39=#REF!</f>
        <v>#REF!</v>
      </c>
      <c r="V39" s="2" t="e">
        <f>J39=#REF!</f>
        <v>#REF!</v>
      </c>
      <c r="W39" s="92" t="e">
        <f>K39-#REF!</f>
        <v>#REF!</v>
      </c>
    </row>
    <row r="40" spans="1:23" x14ac:dyDescent="0.25">
      <c r="A40" s="2" t="str">
        <f t="shared" si="0"/>
        <v>Gwynedd_2</v>
      </c>
      <c r="B40" s="94" t="s">
        <v>46</v>
      </c>
      <c r="C40" s="94" t="s">
        <v>47</v>
      </c>
      <c r="D40" s="94">
        <v>2</v>
      </c>
      <c r="E40" s="94" t="s">
        <v>24</v>
      </c>
      <c r="F40" s="94">
        <v>1569</v>
      </c>
      <c r="G40" s="94">
        <v>523</v>
      </c>
      <c r="H40" s="94">
        <v>10.4017501988862</v>
      </c>
      <c r="I40" s="94">
        <v>64</v>
      </c>
      <c r="J40" s="94">
        <v>21.333333333333332</v>
      </c>
      <c r="K40" s="94">
        <v>5.3601000000000001</v>
      </c>
      <c r="M40" s="94" t="str">
        <f t="shared" si="3"/>
        <v>Accidents</v>
      </c>
      <c r="N40" s="2" t="b">
        <f t="shared" si="4"/>
        <v>1</v>
      </c>
      <c r="P40" s="2" t="s">
        <v>161</v>
      </c>
      <c r="R40" s="2" t="e">
        <f>F40=#REF!</f>
        <v>#REF!</v>
      </c>
      <c r="S40" s="2" t="e">
        <f>G40=#REF!</f>
        <v>#REF!</v>
      </c>
      <c r="T40" s="2" t="e">
        <f>H40=#REF!</f>
        <v>#REF!</v>
      </c>
      <c r="U40" s="2" t="e">
        <f>I40=#REF!</f>
        <v>#REF!</v>
      </c>
      <c r="V40" s="2" t="e">
        <f>J40=#REF!</f>
        <v>#REF!</v>
      </c>
      <c r="W40" s="92" t="e">
        <f>K40-#REF!</f>
        <v>#REF!</v>
      </c>
    </row>
    <row r="41" spans="1:23" x14ac:dyDescent="0.25">
      <c r="A41" s="2" t="str">
        <f t="shared" si="0"/>
        <v>Gwynedd_3</v>
      </c>
      <c r="B41" s="94" t="s">
        <v>46</v>
      </c>
      <c r="C41" s="94" t="s">
        <v>47</v>
      </c>
      <c r="D41" s="94">
        <v>3</v>
      </c>
      <c r="E41" s="94" t="s">
        <v>96</v>
      </c>
      <c r="F41" s="94">
        <v>1117.5</v>
      </c>
      <c r="G41" s="94">
        <v>372.5</v>
      </c>
      <c r="H41" s="94">
        <v>7.4085123309467003</v>
      </c>
      <c r="I41" s="94">
        <v>15</v>
      </c>
      <c r="J41" s="94">
        <v>5</v>
      </c>
      <c r="K41" s="94">
        <v>1.2562</v>
      </c>
      <c r="M41" s="94" t="str">
        <f t="shared" si="3"/>
        <v>Infant deaths*</v>
      </c>
      <c r="N41" s="2" t="b">
        <f t="shared" si="4"/>
        <v>1</v>
      </c>
      <c r="P41" s="2" t="s">
        <v>164</v>
      </c>
      <c r="R41" s="2" t="e">
        <f>F41=#REF!</f>
        <v>#REF!</v>
      </c>
      <c r="S41" s="2" t="e">
        <f>G41=#REF!</f>
        <v>#REF!</v>
      </c>
      <c r="T41" s="2" t="e">
        <f>H41=#REF!</f>
        <v>#REF!</v>
      </c>
      <c r="U41" s="2" t="e">
        <f>I41=#REF!</f>
        <v>#REF!</v>
      </c>
      <c r="V41" s="2" t="e">
        <f>J41=#REF!</f>
        <v>#REF!</v>
      </c>
      <c r="W41" s="92" t="e">
        <f>K41-#REF!</f>
        <v>#REF!</v>
      </c>
    </row>
    <row r="42" spans="1:23" x14ac:dyDescent="0.25">
      <c r="A42" s="2" t="str">
        <f t="shared" si="0"/>
        <v>Gwynedd_4</v>
      </c>
      <c r="B42" s="94" t="s">
        <v>46</v>
      </c>
      <c r="C42" s="94" t="s">
        <v>47</v>
      </c>
      <c r="D42" s="94">
        <v>4</v>
      </c>
      <c r="E42" s="94" t="s">
        <v>27</v>
      </c>
      <c r="F42" s="94">
        <v>988</v>
      </c>
      <c r="G42" s="94">
        <v>329.33333333333331</v>
      </c>
      <c r="H42" s="94">
        <v>6.5499867409175296</v>
      </c>
      <c r="I42" s="94">
        <v>36</v>
      </c>
      <c r="J42" s="94">
        <v>12</v>
      </c>
      <c r="K42" s="94">
        <v>3.0150000000000001</v>
      </c>
      <c r="M42" s="94" t="str">
        <f t="shared" si="3"/>
        <v>Suicides</v>
      </c>
      <c r="N42" s="2" t="b">
        <f t="shared" si="4"/>
        <v>1</v>
      </c>
      <c r="P42" s="2" t="s">
        <v>163</v>
      </c>
      <c r="R42" s="2" t="e">
        <f>F42=#REF!</f>
        <v>#REF!</v>
      </c>
      <c r="S42" s="2" t="e">
        <f>G42=#REF!</f>
        <v>#REF!</v>
      </c>
      <c r="T42" s="2" t="e">
        <f>H42=#REF!</f>
        <v>#REF!</v>
      </c>
      <c r="U42" s="2" t="e">
        <f>I42=#REF!</f>
        <v>#REF!</v>
      </c>
      <c r="V42" s="2" t="e">
        <f>J42=#REF!</f>
        <v>#REF!</v>
      </c>
      <c r="W42" s="92" t="e">
        <f>K42-#REF!</f>
        <v>#REF!</v>
      </c>
    </row>
    <row r="43" spans="1:23" x14ac:dyDescent="0.25">
      <c r="A43" s="2" t="str">
        <f t="shared" si="0"/>
        <v>Gwynedd_5</v>
      </c>
      <c r="B43" s="94" t="s">
        <v>46</v>
      </c>
      <c r="C43" s="94" t="s">
        <v>47</v>
      </c>
      <c r="D43" s="94">
        <v>5</v>
      </c>
      <c r="E43" s="94" t="s">
        <v>25</v>
      </c>
      <c r="F43" s="94">
        <v>987.5</v>
      </c>
      <c r="G43" s="94">
        <v>329.16666666666669</v>
      </c>
      <c r="H43" s="94">
        <v>6.5466719702996601</v>
      </c>
      <c r="I43" s="94">
        <v>109</v>
      </c>
      <c r="J43" s="94">
        <v>36.333333333333336</v>
      </c>
      <c r="K43" s="94">
        <v>9.1288999999999998</v>
      </c>
      <c r="M43" s="94" t="str">
        <f t="shared" si="3"/>
        <v>Lung cancer</v>
      </c>
      <c r="N43" s="2" t="b">
        <f t="shared" si="4"/>
        <v>1</v>
      </c>
      <c r="P43" s="2" t="s">
        <v>162</v>
      </c>
      <c r="R43" s="2" t="e">
        <f>F43=#REF!</f>
        <v>#REF!</v>
      </c>
      <c r="S43" s="2" t="e">
        <f>G43=#REF!</f>
        <v>#REF!</v>
      </c>
      <c r="T43" s="2" t="e">
        <f>H43=#REF!</f>
        <v>#REF!</v>
      </c>
      <c r="U43" s="2" t="e">
        <f>I43=#REF!</f>
        <v>#REF!</v>
      </c>
      <c r="V43" s="2" t="e">
        <f>J43=#REF!</f>
        <v>#REF!</v>
      </c>
      <c r="W43" s="92" t="e">
        <f>K43-#REF!</f>
        <v>#REF!</v>
      </c>
    </row>
    <row r="44" spans="1:23" x14ac:dyDescent="0.25">
      <c r="A44" s="2" t="str">
        <f t="shared" si="0"/>
        <v>Gwynedd_6</v>
      </c>
      <c r="B44" s="94" t="s">
        <v>46</v>
      </c>
      <c r="C44" s="94" t="s">
        <v>47</v>
      </c>
      <c r="D44" s="94">
        <v>6</v>
      </c>
      <c r="E44" s="94" t="s">
        <v>32</v>
      </c>
      <c r="F44" s="94">
        <v>440</v>
      </c>
      <c r="G44" s="94">
        <v>146.66666666666666</v>
      </c>
      <c r="H44" s="94">
        <v>2.91699814372845</v>
      </c>
      <c r="I44" s="94">
        <v>36</v>
      </c>
      <c r="J44" s="94">
        <v>12</v>
      </c>
      <c r="K44" s="94">
        <v>3.0150000000000001</v>
      </c>
      <c r="M44" s="94" t="str">
        <f t="shared" si="3"/>
        <v>Pneumonia</v>
      </c>
      <c r="N44" s="2" t="b">
        <f t="shared" si="4"/>
        <v>1</v>
      </c>
      <c r="P44" s="2" t="s">
        <v>168</v>
      </c>
      <c r="R44" s="2" t="e">
        <f>F44=#REF!</f>
        <v>#REF!</v>
      </c>
      <c r="S44" s="2" t="e">
        <f>G44=#REF!</f>
        <v>#REF!</v>
      </c>
      <c r="T44" s="2" t="e">
        <f>H44=#REF!</f>
        <v>#REF!</v>
      </c>
      <c r="U44" s="2" t="e">
        <f>I44=#REF!</f>
        <v>#REF!</v>
      </c>
      <c r="V44" s="2" t="e">
        <f>J44=#REF!</f>
        <v>#REF!</v>
      </c>
      <c r="W44" s="92" t="e">
        <f>K44-#REF!</f>
        <v>#REF!</v>
      </c>
    </row>
    <row r="45" spans="1:23" x14ac:dyDescent="0.25">
      <c r="A45" s="2" t="str">
        <f t="shared" si="0"/>
        <v>Gwynedd_7</v>
      </c>
      <c r="B45" s="94" t="s">
        <v>46</v>
      </c>
      <c r="C45" s="94" t="s">
        <v>47</v>
      </c>
      <c r="D45" s="94">
        <v>7</v>
      </c>
      <c r="E45" s="94" t="s">
        <v>29</v>
      </c>
      <c r="F45" s="94">
        <v>427.5</v>
      </c>
      <c r="G45" s="94">
        <v>142.5</v>
      </c>
      <c r="H45" s="94">
        <v>2.8341288782816201</v>
      </c>
      <c r="I45" s="94">
        <v>59</v>
      </c>
      <c r="J45" s="94">
        <v>19.666666666666668</v>
      </c>
      <c r="K45" s="94">
        <v>4.9413</v>
      </c>
      <c r="M45" s="94" t="str">
        <f t="shared" si="3"/>
        <v>COPD</v>
      </c>
      <c r="N45" s="2" t="b">
        <f t="shared" si="4"/>
        <v>1</v>
      </c>
      <c r="P45" s="2" t="s">
        <v>165</v>
      </c>
      <c r="R45" s="2" t="e">
        <f>F45=#REF!</f>
        <v>#REF!</v>
      </c>
      <c r="S45" s="2" t="e">
        <f>G45=#REF!</f>
        <v>#REF!</v>
      </c>
      <c r="T45" s="2" t="e">
        <f>H45=#REF!</f>
        <v>#REF!</v>
      </c>
      <c r="U45" s="2" t="e">
        <f>I45=#REF!</f>
        <v>#REF!</v>
      </c>
      <c r="V45" s="2" t="e">
        <f>J45=#REF!</f>
        <v>#REF!</v>
      </c>
      <c r="W45" s="92" t="e">
        <f>K45-#REF!</f>
        <v>#REF!</v>
      </c>
    </row>
    <row r="46" spans="1:23" x14ac:dyDescent="0.25">
      <c r="A46" s="2" t="str">
        <f t="shared" si="0"/>
        <v>Gwynedd_8</v>
      </c>
      <c r="B46" s="94" t="s">
        <v>46</v>
      </c>
      <c r="C46" s="94" t="s">
        <v>47</v>
      </c>
      <c r="D46" s="94">
        <v>8</v>
      </c>
      <c r="E46" s="94" t="s">
        <v>30</v>
      </c>
      <c r="F46" s="94">
        <v>404.5</v>
      </c>
      <c r="G46" s="94">
        <v>134.83333333333334</v>
      </c>
      <c r="H46" s="94">
        <v>2.68164942985945</v>
      </c>
      <c r="I46" s="94">
        <v>25</v>
      </c>
      <c r="J46" s="94">
        <v>8.3333333333333339</v>
      </c>
      <c r="K46" s="94">
        <v>2.0937999999999999</v>
      </c>
      <c r="M46" s="94" t="str">
        <f t="shared" si="3"/>
        <v>Breast cancer</v>
      </c>
      <c r="N46" s="2" t="b">
        <f t="shared" si="4"/>
        <v>1</v>
      </c>
      <c r="P46" s="2" t="s">
        <v>167</v>
      </c>
      <c r="R46" s="2" t="e">
        <f>F46=#REF!</f>
        <v>#REF!</v>
      </c>
      <c r="S46" s="2" t="e">
        <f>G46=#REF!</f>
        <v>#REF!</v>
      </c>
      <c r="T46" s="2" t="e">
        <f>H46=#REF!</f>
        <v>#REF!</v>
      </c>
      <c r="U46" s="2" t="e">
        <f>I46=#REF!</f>
        <v>#REF!</v>
      </c>
      <c r="V46" s="2" t="e">
        <f>J46=#REF!</f>
        <v>#REF!</v>
      </c>
      <c r="W46" s="92" t="e">
        <f>K46-#REF!</f>
        <v>#REF!</v>
      </c>
    </row>
    <row r="47" spans="1:23" x14ac:dyDescent="0.25">
      <c r="A47" s="2" t="str">
        <f t="shared" si="0"/>
        <v>Gwynedd_9</v>
      </c>
      <c r="B47" s="94" t="s">
        <v>46</v>
      </c>
      <c r="C47" s="94" t="s">
        <v>47</v>
      </c>
      <c r="D47" s="94">
        <v>9</v>
      </c>
      <c r="E47" s="94" t="s">
        <v>173</v>
      </c>
      <c r="F47" s="94">
        <v>350</v>
      </c>
      <c r="G47" s="94">
        <v>116.66666666666667</v>
      </c>
      <c r="H47" s="94">
        <v>2.3203394325112701</v>
      </c>
      <c r="I47" s="94">
        <v>20</v>
      </c>
      <c r="J47" s="94">
        <v>6.666666666666667</v>
      </c>
      <c r="K47" s="94">
        <v>1.675</v>
      </c>
      <c r="M47" s="94" t="str">
        <f t="shared" si="3"/>
        <v>Brain and CNS cancer</v>
      </c>
      <c r="N47" s="2" t="b">
        <f t="shared" si="4"/>
        <v>1</v>
      </c>
      <c r="P47" s="2" t="s">
        <v>172</v>
      </c>
      <c r="R47" s="2" t="e">
        <f>F47=#REF!</f>
        <v>#REF!</v>
      </c>
      <c r="S47" s="2" t="e">
        <f>G47=#REF!</f>
        <v>#REF!</v>
      </c>
      <c r="T47" s="2" t="e">
        <f>H47=#REF!</f>
        <v>#REF!</v>
      </c>
      <c r="U47" s="2" t="e">
        <f>I47=#REF!</f>
        <v>#REF!</v>
      </c>
      <c r="V47" s="2" t="e">
        <f>J47=#REF!</f>
        <v>#REF!</v>
      </c>
      <c r="W47" s="92" t="e">
        <f>K47-#REF!</f>
        <v>#REF!</v>
      </c>
    </row>
    <row r="48" spans="1:23" x14ac:dyDescent="0.25">
      <c r="A48" s="2" t="str">
        <f t="shared" si="0"/>
        <v>Gwynedd_10</v>
      </c>
      <c r="B48" s="94" t="s">
        <v>46</v>
      </c>
      <c r="C48" s="94" t="s">
        <v>47</v>
      </c>
      <c r="D48" s="94">
        <v>10</v>
      </c>
      <c r="E48" s="94" t="s">
        <v>31</v>
      </c>
      <c r="F48" s="94">
        <v>337</v>
      </c>
      <c r="G48" s="94">
        <v>112.33333333333333</v>
      </c>
      <c r="H48" s="94">
        <v>2.2341553964465701</v>
      </c>
      <c r="I48" s="94">
        <v>40</v>
      </c>
      <c r="J48" s="94">
        <v>13.333333333333334</v>
      </c>
      <c r="K48" s="94">
        <v>3.35</v>
      </c>
      <c r="M48" s="94" t="str">
        <f t="shared" si="3"/>
        <v>Colorectal cancer</v>
      </c>
      <c r="N48" s="2" t="b">
        <f t="shared" si="4"/>
        <v>1</v>
      </c>
      <c r="P48" s="2" t="s">
        <v>166</v>
      </c>
      <c r="R48" s="2" t="e">
        <f>F48=#REF!</f>
        <v>#REF!</v>
      </c>
      <c r="S48" s="2" t="e">
        <f>G48=#REF!</f>
        <v>#REF!</v>
      </c>
      <c r="T48" s="2" t="e">
        <f>H48=#REF!</f>
        <v>#REF!</v>
      </c>
      <c r="U48" s="2" t="e">
        <f>I48=#REF!</f>
        <v>#REF!</v>
      </c>
      <c r="V48" s="2" t="e">
        <f>J48=#REF!</f>
        <v>#REF!</v>
      </c>
      <c r="W48" s="92" t="e">
        <f>K48-#REF!</f>
        <v>#REF!</v>
      </c>
    </row>
    <row r="49" spans="1:23" x14ac:dyDescent="0.25">
      <c r="A49" s="2" t="str">
        <f t="shared" si="0"/>
        <v>Gwynedd_11</v>
      </c>
      <c r="B49" s="94" t="s">
        <v>46</v>
      </c>
      <c r="C49" s="94" t="s">
        <v>47</v>
      </c>
      <c r="D49" s="94">
        <v>11</v>
      </c>
      <c r="E49" s="94" t="s">
        <v>43</v>
      </c>
      <c r="F49" s="94">
        <v>8212</v>
      </c>
      <c r="G49" s="94">
        <v>2737.3333333333335</v>
      </c>
      <c r="H49" s="94">
        <v>54.441792627950143</v>
      </c>
      <c r="I49" s="94">
        <v>546</v>
      </c>
      <c r="J49" s="94">
        <v>182</v>
      </c>
      <c r="K49" s="94">
        <v>45.728000000000002</v>
      </c>
      <c r="M49" s="94" t="str">
        <f t="shared" si="3"/>
        <v>Top 10</v>
      </c>
      <c r="N49" s="2" t="b">
        <f t="shared" si="4"/>
        <v>1</v>
      </c>
      <c r="R49" s="2" t="e">
        <f>F49=#REF!</f>
        <v>#REF!</v>
      </c>
      <c r="S49" s="2" t="e">
        <f>G49=#REF!</f>
        <v>#REF!</v>
      </c>
      <c r="T49" s="95" t="e">
        <f>H49-#REF!</f>
        <v>#REF!</v>
      </c>
      <c r="U49" s="2" t="e">
        <f>I49=#REF!</f>
        <v>#REF!</v>
      </c>
      <c r="V49" s="2" t="e">
        <f>J49=#REF!</f>
        <v>#REF!</v>
      </c>
      <c r="W49" s="95" t="e">
        <f>K49-#REF!</f>
        <v>#REF!</v>
      </c>
    </row>
    <row r="50" spans="1:23" x14ac:dyDescent="0.25">
      <c r="A50" s="2" t="str">
        <f t="shared" si="0"/>
        <v>Gwynedd_12</v>
      </c>
      <c r="B50" s="94" t="s">
        <v>46</v>
      </c>
      <c r="C50" s="94" t="s">
        <v>47</v>
      </c>
      <c r="D50" s="94">
        <v>12</v>
      </c>
      <c r="E50" s="94" t="s">
        <v>95</v>
      </c>
      <c r="F50" s="94">
        <v>15084</v>
      </c>
      <c r="G50" s="94">
        <v>5028</v>
      </c>
      <c r="H50" s="94"/>
      <c r="I50" s="96">
        <v>1194</v>
      </c>
      <c r="J50" s="94">
        <v>398</v>
      </c>
      <c r="K50" s="94"/>
      <c r="M50" s="94" t="str">
        <f t="shared" si="3"/>
        <v>All causes</v>
      </c>
      <c r="N50" s="2" t="b">
        <f t="shared" si="4"/>
        <v>1</v>
      </c>
      <c r="R50" s="2" t="e">
        <f>F50=#REF!</f>
        <v>#REF!</v>
      </c>
      <c r="S50" s="2" t="e">
        <f>G50=#REF!</f>
        <v>#REF!</v>
      </c>
      <c r="T50" s="2" t="e">
        <f>H50=#REF!</f>
        <v>#REF!</v>
      </c>
      <c r="U50" s="2" t="e">
        <f>I50=#REF!</f>
        <v>#REF!</v>
      </c>
      <c r="V50" s="2" t="e">
        <f>J50=#REF!</f>
        <v>#REF!</v>
      </c>
      <c r="W50" s="2" t="e">
        <f>K50=#REF!</f>
        <v>#REF!</v>
      </c>
    </row>
    <row r="51" spans="1:23" x14ac:dyDescent="0.25">
      <c r="A51" s="2" t="str">
        <f t="shared" si="0"/>
        <v>Conwy_1</v>
      </c>
      <c r="B51" s="97" t="s">
        <v>46</v>
      </c>
      <c r="C51" s="97" t="s">
        <v>48</v>
      </c>
      <c r="D51" s="97">
        <v>1</v>
      </c>
      <c r="E51" s="97" t="s">
        <v>24</v>
      </c>
      <c r="F51" s="97">
        <v>1745</v>
      </c>
      <c r="G51" s="97">
        <v>581.66666666666663</v>
      </c>
      <c r="H51" s="97">
        <v>9.9506743078721502</v>
      </c>
      <c r="I51" s="97">
        <v>66</v>
      </c>
      <c r="J51" s="98">
        <v>22</v>
      </c>
      <c r="K51" s="97">
        <v>4.625</v>
      </c>
      <c r="M51" s="97" t="str">
        <f t="shared" si="3"/>
        <v>Accidents</v>
      </c>
      <c r="N51" s="2" t="b">
        <f t="shared" si="4"/>
        <v>1</v>
      </c>
      <c r="P51" s="2" t="s">
        <v>161</v>
      </c>
      <c r="R51" s="2" t="e">
        <f>F51=#REF!</f>
        <v>#REF!</v>
      </c>
      <c r="S51" s="2" t="e">
        <f>G51=#REF!</f>
        <v>#REF!</v>
      </c>
      <c r="T51" s="2" t="e">
        <f>H51=#REF!</f>
        <v>#REF!</v>
      </c>
      <c r="U51" s="2" t="e">
        <f>I51=#REF!</f>
        <v>#REF!</v>
      </c>
      <c r="V51" s="2" t="e">
        <f>J51=#REF!</f>
        <v>#REF!</v>
      </c>
      <c r="W51" s="92" t="e">
        <f>K51-#REF!</f>
        <v>#REF!</v>
      </c>
    </row>
    <row r="52" spans="1:23" x14ac:dyDescent="0.25">
      <c r="A52" s="2" t="str">
        <f t="shared" si="0"/>
        <v>Conwy_2</v>
      </c>
      <c r="B52" s="97" t="s">
        <v>46</v>
      </c>
      <c r="C52" s="97" t="s">
        <v>48</v>
      </c>
      <c r="D52" s="97">
        <v>2</v>
      </c>
      <c r="E52" s="97" t="s">
        <v>23</v>
      </c>
      <c r="F52" s="97">
        <v>1706.5</v>
      </c>
      <c r="G52" s="97">
        <v>568.83333333333337</v>
      </c>
      <c r="H52" s="97">
        <v>9.7311322099620803</v>
      </c>
      <c r="I52" s="97">
        <v>165</v>
      </c>
      <c r="J52" s="97">
        <v>55</v>
      </c>
      <c r="K52" s="97">
        <v>11.5627</v>
      </c>
      <c r="M52" s="97" t="str">
        <f t="shared" si="3"/>
        <v>Coronary heart disease</v>
      </c>
      <c r="N52" s="2" t="b">
        <f t="shared" si="4"/>
        <v>1</v>
      </c>
      <c r="P52" s="2" t="s">
        <v>160</v>
      </c>
      <c r="R52" s="2" t="e">
        <f>F52=#REF!</f>
        <v>#REF!</v>
      </c>
      <c r="S52" s="2" t="e">
        <f>G52=#REF!</f>
        <v>#REF!</v>
      </c>
      <c r="T52" s="2" t="e">
        <f>H52=#REF!</f>
        <v>#REF!</v>
      </c>
      <c r="U52" s="2" t="e">
        <f>I52=#REF!</f>
        <v>#REF!</v>
      </c>
      <c r="V52" s="2" t="e">
        <f>J52=#REF!</f>
        <v>#REF!</v>
      </c>
      <c r="W52" s="92" t="e">
        <f>K52-#REF!</f>
        <v>#REF!</v>
      </c>
    </row>
    <row r="53" spans="1:23" x14ac:dyDescent="0.25">
      <c r="A53" s="2" t="str">
        <f t="shared" si="0"/>
        <v>Conwy_3</v>
      </c>
      <c r="B53" s="97" t="s">
        <v>46</v>
      </c>
      <c r="C53" s="97" t="s">
        <v>48</v>
      </c>
      <c r="D53" s="97">
        <v>3</v>
      </c>
      <c r="E53" s="97" t="s">
        <v>25</v>
      </c>
      <c r="F53" s="97">
        <v>1541.5</v>
      </c>
      <c r="G53" s="97">
        <v>513.83333333333337</v>
      </c>
      <c r="H53" s="97">
        <v>8.7902375046332004</v>
      </c>
      <c r="I53" s="97">
        <v>161</v>
      </c>
      <c r="J53" s="97">
        <v>53.666666666666664</v>
      </c>
      <c r="K53" s="97">
        <v>11.282400000000001</v>
      </c>
      <c r="M53" s="97" t="str">
        <f t="shared" si="3"/>
        <v>Lung cancer</v>
      </c>
      <c r="N53" s="2" t="b">
        <f t="shared" si="4"/>
        <v>1</v>
      </c>
      <c r="P53" s="2" t="s">
        <v>162</v>
      </c>
      <c r="R53" s="2" t="e">
        <f>F53=#REF!</f>
        <v>#REF!</v>
      </c>
      <c r="S53" s="2" t="e">
        <f>G53=#REF!</f>
        <v>#REF!</v>
      </c>
      <c r="T53" s="2" t="e">
        <f>H53=#REF!</f>
        <v>#REF!</v>
      </c>
      <c r="U53" s="2" t="e">
        <f>I53=#REF!</f>
        <v>#REF!</v>
      </c>
      <c r="V53" s="2" t="e">
        <f>J53=#REF!</f>
        <v>#REF!</v>
      </c>
      <c r="W53" s="92" t="e">
        <f>K53-#REF!</f>
        <v>#REF!</v>
      </c>
    </row>
    <row r="54" spans="1:23" x14ac:dyDescent="0.25">
      <c r="A54" s="2" t="str">
        <f t="shared" si="0"/>
        <v>Conwy_4</v>
      </c>
      <c r="B54" s="97" t="s">
        <v>46</v>
      </c>
      <c r="C54" s="97" t="s">
        <v>48</v>
      </c>
      <c r="D54" s="97">
        <v>4</v>
      </c>
      <c r="E54" s="97" t="s">
        <v>28</v>
      </c>
      <c r="F54" s="97">
        <v>726.5</v>
      </c>
      <c r="G54" s="97">
        <v>242.16666666666666</v>
      </c>
      <c r="H54" s="97">
        <v>4.1427878995238503</v>
      </c>
      <c r="I54" s="97">
        <v>39</v>
      </c>
      <c r="J54" s="97">
        <v>13</v>
      </c>
      <c r="K54" s="97">
        <v>2.7330000000000001</v>
      </c>
      <c r="M54" s="97" t="str">
        <f t="shared" si="3"/>
        <v>Alcoholic liver disease</v>
      </c>
      <c r="N54" s="2" t="b">
        <f t="shared" si="4"/>
        <v>1</v>
      </c>
      <c r="P54" s="2" t="s">
        <v>28</v>
      </c>
      <c r="R54" s="2" t="e">
        <f>F54=#REF!</f>
        <v>#REF!</v>
      </c>
      <c r="S54" s="2" t="e">
        <f>G54=#REF!</f>
        <v>#REF!</v>
      </c>
      <c r="T54" s="2" t="e">
        <f>H54=#REF!</f>
        <v>#REF!</v>
      </c>
      <c r="U54" s="2" t="e">
        <f>I54=#REF!</f>
        <v>#REF!</v>
      </c>
      <c r="V54" s="2" t="e">
        <f>J54=#REF!</f>
        <v>#REF!</v>
      </c>
      <c r="W54" s="92" t="e">
        <f>K54-#REF!</f>
        <v>#REF!</v>
      </c>
    </row>
    <row r="55" spans="1:23" x14ac:dyDescent="0.25">
      <c r="A55" s="2" t="str">
        <f t="shared" si="0"/>
        <v>Conwy_5</v>
      </c>
      <c r="B55" s="97" t="s">
        <v>46</v>
      </c>
      <c r="C55" s="97" t="s">
        <v>48</v>
      </c>
      <c r="D55" s="97">
        <v>5</v>
      </c>
      <c r="E55" s="97" t="s">
        <v>96</v>
      </c>
      <c r="F55" s="97">
        <v>670.5</v>
      </c>
      <c r="G55" s="97">
        <v>223.5</v>
      </c>
      <c r="H55" s="97">
        <v>3.8234539389273801</v>
      </c>
      <c r="I55" s="97">
        <v>9</v>
      </c>
      <c r="J55" s="97">
        <v>3</v>
      </c>
      <c r="K55" s="97">
        <v>0.63060000000000005</v>
      </c>
      <c r="M55" s="97" t="str">
        <f t="shared" si="3"/>
        <v>Infant deaths*</v>
      </c>
      <c r="N55" s="2" t="b">
        <f t="shared" si="4"/>
        <v>1</v>
      </c>
      <c r="P55" s="2" t="s">
        <v>164</v>
      </c>
      <c r="R55" s="2" t="e">
        <f>F55=#REF!</f>
        <v>#REF!</v>
      </c>
      <c r="S55" s="2" t="e">
        <f>G55=#REF!</f>
        <v>#REF!</v>
      </c>
      <c r="T55" s="2" t="e">
        <f>H55=#REF!</f>
        <v>#REF!</v>
      </c>
      <c r="U55" s="2" t="e">
        <f>I55=#REF!</f>
        <v>#REF!</v>
      </c>
      <c r="V55" s="2" t="e">
        <f>J55=#REF!</f>
        <v>#REF!</v>
      </c>
      <c r="W55" s="92" t="e">
        <f>K55-#REF!</f>
        <v>#REF!</v>
      </c>
    </row>
    <row r="56" spans="1:23" x14ac:dyDescent="0.25">
      <c r="A56" s="2" t="str">
        <f t="shared" si="0"/>
        <v>Conwy_6</v>
      </c>
      <c r="B56" s="97" t="s">
        <v>46</v>
      </c>
      <c r="C56" s="97" t="s">
        <v>48</v>
      </c>
      <c r="D56" s="97">
        <v>6</v>
      </c>
      <c r="E56" s="97" t="s">
        <v>30</v>
      </c>
      <c r="F56" s="97">
        <v>649</v>
      </c>
      <c r="G56" s="97">
        <v>216.33333333333334</v>
      </c>
      <c r="H56" s="97">
        <v>3.7008525076269501</v>
      </c>
      <c r="I56" s="97">
        <v>44</v>
      </c>
      <c r="J56" s="97">
        <v>14.666666666666666</v>
      </c>
      <c r="K56" s="97">
        <v>3.0832999999999999</v>
      </c>
      <c r="M56" s="97" t="str">
        <f t="shared" si="3"/>
        <v>Breast cancer</v>
      </c>
      <c r="N56" s="2" t="b">
        <f t="shared" si="4"/>
        <v>1</v>
      </c>
      <c r="P56" s="2" t="s">
        <v>167</v>
      </c>
      <c r="R56" s="2" t="e">
        <f>F56=#REF!</f>
        <v>#REF!</v>
      </c>
      <c r="S56" s="2" t="e">
        <f>G56=#REF!</f>
        <v>#REF!</v>
      </c>
      <c r="T56" s="2" t="e">
        <f>H56=#REF!</f>
        <v>#REF!</v>
      </c>
      <c r="U56" s="2" t="e">
        <f>I56=#REF!</f>
        <v>#REF!</v>
      </c>
      <c r="V56" s="2" t="e">
        <f>J56=#REF!</f>
        <v>#REF!</v>
      </c>
      <c r="W56" s="92" t="e">
        <f>K56-#REF!</f>
        <v>#REF!</v>
      </c>
    </row>
    <row r="57" spans="1:23" x14ac:dyDescent="0.25">
      <c r="A57" s="2" t="str">
        <f t="shared" si="0"/>
        <v>Conwy_7</v>
      </c>
      <c r="B57" s="97" t="s">
        <v>46</v>
      </c>
      <c r="C57" s="97" t="s">
        <v>48</v>
      </c>
      <c r="D57" s="97">
        <v>7</v>
      </c>
      <c r="E57" s="97" t="s">
        <v>29</v>
      </c>
      <c r="F57" s="97">
        <v>611.5</v>
      </c>
      <c r="G57" s="97">
        <v>203.83333333333334</v>
      </c>
      <c r="H57" s="97">
        <v>3.4870128018703799</v>
      </c>
      <c r="I57" s="97">
        <v>85</v>
      </c>
      <c r="J57" s="97">
        <v>28.333333333333332</v>
      </c>
      <c r="K57" s="97">
        <v>5.9565000000000001</v>
      </c>
      <c r="M57" s="97" t="str">
        <f t="shared" si="3"/>
        <v>COPD</v>
      </c>
      <c r="N57" s="2" t="b">
        <f t="shared" si="4"/>
        <v>1</v>
      </c>
      <c r="P57" s="2" t="s">
        <v>165</v>
      </c>
      <c r="R57" s="2" t="e">
        <f>F57=#REF!</f>
        <v>#REF!</v>
      </c>
      <c r="S57" s="2" t="e">
        <f>G57=#REF!</f>
        <v>#REF!</v>
      </c>
      <c r="T57" s="2" t="e">
        <f>H57=#REF!</f>
        <v>#REF!</v>
      </c>
      <c r="U57" s="2" t="e">
        <f>I57=#REF!</f>
        <v>#REF!</v>
      </c>
      <c r="V57" s="2" t="e">
        <f>J57=#REF!</f>
        <v>#REF!</v>
      </c>
      <c r="W57" s="92" t="e">
        <f>K57-#REF!</f>
        <v>#REF!</v>
      </c>
    </row>
    <row r="58" spans="1:23" x14ac:dyDescent="0.25">
      <c r="A58" s="2" t="str">
        <f t="shared" si="0"/>
        <v>Conwy_8</v>
      </c>
      <c r="B58" s="97" t="s">
        <v>46</v>
      </c>
      <c r="C58" s="97" t="s">
        <v>48</v>
      </c>
      <c r="D58" s="97">
        <v>8</v>
      </c>
      <c r="E58" s="97" t="s">
        <v>27</v>
      </c>
      <c r="F58" s="97">
        <v>608</v>
      </c>
      <c r="G58" s="97">
        <v>202.66666666666666</v>
      </c>
      <c r="H58" s="97">
        <v>3.46705442933311</v>
      </c>
      <c r="I58" s="97">
        <v>26</v>
      </c>
      <c r="J58" s="97">
        <v>8.6666666666666661</v>
      </c>
      <c r="K58" s="97">
        <v>1.8220000000000001</v>
      </c>
      <c r="M58" s="97" t="str">
        <f t="shared" si="3"/>
        <v>Suicides</v>
      </c>
      <c r="N58" s="2" t="b">
        <f t="shared" si="4"/>
        <v>1</v>
      </c>
      <c r="P58" s="2" t="s">
        <v>163</v>
      </c>
      <c r="R58" s="2" t="e">
        <f>F58=#REF!</f>
        <v>#REF!</v>
      </c>
      <c r="S58" s="2" t="e">
        <f>G58=#REF!</f>
        <v>#REF!</v>
      </c>
      <c r="T58" s="2" t="e">
        <f>H58=#REF!</f>
        <v>#REF!</v>
      </c>
      <c r="U58" s="2" t="e">
        <f>I58=#REF!</f>
        <v>#REF!</v>
      </c>
      <c r="V58" s="2" t="e">
        <f>J58=#REF!</f>
        <v>#REF!</v>
      </c>
      <c r="W58" s="92" t="e">
        <f>K58-#REF!</f>
        <v>#REF!</v>
      </c>
    </row>
    <row r="59" spans="1:23" x14ac:dyDescent="0.25">
      <c r="A59" s="2" t="str">
        <f t="shared" si="0"/>
        <v>Conwy_9</v>
      </c>
      <c r="B59" s="97" t="s">
        <v>46</v>
      </c>
      <c r="C59" s="97" t="s">
        <v>48</v>
      </c>
      <c r="D59" s="97">
        <v>9</v>
      </c>
      <c r="E59" s="97" t="s">
        <v>31</v>
      </c>
      <c r="F59" s="97">
        <v>605.5</v>
      </c>
      <c r="G59" s="97">
        <v>201.83333333333334</v>
      </c>
      <c r="H59" s="97">
        <v>3.4527984489493302</v>
      </c>
      <c r="I59" s="97">
        <v>65</v>
      </c>
      <c r="J59" s="97">
        <v>21.666666666666668</v>
      </c>
      <c r="K59" s="97">
        <v>4.5549999999999997</v>
      </c>
      <c r="M59" s="97" t="str">
        <f t="shared" si="3"/>
        <v>Colorectal cancer</v>
      </c>
      <c r="N59" s="2" t="b">
        <f t="shared" si="4"/>
        <v>1</v>
      </c>
      <c r="P59" s="2" t="s">
        <v>166</v>
      </c>
      <c r="R59" s="2" t="e">
        <f>F59=#REF!</f>
        <v>#REF!</v>
      </c>
      <c r="S59" s="2" t="e">
        <f>G59=#REF!</f>
        <v>#REF!</v>
      </c>
      <c r="T59" s="2" t="e">
        <f>H59=#REF!</f>
        <v>#REF!</v>
      </c>
      <c r="U59" s="2" t="e">
        <f>I59=#REF!</f>
        <v>#REF!</v>
      </c>
      <c r="V59" s="2" t="e">
        <f>J59=#REF!</f>
        <v>#REF!</v>
      </c>
      <c r="W59" s="92" t="e">
        <f>K59-#REF!</f>
        <v>#REF!</v>
      </c>
    </row>
    <row r="60" spans="1:23" x14ac:dyDescent="0.25">
      <c r="A60" s="2" t="str">
        <f t="shared" si="0"/>
        <v>Conwy_10</v>
      </c>
      <c r="B60" s="97" t="s">
        <v>46</v>
      </c>
      <c r="C60" s="97" t="s">
        <v>48</v>
      </c>
      <c r="D60" s="97">
        <v>10</v>
      </c>
      <c r="E60" s="97" t="s">
        <v>173</v>
      </c>
      <c r="F60" s="97">
        <v>406.5</v>
      </c>
      <c r="G60" s="97">
        <v>135.5</v>
      </c>
      <c r="H60" s="97">
        <v>2.3180224104011602</v>
      </c>
      <c r="I60" s="97">
        <v>21</v>
      </c>
      <c r="J60" s="97">
        <v>7</v>
      </c>
      <c r="K60" s="97">
        <v>1.4716</v>
      </c>
      <c r="M60" s="97" t="str">
        <f t="shared" si="3"/>
        <v>Brain and CNS cancer</v>
      </c>
      <c r="N60" s="2" t="b">
        <f t="shared" si="4"/>
        <v>1</v>
      </c>
      <c r="P60" s="2" t="s">
        <v>172</v>
      </c>
      <c r="R60" s="2" t="e">
        <f>F60=#REF!</f>
        <v>#REF!</v>
      </c>
      <c r="S60" s="2" t="e">
        <f>G60=#REF!</f>
        <v>#REF!</v>
      </c>
      <c r="T60" s="2" t="e">
        <f>H60=#REF!</f>
        <v>#REF!</v>
      </c>
      <c r="U60" s="2" t="e">
        <f>I60=#REF!</f>
        <v>#REF!</v>
      </c>
      <c r="V60" s="2" t="e">
        <f>J60=#REF!</f>
        <v>#REF!</v>
      </c>
      <c r="W60" s="92" t="e">
        <f>K60-#REF!</f>
        <v>#REF!</v>
      </c>
    </row>
    <row r="61" spans="1:23" x14ac:dyDescent="0.25">
      <c r="A61" s="2" t="str">
        <f t="shared" si="0"/>
        <v>Conwy_11</v>
      </c>
      <c r="B61" s="97" t="s">
        <v>46</v>
      </c>
      <c r="C61" s="97" t="s">
        <v>48</v>
      </c>
      <c r="D61" s="97">
        <v>11</v>
      </c>
      <c r="E61" s="97" t="s">
        <v>43</v>
      </c>
      <c r="F61" s="97">
        <v>9270.5</v>
      </c>
      <c r="G61" s="97">
        <v>3090.166666666667</v>
      </c>
      <c r="H61" s="97">
        <v>52.864026459099591</v>
      </c>
      <c r="I61" s="97">
        <v>681</v>
      </c>
      <c r="J61" s="97">
        <v>226.99999999999997</v>
      </c>
      <c r="K61" s="97">
        <v>47.722100000000005</v>
      </c>
      <c r="M61" s="97" t="str">
        <f t="shared" si="3"/>
        <v>Top 10</v>
      </c>
      <c r="N61" s="2" t="b">
        <f t="shared" si="4"/>
        <v>1</v>
      </c>
      <c r="R61" s="2" t="e">
        <f>F61=#REF!</f>
        <v>#REF!</v>
      </c>
      <c r="S61" s="2" t="e">
        <f>G61=#REF!</f>
        <v>#REF!</v>
      </c>
      <c r="T61" s="2" t="e">
        <f>H61=#REF!</f>
        <v>#REF!</v>
      </c>
      <c r="U61" s="2" t="e">
        <f>I61=#REF!</f>
        <v>#REF!</v>
      </c>
      <c r="V61" s="2" t="e">
        <f>J61=#REF!</f>
        <v>#REF!</v>
      </c>
      <c r="W61" s="93" t="e">
        <f>K61-#REF!</f>
        <v>#REF!</v>
      </c>
    </row>
    <row r="62" spans="1:23" x14ac:dyDescent="0.25">
      <c r="A62" s="2" t="str">
        <f t="shared" si="0"/>
        <v>Conwy_12</v>
      </c>
      <c r="B62" s="97" t="s">
        <v>46</v>
      </c>
      <c r="C62" s="97" t="s">
        <v>48</v>
      </c>
      <c r="D62" s="97">
        <v>12</v>
      </c>
      <c r="E62" s="97" t="s">
        <v>95</v>
      </c>
      <c r="F62" s="97">
        <v>17536.5</v>
      </c>
      <c r="G62" s="97">
        <v>5845.5</v>
      </c>
      <c r="H62" s="97"/>
      <c r="I62" s="97">
        <v>1427</v>
      </c>
      <c r="J62" s="97">
        <v>475.66666666666669</v>
      </c>
      <c r="K62" s="97"/>
      <c r="M62" s="97" t="str">
        <f t="shared" si="3"/>
        <v>All causes</v>
      </c>
      <c r="N62" s="2" t="b">
        <f t="shared" si="4"/>
        <v>1</v>
      </c>
      <c r="R62" s="2" t="e">
        <f>F62=#REF!</f>
        <v>#REF!</v>
      </c>
      <c r="S62" s="2" t="e">
        <f>G62=#REF!</f>
        <v>#REF!</v>
      </c>
      <c r="T62" s="2" t="e">
        <f>H62=#REF!</f>
        <v>#REF!</v>
      </c>
      <c r="U62" s="2" t="e">
        <f>I62=#REF!</f>
        <v>#REF!</v>
      </c>
      <c r="V62" s="2" t="e">
        <f>J62=#REF!</f>
        <v>#REF!</v>
      </c>
      <c r="W62" s="2" t="e">
        <f>K62=#REF!</f>
        <v>#REF!</v>
      </c>
    </row>
    <row r="63" spans="1:23" x14ac:dyDescent="0.25">
      <c r="A63" s="2" t="str">
        <f t="shared" si="0"/>
        <v>Isle of Anglesey_1</v>
      </c>
      <c r="B63" s="99" t="s">
        <v>46</v>
      </c>
      <c r="C63" s="99" t="s">
        <v>90</v>
      </c>
      <c r="D63" s="99">
        <v>1</v>
      </c>
      <c r="E63" s="99" t="s">
        <v>23</v>
      </c>
      <c r="F63" s="99">
        <v>1149</v>
      </c>
      <c r="G63" s="99">
        <v>383</v>
      </c>
      <c r="H63" s="99">
        <v>11.1764991975098</v>
      </c>
      <c r="I63" s="99">
        <v>94</v>
      </c>
      <c r="J63" s="99">
        <v>31.333333333333332</v>
      </c>
      <c r="K63" s="99">
        <v>11.764699999999999</v>
      </c>
      <c r="M63" s="99" t="str">
        <f t="shared" si="3"/>
        <v>Coronary heart disease</v>
      </c>
      <c r="N63" s="2" t="b">
        <f t="shared" si="4"/>
        <v>1</v>
      </c>
      <c r="P63" s="2" t="s">
        <v>160</v>
      </c>
      <c r="R63" s="2" t="e">
        <f>F63=#REF!</f>
        <v>#REF!</v>
      </c>
      <c r="S63" s="2" t="e">
        <f>G63=#REF!</f>
        <v>#REF!</v>
      </c>
      <c r="T63" s="2" t="e">
        <f>H63=#REF!</f>
        <v>#REF!</v>
      </c>
      <c r="U63" s="2" t="e">
        <f>I63=#REF!</f>
        <v>#REF!</v>
      </c>
      <c r="V63" s="2" t="e">
        <f>J63=#REF!</f>
        <v>#REF!</v>
      </c>
      <c r="W63" s="92" t="e">
        <f>K63-#REF!</f>
        <v>#REF!</v>
      </c>
    </row>
    <row r="64" spans="1:23" x14ac:dyDescent="0.25">
      <c r="A64" s="2" t="str">
        <f t="shared" si="0"/>
        <v>Isle of Anglesey_2</v>
      </c>
      <c r="B64" s="99" t="s">
        <v>46</v>
      </c>
      <c r="C64" s="99" t="s">
        <v>90</v>
      </c>
      <c r="D64" s="99">
        <v>2</v>
      </c>
      <c r="E64" s="99" t="s">
        <v>24</v>
      </c>
      <c r="F64" s="99">
        <v>985.5</v>
      </c>
      <c r="G64" s="99">
        <v>328.5</v>
      </c>
      <c r="H64" s="99">
        <v>9.5861096250182403</v>
      </c>
      <c r="I64" s="99">
        <v>31</v>
      </c>
      <c r="J64" s="99">
        <v>10.333333333333334</v>
      </c>
      <c r="K64" s="99">
        <v>3.8797999999999999</v>
      </c>
      <c r="M64" s="99" t="str">
        <f t="shared" si="3"/>
        <v>Accidents</v>
      </c>
      <c r="N64" s="2" t="b">
        <f t="shared" si="4"/>
        <v>1</v>
      </c>
      <c r="P64" s="2" t="s">
        <v>161</v>
      </c>
      <c r="R64" s="2" t="e">
        <f>F64=#REF!</f>
        <v>#REF!</v>
      </c>
      <c r="S64" s="2" t="e">
        <f>G64=#REF!</f>
        <v>#REF!</v>
      </c>
      <c r="T64" s="2" t="e">
        <f>H64=#REF!</f>
        <v>#REF!</v>
      </c>
      <c r="U64" s="2" t="e">
        <f>I64=#REF!</f>
        <v>#REF!</v>
      </c>
      <c r="V64" s="2" t="e">
        <f>J64=#REF!</f>
        <v>#REF!</v>
      </c>
      <c r="W64" s="92" t="e">
        <f>K64-#REF!</f>
        <v>#REF!</v>
      </c>
    </row>
    <row r="65" spans="1:23" x14ac:dyDescent="0.25">
      <c r="A65" s="2" t="str">
        <f t="shared" si="0"/>
        <v>Isle of Anglesey_3</v>
      </c>
      <c r="B65" s="99" t="s">
        <v>46</v>
      </c>
      <c r="C65" s="99" t="s">
        <v>90</v>
      </c>
      <c r="D65" s="99">
        <v>3</v>
      </c>
      <c r="E65" s="99" t="s">
        <v>96</v>
      </c>
      <c r="F65" s="99">
        <v>894</v>
      </c>
      <c r="G65" s="99">
        <v>298</v>
      </c>
      <c r="H65" s="99">
        <v>8.6960750936238504</v>
      </c>
      <c r="I65" s="99">
        <v>12</v>
      </c>
      <c r="J65" s="99">
        <v>4</v>
      </c>
      <c r="K65" s="99">
        <v>1.5018</v>
      </c>
      <c r="M65" s="99" t="str">
        <f t="shared" si="3"/>
        <v>Infant deaths*</v>
      </c>
      <c r="N65" s="2" t="b">
        <f t="shared" si="4"/>
        <v>1</v>
      </c>
      <c r="P65" s="2" t="s">
        <v>164</v>
      </c>
      <c r="R65" s="2" t="e">
        <f>F65=#REF!</f>
        <v>#REF!</v>
      </c>
      <c r="S65" s="2" t="e">
        <f>G65=#REF!</f>
        <v>#REF!</v>
      </c>
      <c r="T65" s="2" t="e">
        <f>H65=#REF!</f>
        <v>#REF!</v>
      </c>
      <c r="U65" s="2" t="e">
        <f>I65=#REF!</f>
        <v>#REF!</v>
      </c>
      <c r="V65" s="2" t="e">
        <f>J65=#REF!</f>
        <v>#REF!</v>
      </c>
      <c r="W65" s="92" t="e">
        <f>K65-#REF!</f>
        <v>#REF!</v>
      </c>
    </row>
    <row r="66" spans="1:23" x14ac:dyDescent="0.25">
      <c r="A66" s="2" t="str">
        <f t="shared" si="0"/>
        <v>Isle of Anglesey_4</v>
      </c>
      <c r="B66" s="99" t="s">
        <v>46</v>
      </c>
      <c r="C66" s="99" t="s">
        <v>90</v>
      </c>
      <c r="D66" s="99">
        <v>4</v>
      </c>
      <c r="E66" s="99" t="s">
        <v>25</v>
      </c>
      <c r="F66" s="99">
        <v>814</v>
      </c>
      <c r="G66" s="99">
        <v>271.33333333333331</v>
      </c>
      <c r="H66" s="99">
        <v>7.9179028257380502</v>
      </c>
      <c r="I66" s="99">
        <v>86</v>
      </c>
      <c r="J66" s="99">
        <v>28.666666666666668</v>
      </c>
      <c r="K66" s="99">
        <v>10.763400000000001</v>
      </c>
      <c r="M66" s="99" t="str">
        <f t="shared" si="3"/>
        <v>Lung cancer</v>
      </c>
      <c r="N66" s="2" t="b">
        <f t="shared" si="4"/>
        <v>1</v>
      </c>
      <c r="P66" s="2" t="s">
        <v>162</v>
      </c>
      <c r="R66" s="2" t="e">
        <f>F66=#REF!</f>
        <v>#REF!</v>
      </c>
      <c r="S66" s="2" t="e">
        <f>G66=#REF!</f>
        <v>#REF!</v>
      </c>
      <c r="T66" s="2" t="e">
        <f>H66=#REF!</f>
        <v>#REF!</v>
      </c>
      <c r="U66" s="2" t="e">
        <f>I66=#REF!</f>
        <v>#REF!</v>
      </c>
      <c r="V66" s="2" t="e">
        <f>J66=#REF!</f>
        <v>#REF!</v>
      </c>
      <c r="W66" s="92" t="e">
        <f>K66-#REF!</f>
        <v>#REF!</v>
      </c>
    </row>
    <row r="67" spans="1:23" x14ac:dyDescent="0.25">
      <c r="A67" s="2" t="str">
        <f t="shared" si="0"/>
        <v>Isle of Anglesey_5</v>
      </c>
      <c r="B67" s="99" t="s">
        <v>46</v>
      </c>
      <c r="C67" s="99" t="s">
        <v>90</v>
      </c>
      <c r="D67" s="99">
        <v>5</v>
      </c>
      <c r="E67" s="99" t="s">
        <v>27</v>
      </c>
      <c r="F67" s="99">
        <v>620.5</v>
      </c>
      <c r="G67" s="99">
        <v>206.83333333333334</v>
      </c>
      <c r="H67" s="99">
        <v>6.03569865278926</v>
      </c>
      <c r="I67" s="99">
        <v>21</v>
      </c>
      <c r="J67" s="99">
        <v>7</v>
      </c>
      <c r="K67" s="99">
        <v>2.6282000000000001</v>
      </c>
      <c r="M67" s="99" t="str">
        <f t="shared" si="3"/>
        <v>Suicides</v>
      </c>
      <c r="N67" s="2" t="b">
        <f t="shared" si="4"/>
        <v>1</v>
      </c>
      <c r="P67" s="2" t="s">
        <v>163</v>
      </c>
      <c r="R67" s="2" t="e">
        <f>F67=#REF!</f>
        <v>#REF!</v>
      </c>
      <c r="S67" s="2" t="e">
        <f>G67=#REF!</f>
        <v>#REF!</v>
      </c>
      <c r="T67" s="2" t="e">
        <f>H67=#REF!</f>
        <v>#REF!</v>
      </c>
      <c r="U67" s="2" t="e">
        <f>I67=#REF!</f>
        <v>#REF!</v>
      </c>
      <c r="V67" s="2" t="e">
        <f>J67=#REF!</f>
        <v>#REF!</v>
      </c>
      <c r="W67" s="92" t="e">
        <f>K67-#REF!</f>
        <v>#REF!</v>
      </c>
    </row>
    <row r="68" spans="1:23" x14ac:dyDescent="0.25">
      <c r="A68" s="2" t="str">
        <f t="shared" si="0"/>
        <v>Isle of Anglesey_6</v>
      </c>
      <c r="B68" s="99" t="s">
        <v>46</v>
      </c>
      <c r="C68" s="99" t="s">
        <v>90</v>
      </c>
      <c r="D68" s="99">
        <v>6</v>
      </c>
      <c r="E68" s="99" t="s">
        <v>28</v>
      </c>
      <c r="F68" s="99">
        <v>382</v>
      </c>
      <c r="G68" s="99">
        <v>127.33333333333333</v>
      </c>
      <c r="H68" s="99">
        <v>3.7157725791547098</v>
      </c>
      <c r="I68" s="99">
        <v>22</v>
      </c>
      <c r="J68" s="99">
        <v>7.333333333333333</v>
      </c>
      <c r="K68" s="99">
        <v>2.7534000000000001</v>
      </c>
      <c r="M68" s="99" t="str">
        <f t="shared" si="3"/>
        <v>Alcoholic liver disease</v>
      </c>
      <c r="N68" s="2" t="b">
        <f t="shared" si="4"/>
        <v>1</v>
      </c>
      <c r="P68" s="2" t="s">
        <v>28</v>
      </c>
      <c r="R68" s="2" t="e">
        <f>F68=#REF!</f>
        <v>#REF!</v>
      </c>
      <c r="S68" s="2" t="e">
        <f>G68=#REF!</f>
        <v>#REF!</v>
      </c>
      <c r="T68" s="2" t="e">
        <f>H68=#REF!</f>
        <v>#REF!</v>
      </c>
      <c r="U68" s="2" t="e">
        <f>I68=#REF!</f>
        <v>#REF!</v>
      </c>
      <c r="V68" s="2" t="e">
        <f>J68=#REF!</f>
        <v>#REF!</v>
      </c>
      <c r="W68" s="92" t="e">
        <f>K68-#REF!</f>
        <v>#REF!</v>
      </c>
    </row>
    <row r="69" spans="1:23" x14ac:dyDescent="0.25">
      <c r="A69" s="2" t="str">
        <f t="shared" ref="A69:A132" si="5">CONCATENATE(TRIM(C69),"_",TRIM(D69))</f>
        <v>Isle of Anglesey_7</v>
      </c>
      <c r="B69" s="99" t="s">
        <v>46</v>
      </c>
      <c r="C69" s="99" t="s">
        <v>90</v>
      </c>
      <c r="D69" s="99">
        <v>7</v>
      </c>
      <c r="E69" s="99" t="s">
        <v>30</v>
      </c>
      <c r="F69" s="99">
        <v>375</v>
      </c>
      <c r="G69" s="99">
        <v>125</v>
      </c>
      <c r="H69" s="99">
        <v>3.6476825057147</v>
      </c>
      <c r="I69" s="99">
        <v>24</v>
      </c>
      <c r="J69" s="99">
        <v>8</v>
      </c>
      <c r="K69" s="99">
        <v>3.0036999999999998</v>
      </c>
      <c r="M69" s="99" t="str">
        <f t="shared" si="3"/>
        <v>Breast cancer</v>
      </c>
      <c r="N69" s="2" t="b">
        <f t="shared" si="4"/>
        <v>1</v>
      </c>
      <c r="P69" s="2" t="s">
        <v>167</v>
      </c>
      <c r="R69" s="2" t="e">
        <f>F69=#REF!</f>
        <v>#REF!</v>
      </c>
      <c r="S69" s="2" t="e">
        <f>G69=#REF!</f>
        <v>#REF!</v>
      </c>
      <c r="T69" s="2" t="e">
        <f>H69=#REF!</f>
        <v>#REF!</v>
      </c>
      <c r="U69" s="2" t="e">
        <f>I69=#REF!</f>
        <v>#REF!</v>
      </c>
      <c r="V69" s="2" t="e">
        <f>J69=#REF!</f>
        <v>#REF!</v>
      </c>
      <c r="W69" s="92" t="e">
        <f>K69-#REF!</f>
        <v>#REF!</v>
      </c>
    </row>
    <row r="70" spans="1:23" x14ac:dyDescent="0.25">
      <c r="A70" s="2" t="str">
        <f t="shared" si="5"/>
        <v>Isle of Anglesey_8</v>
      </c>
      <c r="B70" s="99" t="s">
        <v>46</v>
      </c>
      <c r="C70" s="99" t="s">
        <v>90</v>
      </c>
      <c r="D70" s="99">
        <v>8</v>
      </c>
      <c r="E70" s="99" t="s">
        <v>29</v>
      </c>
      <c r="F70" s="99">
        <v>313.5</v>
      </c>
      <c r="G70" s="99">
        <v>104.5</v>
      </c>
      <c r="H70" s="99">
        <v>3.0494625747774902</v>
      </c>
      <c r="I70" s="99">
        <v>37</v>
      </c>
      <c r="J70" s="99">
        <v>12.333333333333334</v>
      </c>
      <c r="K70" s="99">
        <v>4.6307</v>
      </c>
      <c r="M70" s="99" t="str">
        <f t="shared" si="3"/>
        <v>COPD</v>
      </c>
      <c r="N70" s="2" t="b">
        <f t="shared" si="4"/>
        <v>1</v>
      </c>
      <c r="P70" s="2" t="s">
        <v>165</v>
      </c>
      <c r="R70" s="2" t="e">
        <f>F70=#REF!</f>
        <v>#REF!</v>
      </c>
      <c r="S70" s="2" t="e">
        <f>G70=#REF!</f>
        <v>#REF!</v>
      </c>
      <c r="T70" s="2" t="e">
        <f>H70=#REF!</f>
        <v>#REF!</v>
      </c>
      <c r="U70" s="2" t="e">
        <f>I70=#REF!</f>
        <v>#REF!</v>
      </c>
      <c r="V70" s="2" t="e">
        <f>J70=#REF!</f>
        <v>#REF!</v>
      </c>
      <c r="W70" s="92" t="e">
        <f>K70-#REF!</f>
        <v>#REF!</v>
      </c>
    </row>
    <row r="71" spans="1:23" x14ac:dyDescent="0.25">
      <c r="A71" s="2" t="str">
        <f t="shared" si="5"/>
        <v>Isle of Anglesey_9</v>
      </c>
      <c r="B71" s="99" t="s">
        <v>46</v>
      </c>
      <c r="C71" s="99" t="s">
        <v>90</v>
      </c>
      <c r="D71" s="99">
        <v>9</v>
      </c>
      <c r="E71" s="99" t="s">
        <v>33</v>
      </c>
      <c r="F71" s="99">
        <v>269.5</v>
      </c>
      <c r="G71" s="99">
        <v>89.833333333333329</v>
      </c>
      <c r="H71" s="99">
        <v>2.6214678274402998</v>
      </c>
      <c r="I71" s="99">
        <v>27</v>
      </c>
      <c r="J71" s="99">
        <v>9</v>
      </c>
      <c r="K71" s="99">
        <v>3.3792</v>
      </c>
      <c r="M71" s="99" t="str">
        <f t="shared" si="3"/>
        <v>Stroke</v>
      </c>
      <c r="N71" s="2" t="b">
        <f t="shared" si="4"/>
        <v>1</v>
      </c>
      <c r="P71" s="2" t="s">
        <v>169</v>
      </c>
      <c r="R71" s="2" t="e">
        <f>F71=#REF!</f>
        <v>#REF!</v>
      </c>
      <c r="S71" s="2" t="e">
        <f>G71=#REF!</f>
        <v>#REF!</v>
      </c>
      <c r="T71" s="2" t="e">
        <f>H71=#REF!</f>
        <v>#REF!</v>
      </c>
      <c r="U71" s="2" t="e">
        <f>I71=#REF!</f>
        <v>#REF!</v>
      </c>
      <c r="V71" s="2" t="e">
        <f>J71=#REF!</f>
        <v>#REF!</v>
      </c>
      <c r="W71" s="92" t="e">
        <f>K71-#REF!</f>
        <v>#REF!</v>
      </c>
    </row>
    <row r="72" spans="1:23" x14ac:dyDescent="0.25">
      <c r="A72" s="2" t="str">
        <f t="shared" si="5"/>
        <v>Isle of Anglesey_10</v>
      </c>
      <c r="B72" s="99" t="s">
        <v>46</v>
      </c>
      <c r="C72" s="99" t="s">
        <v>90</v>
      </c>
      <c r="D72" s="99">
        <v>10</v>
      </c>
      <c r="E72" s="99" t="s">
        <v>31</v>
      </c>
      <c r="F72" s="99">
        <v>236</v>
      </c>
      <c r="G72" s="99">
        <v>78.666666666666671</v>
      </c>
      <c r="H72" s="99">
        <v>2.29560819026312</v>
      </c>
      <c r="I72" s="99">
        <v>28</v>
      </c>
      <c r="J72" s="99">
        <v>9.3333333333333339</v>
      </c>
      <c r="K72" s="99">
        <v>3.5043000000000002</v>
      </c>
      <c r="M72" s="99" t="str">
        <f t="shared" si="3"/>
        <v>Colorectal cancer</v>
      </c>
      <c r="N72" s="2" t="b">
        <f t="shared" si="4"/>
        <v>1</v>
      </c>
      <c r="P72" s="2" t="s">
        <v>166</v>
      </c>
      <c r="R72" s="2" t="e">
        <f>F72=#REF!</f>
        <v>#REF!</v>
      </c>
      <c r="S72" s="2" t="e">
        <f>G72=#REF!</f>
        <v>#REF!</v>
      </c>
      <c r="T72" s="2" t="e">
        <f>H72=#REF!</f>
        <v>#REF!</v>
      </c>
      <c r="U72" s="2" t="e">
        <f>I72=#REF!</f>
        <v>#REF!</v>
      </c>
      <c r="V72" s="2" t="e">
        <f>J72=#REF!</f>
        <v>#REF!</v>
      </c>
      <c r="W72" s="92" t="e">
        <f>K72-#REF!</f>
        <v>#REF!</v>
      </c>
    </row>
    <row r="73" spans="1:23" x14ac:dyDescent="0.25">
      <c r="A73" s="2" t="str">
        <f t="shared" si="5"/>
        <v>Isle of Anglesey_11</v>
      </c>
      <c r="B73" s="99" t="s">
        <v>46</v>
      </c>
      <c r="C73" s="99" t="s">
        <v>90</v>
      </c>
      <c r="D73" s="99">
        <v>11</v>
      </c>
      <c r="E73" s="99" t="s">
        <v>43</v>
      </c>
      <c r="F73" s="99">
        <v>6039</v>
      </c>
      <c r="G73" s="99">
        <v>2012.9999999999998</v>
      </c>
      <c r="H73" s="99">
        <v>58.742279072029511</v>
      </c>
      <c r="I73" s="99">
        <v>382</v>
      </c>
      <c r="J73" s="99">
        <v>127.33333333333331</v>
      </c>
      <c r="K73" s="99">
        <v>47.809199999999997</v>
      </c>
      <c r="M73" s="99" t="str">
        <f t="shared" si="3"/>
        <v>Top 10</v>
      </c>
      <c r="N73" s="2" t="b">
        <f t="shared" si="4"/>
        <v>1</v>
      </c>
      <c r="R73" s="2" t="e">
        <f>F73=#REF!</f>
        <v>#REF!</v>
      </c>
      <c r="S73" s="2" t="e">
        <f>G73=#REF!</f>
        <v>#REF!</v>
      </c>
      <c r="T73" s="88" t="e">
        <f>H73-#REF!</f>
        <v>#REF!</v>
      </c>
      <c r="U73" s="2" t="e">
        <f>I73=#REF!</f>
        <v>#REF!</v>
      </c>
      <c r="V73" s="2" t="e">
        <f>J73=#REF!</f>
        <v>#REF!</v>
      </c>
      <c r="W73" s="93" t="e">
        <f>K73-#REF!</f>
        <v>#REF!</v>
      </c>
    </row>
    <row r="74" spans="1:23" x14ac:dyDescent="0.25">
      <c r="A74" s="2" t="str">
        <f t="shared" si="5"/>
        <v>Isle of Anglesey_12</v>
      </c>
      <c r="B74" s="99" t="s">
        <v>46</v>
      </c>
      <c r="C74" s="99" t="s">
        <v>90</v>
      </c>
      <c r="D74" s="99">
        <v>12</v>
      </c>
      <c r="E74" s="99" t="s">
        <v>95</v>
      </c>
      <c r="F74" s="99">
        <v>10280.5</v>
      </c>
      <c r="G74" s="99">
        <v>3426.8333333333335</v>
      </c>
      <c r="H74" s="99"/>
      <c r="I74" s="99">
        <v>799</v>
      </c>
      <c r="J74" s="99">
        <v>266.33333333333331</v>
      </c>
      <c r="K74" s="99"/>
      <c r="M74" s="99" t="str">
        <f t="shared" si="3"/>
        <v>All causes</v>
      </c>
      <c r="N74" s="2" t="b">
        <f t="shared" si="4"/>
        <v>1</v>
      </c>
      <c r="R74" s="2" t="e">
        <f>F74=#REF!</f>
        <v>#REF!</v>
      </c>
      <c r="S74" s="2" t="e">
        <f>G74=#REF!</f>
        <v>#REF!</v>
      </c>
      <c r="T74" s="2" t="e">
        <f>H74=#REF!</f>
        <v>#REF!</v>
      </c>
      <c r="U74" s="2" t="e">
        <f>I74=#REF!</f>
        <v>#REF!</v>
      </c>
      <c r="V74" s="2" t="e">
        <f>J74=#REF!</f>
        <v>#REF!</v>
      </c>
      <c r="W74" s="2" t="e">
        <f>K74=#REF!</f>
        <v>#REF!</v>
      </c>
    </row>
    <row r="75" spans="1:23" x14ac:dyDescent="0.25">
      <c r="A75" s="2" t="str">
        <f t="shared" si="5"/>
        <v>Wrexham_1</v>
      </c>
      <c r="B75" s="100" t="s">
        <v>46</v>
      </c>
      <c r="C75" s="100" t="s">
        <v>49</v>
      </c>
      <c r="D75" s="100">
        <v>1</v>
      </c>
      <c r="E75" s="100" t="s">
        <v>23</v>
      </c>
      <c r="F75" s="100">
        <v>1749.5</v>
      </c>
      <c r="G75" s="100">
        <v>583.16666666666663</v>
      </c>
      <c r="H75" s="100">
        <v>9.6431032106931198</v>
      </c>
      <c r="I75" s="100">
        <v>175</v>
      </c>
      <c r="J75" s="100">
        <v>58.333333333333336</v>
      </c>
      <c r="K75" s="100">
        <v>12.2807</v>
      </c>
      <c r="M75" s="100" t="str">
        <f t="shared" si="3"/>
        <v>Coronary heart disease</v>
      </c>
      <c r="N75" s="2" t="b">
        <f t="shared" si="4"/>
        <v>1</v>
      </c>
      <c r="P75" s="2" t="s">
        <v>160</v>
      </c>
      <c r="R75" s="2" t="e">
        <f>F75=#REF!</f>
        <v>#REF!</v>
      </c>
      <c r="S75" s="2" t="e">
        <f>G75=#REF!</f>
        <v>#REF!</v>
      </c>
      <c r="T75" s="2" t="e">
        <f>H75=#REF!</f>
        <v>#REF!</v>
      </c>
      <c r="U75" s="2" t="e">
        <f>I75=#REF!</f>
        <v>#REF!</v>
      </c>
      <c r="V75" s="2" t="e">
        <f>J75=#REF!</f>
        <v>#REF!</v>
      </c>
      <c r="W75" s="88" t="e">
        <f>K75-#REF!</f>
        <v>#REF!</v>
      </c>
    </row>
    <row r="76" spans="1:23" x14ac:dyDescent="0.25">
      <c r="A76" s="2" t="str">
        <f t="shared" si="5"/>
        <v>Wrexham_2</v>
      </c>
      <c r="B76" s="100" t="s">
        <v>46</v>
      </c>
      <c r="C76" s="100" t="s">
        <v>49</v>
      </c>
      <c r="D76" s="100">
        <v>2</v>
      </c>
      <c r="E76" s="100" t="s">
        <v>24</v>
      </c>
      <c r="F76" s="100">
        <v>1535.5</v>
      </c>
      <c r="G76" s="100">
        <v>511.83333333333331</v>
      </c>
      <c r="H76" s="100">
        <v>8.4635524321344899</v>
      </c>
      <c r="I76" s="100">
        <v>61</v>
      </c>
      <c r="J76" s="100">
        <v>20.333333333333332</v>
      </c>
      <c r="K76" s="100">
        <v>4.2807000000000004</v>
      </c>
      <c r="M76" s="100" t="str">
        <f t="shared" si="3"/>
        <v>Accidents</v>
      </c>
      <c r="N76" s="2" t="b">
        <f t="shared" si="4"/>
        <v>1</v>
      </c>
      <c r="P76" s="2" t="s">
        <v>161</v>
      </c>
      <c r="R76" s="2" t="e">
        <f>F76=#REF!</f>
        <v>#REF!</v>
      </c>
      <c r="S76" s="2" t="e">
        <f>G76=#REF!</f>
        <v>#REF!</v>
      </c>
      <c r="T76" s="2" t="e">
        <f>H76=#REF!</f>
        <v>#REF!</v>
      </c>
      <c r="U76" s="2" t="e">
        <f>I76=#REF!</f>
        <v>#REF!</v>
      </c>
      <c r="V76" s="2" t="e">
        <f>J76=#REF!</f>
        <v>#REF!</v>
      </c>
      <c r="W76" s="88" t="e">
        <f>K76-#REF!</f>
        <v>#REF!</v>
      </c>
    </row>
    <row r="77" spans="1:23" x14ac:dyDescent="0.25">
      <c r="A77" s="2" t="str">
        <f t="shared" si="5"/>
        <v>Wrexham_3</v>
      </c>
      <c r="B77" s="100" t="s">
        <v>46</v>
      </c>
      <c r="C77" s="100" t="s">
        <v>49</v>
      </c>
      <c r="D77" s="100">
        <v>3</v>
      </c>
      <c r="E77" s="100" t="s">
        <v>25</v>
      </c>
      <c r="F77" s="100">
        <v>1321</v>
      </c>
      <c r="G77" s="100">
        <v>440.33333333333331</v>
      </c>
      <c r="H77" s="100">
        <v>7.2812456938128696</v>
      </c>
      <c r="I77" s="100">
        <v>148</v>
      </c>
      <c r="J77" s="100">
        <v>49.333333333333336</v>
      </c>
      <c r="K77" s="100">
        <v>10.385899999999999</v>
      </c>
      <c r="M77" s="100" t="str">
        <f t="shared" si="3"/>
        <v>Lung cancer</v>
      </c>
      <c r="N77" s="2" t="b">
        <f t="shared" si="4"/>
        <v>1</v>
      </c>
      <c r="P77" s="2" t="s">
        <v>162</v>
      </c>
      <c r="R77" s="2" t="e">
        <f>F77=#REF!</f>
        <v>#REF!</v>
      </c>
      <c r="S77" s="2" t="e">
        <f>G77=#REF!</f>
        <v>#REF!</v>
      </c>
      <c r="T77" s="2" t="e">
        <f>H77=#REF!</f>
        <v>#REF!</v>
      </c>
      <c r="U77" s="2" t="e">
        <f>I77=#REF!</f>
        <v>#REF!</v>
      </c>
      <c r="V77" s="2" t="e">
        <f>J77=#REF!</f>
        <v>#REF!</v>
      </c>
      <c r="W77" s="88" t="e">
        <f>K77-#REF!</f>
        <v>#REF!</v>
      </c>
    </row>
    <row r="78" spans="1:23" x14ac:dyDescent="0.25">
      <c r="A78" s="2" t="str">
        <f t="shared" si="5"/>
        <v>Wrexham_4</v>
      </c>
      <c r="B78" s="100" t="s">
        <v>46</v>
      </c>
      <c r="C78" s="100" t="s">
        <v>49</v>
      </c>
      <c r="D78" s="100">
        <v>4</v>
      </c>
      <c r="E78" s="100" t="s">
        <v>96</v>
      </c>
      <c r="F78" s="100">
        <v>1043</v>
      </c>
      <c r="G78" s="100">
        <v>347.66666666666669</v>
      </c>
      <c r="H78" s="100">
        <v>5.7489320655918403</v>
      </c>
      <c r="I78" s="100">
        <v>14</v>
      </c>
      <c r="J78" s="100">
        <v>4.666666666666667</v>
      </c>
      <c r="K78" s="100">
        <v>0.98240000000000005</v>
      </c>
      <c r="M78" s="100" t="str">
        <f t="shared" si="3"/>
        <v>Infant deaths*</v>
      </c>
      <c r="N78" s="2" t="b">
        <f t="shared" si="4"/>
        <v>1</v>
      </c>
      <c r="P78" s="2" t="s">
        <v>164</v>
      </c>
      <c r="R78" s="2" t="e">
        <f>F78=#REF!</f>
        <v>#REF!</v>
      </c>
      <c r="S78" s="2" t="e">
        <f>G78=#REF!</f>
        <v>#REF!</v>
      </c>
      <c r="T78" s="2" t="e">
        <f>H78=#REF!</f>
        <v>#REF!</v>
      </c>
      <c r="U78" s="2" t="e">
        <f>I78=#REF!</f>
        <v>#REF!</v>
      </c>
      <c r="V78" s="2" t="e">
        <f>J78=#REF!</f>
        <v>#REF!</v>
      </c>
      <c r="W78" s="88" t="e">
        <f>K78-#REF!</f>
        <v>#REF!</v>
      </c>
    </row>
    <row r="79" spans="1:23" x14ac:dyDescent="0.25">
      <c r="A79" s="2" t="str">
        <f t="shared" si="5"/>
        <v>Wrexham_5</v>
      </c>
      <c r="B79" s="100" t="s">
        <v>46</v>
      </c>
      <c r="C79" s="100" t="s">
        <v>49</v>
      </c>
      <c r="D79" s="100">
        <v>5</v>
      </c>
      <c r="E79" s="100" t="s">
        <v>27</v>
      </c>
      <c r="F79" s="100">
        <v>998.5</v>
      </c>
      <c r="G79" s="100">
        <v>332.83333333333331</v>
      </c>
      <c r="H79" s="100">
        <v>5.5036516466859604</v>
      </c>
      <c r="I79" s="100">
        <v>33</v>
      </c>
      <c r="J79" s="100">
        <v>11</v>
      </c>
      <c r="K79" s="100">
        <v>2.3157000000000001</v>
      </c>
      <c r="M79" s="100" t="str">
        <f t="shared" si="3"/>
        <v>Suicides</v>
      </c>
      <c r="N79" s="2" t="b">
        <f t="shared" si="4"/>
        <v>1</v>
      </c>
      <c r="P79" s="2" t="s">
        <v>163</v>
      </c>
      <c r="R79" s="2" t="e">
        <f>F79=#REF!</f>
        <v>#REF!</v>
      </c>
      <c r="S79" s="2" t="e">
        <f>G79=#REF!</f>
        <v>#REF!</v>
      </c>
      <c r="T79" s="2" t="e">
        <f>H79=#REF!</f>
        <v>#REF!</v>
      </c>
      <c r="U79" s="2" t="e">
        <f>I79=#REF!</f>
        <v>#REF!</v>
      </c>
      <c r="V79" s="2" t="e">
        <f>J79=#REF!</f>
        <v>#REF!</v>
      </c>
      <c r="W79" s="88" t="e">
        <f>K79-#REF!</f>
        <v>#REF!</v>
      </c>
    </row>
    <row r="80" spans="1:23" x14ac:dyDescent="0.25">
      <c r="A80" s="2" t="str">
        <f t="shared" si="5"/>
        <v>Wrexham_6</v>
      </c>
      <c r="B80" s="100" t="s">
        <v>46</v>
      </c>
      <c r="C80" s="100" t="s">
        <v>49</v>
      </c>
      <c r="D80" s="100">
        <v>6</v>
      </c>
      <c r="E80" s="100" t="s">
        <v>28</v>
      </c>
      <c r="F80" s="100">
        <v>655.5</v>
      </c>
      <c r="G80" s="100">
        <v>218.5</v>
      </c>
      <c r="H80" s="100">
        <v>3.6130632492765602</v>
      </c>
      <c r="I80" s="100">
        <v>31</v>
      </c>
      <c r="J80" s="100">
        <v>10.333333333333334</v>
      </c>
      <c r="K80" s="100">
        <v>2.1753999999999998</v>
      </c>
      <c r="M80" s="100" t="str">
        <f t="shared" si="3"/>
        <v>Alcoholic liver disease</v>
      </c>
      <c r="N80" s="2" t="b">
        <f t="shared" si="4"/>
        <v>1</v>
      </c>
      <c r="P80" s="2" t="s">
        <v>28</v>
      </c>
      <c r="R80" s="2" t="e">
        <f>F80=#REF!</f>
        <v>#REF!</v>
      </c>
      <c r="S80" s="2" t="e">
        <f>G80=#REF!</f>
        <v>#REF!</v>
      </c>
      <c r="T80" s="2" t="e">
        <f>H80=#REF!</f>
        <v>#REF!</v>
      </c>
      <c r="U80" s="2" t="e">
        <f>I80=#REF!</f>
        <v>#REF!</v>
      </c>
      <c r="V80" s="2" t="e">
        <f>J80=#REF!</f>
        <v>#REF!</v>
      </c>
      <c r="W80" s="88" t="e">
        <f>K80-#REF!</f>
        <v>#REF!</v>
      </c>
    </row>
    <row r="81" spans="1:23" x14ac:dyDescent="0.25">
      <c r="A81" s="2" t="str">
        <f t="shared" si="5"/>
        <v>Wrexham_7</v>
      </c>
      <c r="B81" s="100" t="s">
        <v>46</v>
      </c>
      <c r="C81" s="100" t="s">
        <v>49</v>
      </c>
      <c r="D81" s="100">
        <v>7</v>
      </c>
      <c r="E81" s="100" t="s">
        <v>29</v>
      </c>
      <c r="F81" s="100">
        <v>599</v>
      </c>
      <c r="G81" s="100">
        <v>199.66666666666666</v>
      </c>
      <c r="H81" s="100">
        <v>3.3016397960589798</v>
      </c>
      <c r="I81" s="100">
        <v>82</v>
      </c>
      <c r="J81" s="100">
        <v>27.333333333333332</v>
      </c>
      <c r="K81" s="100">
        <v>5.7542999999999997</v>
      </c>
      <c r="M81" s="100" t="str">
        <f t="shared" si="3"/>
        <v>COPD</v>
      </c>
      <c r="N81" s="2" t="b">
        <f t="shared" si="4"/>
        <v>1</v>
      </c>
      <c r="P81" s="2" t="s">
        <v>165</v>
      </c>
      <c r="R81" s="2" t="e">
        <f>F81=#REF!</f>
        <v>#REF!</v>
      </c>
      <c r="S81" s="2" t="e">
        <f>G81=#REF!</f>
        <v>#REF!</v>
      </c>
      <c r="T81" s="2" t="e">
        <f>H81=#REF!</f>
        <v>#REF!</v>
      </c>
      <c r="U81" s="2" t="e">
        <f>I81=#REF!</f>
        <v>#REF!</v>
      </c>
      <c r="V81" s="2" t="e">
        <f>J81=#REF!</f>
        <v>#REF!</v>
      </c>
      <c r="W81" s="88" t="e">
        <f>K81-#REF!</f>
        <v>#REF!</v>
      </c>
    </row>
    <row r="82" spans="1:23" x14ac:dyDescent="0.25">
      <c r="A82" s="2" t="str">
        <f t="shared" si="5"/>
        <v>Wrexham_8</v>
      </c>
      <c r="B82" s="100" t="s">
        <v>46</v>
      </c>
      <c r="C82" s="100" t="s">
        <v>49</v>
      </c>
      <c r="D82" s="100">
        <v>8</v>
      </c>
      <c r="E82" s="100" t="s">
        <v>30</v>
      </c>
      <c r="F82" s="100">
        <v>538.5</v>
      </c>
      <c r="G82" s="100">
        <v>179.5</v>
      </c>
      <c r="H82" s="100">
        <v>2.9681686647374899</v>
      </c>
      <c r="I82" s="100">
        <v>41</v>
      </c>
      <c r="J82" s="100">
        <v>13.666666666666666</v>
      </c>
      <c r="K82" s="100">
        <v>2.8771</v>
      </c>
      <c r="M82" s="100" t="str">
        <f t="shared" si="3"/>
        <v>Breast cancer</v>
      </c>
      <c r="N82" s="2" t="b">
        <f t="shared" si="4"/>
        <v>1</v>
      </c>
      <c r="P82" s="2" t="s">
        <v>167</v>
      </c>
      <c r="R82" s="2" t="e">
        <f>F82=#REF!</f>
        <v>#REF!</v>
      </c>
      <c r="S82" s="2" t="e">
        <f>G82=#REF!</f>
        <v>#REF!</v>
      </c>
      <c r="T82" s="2" t="e">
        <f>H82=#REF!</f>
        <v>#REF!</v>
      </c>
      <c r="U82" s="2" t="e">
        <f>I82=#REF!</f>
        <v>#REF!</v>
      </c>
      <c r="V82" s="2" t="e">
        <f>J82=#REF!</f>
        <v>#REF!</v>
      </c>
      <c r="W82" s="88" t="e">
        <f>K82-#REF!</f>
        <v>#REF!</v>
      </c>
    </row>
    <row r="83" spans="1:23" x14ac:dyDescent="0.25">
      <c r="A83" s="2" t="str">
        <f t="shared" si="5"/>
        <v>Wrexham_9</v>
      </c>
      <c r="B83" s="100" t="s">
        <v>46</v>
      </c>
      <c r="C83" s="100" t="s">
        <v>49</v>
      </c>
      <c r="D83" s="100">
        <v>9</v>
      </c>
      <c r="E83" s="100" t="s">
        <v>32</v>
      </c>
      <c r="F83" s="100">
        <v>490</v>
      </c>
      <c r="G83" s="100">
        <v>163.33333333333334</v>
      </c>
      <c r="H83" s="100">
        <v>2.7008405677277101</v>
      </c>
      <c r="I83" s="100">
        <v>50</v>
      </c>
      <c r="J83" s="100">
        <v>16.666666666666668</v>
      </c>
      <c r="K83" s="100">
        <v>3.5087000000000002</v>
      </c>
      <c r="M83" s="100" t="str">
        <f t="shared" si="3"/>
        <v>Pneumonia</v>
      </c>
      <c r="N83" s="2" t="b">
        <f t="shared" si="4"/>
        <v>1</v>
      </c>
      <c r="P83" s="2" t="s">
        <v>168</v>
      </c>
      <c r="R83" s="2" t="e">
        <f>F83=#REF!</f>
        <v>#REF!</v>
      </c>
      <c r="S83" s="2" t="e">
        <f>G83=#REF!</f>
        <v>#REF!</v>
      </c>
      <c r="T83" s="2" t="e">
        <f>H83=#REF!</f>
        <v>#REF!</v>
      </c>
      <c r="U83" s="2" t="e">
        <f>I83=#REF!</f>
        <v>#REF!</v>
      </c>
      <c r="V83" s="2" t="e">
        <f>J83=#REF!</f>
        <v>#REF!</v>
      </c>
      <c r="W83" s="88" t="e">
        <f>K83-#REF!</f>
        <v>#REF!</v>
      </c>
    </row>
    <row r="84" spans="1:23" x14ac:dyDescent="0.25">
      <c r="A84" s="2" t="str">
        <f t="shared" si="5"/>
        <v>Wrexham_10</v>
      </c>
      <c r="B84" s="100" t="s">
        <v>46</v>
      </c>
      <c r="C84" s="100" t="s">
        <v>49</v>
      </c>
      <c r="D84" s="100">
        <v>10</v>
      </c>
      <c r="E84" s="100" t="s">
        <v>31</v>
      </c>
      <c r="F84" s="100">
        <v>360</v>
      </c>
      <c r="G84" s="100">
        <v>120</v>
      </c>
      <c r="H84" s="100">
        <v>1.9842910293509699</v>
      </c>
      <c r="I84" s="100">
        <v>46</v>
      </c>
      <c r="J84" s="100">
        <v>15.333333333333334</v>
      </c>
      <c r="K84" s="100">
        <v>3.2280000000000002</v>
      </c>
      <c r="M84" s="100" t="str">
        <f t="shared" si="3"/>
        <v>Colorectal cancer</v>
      </c>
      <c r="N84" s="2" t="b">
        <f t="shared" si="4"/>
        <v>1</v>
      </c>
      <c r="P84" s="2" t="s">
        <v>166</v>
      </c>
      <c r="R84" s="2" t="e">
        <f>F84=#REF!</f>
        <v>#REF!</v>
      </c>
      <c r="S84" s="2" t="e">
        <f>G84=#REF!</f>
        <v>#REF!</v>
      </c>
      <c r="T84" s="2" t="e">
        <f>H84=#REF!</f>
        <v>#REF!</v>
      </c>
      <c r="U84" s="2" t="e">
        <f>I84=#REF!</f>
        <v>#REF!</v>
      </c>
      <c r="V84" s="2" t="e">
        <f>J84=#REF!</f>
        <v>#REF!</v>
      </c>
      <c r="W84" s="88" t="e">
        <f>K84-#REF!</f>
        <v>#REF!</v>
      </c>
    </row>
    <row r="85" spans="1:23" x14ac:dyDescent="0.25">
      <c r="A85" s="2" t="str">
        <f t="shared" si="5"/>
        <v>Wrexham_11</v>
      </c>
      <c r="B85" s="100" t="s">
        <v>46</v>
      </c>
      <c r="C85" s="100" t="s">
        <v>49</v>
      </c>
      <c r="D85" s="100">
        <v>11</v>
      </c>
      <c r="E85" s="100" t="s">
        <v>43</v>
      </c>
      <c r="F85" s="100">
        <v>9290.5</v>
      </c>
      <c r="G85" s="100">
        <v>3096.8333333333335</v>
      </c>
      <c r="H85" s="100">
        <v>51.208488356069992</v>
      </c>
      <c r="I85" s="100">
        <v>681</v>
      </c>
      <c r="J85" s="100">
        <v>227</v>
      </c>
      <c r="K85" s="100">
        <v>47.788899999999998</v>
      </c>
      <c r="M85" s="100" t="str">
        <f t="shared" si="3"/>
        <v>Top 10</v>
      </c>
      <c r="N85" s="2" t="b">
        <f t="shared" si="4"/>
        <v>1</v>
      </c>
      <c r="R85" s="2" t="e">
        <f>F85=#REF!</f>
        <v>#REF!</v>
      </c>
      <c r="S85" s="2" t="e">
        <f>G85=#REF!</f>
        <v>#REF!</v>
      </c>
      <c r="T85" s="2" t="e">
        <f>H85=#REF!</f>
        <v>#REF!</v>
      </c>
      <c r="U85" s="2" t="e">
        <f>I85=#REF!</f>
        <v>#REF!</v>
      </c>
      <c r="V85" s="2" t="e">
        <f>J85=#REF!</f>
        <v>#REF!</v>
      </c>
      <c r="W85" s="93" t="e">
        <f>K85-#REF!</f>
        <v>#REF!</v>
      </c>
    </row>
    <row r="86" spans="1:23" x14ac:dyDescent="0.25">
      <c r="A86" s="2" t="str">
        <f t="shared" si="5"/>
        <v>Wrexham_12</v>
      </c>
      <c r="B86" s="100" t="s">
        <v>46</v>
      </c>
      <c r="C86" s="100" t="s">
        <v>49</v>
      </c>
      <c r="D86" s="100">
        <v>12</v>
      </c>
      <c r="E86" s="100" t="s">
        <v>95</v>
      </c>
      <c r="F86" s="100">
        <v>18142.5</v>
      </c>
      <c r="G86" s="100">
        <v>6047.5</v>
      </c>
      <c r="H86" s="100"/>
      <c r="I86" s="100">
        <v>1425</v>
      </c>
      <c r="J86" s="100">
        <v>475</v>
      </c>
      <c r="K86" s="100"/>
      <c r="M86" s="100" t="str">
        <f t="shared" si="3"/>
        <v>All causes</v>
      </c>
      <c r="N86" s="2" t="b">
        <f t="shared" si="4"/>
        <v>1</v>
      </c>
      <c r="R86" s="2" t="e">
        <f>F86=#REF!</f>
        <v>#REF!</v>
      </c>
      <c r="S86" s="2" t="e">
        <f>G86=#REF!</f>
        <v>#REF!</v>
      </c>
      <c r="T86" s="2" t="e">
        <f>H86=#REF!</f>
        <v>#REF!</v>
      </c>
      <c r="U86" s="2" t="e">
        <f>I86=#REF!</f>
        <v>#REF!</v>
      </c>
      <c r="V86" s="2" t="e">
        <f>J86=#REF!</f>
        <v>#REF!</v>
      </c>
      <c r="W86" s="2" t="e">
        <f>K86=#REF!</f>
        <v>#REF!</v>
      </c>
    </row>
    <row r="87" spans="1:23" x14ac:dyDescent="0.25">
      <c r="A87" s="2" t="str">
        <f t="shared" si="5"/>
        <v>Flintshire_1</v>
      </c>
      <c r="B87" s="86" t="s">
        <v>46</v>
      </c>
      <c r="C87" s="86" t="s">
        <v>50</v>
      </c>
      <c r="D87" s="86">
        <v>1</v>
      </c>
      <c r="E87" s="86" t="s">
        <v>23</v>
      </c>
      <c r="F87" s="86">
        <v>2118.5</v>
      </c>
      <c r="G87" s="86">
        <v>706.16666666666663</v>
      </c>
      <c r="H87" s="86">
        <v>10.458371386962201</v>
      </c>
      <c r="I87" s="86">
        <v>209</v>
      </c>
      <c r="J87" s="86">
        <v>69.666666666666671</v>
      </c>
      <c r="K87" s="86">
        <v>13.2194</v>
      </c>
      <c r="M87" s="86" t="str">
        <f t="shared" si="3"/>
        <v>Coronary heart disease</v>
      </c>
      <c r="N87" s="2" t="b">
        <f t="shared" si="4"/>
        <v>1</v>
      </c>
      <c r="P87" s="2" t="s">
        <v>160</v>
      </c>
      <c r="R87" s="2" t="e">
        <f>F87=#REF!</f>
        <v>#REF!</v>
      </c>
      <c r="S87" s="2" t="e">
        <f>G87=#REF!</f>
        <v>#REF!</v>
      </c>
      <c r="T87" s="2" t="e">
        <f>H87=#REF!</f>
        <v>#REF!</v>
      </c>
      <c r="U87" s="2" t="e">
        <f>I87=#REF!</f>
        <v>#REF!</v>
      </c>
      <c r="V87" s="2" t="e">
        <f>J87=#REF!</f>
        <v>#REF!</v>
      </c>
      <c r="W87" s="88" t="e">
        <f>K87-#REF!</f>
        <v>#REF!</v>
      </c>
    </row>
    <row r="88" spans="1:23" x14ac:dyDescent="0.25">
      <c r="A88" s="2" t="str">
        <f t="shared" si="5"/>
        <v>Flintshire_2</v>
      </c>
      <c r="B88" s="86" t="s">
        <v>46</v>
      </c>
      <c r="C88" s="86" t="s">
        <v>50</v>
      </c>
      <c r="D88" s="86">
        <v>2</v>
      </c>
      <c r="E88" s="86" t="s">
        <v>96</v>
      </c>
      <c r="F88" s="86">
        <v>1564.5</v>
      </c>
      <c r="G88" s="86">
        <v>521.5</v>
      </c>
      <c r="H88" s="86">
        <v>7.7234467948559704</v>
      </c>
      <c r="I88" s="86">
        <v>21</v>
      </c>
      <c r="J88" s="86">
        <v>7</v>
      </c>
      <c r="K88" s="86">
        <v>1.3282</v>
      </c>
      <c r="M88" s="86" t="str">
        <f t="shared" si="3"/>
        <v>Infant deaths*</v>
      </c>
      <c r="N88" s="2" t="b">
        <f t="shared" si="4"/>
        <v>1</v>
      </c>
      <c r="P88" s="2" t="s">
        <v>164</v>
      </c>
      <c r="R88" s="2" t="e">
        <f>F88=#REF!</f>
        <v>#REF!</v>
      </c>
      <c r="S88" s="2" t="e">
        <f>G88=#REF!</f>
        <v>#REF!</v>
      </c>
      <c r="T88" s="2" t="e">
        <f>H88=#REF!</f>
        <v>#REF!</v>
      </c>
      <c r="U88" s="2" t="e">
        <f>I88=#REF!</f>
        <v>#REF!</v>
      </c>
      <c r="V88" s="2" t="e">
        <f>J88=#REF!</f>
        <v>#REF!</v>
      </c>
      <c r="W88" s="88" t="e">
        <f>K88-#REF!</f>
        <v>#REF!</v>
      </c>
    </row>
    <row r="89" spans="1:23" x14ac:dyDescent="0.25">
      <c r="A89" s="2" t="str">
        <f t="shared" si="5"/>
        <v>Flintshire_3</v>
      </c>
      <c r="B89" s="86" t="s">
        <v>46</v>
      </c>
      <c r="C89" s="86" t="s">
        <v>50</v>
      </c>
      <c r="D89" s="86">
        <v>3</v>
      </c>
      <c r="E89" s="86" t="s">
        <v>24</v>
      </c>
      <c r="F89" s="86">
        <v>1445.5</v>
      </c>
      <c r="G89" s="86">
        <v>481.83333333333331</v>
      </c>
      <c r="H89" s="86">
        <v>7.1359810431219604</v>
      </c>
      <c r="I89" s="86">
        <v>63</v>
      </c>
      <c r="J89" s="86">
        <v>21</v>
      </c>
      <c r="K89" s="86">
        <v>3.9847999999999999</v>
      </c>
      <c r="M89" s="86" t="str">
        <f t="shared" si="3"/>
        <v>Accidents</v>
      </c>
      <c r="N89" s="2" t="b">
        <f t="shared" si="4"/>
        <v>1</v>
      </c>
      <c r="P89" s="2" t="s">
        <v>161</v>
      </c>
      <c r="R89" s="2" t="e">
        <f>F89=#REF!</f>
        <v>#REF!</v>
      </c>
      <c r="S89" s="2" t="e">
        <f>G89=#REF!</f>
        <v>#REF!</v>
      </c>
      <c r="T89" s="2" t="e">
        <f>H89=#REF!</f>
        <v>#REF!</v>
      </c>
      <c r="U89" s="2" t="e">
        <f>I89=#REF!</f>
        <v>#REF!</v>
      </c>
      <c r="V89" s="2" t="e">
        <f>J89=#REF!</f>
        <v>#REF!</v>
      </c>
      <c r="W89" s="88" t="e">
        <f>K89-#REF!</f>
        <v>#REF!</v>
      </c>
    </row>
    <row r="90" spans="1:23" x14ac:dyDescent="0.25">
      <c r="A90" s="2" t="str">
        <f t="shared" si="5"/>
        <v>Flintshire_4</v>
      </c>
      <c r="B90" s="86" t="s">
        <v>46</v>
      </c>
      <c r="C90" s="86" t="s">
        <v>50</v>
      </c>
      <c r="D90" s="86">
        <v>4</v>
      </c>
      <c r="E90" s="86" t="s">
        <v>25</v>
      </c>
      <c r="F90" s="86">
        <v>1424.5</v>
      </c>
      <c r="G90" s="86">
        <v>474.83333333333331</v>
      </c>
      <c r="H90" s="86">
        <v>7.0323106163453701</v>
      </c>
      <c r="I90" s="86">
        <v>161</v>
      </c>
      <c r="J90" s="86">
        <v>53.666666666666664</v>
      </c>
      <c r="K90" s="86">
        <v>10.183400000000001</v>
      </c>
      <c r="M90" s="86" t="str">
        <f t="shared" si="3"/>
        <v>Lung cancer</v>
      </c>
      <c r="N90" s="2" t="b">
        <f t="shared" si="4"/>
        <v>1</v>
      </c>
      <c r="P90" s="2" t="s">
        <v>162</v>
      </c>
      <c r="R90" s="2" t="e">
        <f>F90=#REF!</f>
        <v>#REF!</v>
      </c>
      <c r="S90" s="2" t="e">
        <f>G90=#REF!</f>
        <v>#REF!</v>
      </c>
      <c r="T90" s="2" t="e">
        <f>H90=#REF!</f>
        <v>#REF!</v>
      </c>
      <c r="U90" s="2" t="e">
        <f>I90=#REF!</f>
        <v>#REF!</v>
      </c>
      <c r="V90" s="2" t="e">
        <f>J90=#REF!</f>
        <v>#REF!</v>
      </c>
      <c r="W90" s="88" t="e">
        <f>K90-#REF!</f>
        <v>#REF!</v>
      </c>
    </row>
    <row r="91" spans="1:23" x14ac:dyDescent="0.25">
      <c r="A91" s="2" t="str">
        <f t="shared" si="5"/>
        <v>Flintshire_5</v>
      </c>
      <c r="B91" s="86" t="s">
        <v>46</v>
      </c>
      <c r="C91" s="86" t="s">
        <v>50</v>
      </c>
      <c r="D91" s="86">
        <v>5</v>
      </c>
      <c r="E91" s="86" t="s">
        <v>27</v>
      </c>
      <c r="F91" s="86">
        <v>1041</v>
      </c>
      <c r="G91" s="86">
        <v>347</v>
      </c>
      <c r="H91" s="86">
        <v>5.1390911559252599</v>
      </c>
      <c r="I91" s="86">
        <v>38</v>
      </c>
      <c r="J91" s="86">
        <v>12.666666666666666</v>
      </c>
      <c r="K91" s="86">
        <v>2.4035000000000002</v>
      </c>
      <c r="M91" s="86" t="str">
        <f t="shared" ref="M91:M154" si="6">VLOOKUP(E91,$E$4:$E$26,1,FALSE)</f>
        <v>Suicides</v>
      </c>
      <c r="N91" s="2" t="b">
        <f t="shared" ref="N91:N154" si="7">M91=E91</f>
        <v>1</v>
      </c>
      <c r="P91" s="2" t="s">
        <v>163</v>
      </c>
      <c r="R91" s="2" t="e">
        <f>F91=#REF!</f>
        <v>#REF!</v>
      </c>
      <c r="S91" s="2" t="e">
        <f>G91=#REF!</f>
        <v>#REF!</v>
      </c>
      <c r="T91" s="2" t="e">
        <f>H91=#REF!</f>
        <v>#REF!</v>
      </c>
      <c r="U91" s="2" t="e">
        <f>I91=#REF!</f>
        <v>#REF!</v>
      </c>
      <c r="V91" s="2" t="e">
        <f>J91=#REF!</f>
        <v>#REF!</v>
      </c>
      <c r="W91" s="88" t="e">
        <f>K91-#REF!</f>
        <v>#REF!</v>
      </c>
    </row>
    <row r="92" spans="1:23" x14ac:dyDescent="0.25">
      <c r="A92" s="2" t="str">
        <f t="shared" si="5"/>
        <v>Flintshire_6</v>
      </c>
      <c r="B92" s="86" t="s">
        <v>46</v>
      </c>
      <c r="C92" s="86" t="s">
        <v>50</v>
      </c>
      <c r="D92" s="86">
        <v>6</v>
      </c>
      <c r="E92" s="86" t="s">
        <v>28</v>
      </c>
      <c r="F92" s="86">
        <v>839</v>
      </c>
      <c r="G92" s="86">
        <v>279.66666666666669</v>
      </c>
      <c r="H92" s="86">
        <v>4.1418803840742502</v>
      </c>
      <c r="I92" s="86">
        <v>42</v>
      </c>
      <c r="J92" s="86">
        <v>14</v>
      </c>
      <c r="K92" s="86">
        <v>2.6564999999999999</v>
      </c>
      <c r="M92" s="86" t="str">
        <f t="shared" si="6"/>
        <v>Alcoholic liver disease</v>
      </c>
      <c r="N92" s="2" t="b">
        <f t="shared" si="7"/>
        <v>1</v>
      </c>
      <c r="P92" s="2" t="s">
        <v>28</v>
      </c>
      <c r="R92" s="2" t="e">
        <f>F92=#REF!</f>
        <v>#REF!</v>
      </c>
      <c r="S92" s="2" t="e">
        <f>G92=#REF!</f>
        <v>#REF!</v>
      </c>
      <c r="T92" s="2" t="e">
        <f>H92=#REF!</f>
        <v>#REF!</v>
      </c>
      <c r="U92" s="2" t="e">
        <f>I92=#REF!</f>
        <v>#REF!</v>
      </c>
      <c r="V92" s="2" t="e">
        <f>J92=#REF!</f>
        <v>#REF!</v>
      </c>
      <c r="W92" s="88" t="e">
        <f>K92-#REF!</f>
        <v>#REF!</v>
      </c>
    </row>
    <row r="93" spans="1:23" x14ac:dyDescent="0.25">
      <c r="A93" s="2" t="str">
        <f t="shared" si="5"/>
        <v>Flintshire_7</v>
      </c>
      <c r="B93" s="86" t="s">
        <v>46</v>
      </c>
      <c r="C93" s="86" t="s">
        <v>50</v>
      </c>
      <c r="D93" s="86">
        <v>7</v>
      </c>
      <c r="E93" s="86" t="s">
        <v>29</v>
      </c>
      <c r="F93" s="86">
        <v>705.5</v>
      </c>
      <c r="G93" s="86">
        <v>235.16666666666666</v>
      </c>
      <c r="H93" s="86">
        <v>3.4828326709945001</v>
      </c>
      <c r="I93" s="86">
        <v>93</v>
      </c>
      <c r="J93" s="86">
        <v>31</v>
      </c>
      <c r="K93" s="86">
        <v>5.8822999999999999</v>
      </c>
      <c r="M93" s="86" t="str">
        <f t="shared" si="6"/>
        <v>COPD</v>
      </c>
      <c r="N93" s="2" t="b">
        <f t="shared" si="7"/>
        <v>1</v>
      </c>
      <c r="P93" s="2" t="s">
        <v>165</v>
      </c>
      <c r="R93" s="2" t="e">
        <f>F93=#REF!</f>
        <v>#REF!</v>
      </c>
      <c r="S93" s="2" t="e">
        <f>G93=#REF!</f>
        <v>#REF!</v>
      </c>
      <c r="T93" s="2" t="e">
        <f>H93=#REF!</f>
        <v>#REF!</v>
      </c>
      <c r="U93" s="2" t="e">
        <f>I93=#REF!</f>
        <v>#REF!</v>
      </c>
      <c r="V93" s="2" t="e">
        <f>J93=#REF!</f>
        <v>#REF!</v>
      </c>
      <c r="W93" s="88" t="e">
        <f>K93-#REF!</f>
        <v>#REF!</v>
      </c>
    </row>
    <row r="94" spans="1:23" x14ac:dyDescent="0.25">
      <c r="A94" s="2" t="str">
        <f t="shared" si="5"/>
        <v>Flintshire_8</v>
      </c>
      <c r="B94" s="86" t="s">
        <v>46</v>
      </c>
      <c r="C94" s="86" t="s">
        <v>50</v>
      </c>
      <c r="D94" s="86">
        <v>8</v>
      </c>
      <c r="E94" s="86" t="s">
        <v>31</v>
      </c>
      <c r="F94" s="86">
        <v>603</v>
      </c>
      <c r="G94" s="86">
        <v>201</v>
      </c>
      <c r="H94" s="86">
        <v>2.9768222545849499</v>
      </c>
      <c r="I94" s="86">
        <v>62</v>
      </c>
      <c r="J94" s="86">
        <v>20.666666666666668</v>
      </c>
      <c r="K94" s="86">
        <v>3.9215</v>
      </c>
      <c r="M94" s="86" t="str">
        <f t="shared" si="6"/>
        <v>Colorectal cancer</v>
      </c>
      <c r="N94" s="2" t="b">
        <f t="shared" si="7"/>
        <v>1</v>
      </c>
      <c r="P94" s="2" t="s">
        <v>166</v>
      </c>
      <c r="R94" s="2" t="e">
        <f>F94=#REF!</f>
        <v>#REF!</v>
      </c>
      <c r="S94" s="2" t="e">
        <f>G94=#REF!</f>
        <v>#REF!</v>
      </c>
      <c r="T94" s="2" t="e">
        <f>H94=#REF!</f>
        <v>#REF!</v>
      </c>
      <c r="U94" s="2" t="e">
        <f>I94=#REF!</f>
        <v>#REF!</v>
      </c>
      <c r="V94" s="2" t="e">
        <f>J94=#REF!</f>
        <v>#REF!</v>
      </c>
      <c r="W94" s="88" t="e">
        <f>K94-#REF!</f>
        <v>#REF!</v>
      </c>
    </row>
    <row r="95" spans="1:23" x14ac:dyDescent="0.25">
      <c r="A95" s="2" t="str">
        <f t="shared" si="5"/>
        <v>Flintshire_9</v>
      </c>
      <c r="B95" s="86" t="s">
        <v>46</v>
      </c>
      <c r="C95" s="86" t="s">
        <v>50</v>
      </c>
      <c r="D95" s="86">
        <v>9</v>
      </c>
      <c r="E95" s="86" t="s">
        <v>32</v>
      </c>
      <c r="F95" s="86">
        <v>522</v>
      </c>
      <c r="G95" s="86">
        <v>174</v>
      </c>
      <c r="H95" s="86">
        <v>2.57695060844667</v>
      </c>
      <c r="I95" s="86">
        <v>44</v>
      </c>
      <c r="J95" s="86">
        <v>14.666666666666666</v>
      </c>
      <c r="K95" s="86">
        <v>2.7829999999999999</v>
      </c>
      <c r="M95" s="86" t="str">
        <f t="shared" si="6"/>
        <v>Pneumonia</v>
      </c>
      <c r="N95" s="2" t="b">
        <f t="shared" si="7"/>
        <v>1</v>
      </c>
      <c r="P95" s="2" t="s">
        <v>168</v>
      </c>
      <c r="R95" s="2" t="e">
        <f>F95=#REF!</f>
        <v>#REF!</v>
      </c>
      <c r="S95" s="2" t="e">
        <f>G95=#REF!</f>
        <v>#REF!</v>
      </c>
      <c r="T95" s="2" t="e">
        <f>H95=#REF!</f>
        <v>#REF!</v>
      </c>
      <c r="U95" s="2" t="e">
        <f>I95=#REF!</f>
        <v>#REF!</v>
      </c>
      <c r="V95" s="2" t="e">
        <f>J95=#REF!</f>
        <v>#REF!</v>
      </c>
      <c r="W95" s="88" t="e">
        <f>K95-#REF!</f>
        <v>#REF!</v>
      </c>
    </row>
    <row r="96" spans="1:23" x14ac:dyDescent="0.25">
      <c r="A96" s="2" t="str">
        <f t="shared" si="5"/>
        <v>Flintshire_10</v>
      </c>
      <c r="B96" s="86" t="s">
        <v>46</v>
      </c>
      <c r="C96" s="86" t="s">
        <v>50</v>
      </c>
      <c r="D96" s="86">
        <v>10</v>
      </c>
      <c r="E96" s="86" t="s">
        <v>33</v>
      </c>
      <c r="F96" s="86">
        <v>458</v>
      </c>
      <c r="G96" s="86">
        <v>152.66666666666666</v>
      </c>
      <c r="H96" s="86">
        <v>2.2610026411275399</v>
      </c>
      <c r="I96" s="86">
        <v>44</v>
      </c>
      <c r="J96" s="86">
        <v>14.666666666666666</v>
      </c>
      <c r="K96" s="86">
        <v>2.7829999999999999</v>
      </c>
      <c r="M96" s="86" t="str">
        <f t="shared" si="6"/>
        <v>Stroke</v>
      </c>
      <c r="N96" s="2" t="b">
        <f t="shared" si="7"/>
        <v>1</v>
      </c>
      <c r="P96" s="2" t="s">
        <v>169</v>
      </c>
      <c r="R96" s="2" t="e">
        <f>F96=#REF!</f>
        <v>#REF!</v>
      </c>
      <c r="S96" s="2" t="e">
        <f>G96=#REF!</f>
        <v>#REF!</v>
      </c>
      <c r="T96" s="2" t="e">
        <f>H96=#REF!</f>
        <v>#REF!</v>
      </c>
      <c r="U96" s="2" t="e">
        <f>I96=#REF!</f>
        <v>#REF!</v>
      </c>
      <c r="V96" s="2" t="e">
        <f>J96=#REF!</f>
        <v>#REF!</v>
      </c>
      <c r="W96" s="88" t="e">
        <f>K96-#REF!</f>
        <v>#REF!</v>
      </c>
    </row>
    <row r="97" spans="1:23" x14ac:dyDescent="0.25">
      <c r="A97" s="2" t="str">
        <f t="shared" si="5"/>
        <v>Flintshire_11</v>
      </c>
      <c r="B97" s="86" t="s">
        <v>46</v>
      </c>
      <c r="C97" s="86" t="s">
        <v>50</v>
      </c>
      <c r="D97" s="86">
        <v>11</v>
      </c>
      <c r="E97" s="86" t="s">
        <v>43</v>
      </c>
      <c r="F97" s="86">
        <v>10721.5</v>
      </c>
      <c r="G97" s="86">
        <v>3573.8333333333326</v>
      </c>
      <c r="H97" s="86">
        <v>52.92868955643867</v>
      </c>
      <c r="I97" s="86">
        <v>777</v>
      </c>
      <c r="J97" s="86">
        <v>259</v>
      </c>
      <c r="K97" s="86">
        <v>49.145600000000009</v>
      </c>
      <c r="M97" s="86" t="str">
        <f t="shared" si="6"/>
        <v>Top 10</v>
      </c>
      <c r="N97" s="2" t="b">
        <f t="shared" si="7"/>
        <v>1</v>
      </c>
      <c r="R97" s="2" t="e">
        <f>F97=#REF!</f>
        <v>#REF!</v>
      </c>
      <c r="S97" s="2" t="e">
        <f>G97=#REF!</f>
        <v>#REF!</v>
      </c>
      <c r="T97" s="2" t="e">
        <f>H97=#REF!</f>
        <v>#REF!</v>
      </c>
      <c r="U97" s="2" t="e">
        <f>I97=#REF!</f>
        <v>#REF!</v>
      </c>
      <c r="V97" s="2" t="e">
        <f>J97=#REF!</f>
        <v>#REF!</v>
      </c>
      <c r="W97" s="95" t="e">
        <f>K97-#REF!</f>
        <v>#REF!</v>
      </c>
    </row>
    <row r="98" spans="1:23" x14ac:dyDescent="0.25">
      <c r="A98" s="2" t="str">
        <f t="shared" si="5"/>
        <v>Flintshire_12</v>
      </c>
      <c r="B98" s="86" t="s">
        <v>46</v>
      </c>
      <c r="C98" s="86" t="s">
        <v>50</v>
      </c>
      <c r="D98" s="86">
        <v>12</v>
      </c>
      <c r="E98" s="86" t="s">
        <v>95</v>
      </c>
      <c r="F98" s="86">
        <v>20256.5</v>
      </c>
      <c r="G98" s="86">
        <v>6752.166666666667</v>
      </c>
      <c r="H98" s="86"/>
      <c r="I98" s="86">
        <v>1581</v>
      </c>
      <c r="J98" s="86">
        <v>527</v>
      </c>
      <c r="K98" s="86"/>
      <c r="M98" s="86" t="str">
        <f t="shared" si="6"/>
        <v>All causes</v>
      </c>
      <c r="N98" s="2" t="b">
        <f t="shared" si="7"/>
        <v>1</v>
      </c>
      <c r="R98" s="2" t="e">
        <f>F98=#REF!</f>
        <v>#REF!</v>
      </c>
      <c r="S98" s="2" t="e">
        <f>G98=#REF!</f>
        <v>#REF!</v>
      </c>
      <c r="T98" s="2" t="e">
        <f>H98=#REF!</f>
        <v>#REF!</v>
      </c>
      <c r="U98" s="2" t="e">
        <f>I98=#REF!</f>
        <v>#REF!</v>
      </c>
      <c r="V98" s="2" t="e">
        <f>J98=#REF!</f>
        <v>#REF!</v>
      </c>
      <c r="W98" s="2" t="e">
        <f>K98=#REF!</f>
        <v>#REF!</v>
      </c>
    </row>
    <row r="99" spans="1:23" x14ac:dyDescent="0.25">
      <c r="A99" s="2" t="str">
        <f t="shared" si="5"/>
        <v>Denbighshire_1</v>
      </c>
      <c r="B99" s="90" t="s">
        <v>46</v>
      </c>
      <c r="C99" s="90" t="s">
        <v>51</v>
      </c>
      <c r="D99" s="90">
        <v>1</v>
      </c>
      <c r="E99" s="90" t="s">
        <v>23</v>
      </c>
      <c r="F99" s="90">
        <v>1570</v>
      </c>
      <c r="G99" s="90">
        <v>523.33333333333337</v>
      </c>
      <c r="H99" s="90">
        <v>11.1426543647977</v>
      </c>
      <c r="I99" s="90">
        <v>154</v>
      </c>
      <c r="J99" s="90">
        <v>51.333333333333336</v>
      </c>
      <c r="K99" s="90">
        <v>13.438000000000001</v>
      </c>
      <c r="M99" s="90" t="str">
        <f t="shared" si="6"/>
        <v>Coronary heart disease</v>
      </c>
      <c r="N99" s="2" t="b">
        <f t="shared" si="7"/>
        <v>1</v>
      </c>
      <c r="P99" s="2" t="s">
        <v>160</v>
      </c>
      <c r="R99" s="2" t="e">
        <f>F99=#REF!</f>
        <v>#REF!</v>
      </c>
      <c r="S99" s="2" t="e">
        <f>G99=#REF!</f>
        <v>#REF!</v>
      </c>
      <c r="T99" s="2" t="e">
        <f>H99=#REF!</f>
        <v>#REF!</v>
      </c>
      <c r="U99" s="2" t="e">
        <f>I99=#REF!</f>
        <v>#REF!</v>
      </c>
      <c r="V99" s="2" t="e">
        <f>J99=#REF!</f>
        <v>#REF!</v>
      </c>
      <c r="W99" s="92" t="e">
        <f>K99-#REF!</f>
        <v>#REF!</v>
      </c>
    </row>
    <row r="100" spans="1:23" x14ac:dyDescent="0.25">
      <c r="A100" s="2" t="str">
        <f t="shared" si="5"/>
        <v>Denbighshire_2</v>
      </c>
      <c r="B100" s="90" t="s">
        <v>46</v>
      </c>
      <c r="C100" s="90" t="s">
        <v>51</v>
      </c>
      <c r="D100" s="90">
        <v>2</v>
      </c>
      <c r="E100" s="90" t="s">
        <v>24</v>
      </c>
      <c r="F100" s="90">
        <v>1093</v>
      </c>
      <c r="G100" s="90">
        <v>364.33333333333331</v>
      </c>
      <c r="H100" s="90">
        <v>7.7572746628814802</v>
      </c>
      <c r="I100" s="90">
        <v>44</v>
      </c>
      <c r="J100" s="90">
        <v>14.666666666666666</v>
      </c>
      <c r="K100" s="90">
        <v>3.8393999999999999</v>
      </c>
      <c r="M100" s="90" t="str">
        <f t="shared" si="6"/>
        <v>Accidents</v>
      </c>
      <c r="N100" s="2" t="b">
        <f t="shared" si="7"/>
        <v>1</v>
      </c>
      <c r="P100" s="2" t="s">
        <v>161</v>
      </c>
      <c r="R100" s="2" t="e">
        <f>F100=#REF!</f>
        <v>#REF!</v>
      </c>
      <c r="S100" s="2" t="e">
        <f>G100=#REF!</f>
        <v>#REF!</v>
      </c>
      <c r="T100" s="2" t="e">
        <f>H100=#REF!</f>
        <v>#REF!</v>
      </c>
      <c r="U100" s="2" t="e">
        <f>I100=#REF!</f>
        <v>#REF!</v>
      </c>
      <c r="V100" s="2" t="e">
        <f>J100=#REF!</f>
        <v>#REF!</v>
      </c>
      <c r="W100" s="92" t="e">
        <f>K100-#REF!</f>
        <v>#REF!</v>
      </c>
    </row>
    <row r="101" spans="1:23" x14ac:dyDescent="0.25">
      <c r="A101" s="2" t="str">
        <f t="shared" si="5"/>
        <v>Denbighshire_3</v>
      </c>
      <c r="B101" s="90" t="s">
        <v>46</v>
      </c>
      <c r="C101" s="90" t="s">
        <v>51</v>
      </c>
      <c r="D101" s="90">
        <v>3</v>
      </c>
      <c r="E101" s="90" t="s">
        <v>25</v>
      </c>
      <c r="F101" s="90">
        <v>827</v>
      </c>
      <c r="G101" s="90">
        <v>275.66666666666669</v>
      </c>
      <c r="H101" s="90">
        <v>5.8694109297374002</v>
      </c>
      <c r="I101" s="90">
        <v>100</v>
      </c>
      <c r="J101" s="90">
        <v>33.333333333333336</v>
      </c>
      <c r="K101" s="90">
        <v>8.7260000000000009</v>
      </c>
      <c r="M101" s="90" t="str">
        <f t="shared" si="6"/>
        <v>Lung cancer</v>
      </c>
      <c r="N101" s="2" t="b">
        <f t="shared" si="7"/>
        <v>1</v>
      </c>
      <c r="P101" s="2" t="s">
        <v>162</v>
      </c>
      <c r="R101" s="2" t="e">
        <f>F101=#REF!</f>
        <v>#REF!</v>
      </c>
      <c r="S101" s="2" t="e">
        <f>G101=#REF!</f>
        <v>#REF!</v>
      </c>
      <c r="T101" s="2" t="e">
        <f>H101=#REF!</f>
        <v>#REF!</v>
      </c>
      <c r="U101" s="2" t="e">
        <f>I101=#REF!</f>
        <v>#REF!</v>
      </c>
      <c r="V101" s="2" t="e">
        <f>J101=#REF!</f>
        <v>#REF!</v>
      </c>
      <c r="W101" s="92" t="e">
        <f>K101-#REF!</f>
        <v>#REF!</v>
      </c>
    </row>
    <row r="102" spans="1:23" x14ac:dyDescent="0.25">
      <c r="A102" s="2" t="str">
        <f t="shared" si="5"/>
        <v>Denbighshire_4</v>
      </c>
      <c r="B102" s="90" t="s">
        <v>46</v>
      </c>
      <c r="C102" s="90" t="s">
        <v>51</v>
      </c>
      <c r="D102" s="90">
        <v>4</v>
      </c>
      <c r="E102" s="90" t="s">
        <v>27</v>
      </c>
      <c r="F102" s="90">
        <v>704.5</v>
      </c>
      <c r="G102" s="90">
        <v>234.83333333333334</v>
      </c>
      <c r="H102" s="90">
        <v>5</v>
      </c>
      <c r="I102" s="90">
        <v>21</v>
      </c>
      <c r="J102" s="90">
        <v>7</v>
      </c>
      <c r="K102" s="90">
        <v>1.8324</v>
      </c>
      <c r="M102" s="90" t="str">
        <f t="shared" si="6"/>
        <v>Suicides</v>
      </c>
      <c r="N102" s="2" t="b">
        <f t="shared" si="7"/>
        <v>1</v>
      </c>
      <c r="P102" s="2" t="s">
        <v>163</v>
      </c>
      <c r="R102" s="2" t="e">
        <f>F102=#REF!</f>
        <v>#REF!</v>
      </c>
      <c r="S102" s="2" t="e">
        <f>G102=#REF!</f>
        <v>#REF!</v>
      </c>
      <c r="T102" s="2" t="e">
        <f>H102=#REF!</f>
        <v>#REF!</v>
      </c>
      <c r="U102" s="2" t="e">
        <f>I102=#REF!</f>
        <v>#REF!</v>
      </c>
      <c r="V102" s="2" t="e">
        <f>J102=#REF!</f>
        <v>#REF!</v>
      </c>
      <c r="W102" s="92" t="e">
        <f>K102-#REF!</f>
        <v>#REF!</v>
      </c>
    </row>
    <row r="103" spans="1:23" x14ac:dyDescent="0.25">
      <c r="A103" s="2" t="str">
        <f t="shared" si="5"/>
        <v>Denbighshire_5</v>
      </c>
      <c r="B103" s="90" t="s">
        <v>46</v>
      </c>
      <c r="C103" s="90" t="s">
        <v>51</v>
      </c>
      <c r="D103" s="90">
        <v>5</v>
      </c>
      <c r="E103" s="90" t="s">
        <v>29</v>
      </c>
      <c r="F103" s="90">
        <v>626</v>
      </c>
      <c r="G103" s="90">
        <v>208.66666666666666</v>
      </c>
      <c r="H103" s="90">
        <v>4.44286728176011</v>
      </c>
      <c r="I103" s="90">
        <v>74</v>
      </c>
      <c r="J103" s="90">
        <v>24.666666666666668</v>
      </c>
      <c r="K103" s="90">
        <v>6.4572000000000003</v>
      </c>
      <c r="M103" s="90" t="str">
        <f t="shared" si="6"/>
        <v>COPD</v>
      </c>
      <c r="N103" s="2" t="b">
        <f t="shared" si="7"/>
        <v>1</v>
      </c>
      <c r="P103" s="2" t="s">
        <v>165</v>
      </c>
      <c r="R103" s="2" t="e">
        <f>F103=#REF!</f>
        <v>#REF!</v>
      </c>
      <c r="S103" s="2" t="e">
        <f>G103=#REF!</f>
        <v>#REF!</v>
      </c>
      <c r="T103" s="2" t="e">
        <f>H103=#REF!</f>
        <v>#REF!</v>
      </c>
      <c r="U103" s="2" t="e">
        <f>I103=#REF!</f>
        <v>#REF!</v>
      </c>
      <c r="V103" s="2" t="e">
        <f>J103=#REF!</f>
        <v>#REF!</v>
      </c>
      <c r="W103" s="92" t="e">
        <f>K103-#REF!</f>
        <v>#REF!</v>
      </c>
    </row>
    <row r="104" spans="1:23" x14ac:dyDescent="0.25">
      <c r="A104" s="2" t="str">
        <f t="shared" si="5"/>
        <v>Denbighshire_6</v>
      </c>
      <c r="B104" s="90" t="s">
        <v>46</v>
      </c>
      <c r="C104" s="90" t="s">
        <v>51</v>
      </c>
      <c r="D104" s="90">
        <v>6</v>
      </c>
      <c r="E104" s="90" t="s">
        <v>96</v>
      </c>
      <c r="F104" s="90">
        <v>596</v>
      </c>
      <c r="G104" s="90">
        <v>198.66666666666666</v>
      </c>
      <c r="H104" s="90">
        <v>4.2299503193754404</v>
      </c>
      <c r="I104" s="90">
        <v>8</v>
      </c>
      <c r="J104" s="90">
        <v>2.6666666666666665</v>
      </c>
      <c r="K104" s="90">
        <v>0.69799999999999995</v>
      </c>
      <c r="M104" s="90" t="str">
        <f t="shared" si="6"/>
        <v>Infant deaths*</v>
      </c>
      <c r="N104" s="2" t="b">
        <f t="shared" si="7"/>
        <v>1</v>
      </c>
      <c r="P104" s="2" t="s">
        <v>164</v>
      </c>
      <c r="R104" s="2" t="e">
        <f>F104=#REF!</f>
        <v>#REF!</v>
      </c>
      <c r="S104" s="2" t="e">
        <f>G104=#REF!</f>
        <v>#REF!</v>
      </c>
      <c r="T104" s="2" t="e">
        <f>H104=#REF!</f>
        <v>#REF!</v>
      </c>
      <c r="U104" s="2" t="e">
        <f>I104=#REF!</f>
        <v>#REF!</v>
      </c>
      <c r="V104" s="2" t="e">
        <f>J104=#REF!</f>
        <v>#REF!</v>
      </c>
      <c r="W104" s="92" t="e">
        <f>K104-#REF!</f>
        <v>#REF!</v>
      </c>
    </row>
    <row r="105" spans="1:23" x14ac:dyDescent="0.25">
      <c r="A105" s="2" t="str">
        <f t="shared" si="5"/>
        <v>Denbighshire_7</v>
      </c>
      <c r="B105" s="90" t="s">
        <v>46</v>
      </c>
      <c r="C105" s="90" t="s">
        <v>51</v>
      </c>
      <c r="D105" s="90">
        <v>7</v>
      </c>
      <c r="E105" s="90" t="s">
        <v>30</v>
      </c>
      <c r="F105" s="90">
        <v>509.5</v>
      </c>
      <c r="G105" s="90">
        <v>169.83333333333334</v>
      </c>
      <c r="H105" s="90">
        <v>3.6160397444996502</v>
      </c>
      <c r="I105" s="90">
        <v>37</v>
      </c>
      <c r="J105" s="90">
        <v>12.333333333333334</v>
      </c>
      <c r="K105" s="90">
        <v>3.2286000000000001</v>
      </c>
      <c r="M105" s="90" t="str">
        <f t="shared" si="6"/>
        <v>Breast cancer</v>
      </c>
      <c r="N105" s="2" t="b">
        <f t="shared" si="7"/>
        <v>1</v>
      </c>
      <c r="P105" s="2" t="s">
        <v>167</v>
      </c>
      <c r="R105" s="2" t="e">
        <f>F105=#REF!</f>
        <v>#REF!</v>
      </c>
      <c r="S105" s="2" t="e">
        <f>G105=#REF!</f>
        <v>#REF!</v>
      </c>
      <c r="T105" s="2" t="e">
        <f>H105=#REF!</f>
        <v>#REF!</v>
      </c>
      <c r="U105" s="2" t="e">
        <f>I105=#REF!</f>
        <v>#REF!</v>
      </c>
      <c r="V105" s="2" t="e">
        <f>J105=#REF!</f>
        <v>#REF!</v>
      </c>
      <c r="W105" s="92" t="e">
        <f>K105-#REF!</f>
        <v>#REF!</v>
      </c>
    </row>
    <row r="106" spans="1:23" x14ac:dyDescent="0.25">
      <c r="A106" s="2" t="str">
        <f t="shared" si="5"/>
        <v>Denbighshire_8</v>
      </c>
      <c r="B106" s="90" t="s">
        <v>46</v>
      </c>
      <c r="C106" s="90" t="s">
        <v>51</v>
      </c>
      <c r="D106" s="90">
        <v>8</v>
      </c>
      <c r="E106" s="90" t="s">
        <v>28</v>
      </c>
      <c r="F106" s="90">
        <v>508.5</v>
      </c>
      <c r="G106" s="90">
        <v>169.5</v>
      </c>
      <c r="H106" s="90">
        <v>3.60894251242016</v>
      </c>
      <c r="I106" s="90">
        <v>27</v>
      </c>
      <c r="J106" s="90">
        <v>9</v>
      </c>
      <c r="K106" s="90">
        <v>2.3559999999999999</v>
      </c>
      <c r="M106" s="90" t="str">
        <f t="shared" si="6"/>
        <v>Alcoholic liver disease</v>
      </c>
      <c r="N106" s="2" t="b">
        <f t="shared" si="7"/>
        <v>1</v>
      </c>
      <c r="P106" s="2" t="s">
        <v>28</v>
      </c>
      <c r="R106" s="2" t="e">
        <f>F106=#REF!</f>
        <v>#REF!</v>
      </c>
      <c r="S106" s="2" t="e">
        <f>G106=#REF!</f>
        <v>#REF!</v>
      </c>
      <c r="T106" s="2" t="e">
        <f>H106=#REF!</f>
        <v>#REF!</v>
      </c>
      <c r="U106" s="2" t="e">
        <f>I106=#REF!</f>
        <v>#REF!</v>
      </c>
      <c r="V106" s="2" t="e">
        <f>J106=#REF!</f>
        <v>#REF!</v>
      </c>
      <c r="W106" s="92" t="e">
        <f>K106-#REF!</f>
        <v>#REF!</v>
      </c>
    </row>
    <row r="107" spans="1:23" x14ac:dyDescent="0.25">
      <c r="A107" s="2" t="str">
        <f t="shared" si="5"/>
        <v>Denbighshire_9</v>
      </c>
      <c r="B107" s="90" t="s">
        <v>46</v>
      </c>
      <c r="C107" s="90" t="s">
        <v>51</v>
      </c>
      <c r="D107" s="90">
        <v>9</v>
      </c>
      <c r="E107" s="90" t="s">
        <v>31</v>
      </c>
      <c r="F107" s="90">
        <v>439.5</v>
      </c>
      <c r="G107" s="90">
        <v>146.5</v>
      </c>
      <c r="H107" s="90">
        <v>3.11923349893542</v>
      </c>
      <c r="I107" s="90">
        <v>35</v>
      </c>
      <c r="J107" s="90">
        <v>11.666666666666666</v>
      </c>
      <c r="K107" s="90">
        <v>3.0541</v>
      </c>
      <c r="M107" s="90" t="str">
        <f t="shared" si="6"/>
        <v>Colorectal cancer</v>
      </c>
      <c r="N107" s="2" t="b">
        <f t="shared" si="7"/>
        <v>1</v>
      </c>
      <c r="P107" s="2" t="s">
        <v>166</v>
      </c>
      <c r="R107" s="2" t="e">
        <f>F107=#REF!</f>
        <v>#REF!</v>
      </c>
      <c r="S107" s="2" t="e">
        <f>G107=#REF!</f>
        <v>#REF!</v>
      </c>
      <c r="T107" s="2" t="e">
        <f>H107=#REF!</f>
        <v>#REF!</v>
      </c>
      <c r="U107" s="2" t="e">
        <f>I107=#REF!</f>
        <v>#REF!</v>
      </c>
      <c r="V107" s="2" t="e">
        <f>J107=#REF!</f>
        <v>#REF!</v>
      </c>
      <c r="W107" s="92" t="e">
        <f>K107-#REF!</f>
        <v>#REF!</v>
      </c>
    </row>
    <row r="108" spans="1:23" x14ac:dyDescent="0.25">
      <c r="A108" s="2" t="str">
        <f t="shared" si="5"/>
        <v>Denbighshire_10</v>
      </c>
      <c r="B108" s="90" t="s">
        <v>46</v>
      </c>
      <c r="C108" s="90" t="s">
        <v>51</v>
      </c>
      <c r="D108" s="90">
        <v>10</v>
      </c>
      <c r="E108" s="90" t="s">
        <v>32</v>
      </c>
      <c r="F108" s="90">
        <v>301.5</v>
      </c>
      <c r="G108" s="90">
        <v>100.5</v>
      </c>
      <c r="H108" s="90">
        <v>2.1398154719659299</v>
      </c>
      <c r="I108" s="90">
        <v>27</v>
      </c>
      <c r="J108" s="90">
        <v>9</v>
      </c>
      <c r="K108" s="90">
        <v>2.3559999999999999</v>
      </c>
      <c r="M108" s="90" t="str">
        <f t="shared" si="6"/>
        <v>Pneumonia</v>
      </c>
      <c r="N108" s="2" t="b">
        <f t="shared" si="7"/>
        <v>1</v>
      </c>
      <c r="P108" s="2" t="s">
        <v>168</v>
      </c>
      <c r="R108" s="2" t="e">
        <f>F108=#REF!</f>
        <v>#REF!</v>
      </c>
      <c r="S108" s="2" t="e">
        <f>G108=#REF!</f>
        <v>#REF!</v>
      </c>
      <c r="T108" s="2" t="e">
        <f>H108=#REF!</f>
        <v>#REF!</v>
      </c>
      <c r="U108" s="2" t="e">
        <f>I108=#REF!</f>
        <v>#REF!</v>
      </c>
      <c r="V108" s="2" t="e">
        <f>J108=#REF!</f>
        <v>#REF!</v>
      </c>
      <c r="W108" s="92" t="e">
        <f>K108-#REF!</f>
        <v>#REF!</v>
      </c>
    </row>
    <row r="109" spans="1:23" x14ac:dyDescent="0.25">
      <c r="A109" s="2" t="str">
        <f t="shared" si="5"/>
        <v>Denbighshire_11</v>
      </c>
      <c r="B109" s="90" t="s">
        <v>46</v>
      </c>
      <c r="C109" s="90" t="s">
        <v>51</v>
      </c>
      <c r="D109" s="90">
        <v>11</v>
      </c>
      <c r="E109" s="90" t="s">
        <v>43</v>
      </c>
      <c r="F109" s="90">
        <v>7175.5</v>
      </c>
      <c r="G109" s="90">
        <v>2391.8333333333335</v>
      </c>
      <c r="H109" s="90">
        <v>50.926188786373288</v>
      </c>
      <c r="I109" s="90">
        <v>527</v>
      </c>
      <c r="J109" s="90">
        <v>175.66666666666666</v>
      </c>
      <c r="K109" s="90">
        <v>45.985700000000001</v>
      </c>
      <c r="M109" s="90" t="str">
        <f t="shared" si="6"/>
        <v>Top 10</v>
      </c>
      <c r="N109" s="2" t="b">
        <f t="shared" si="7"/>
        <v>1</v>
      </c>
      <c r="R109" s="2" t="e">
        <f>F109=#REF!</f>
        <v>#REF!</v>
      </c>
      <c r="S109" s="2" t="e">
        <f>G109=#REF!</f>
        <v>#REF!</v>
      </c>
      <c r="T109" s="2" t="e">
        <f>H109=#REF!</f>
        <v>#REF!</v>
      </c>
      <c r="U109" s="2" t="e">
        <f>I109=#REF!</f>
        <v>#REF!</v>
      </c>
      <c r="V109" s="2" t="e">
        <f>J109=#REF!</f>
        <v>#REF!</v>
      </c>
      <c r="W109" s="95" t="e">
        <f>K109-#REF!</f>
        <v>#REF!</v>
      </c>
    </row>
    <row r="110" spans="1:23" x14ac:dyDescent="0.25">
      <c r="A110" s="2" t="str">
        <f t="shared" si="5"/>
        <v>Denbighshire_12</v>
      </c>
      <c r="B110" s="90" t="s">
        <v>46</v>
      </c>
      <c r="C110" s="90" t="s">
        <v>51</v>
      </c>
      <c r="D110" s="90">
        <v>12</v>
      </c>
      <c r="E110" s="90" t="s">
        <v>95</v>
      </c>
      <c r="F110" s="90">
        <v>14090</v>
      </c>
      <c r="G110" s="90">
        <v>4696.666666666667</v>
      </c>
      <c r="H110" s="90"/>
      <c r="I110" s="90">
        <v>1146</v>
      </c>
      <c r="J110" s="90">
        <v>382</v>
      </c>
      <c r="K110" s="90"/>
      <c r="M110" s="90" t="str">
        <f t="shared" si="6"/>
        <v>All causes</v>
      </c>
      <c r="N110" s="2" t="b">
        <f t="shared" si="7"/>
        <v>1</v>
      </c>
      <c r="R110" s="2" t="e">
        <f>F110=#REF!</f>
        <v>#REF!</v>
      </c>
      <c r="S110" s="2" t="e">
        <f>G110=#REF!</f>
        <v>#REF!</v>
      </c>
      <c r="T110" s="2" t="e">
        <f>H110=#REF!</f>
        <v>#REF!</v>
      </c>
      <c r="U110" s="2" t="e">
        <f>I110=#REF!</f>
        <v>#REF!</v>
      </c>
      <c r="V110" s="2" t="e">
        <f>J110=#REF!</f>
        <v>#REF!</v>
      </c>
      <c r="W110" s="2" t="e">
        <f>K110=#REF!</f>
        <v>#REF!</v>
      </c>
    </row>
    <row r="111" spans="1:23" x14ac:dyDescent="0.25">
      <c r="A111" s="2" t="str">
        <f t="shared" si="5"/>
        <v>Hywel Dda UHB_1</v>
      </c>
      <c r="B111" s="94" t="s">
        <v>119</v>
      </c>
      <c r="C111" s="94" t="s">
        <v>68</v>
      </c>
      <c r="D111" s="94">
        <v>1</v>
      </c>
      <c r="E111" s="94" t="s">
        <v>23</v>
      </c>
      <c r="F111" s="94">
        <v>5699.5</v>
      </c>
      <c r="G111" s="94">
        <v>1899.8333333333333</v>
      </c>
      <c r="H111" s="94">
        <v>11.4444344045862</v>
      </c>
      <c r="I111" s="94">
        <v>587</v>
      </c>
      <c r="J111" s="94">
        <v>195.66666666666666</v>
      </c>
      <c r="K111" s="94">
        <v>14.5693</v>
      </c>
      <c r="M111" s="94" t="str">
        <f t="shared" si="6"/>
        <v>Coronary heart disease</v>
      </c>
      <c r="N111" s="2" t="b">
        <f t="shared" si="7"/>
        <v>1</v>
      </c>
      <c r="P111" s="2" t="s">
        <v>160</v>
      </c>
      <c r="R111" s="2" t="e">
        <f>F111=#REF!</f>
        <v>#REF!</v>
      </c>
      <c r="S111" s="2" t="e">
        <f>G111=#REF!</f>
        <v>#REF!</v>
      </c>
      <c r="T111" s="2" t="e">
        <f>H111=#REF!</f>
        <v>#REF!</v>
      </c>
      <c r="U111" s="2" t="e">
        <f>I111=#REF!</f>
        <v>#REF!</v>
      </c>
      <c r="V111" s="2" t="e">
        <f>J111=#REF!</f>
        <v>#REF!</v>
      </c>
      <c r="W111" s="88" t="e">
        <f>K111-#REF!</f>
        <v>#REF!</v>
      </c>
    </row>
    <row r="112" spans="1:23" x14ac:dyDescent="0.25">
      <c r="A112" s="2" t="str">
        <f t="shared" si="5"/>
        <v>Hywel Dda UHB_2</v>
      </c>
      <c r="B112" s="94" t="s">
        <v>119</v>
      </c>
      <c r="C112" s="94" t="s">
        <v>68</v>
      </c>
      <c r="D112" s="94">
        <v>2</v>
      </c>
      <c r="E112" s="94" t="s">
        <v>24</v>
      </c>
      <c r="F112" s="94">
        <v>5623.5</v>
      </c>
      <c r="G112" s="94">
        <v>1874.5</v>
      </c>
      <c r="H112" s="94">
        <v>11.291828559380701</v>
      </c>
      <c r="I112" s="94">
        <v>189</v>
      </c>
      <c r="J112" s="94">
        <v>63</v>
      </c>
      <c r="K112" s="94">
        <v>4.6909000000000001</v>
      </c>
      <c r="M112" s="94" t="str">
        <f t="shared" si="6"/>
        <v>Accidents</v>
      </c>
      <c r="N112" s="2" t="b">
        <f t="shared" si="7"/>
        <v>1</v>
      </c>
      <c r="P112" s="2" t="s">
        <v>161</v>
      </c>
      <c r="R112" s="2" t="e">
        <f>F112=#REF!</f>
        <v>#REF!</v>
      </c>
      <c r="S112" s="2" t="e">
        <f>G112=#REF!</f>
        <v>#REF!</v>
      </c>
      <c r="T112" s="2" t="e">
        <f>H112=#REF!</f>
        <v>#REF!</v>
      </c>
      <c r="U112" s="2" t="e">
        <f>I112=#REF!</f>
        <v>#REF!</v>
      </c>
      <c r="V112" s="2" t="e">
        <f>J112=#REF!</f>
        <v>#REF!</v>
      </c>
      <c r="W112" s="88" t="e">
        <f>K112-#REF!</f>
        <v>#REF!</v>
      </c>
    </row>
    <row r="113" spans="1:23" x14ac:dyDescent="0.25">
      <c r="A113" s="2" t="str">
        <f t="shared" si="5"/>
        <v>Hywel Dda UHB_3</v>
      </c>
      <c r="B113" s="94" t="s">
        <v>119</v>
      </c>
      <c r="C113" s="94" t="s">
        <v>68</v>
      </c>
      <c r="D113" s="94">
        <v>3</v>
      </c>
      <c r="E113" s="94" t="s">
        <v>25</v>
      </c>
      <c r="F113" s="94">
        <v>3530.5</v>
      </c>
      <c r="G113" s="94">
        <v>1176.8333333333333</v>
      </c>
      <c r="H113" s="94">
        <v>7.0891439012881099</v>
      </c>
      <c r="I113" s="94">
        <v>401</v>
      </c>
      <c r="J113" s="94">
        <v>133.66666666666666</v>
      </c>
      <c r="K113" s="94">
        <v>9.9527999999999999</v>
      </c>
      <c r="M113" s="94" t="str">
        <f t="shared" si="6"/>
        <v>Lung cancer</v>
      </c>
      <c r="N113" s="2" t="b">
        <f t="shared" si="7"/>
        <v>1</v>
      </c>
      <c r="P113" s="2" t="s">
        <v>162</v>
      </c>
      <c r="R113" s="2" t="e">
        <f>F113=#REF!</f>
        <v>#REF!</v>
      </c>
      <c r="S113" s="2" t="e">
        <f>G113=#REF!</f>
        <v>#REF!</v>
      </c>
      <c r="T113" s="2" t="e">
        <f>H113=#REF!</f>
        <v>#REF!</v>
      </c>
      <c r="U113" s="2" t="e">
        <f>I113=#REF!</f>
        <v>#REF!</v>
      </c>
      <c r="V113" s="2" t="e">
        <f>J113=#REF!</f>
        <v>#REF!</v>
      </c>
      <c r="W113" s="88" t="e">
        <f>K113-#REF!</f>
        <v>#REF!</v>
      </c>
    </row>
    <row r="114" spans="1:23" x14ac:dyDescent="0.25">
      <c r="A114" s="2" t="str">
        <f t="shared" si="5"/>
        <v>Hywel Dda UHB_4</v>
      </c>
      <c r="B114" s="94" t="s">
        <v>119</v>
      </c>
      <c r="C114" s="94" t="s">
        <v>68</v>
      </c>
      <c r="D114" s="94">
        <v>4</v>
      </c>
      <c r="E114" s="94" t="s">
        <v>27</v>
      </c>
      <c r="F114" s="94">
        <v>3197.5</v>
      </c>
      <c r="G114" s="94">
        <v>1065.8333333333333</v>
      </c>
      <c r="H114" s="94">
        <v>6.4204893426904803</v>
      </c>
      <c r="I114" s="94">
        <v>109</v>
      </c>
      <c r="J114" s="94">
        <v>36.333333333333336</v>
      </c>
      <c r="K114" s="94">
        <v>2.7052999999999998</v>
      </c>
      <c r="M114" s="94" t="str">
        <f t="shared" si="6"/>
        <v>Suicides</v>
      </c>
      <c r="N114" s="2" t="b">
        <f t="shared" si="7"/>
        <v>1</v>
      </c>
      <c r="P114" s="2" t="s">
        <v>163</v>
      </c>
      <c r="R114" s="2" t="e">
        <f>F114=#REF!</f>
        <v>#REF!</v>
      </c>
      <c r="S114" s="2" t="e">
        <f>G114=#REF!</f>
        <v>#REF!</v>
      </c>
      <c r="T114" s="2" t="e">
        <f>H114=#REF!</f>
        <v>#REF!</v>
      </c>
      <c r="U114" s="2" t="e">
        <f>I114=#REF!</f>
        <v>#REF!</v>
      </c>
      <c r="V114" s="2" t="e">
        <f>J114=#REF!</f>
        <v>#REF!</v>
      </c>
      <c r="W114" s="88" t="e">
        <f>K114-#REF!</f>
        <v>#REF!</v>
      </c>
    </row>
    <row r="115" spans="1:23" x14ac:dyDescent="0.25">
      <c r="A115" s="2" t="str">
        <f t="shared" si="5"/>
        <v>Hywel Dda UHB_5</v>
      </c>
      <c r="B115" s="94" t="s">
        <v>119</v>
      </c>
      <c r="C115" s="94" t="s">
        <v>68</v>
      </c>
      <c r="D115" s="94">
        <v>5</v>
      </c>
      <c r="E115" s="94" t="s">
        <v>96</v>
      </c>
      <c r="F115" s="94">
        <v>2011.5</v>
      </c>
      <c r="G115" s="94">
        <v>670.5</v>
      </c>
      <c r="H115" s="94">
        <v>4.0390349688262397</v>
      </c>
      <c r="I115" s="94">
        <v>27</v>
      </c>
      <c r="J115" s="94">
        <v>9</v>
      </c>
      <c r="K115" s="94">
        <v>0.67010000000000003</v>
      </c>
      <c r="M115" s="94" t="str">
        <f t="shared" si="6"/>
        <v>Infant deaths*</v>
      </c>
      <c r="N115" s="2" t="b">
        <f t="shared" si="7"/>
        <v>1</v>
      </c>
      <c r="P115" s="2" t="s">
        <v>164</v>
      </c>
      <c r="R115" s="2" t="e">
        <f>F115=#REF!</f>
        <v>#REF!</v>
      </c>
      <c r="S115" s="2" t="e">
        <f>G115=#REF!</f>
        <v>#REF!</v>
      </c>
      <c r="T115" s="2" t="e">
        <f>H115=#REF!</f>
        <v>#REF!</v>
      </c>
      <c r="U115" s="2" t="e">
        <f>I115=#REF!</f>
        <v>#REF!</v>
      </c>
      <c r="V115" s="2" t="e">
        <f>J115=#REF!</f>
        <v>#REF!</v>
      </c>
      <c r="W115" s="88" t="e">
        <f>K115-#REF!</f>
        <v>#REF!</v>
      </c>
    </row>
    <row r="116" spans="1:23" x14ac:dyDescent="0.25">
      <c r="A116" s="2" t="str">
        <f t="shared" si="5"/>
        <v>Hywel Dda UHB_6</v>
      </c>
      <c r="B116" s="94" t="s">
        <v>119</v>
      </c>
      <c r="C116" s="94" t="s">
        <v>68</v>
      </c>
      <c r="D116" s="94">
        <v>6</v>
      </c>
      <c r="E116" s="94" t="s">
        <v>31</v>
      </c>
      <c r="F116" s="94">
        <v>1790</v>
      </c>
      <c r="G116" s="94">
        <v>596.66666666666663</v>
      </c>
      <c r="H116" s="94">
        <v>3.5942692489182102</v>
      </c>
      <c r="I116" s="94">
        <v>162</v>
      </c>
      <c r="J116" s="94">
        <v>54</v>
      </c>
      <c r="K116" s="94">
        <v>4.0208000000000004</v>
      </c>
      <c r="M116" s="94" t="str">
        <f t="shared" si="6"/>
        <v>Colorectal cancer</v>
      </c>
      <c r="N116" s="2" t="b">
        <f t="shared" si="7"/>
        <v>1</v>
      </c>
      <c r="P116" s="2" t="s">
        <v>166</v>
      </c>
      <c r="R116" s="2" t="e">
        <f>F116=#REF!</f>
        <v>#REF!</v>
      </c>
      <c r="S116" s="2" t="e">
        <f>G116=#REF!</f>
        <v>#REF!</v>
      </c>
      <c r="T116" s="2" t="e">
        <f>H116=#REF!</f>
        <v>#REF!</v>
      </c>
      <c r="U116" s="2" t="e">
        <f>I116=#REF!</f>
        <v>#REF!</v>
      </c>
      <c r="V116" s="2" t="e">
        <f>J116=#REF!</f>
        <v>#REF!</v>
      </c>
      <c r="W116" s="88" t="e">
        <f>K116-#REF!</f>
        <v>#REF!</v>
      </c>
    </row>
    <row r="117" spans="1:23" x14ac:dyDescent="0.25">
      <c r="A117" s="2" t="str">
        <f t="shared" si="5"/>
        <v>Hywel Dda UHB_7</v>
      </c>
      <c r="B117" s="94" t="s">
        <v>119</v>
      </c>
      <c r="C117" s="94" t="s">
        <v>68</v>
      </c>
      <c r="D117" s="94">
        <v>7</v>
      </c>
      <c r="E117" s="94" t="s">
        <v>28</v>
      </c>
      <c r="F117" s="94">
        <v>1773.5</v>
      </c>
      <c r="G117" s="94">
        <v>591.16666666666663</v>
      </c>
      <c r="H117" s="94">
        <v>3.5611377167354399</v>
      </c>
      <c r="I117" s="94">
        <v>97</v>
      </c>
      <c r="J117" s="94">
        <v>32.333333333333336</v>
      </c>
      <c r="K117" s="94">
        <v>2.4075000000000002</v>
      </c>
      <c r="M117" s="94" t="str">
        <f t="shared" si="6"/>
        <v>Alcoholic liver disease</v>
      </c>
      <c r="N117" s="2" t="b">
        <f t="shared" si="7"/>
        <v>1</v>
      </c>
      <c r="P117" s="2" t="s">
        <v>28</v>
      </c>
      <c r="R117" s="2" t="e">
        <f>F117=#REF!</f>
        <v>#REF!</v>
      </c>
      <c r="S117" s="2" t="e">
        <f>G117=#REF!</f>
        <v>#REF!</v>
      </c>
      <c r="T117" s="2" t="e">
        <f>H117=#REF!</f>
        <v>#REF!</v>
      </c>
      <c r="U117" s="2" t="e">
        <f>I117=#REF!</f>
        <v>#REF!</v>
      </c>
      <c r="V117" s="2" t="e">
        <f>J117=#REF!</f>
        <v>#REF!</v>
      </c>
      <c r="W117" s="88" t="e">
        <f>K117-#REF!</f>
        <v>#REF!</v>
      </c>
    </row>
    <row r="118" spans="1:23" x14ac:dyDescent="0.25">
      <c r="A118" s="2" t="str">
        <f t="shared" si="5"/>
        <v>Hywel Dda UHB_8</v>
      </c>
      <c r="B118" s="94" t="s">
        <v>119</v>
      </c>
      <c r="C118" s="94" t="s">
        <v>68</v>
      </c>
      <c r="D118" s="94">
        <v>8</v>
      </c>
      <c r="E118" s="94" t="s">
        <v>30</v>
      </c>
      <c r="F118" s="94">
        <v>1642.5</v>
      </c>
      <c r="G118" s="94">
        <v>547.5</v>
      </c>
      <c r="H118" s="94">
        <v>3.2980934309207601</v>
      </c>
      <c r="I118" s="94">
        <v>121</v>
      </c>
      <c r="J118" s="94">
        <v>40.333333333333336</v>
      </c>
      <c r="K118" s="94">
        <v>3.0032000000000001</v>
      </c>
      <c r="M118" s="94" t="str">
        <f t="shared" si="6"/>
        <v>Breast cancer</v>
      </c>
      <c r="N118" s="2" t="b">
        <f t="shared" si="7"/>
        <v>1</v>
      </c>
      <c r="P118" s="2" t="s">
        <v>167</v>
      </c>
      <c r="R118" s="2" t="e">
        <f>F118=#REF!</f>
        <v>#REF!</v>
      </c>
      <c r="S118" s="2" t="e">
        <f>G118=#REF!</f>
        <v>#REF!</v>
      </c>
      <c r="T118" s="2" t="e">
        <f>H118=#REF!</f>
        <v>#REF!</v>
      </c>
      <c r="U118" s="2" t="e">
        <f>I118=#REF!</f>
        <v>#REF!</v>
      </c>
      <c r="V118" s="2" t="e">
        <f>J118=#REF!</f>
        <v>#REF!</v>
      </c>
      <c r="W118" s="88" t="e">
        <f>K118-#REF!</f>
        <v>#REF!</v>
      </c>
    </row>
    <row r="119" spans="1:23" x14ac:dyDescent="0.25">
      <c r="A119" s="2" t="str">
        <f t="shared" si="5"/>
        <v>Hywel Dda UHB_9</v>
      </c>
      <c r="B119" s="94" t="s">
        <v>119</v>
      </c>
      <c r="C119" s="94" t="s">
        <v>68</v>
      </c>
      <c r="D119" s="94">
        <v>9</v>
      </c>
      <c r="E119" s="94" t="s">
        <v>29</v>
      </c>
      <c r="F119" s="94">
        <v>1369</v>
      </c>
      <c r="G119" s="94">
        <v>456.33333333333331</v>
      </c>
      <c r="H119" s="94">
        <v>2.74891318534582</v>
      </c>
      <c r="I119" s="94">
        <v>208</v>
      </c>
      <c r="J119" s="94">
        <v>69.333333333333329</v>
      </c>
      <c r="K119" s="94">
        <v>5.1624999999999996</v>
      </c>
      <c r="M119" s="94" t="str">
        <f t="shared" si="6"/>
        <v>COPD</v>
      </c>
      <c r="N119" s="2" t="b">
        <f t="shared" si="7"/>
        <v>1</v>
      </c>
      <c r="P119" s="2" t="s">
        <v>165</v>
      </c>
      <c r="R119" s="2" t="e">
        <f>F119=#REF!</f>
        <v>#REF!</v>
      </c>
      <c r="S119" s="2" t="e">
        <f>G119=#REF!</f>
        <v>#REF!</v>
      </c>
      <c r="T119" s="2" t="e">
        <f>H119=#REF!</f>
        <v>#REF!</v>
      </c>
      <c r="U119" s="2" t="e">
        <f>I119=#REF!</f>
        <v>#REF!</v>
      </c>
      <c r="V119" s="2" t="e">
        <f>J119=#REF!</f>
        <v>#REF!</v>
      </c>
      <c r="W119" s="88" t="e">
        <f>K119-#REF!</f>
        <v>#REF!</v>
      </c>
    </row>
    <row r="120" spans="1:23" x14ac:dyDescent="0.25">
      <c r="A120" s="2" t="str">
        <f t="shared" si="5"/>
        <v>Hywel Dda UHB_10</v>
      </c>
      <c r="B120" s="94" t="s">
        <v>119</v>
      </c>
      <c r="C120" s="94" t="s">
        <v>68</v>
      </c>
      <c r="D120" s="94">
        <v>10</v>
      </c>
      <c r="E120" s="94" t="s">
        <v>34</v>
      </c>
      <c r="F120" s="94">
        <v>1254</v>
      </c>
      <c r="G120" s="94">
        <v>418</v>
      </c>
      <c r="H120" s="94">
        <v>2.51799644589018</v>
      </c>
      <c r="I120" s="94">
        <v>120</v>
      </c>
      <c r="J120" s="94">
        <v>40</v>
      </c>
      <c r="K120" s="94">
        <v>2.9784000000000002</v>
      </c>
      <c r="M120" s="94" t="str">
        <f t="shared" si="6"/>
        <v>Pancreatic cancer</v>
      </c>
      <c r="N120" s="2" t="b">
        <f t="shared" si="7"/>
        <v>1</v>
      </c>
      <c r="P120" s="2" t="s">
        <v>170</v>
      </c>
      <c r="R120" s="2" t="e">
        <f>F120=#REF!</f>
        <v>#REF!</v>
      </c>
      <c r="S120" s="2" t="e">
        <f>G120=#REF!</f>
        <v>#REF!</v>
      </c>
      <c r="T120" s="2" t="e">
        <f>H120=#REF!</f>
        <v>#REF!</v>
      </c>
      <c r="U120" s="2" t="e">
        <f>I120=#REF!</f>
        <v>#REF!</v>
      </c>
      <c r="V120" s="2" t="e">
        <f>J120=#REF!</f>
        <v>#REF!</v>
      </c>
      <c r="W120" s="88" t="e">
        <f>K120-#REF!</f>
        <v>#REF!</v>
      </c>
    </row>
    <row r="121" spans="1:23" x14ac:dyDescent="0.25">
      <c r="A121" s="2" t="str">
        <f t="shared" si="5"/>
        <v>Hywel Dda UHB_11</v>
      </c>
      <c r="B121" s="94" t="s">
        <v>119</v>
      </c>
      <c r="C121" s="94" t="s">
        <v>68</v>
      </c>
      <c r="D121" s="94">
        <v>11</v>
      </c>
      <c r="E121" s="94" t="s">
        <v>43</v>
      </c>
      <c r="F121" s="94">
        <v>27891.5</v>
      </c>
      <c r="G121" s="94">
        <v>9297.1666666666661</v>
      </c>
      <c r="H121" s="94">
        <v>56.005341204582137</v>
      </c>
      <c r="I121" s="94">
        <v>2021</v>
      </c>
      <c r="J121" s="94">
        <v>673.66666666666663</v>
      </c>
      <c r="K121" s="94">
        <v>50.160800000000002</v>
      </c>
      <c r="M121" s="94" t="str">
        <f t="shared" si="6"/>
        <v>Top 10</v>
      </c>
      <c r="N121" s="2" t="b">
        <f t="shared" si="7"/>
        <v>1</v>
      </c>
      <c r="R121" s="2" t="e">
        <f>F121=#REF!</f>
        <v>#REF!</v>
      </c>
      <c r="S121" s="2" t="e">
        <f>G121=#REF!</f>
        <v>#REF!</v>
      </c>
      <c r="T121" s="101" t="e">
        <f>H121-#REF!</f>
        <v>#REF!</v>
      </c>
      <c r="U121" s="2" t="e">
        <f>I121=#REF!</f>
        <v>#REF!</v>
      </c>
      <c r="V121" s="2" t="e">
        <f>J121=#REF!</f>
        <v>#REF!</v>
      </c>
      <c r="W121" s="101" t="e">
        <f>K121-#REF!</f>
        <v>#REF!</v>
      </c>
    </row>
    <row r="122" spans="1:23" x14ac:dyDescent="0.25">
      <c r="A122" s="2" t="str">
        <f t="shared" si="5"/>
        <v>Hywel Dda UHB_12</v>
      </c>
      <c r="B122" s="94" t="s">
        <v>119</v>
      </c>
      <c r="C122" s="94" t="s">
        <v>68</v>
      </c>
      <c r="D122" s="94">
        <v>12</v>
      </c>
      <c r="E122" s="94" t="s">
        <v>95</v>
      </c>
      <c r="F122" s="94">
        <v>49801.5</v>
      </c>
      <c r="G122" s="94">
        <v>16600.5</v>
      </c>
      <c r="H122" s="94"/>
      <c r="I122" s="94">
        <v>4029</v>
      </c>
      <c r="J122" s="94">
        <v>1343</v>
      </c>
      <c r="K122" s="94"/>
      <c r="M122" s="94" t="str">
        <f t="shared" si="6"/>
        <v>All causes</v>
      </c>
      <c r="N122" s="2" t="b">
        <f t="shared" si="7"/>
        <v>1</v>
      </c>
      <c r="R122" s="2" t="e">
        <f>F122=#REF!</f>
        <v>#REF!</v>
      </c>
      <c r="S122" s="2" t="e">
        <f>G122=#REF!</f>
        <v>#REF!</v>
      </c>
      <c r="T122" s="2" t="e">
        <f>H122=#REF!</f>
        <v>#REF!</v>
      </c>
      <c r="U122" s="2" t="e">
        <f>I122=#REF!</f>
        <v>#REF!</v>
      </c>
      <c r="V122" s="2" t="e">
        <f>J122=#REF!</f>
        <v>#REF!</v>
      </c>
      <c r="W122" s="2" t="e">
        <f>K122=#REF!</f>
        <v>#REF!</v>
      </c>
    </row>
    <row r="123" spans="1:23" x14ac:dyDescent="0.25">
      <c r="A123" s="2" t="str">
        <f t="shared" si="5"/>
        <v>Pembrokeshire_1</v>
      </c>
      <c r="B123" s="97" t="s">
        <v>119</v>
      </c>
      <c r="C123" s="97" t="s">
        <v>75</v>
      </c>
      <c r="D123" s="97">
        <v>1</v>
      </c>
      <c r="E123" s="97" t="s">
        <v>23</v>
      </c>
      <c r="F123" s="97">
        <v>1825.5</v>
      </c>
      <c r="G123" s="97">
        <v>608.5</v>
      </c>
      <c r="H123" s="97">
        <v>11.750128733264701</v>
      </c>
      <c r="I123" s="97">
        <v>181</v>
      </c>
      <c r="J123" s="97">
        <v>60.333333333333336</v>
      </c>
      <c r="K123" s="97">
        <v>13.9445</v>
      </c>
      <c r="M123" s="97" t="str">
        <f t="shared" si="6"/>
        <v>Coronary heart disease</v>
      </c>
      <c r="N123" s="2" t="b">
        <f t="shared" si="7"/>
        <v>1</v>
      </c>
      <c r="P123" s="2" t="s">
        <v>160</v>
      </c>
      <c r="R123" s="2" t="e">
        <f>F123=#REF!</f>
        <v>#REF!</v>
      </c>
      <c r="S123" s="2" t="e">
        <f>G123=#REF!</f>
        <v>#REF!</v>
      </c>
      <c r="T123" s="2" t="e">
        <f>H123=#REF!</f>
        <v>#REF!</v>
      </c>
      <c r="U123" s="2" t="e">
        <f>I123=#REF!</f>
        <v>#REF!</v>
      </c>
      <c r="V123" s="2" t="e">
        <f>J123=#REF!</f>
        <v>#REF!</v>
      </c>
      <c r="W123" s="92" t="e">
        <f>K123-#REF!</f>
        <v>#REF!</v>
      </c>
    </row>
    <row r="124" spans="1:23" x14ac:dyDescent="0.25">
      <c r="A124" s="2" t="str">
        <f t="shared" si="5"/>
        <v>Pembrokeshire_2</v>
      </c>
      <c r="B124" s="97" t="s">
        <v>119</v>
      </c>
      <c r="C124" s="97" t="s">
        <v>75</v>
      </c>
      <c r="D124" s="97">
        <v>2</v>
      </c>
      <c r="E124" s="97" t="s">
        <v>24</v>
      </c>
      <c r="F124" s="97">
        <v>1545</v>
      </c>
      <c r="G124" s="97">
        <v>515</v>
      </c>
      <c r="H124" s="97">
        <v>9.9446446961894992</v>
      </c>
      <c r="I124" s="97">
        <v>62</v>
      </c>
      <c r="J124" s="97">
        <v>20.666666666666668</v>
      </c>
      <c r="K124" s="97">
        <v>4.7765000000000004</v>
      </c>
      <c r="M124" s="97" t="str">
        <f t="shared" si="6"/>
        <v>Accidents</v>
      </c>
      <c r="N124" s="2" t="b">
        <f t="shared" si="7"/>
        <v>1</v>
      </c>
      <c r="P124" s="2" t="s">
        <v>161</v>
      </c>
      <c r="R124" s="2" t="e">
        <f>F124=#REF!</f>
        <v>#REF!</v>
      </c>
      <c r="S124" s="2" t="e">
        <f>G124=#REF!</f>
        <v>#REF!</v>
      </c>
      <c r="T124" s="2" t="e">
        <f>H124=#REF!</f>
        <v>#REF!</v>
      </c>
      <c r="U124" s="2" t="e">
        <f>I124=#REF!</f>
        <v>#REF!</v>
      </c>
      <c r="V124" s="2" t="e">
        <f>J124=#REF!</f>
        <v>#REF!</v>
      </c>
      <c r="W124" s="92" t="e">
        <f>K124-#REF!</f>
        <v>#REF!</v>
      </c>
    </row>
    <row r="125" spans="1:23" x14ac:dyDescent="0.25">
      <c r="A125" s="2" t="str">
        <f t="shared" si="5"/>
        <v>Pembrokeshire_3</v>
      </c>
      <c r="B125" s="97" t="s">
        <v>119</v>
      </c>
      <c r="C125" s="97" t="s">
        <v>75</v>
      </c>
      <c r="D125" s="97">
        <v>3</v>
      </c>
      <c r="E125" s="97" t="s">
        <v>25</v>
      </c>
      <c r="F125" s="97">
        <v>1296</v>
      </c>
      <c r="G125" s="97">
        <v>432</v>
      </c>
      <c r="H125" s="97">
        <v>8.3419155509783707</v>
      </c>
      <c r="I125" s="97">
        <v>140</v>
      </c>
      <c r="J125" s="97">
        <v>46.666666666666664</v>
      </c>
      <c r="K125" s="97">
        <v>10.7858</v>
      </c>
      <c r="M125" s="97" t="str">
        <f t="shared" si="6"/>
        <v>Lung cancer</v>
      </c>
      <c r="N125" s="2" t="b">
        <f t="shared" si="7"/>
        <v>1</v>
      </c>
      <c r="P125" s="2" t="s">
        <v>162</v>
      </c>
      <c r="R125" s="2" t="e">
        <f>F125=#REF!</f>
        <v>#REF!</v>
      </c>
      <c r="S125" s="2" t="e">
        <f>G125=#REF!</f>
        <v>#REF!</v>
      </c>
      <c r="T125" s="2" t="e">
        <f>H125=#REF!</f>
        <v>#REF!</v>
      </c>
      <c r="U125" s="2" t="e">
        <f>I125=#REF!</f>
        <v>#REF!</v>
      </c>
      <c r="V125" s="2" t="e">
        <f>J125=#REF!</f>
        <v>#REF!</v>
      </c>
      <c r="W125" s="92" t="e">
        <f>K125-#REF!</f>
        <v>#REF!</v>
      </c>
    </row>
    <row r="126" spans="1:23" x14ac:dyDescent="0.25">
      <c r="A126" s="2" t="str">
        <f t="shared" si="5"/>
        <v>Pembrokeshire_4</v>
      </c>
      <c r="B126" s="97" t="s">
        <v>119</v>
      </c>
      <c r="C126" s="97" t="s">
        <v>75</v>
      </c>
      <c r="D126" s="97">
        <v>4</v>
      </c>
      <c r="E126" s="97" t="s">
        <v>27</v>
      </c>
      <c r="F126" s="97">
        <v>1260.5</v>
      </c>
      <c r="G126" s="97">
        <v>420.16666666666669</v>
      </c>
      <c r="H126" s="97">
        <v>8.1134140061791999</v>
      </c>
      <c r="I126" s="97">
        <v>43</v>
      </c>
      <c r="J126" s="97">
        <v>14.333333333333334</v>
      </c>
      <c r="K126" s="97">
        <v>3.3127</v>
      </c>
      <c r="M126" s="97" t="str">
        <f t="shared" si="6"/>
        <v>Suicides</v>
      </c>
      <c r="N126" s="2" t="b">
        <f t="shared" si="7"/>
        <v>1</v>
      </c>
      <c r="P126" s="2" t="s">
        <v>163</v>
      </c>
      <c r="R126" s="2" t="e">
        <f>F126=#REF!</f>
        <v>#REF!</v>
      </c>
      <c r="S126" s="2" t="e">
        <f>G126=#REF!</f>
        <v>#REF!</v>
      </c>
      <c r="T126" s="2" t="e">
        <f>H126=#REF!</f>
        <v>#REF!</v>
      </c>
      <c r="U126" s="2" t="e">
        <f>I126=#REF!</f>
        <v>#REF!</v>
      </c>
      <c r="V126" s="2" t="e">
        <f>J126=#REF!</f>
        <v>#REF!</v>
      </c>
      <c r="W126" s="92" t="e">
        <f>K126-#REF!</f>
        <v>#REF!</v>
      </c>
    </row>
    <row r="127" spans="1:23" x14ac:dyDescent="0.25">
      <c r="A127" s="2" t="str">
        <f t="shared" si="5"/>
        <v>Pembrokeshire_5</v>
      </c>
      <c r="B127" s="97" t="s">
        <v>119</v>
      </c>
      <c r="C127" s="97" t="s">
        <v>75</v>
      </c>
      <c r="D127" s="97">
        <v>5</v>
      </c>
      <c r="E127" s="97" t="s">
        <v>30</v>
      </c>
      <c r="F127" s="97">
        <v>656</v>
      </c>
      <c r="G127" s="97">
        <v>218.66666666666666</v>
      </c>
      <c r="H127" s="97">
        <v>4.22245108135942</v>
      </c>
      <c r="I127" s="97">
        <v>46</v>
      </c>
      <c r="J127" s="97">
        <v>15.333333333333334</v>
      </c>
      <c r="K127" s="97">
        <v>3.5438999999999998</v>
      </c>
      <c r="M127" s="97" t="str">
        <f t="shared" si="6"/>
        <v>Breast cancer</v>
      </c>
      <c r="N127" s="2" t="b">
        <f t="shared" si="7"/>
        <v>1</v>
      </c>
      <c r="P127" s="2" t="s">
        <v>167</v>
      </c>
      <c r="R127" s="2" t="e">
        <f>F127=#REF!</f>
        <v>#REF!</v>
      </c>
      <c r="S127" s="2" t="e">
        <f>G127=#REF!</f>
        <v>#REF!</v>
      </c>
      <c r="T127" s="2" t="e">
        <f>H127=#REF!</f>
        <v>#REF!</v>
      </c>
      <c r="U127" s="2" t="e">
        <f>I127=#REF!</f>
        <v>#REF!</v>
      </c>
      <c r="V127" s="2" t="e">
        <f>J127=#REF!</f>
        <v>#REF!</v>
      </c>
      <c r="W127" s="92" t="e">
        <f>K127-#REF!</f>
        <v>#REF!</v>
      </c>
    </row>
    <row r="128" spans="1:23" x14ac:dyDescent="0.25">
      <c r="A128" s="2" t="str">
        <f t="shared" si="5"/>
        <v>Pembrokeshire_6</v>
      </c>
      <c r="B128" s="97" t="s">
        <v>119</v>
      </c>
      <c r="C128" s="97" t="s">
        <v>75</v>
      </c>
      <c r="D128" s="97">
        <v>6</v>
      </c>
      <c r="E128" s="97" t="s">
        <v>96</v>
      </c>
      <c r="F128" s="97">
        <v>596</v>
      </c>
      <c r="G128" s="97">
        <v>198.66666666666666</v>
      </c>
      <c r="H128" s="97">
        <v>3.83625128733265</v>
      </c>
      <c r="I128" s="97">
        <v>8</v>
      </c>
      <c r="J128" s="97">
        <v>2.6666666666666665</v>
      </c>
      <c r="K128" s="97">
        <v>0.61629999999999996</v>
      </c>
      <c r="M128" s="97" t="str">
        <f t="shared" si="6"/>
        <v>Infant deaths*</v>
      </c>
      <c r="N128" s="2" t="b">
        <f t="shared" si="7"/>
        <v>1</v>
      </c>
      <c r="P128" s="2" t="s">
        <v>164</v>
      </c>
      <c r="R128" s="2" t="e">
        <f>F128=#REF!</f>
        <v>#REF!</v>
      </c>
      <c r="S128" s="2" t="e">
        <f>G128=#REF!</f>
        <v>#REF!</v>
      </c>
      <c r="T128" s="2" t="e">
        <f>H128=#REF!</f>
        <v>#REF!</v>
      </c>
      <c r="U128" s="2" t="e">
        <f>I128=#REF!</f>
        <v>#REF!</v>
      </c>
      <c r="V128" s="2" t="e">
        <f>J128=#REF!</f>
        <v>#REF!</v>
      </c>
      <c r="W128" s="92" t="e">
        <f>K128-#REF!</f>
        <v>#REF!</v>
      </c>
    </row>
    <row r="129" spans="1:23" x14ac:dyDescent="0.25">
      <c r="A129" s="2" t="str">
        <f t="shared" si="5"/>
        <v>Pembrokeshire_7</v>
      </c>
      <c r="B129" s="97" t="s">
        <v>119</v>
      </c>
      <c r="C129" s="97" t="s">
        <v>75</v>
      </c>
      <c r="D129" s="97">
        <v>7</v>
      </c>
      <c r="E129" s="97" t="s">
        <v>31</v>
      </c>
      <c r="F129" s="97">
        <v>505.5</v>
      </c>
      <c r="G129" s="97">
        <v>168.5</v>
      </c>
      <c r="H129" s="97">
        <v>3.2537332646755899</v>
      </c>
      <c r="I129" s="97">
        <v>45</v>
      </c>
      <c r="J129" s="97">
        <v>15</v>
      </c>
      <c r="K129" s="97">
        <v>3.4668000000000001</v>
      </c>
      <c r="M129" s="97" t="str">
        <f t="shared" si="6"/>
        <v>Colorectal cancer</v>
      </c>
      <c r="N129" s="2" t="b">
        <f t="shared" si="7"/>
        <v>1</v>
      </c>
      <c r="P129" s="2" t="s">
        <v>166</v>
      </c>
      <c r="R129" s="2" t="e">
        <f>F129=#REF!</f>
        <v>#REF!</v>
      </c>
      <c r="S129" s="2" t="e">
        <f>G129=#REF!</f>
        <v>#REF!</v>
      </c>
      <c r="T129" s="2" t="e">
        <f>H129=#REF!</f>
        <v>#REF!</v>
      </c>
      <c r="U129" s="2" t="e">
        <f>I129=#REF!</f>
        <v>#REF!</v>
      </c>
      <c r="V129" s="2" t="e">
        <f>J129=#REF!</f>
        <v>#REF!</v>
      </c>
      <c r="W129" s="92" t="e">
        <f>K129-#REF!</f>
        <v>#REF!</v>
      </c>
    </row>
    <row r="130" spans="1:23" x14ac:dyDescent="0.25">
      <c r="A130" s="2" t="str">
        <f t="shared" si="5"/>
        <v>Pembrokeshire_8</v>
      </c>
      <c r="B130" s="97" t="s">
        <v>119</v>
      </c>
      <c r="C130" s="97" t="s">
        <v>75</v>
      </c>
      <c r="D130" s="97">
        <v>8</v>
      </c>
      <c r="E130" s="97" t="s">
        <v>28</v>
      </c>
      <c r="F130" s="97">
        <v>498.5</v>
      </c>
      <c r="G130" s="97">
        <v>166.16666666666666</v>
      </c>
      <c r="H130" s="97">
        <v>3.2086766220391301</v>
      </c>
      <c r="I130" s="97">
        <v>29</v>
      </c>
      <c r="J130" s="97">
        <v>9.6666666666666661</v>
      </c>
      <c r="K130" s="97">
        <v>2.2342</v>
      </c>
      <c r="M130" s="97" t="str">
        <f t="shared" si="6"/>
        <v>Alcoholic liver disease</v>
      </c>
      <c r="N130" s="2" t="b">
        <f t="shared" si="7"/>
        <v>1</v>
      </c>
      <c r="P130" s="2" t="s">
        <v>28</v>
      </c>
      <c r="R130" s="2" t="e">
        <f>F130=#REF!</f>
        <v>#REF!</v>
      </c>
      <c r="S130" s="2" t="e">
        <f>G130=#REF!</f>
        <v>#REF!</v>
      </c>
      <c r="T130" s="2" t="e">
        <f>H130=#REF!</f>
        <v>#REF!</v>
      </c>
      <c r="U130" s="2" t="e">
        <f>I130=#REF!</f>
        <v>#REF!</v>
      </c>
      <c r="V130" s="2" t="e">
        <f>J130=#REF!</f>
        <v>#REF!</v>
      </c>
      <c r="W130" s="92" t="e">
        <f>K130-#REF!</f>
        <v>#REF!</v>
      </c>
    </row>
    <row r="131" spans="1:23" x14ac:dyDescent="0.25">
      <c r="A131" s="2" t="str">
        <f t="shared" si="5"/>
        <v>Pembrokeshire_9</v>
      </c>
      <c r="B131" s="97" t="s">
        <v>119</v>
      </c>
      <c r="C131" s="97" t="s">
        <v>75</v>
      </c>
      <c r="D131" s="97">
        <v>9</v>
      </c>
      <c r="E131" s="97" t="s">
        <v>34</v>
      </c>
      <c r="F131" s="97">
        <v>467.5</v>
      </c>
      <c r="G131" s="97">
        <v>155.83333333333334</v>
      </c>
      <c r="H131" s="97">
        <v>3.0091400617919701</v>
      </c>
      <c r="I131" s="97">
        <v>39</v>
      </c>
      <c r="J131" s="97">
        <v>13</v>
      </c>
      <c r="K131" s="97">
        <v>3.0045999999999999</v>
      </c>
      <c r="M131" s="97" t="str">
        <f t="shared" si="6"/>
        <v>Pancreatic cancer</v>
      </c>
      <c r="N131" s="2" t="b">
        <f t="shared" si="7"/>
        <v>1</v>
      </c>
      <c r="P131" s="2" t="s">
        <v>170</v>
      </c>
      <c r="R131" s="2" t="e">
        <f>F131=#REF!</f>
        <v>#REF!</v>
      </c>
      <c r="S131" s="2" t="e">
        <f>G131=#REF!</f>
        <v>#REF!</v>
      </c>
      <c r="T131" s="2" t="e">
        <f>H131=#REF!</f>
        <v>#REF!</v>
      </c>
      <c r="U131" s="2" t="e">
        <f>I131=#REF!</f>
        <v>#REF!</v>
      </c>
      <c r="V131" s="2" t="e">
        <f>J131=#REF!</f>
        <v>#REF!</v>
      </c>
      <c r="W131" s="92" t="e">
        <f>K131-#REF!</f>
        <v>#REF!</v>
      </c>
    </row>
    <row r="132" spans="1:23" x14ac:dyDescent="0.25">
      <c r="A132" s="2" t="str">
        <f t="shared" si="5"/>
        <v>Pembrokeshire_10</v>
      </c>
      <c r="B132" s="97" t="s">
        <v>119</v>
      </c>
      <c r="C132" s="97" t="s">
        <v>75</v>
      </c>
      <c r="D132" s="97">
        <v>10</v>
      </c>
      <c r="E132" s="97" t="s">
        <v>29</v>
      </c>
      <c r="F132" s="97">
        <v>433</v>
      </c>
      <c r="G132" s="97">
        <v>144.33333333333334</v>
      </c>
      <c r="H132" s="97">
        <v>2.7870751802265699</v>
      </c>
      <c r="I132" s="97">
        <v>68</v>
      </c>
      <c r="J132" s="97">
        <v>22.666666666666668</v>
      </c>
      <c r="K132" s="97">
        <v>5.2388000000000003</v>
      </c>
      <c r="M132" s="97" t="str">
        <f t="shared" si="6"/>
        <v>COPD</v>
      </c>
      <c r="N132" s="2" t="b">
        <f t="shared" si="7"/>
        <v>1</v>
      </c>
      <c r="P132" s="2" t="s">
        <v>165</v>
      </c>
      <c r="R132" s="2" t="e">
        <f>F132=#REF!</f>
        <v>#REF!</v>
      </c>
      <c r="S132" s="2" t="e">
        <f>G132=#REF!</f>
        <v>#REF!</v>
      </c>
      <c r="T132" s="2" t="e">
        <f>H132=#REF!</f>
        <v>#REF!</v>
      </c>
      <c r="U132" s="2" t="e">
        <f>I132=#REF!</f>
        <v>#REF!</v>
      </c>
      <c r="V132" s="2" t="e">
        <f>J132=#REF!</f>
        <v>#REF!</v>
      </c>
      <c r="W132" s="92" t="e">
        <f>K132-#REF!</f>
        <v>#REF!</v>
      </c>
    </row>
    <row r="133" spans="1:23" x14ac:dyDescent="0.25">
      <c r="A133" s="2" t="str">
        <f t="shared" ref="A133:A208" si="8">CONCATENATE(TRIM(C133),"_",TRIM(D133))</f>
        <v>Pembrokeshire_11</v>
      </c>
      <c r="B133" s="97" t="s">
        <v>119</v>
      </c>
      <c r="C133" s="97" t="s">
        <v>75</v>
      </c>
      <c r="D133" s="97">
        <v>11</v>
      </c>
      <c r="E133" s="97" t="s">
        <v>43</v>
      </c>
      <c r="F133" s="97">
        <v>9083.5</v>
      </c>
      <c r="G133" s="97">
        <v>3027.8333333333335</v>
      </c>
      <c r="H133" s="97">
        <v>58.467430484037102</v>
      </c>
      <c r="I133" s="97">
        <v>661</v>
      </c>
      <c r="J133" s="97">
        <v>220.33333333333331</v>
      </c>
      <c r="K133" s="97">
        <v>50.924099999999996</v>
      </c>
      <c r="M133" s="97" t="str">
        <f t="shared" si="6"/>
        <v>Top 10</v>
      </c>
      <c r="N133" s="2" t="b">
        <f t="shared" si="7"/>
        <v>1</v>
      </c>
      <c r="R133" s="2" t="e">
        <f>F133=#REF!</f>
        <v>#REF!</v>
      </c>
      <c r="S133" s="2" t="e">
        <f>G133=#REF!</f>
        <v>#REF!</v>
      </c>
      <c r="T133" s="2" t="e">
        <f>H133=#REF!</f>
        <v>#REF!</v>
      </c>
      <c r="U133" s="2" t="e">
        <f>I133=#REF!</f>
        <v>#REF!</v>
      </c>
      <c r="V133" s="2" t="e">
        <f>J133=#REF!</f>
        <v>#REF!</v>
      </c>
      <c r="W133" s="95" t="e">
        <f>K133-#REF!</f>
        <v>#REF!</v>
      </c>
    </row>
    <row r="134" spans="1:23" x14ac:dyDescent="0.25">
      <c r="A134" s="2" t="str">
        <f t="shared" si="8"/>
        <v>Pembrokeshire_12</v>
      </c>
      <c r="B134" s="97" t="s">
        <v>119</v>
      </c>
      <c r="C134" s="97" t="s">
        <v>75</v>
      </c>
      <c r="D134" s="97">
        <v>12</v>
      </c>
      <c r="E134" s="97" t="s">
        <v>95</v>
      </c>
      <c r="F134" s="97">
        <v>15536</v>
      </c>
      <c r="G134" s="97">
        <v>5178.666666666667</v>
      </c>
      <c r="H134" s="97"/>
      <c r="I134" s="97">
        <v>1298</v>
      </c>
      <c r="J134" s="97">
        <v>432.66666666666669</v>
      </c>
      <c r="K134" s="97"/>
      <c r="M134" s="97" t="str">
        <f t="shared" si="6"/>
        <v>All causes</v>
      </c>
      <c r="N134" s="2" t="b">
        <f t="shared" si="7"/>
        <v>1</v>
      </c>
      <c r="R134" s="2" t="e">
        <f>F134=#REF!</f>
        <v>#REF!</v>
      </c>
      <c r="S134" s="2" t="e">
        <f>G134=#REF!</f>
        <v>#REF!</v>
      </c>
      <c r="T134" s="2" t="e">
        <f>H134=#REF!</f>
        <v>#REF!</v>
      </c>
      <c r="U134" s="2" t="e">
        <f>I134=#REF!</f>
        <v>#REF!</v>
      </c>
      <c r="V134" s="2" t="e">
        <f>J134=#REF!</f>
        <v>#REF!</v>
      </c>
      <c r="W134" s="2" t="e">
        <f>K134=#REF!</f>
        <v>#REF!</v>
      </c>
    </row>
    <row r="135" spans="1:23" x14ac:dyDescent="0.25">
      <c r="A135" s="2" t="str">
        <f t="shared" si="8"/>
        <v>Carmarthenshire_1</v>
      </c>
      <c r="B135" s="102" t="s">
        <v>119</v>
      </c>
      <c r="C135" s="102" t="s">
        <v>76</v>
      </c>
      <c r="D135" s="102">
        <v>1</v>
      </c>
      <c r="E135" s="102" t="s">
        <v>23</v>
      </c>
      <c r="F135" s="102">
        <v>3130.5</v>
      </c>
      <c r="G135" s="102">
        <v>1043.5</v>
      </c>
      <c r="H135" s="102">
        <v>12.337188910126301</v>
      </c>
      <c r="I135" s="102">
        <v>321</v>
      </c>
      <c r="J135" s="102">
        <v>107</v>
      </c>
      <c r="K135" s="102">
        <v>16.106300000000001</v>
      </c>
      <c r="M135" s="102" t="str">
        <f t="shared" si="6"/>
        <v>Coronary heart disease</v>
      </c>
      <c r="N135" s="2" t="b">
        <f t="shared" si="7"/>
        <v>1</v>
      </c>
      <c r="P135" s="2" t="s">
        <v>160</v>
      </c>
      <c r="R135" s="2" t="e">
        <f>F135=#REF!</f>
        <v>#REF!</v>
      </c>
      <c r="S135" s="2" t="e">
        <f>G135=#REF!</f>
        <v>#REF!</v>
      </c>
      <c r="T135" s="2" t="e">
        <f>H135=#REF!</f>
        <v>#REF!</v>
      </c>
      <c r="U135" s="2" t="e">
        <f>I135=#REF!</f>
        <v>#REF!</v>
      </c>
      <c r="V135" s="2" t="e">
        <f>J135=#REF!</f>
        <v>#REF!</v>
      </c>
      <c r="W135" s="92" t="e">
        <f>K135-#REF!</f>
        <v>#REF!</v>
      </c>
    </row>
    <row r="136" spans="1:23" x14ac:dyDescent="0.25">
      <c r="A136" s="2" t="str">
        <f t="shared" si="8"/>
        <v>Carmarthenshire_2</v>
      </c>
      <c r="B136" s="102" t="s">
        <v>119</v>
      </c>
      <c r="C136" s="102" t="s">
        <v>76</v>
      </c>
      <c r="D136" s="102">
        <v>2</v>
      </c>
      <c r="E136" s="102" t="s">
        <v>24</v>
      </c>
      <c r="F136" s="102">
        <v>2915.5</v>
      </c>
      <c r="G136" s="102">
        <v>971.83333333333337</v>
      </c>
      <c r="H136" s="102">
        <v>11.489881574021201</v>
      </c>
      <c r="I136" s="102">
        <v>89</v>
      </c>
      <c r="J136" s="102">
        <v>29.666666666666668</v>
      </c>
      <c r="K136" s="102">
        <v>4.4656000000000002</v>
      </c>
      <c r="M136" s="102" t="str">
        <f t="shared" si="6"/>
        <v>Accidents</v>
      </c>
      <c r="N136" s="2" t="b">
        <f t="shared" si="7"/>
        <v>1</v>
      </c>
      <c r="P136" s="2" t="s">
        <v>161</v>
      </c>
      <c r="R136" s="2" t="e">
        <f>F136=#REF!</f>
        <v>#REF!</v>
      </c>
      <c r="S136" s="2" t="e">
        <f>G136=#REF!</f>
        <v>#REF!</v>
      </c>
      <c r="T136" s="2" t="e">
        <f>H136=#REF!</f>
        <v>#REF!</v>
      </c>
      <c r="U136" s="2" t="e">
        <f>I136=#REF!</f>
        <v>#REF!</v>
      </c>
      <c r="V136" s="2" t="e">
        <f>J136=#REF!</f>
        <v>#REF!</v>
      </c>
      <c r="W136" s="92" t="e">
        <f>K136-#REF!</f>
        <v>#REF!</v>
      </c>
    </row>
    <row r="137" spans="1:23" x14ac:dyDescent="0.25">
      <c r="A137" s="2" t="str">
        <f t="shared" si="8"/>
        <v>Carmarthenshire_3</v>
      </c>
      <c r="B137" s="102" t="s">
        <v>119</v>
      </c>
      <c r="C137" s="102" t="s">
        <v>76</v>
      </c>
      <c r="D137" s="102">
        <v>3</v>
      </c>
      <c r="E137" s="102" t="s">
        <v>25</v>
      </c>
      <c r="F137" s="102">
        <v>1681</v>
      </c>
      <c r="G137" s="102">
        <v>560.33333333333337</v>
      </c>
      <c r="H137" s="102">
        <v>6.6247610790360403</v>
      </c>
      <c r="I137" s="102">
        <v>190</v>
      </c>
      <c r="J137" s="102">
        <v>63.333333333333336</v>
      </c>
      <c r="K137" s="102">
        <v>9.5333000000000006</v>
      </c>
      <c r="M137" s="102" t="str">
        <f t="shared" si="6"/>
        <v>Lung cancer</v>
      </c>
      <c r="N137" s="2" t="b">
        <f t="shared" si="7"/>
        <v>1</v>
      </c>
      <c r="P137" s="2" t="s">
        <v>162</v>
      </c>
      <c r="R137" s="2" t="e">
        <f>F137=#REF!</f>
        <v>#REF!</v>
      </c>
      <c r="S137" s="2" t="e">
        <f>G137=#REF!</f>
        <v>#REF!</v>
      </c>
      <c r="T137" s="2" t="e">
        <f>H137=#REF!</f>
        <v>#REF!</v>
      </c>
      <c r="U137" s="2" t="e">
        <f>I137=#REF!</f>
        <v>#REF!</v>
      </c>
      <c r="V137" s="2" t="e">
        <f>J137=#REF!</f>
        <v>#REF!</v>
      </c>
      <c r="W137" s="92" t="e">
        <f>K137-#REF!</f>
        <v>#REF!</v>
      </c>
    </row>
    <row r="138" spans="1:23" x14ac:dyDescent="0.25">
      <c r="A138" s="2" t="str">
        <f t="shared" si="8"/>
        <v>Carmarthenshire_4</v>
      </c>
      <c r="B138" s="102" t="s">
        <v>119</v>
      </c>
      <c r="C138" s="102" t="s">
        <v>76</v>
      </c>
      <c r="D138" s="102">
        <v>4</v>
      </c>
      <c r="E138" s="102" t="s">
        <v>27</v>
      </c>
      <c r="F138" s="102">
        <v>1519</v>
      </c>
      <c r="G138" s="102">
        <v>506.33333333333331</v>
      </c>
      <c r="H138" s="102">
        <v>5.9863248536917002</v>
      </c>
      <c r="I138" s="102">
        <v>50</v>
      </c>
      <c r="J138" s="102">
        <v>16.666666666666668</v>
      </c>
      <c r="K138" s="102">
        <v>2.5087000000000002</v>
      </c>
      <c r="M138" s="102" t="str">
        <f t="shared" si="6"/>
        <v>Suicides</v>
      </c>
      <c r="N138" s="2" t="b">
        <f t="shared" si="7"/>
        <v>1</v>
      </c>
      <c r="P138" s="2" t="s">
        <v>163</v>
      </c>
      <c r="R138" s="2" t="e">
        <f>F138=#REF!</f>
        <v>#REF!</v>
      </c>
      <c r="S138" s="2" t="e">
        <f>G138=#REF!</f>
        <v>#REF!</v>
      </c>
      <c r="T138" s="2" t="e">
        <f>H138=#REF!</f>
        <v>#REF!</v>
      </c>
      <c r="U138" s="2" t="e">
        <f>I138=#REF!</f>
        <v>#REF!</v>
      </c>
      <c r="V138" s="2" t="e">
        <f>J138=#REF!</f>
        <v>#REF!</v>
      </c>
      <c r="W138" s="92" t="e">
        <f>K138-#REF!</f>
        <v>#REF!</v>
      </c>
    </row>
    <row r="139" spans="1:23" x14ac:dyDescent="0.25">
      <c r="A139" s="2" t="str">
        <f t="shared" si="8"/>
        <v>Carmarthenshire_5</v>
      </c>
      <c r="B139" s="102" t="s">
        <v>119</v>
      </c>
      <c r="C139" s="102" t="s">
        <v>76</v>
      </c>
      <c r="D139" s="102">
        <v>5</v>
      </c>
      <c r="E139" s="102" t="s">
        <v>96</v>
      </c>
      <c r="F139" s="102">
        <v>1117.5</v>
      </c>
      <c r="G139" s="102">
        <v>372.5</v>
      </c>
      <c r="H139" s="102">
        <v>4.4040276655697701</v>
      </c>
      <c r="I139" s="102">
        <v>15</v>
      </c>
      <c r="J139" s="102">
        <v>5</v>
      </c>
      <c r="K139" s="102">
        <v>0.75260000000000005</v>
      </c>
      <c r="M139" s="102" t="str">
        <f t="shared" si="6"/>
        <v>Infant deaths*</v>
      </c>
      <c r="N139" s="2" t="b">
        <f t="shared" si="7"/>
        <v>1</v>
      </c>
      <c r="P139" s="2" t="s">
        <v>164</v>
      </c>
      <c r="R139" s="2" t="e">
        <f>F139=#REF!</f>
        <v>#REF!</v>
      </c>
      <c r="S139" s="2" t="e">
        <f>G139=#REF!</f>
        <v>#REF!</v>
      </c>
      <c r="T139" s="2" t="e">
        <f>H139=#REF!</f>
        <v>#REF!</v>
      </c>
      <c r="U139" s="2" t="e">
        <f>I139=#REF!</f>
        <v>#REF!</v>
      </c>
      <c r="V139" s="2" t="e">
        <f>J139=#REF!</f>
        <v>#REF!</v>
      </c>
      <c r="W139" s="92" t="e">
        <f>K139-#REF!</f>
        <v>#REF!</v>
      </c>
    </row>
    <row r="140" spans="1:23" x14ac:dyDescent="0.25">
      <c r="A140" s="2" t="str">
        <f t="shared" si="8"/>
        <v>Carmarthenshire_6</v>
      </c>
      <c r="B140" s="102" t="s">
        <v>119</v>
      </c>
      <c r="C140" s="102" t="s">
        <v>76</v>
      </c>
      <c r="D140" s="102">
        <v>6</v>
      </c>
      <c r="E140" s="102" t="s">
        <v>31</v>
      </c>
      <c r="F140" s="102">
        <v>909</v>
      </c>
      <c r="G140" s="102">
        <v>303</v>
      </c>
      <c r="H140" s="102">
        <v>3.5823365977654702</v>
      </c>
      <c r="I140" s="102">
        <v>80</v>
      </c>
      <c r="J140" s="102">
        <v>26.666666666666668</v>
      </c>
      <c r="K140" s="102">
        <v>4.0140000000000002</v>
      </c>
      <c r="M140" s="102" t="str">
        <f t="shared" si="6"/>
        <v>Colorectal cancer</v>
      </c>
      <c r="N140" s="2" t="b">
        <f t="shared" si="7"/>
        <v>1</v>
      </c>
      <c r="P140" s="2" t="s">
        <v>166</v>
      </c>
      <c r="R140" s="2" t="e">
        <f>F140=#REF!</f>
        <v>#REF!</v>
      </c>
      <c r="S140" s="2" t="e">
        <f>G140=#REF!</f>
        <v>#REF!</v>
      </c>
      <c r="T140" s="2" t="e">
        <f>H140=#REF!</f>
        <v>#REF!</v>
      </c>
      <c r="U140" s="2" t="e">
        <f>I140=#REF!</f>
        <v>#REF!</v>
      </c>
      <c r="V140" s="2" t="e">
        <f>J140=#REF!</f>
        <v>#REF!</v>
      </c>
      <c r="W140" s="92" t="e">
        <f>K140-#REF!</f>
        <v>#REF!</v>
      </c>
    </row>
    <row r="141" spans="1:23" x14ac:dyDescent="0.25">
      <c r="A141" s="2" t="str">
        <f t="shared" si="8"/>
        <v>Carmarthenshire_7</v>
      </c>
      <c r="B141" s="102" t="s">
        <v>119</v>
      </c>
      <c r="C141" s="102" t="s">
        <v>76</v>
      </c>
      <c r="D141" s="102">
        <v>7</v>
      </c>
      <c r="E141" s="102" t="s">
        <v>28</v>
      </c>
      <c r="F141" s="102">
        <v>855</v>
      </c>
      <c r="G141" s="102">
        <v>285</v>
      </c>
      <c r="H141" s="102">
        <v>3.36952452265069</v>
      </c>
      <c r="I141" s="102">
        <v>46</v>
      </c>
      <c r="J141" s="102">
        <v>15.333333333333334</v>
      </c>
      <c r="K141" s="102">
        <v>2.3079999999999998</v>
      </c>
      <c r="M141" s="102" t="str">
        <f t="shared" si="6"/>
        <v>Alcoholic liver disease</v>
      </c>
      <c r="N141" s="2" t="b">
        <f t="shared" si="7"/>
        <v>1</v>
      </c>
      <c r="P141" s="2" t="s">
        <v>28</v>
      </c>
      <c r="R141" s="2" t="e">
        <f>F141=#REF!</f>
        <v>#REF!</v>
      </c>
      <c r="S141" s="2" t="e">
        <f>G141=#REF!</f>
        <v>#REF!</v>
      </c>
      <c r="T141" s="2" t="e">
        <f>H141=#REF!</f>
        <v>#REF!</v>
      </c>
      <c r="U141" s="2" t="e">
        <f>I141=#REF!</f>
        <v>#REF!</v>
      </c>
      <c r="V141" s="2" t="e">
        <f>J141=#REF!</f>
        <v>#REF!</v>
      </c>
      <c r="W141" s="92" t="e">
        <f>K141-#REF!</f>
        <v>#REF!</v>
      </c>
    </row>
    <row r="142" spans="1:23" x14ac:dyDescent="0.25">
      <c r="A142" s="2" t="str">
        <f t="shared" si="8"/>
        <v>Carmarthenshire_8</v>
      </c>
      <c r="B142" s="102" t="s">
        <v>119</v>
      </c>
      <c r="C142" s="102" t="s">
        <v>76</v>
      </c>
      <c r="D142" s="102">
        <v>8</v>
      </c>
      <c r="E142" s="102" t="s">
        <v>29</v>
      </c>
      <c r="F142" s="102">
        <v>747</v>
      </c>
      <c r="G142" s="102">
        <v>249</v>
      </c>
      <c r="H142" s="102">
        <v>2.9439003724211301</v>
      </c>
      <c r="I142" s="102">
        <v>110</v>
      </c>
      <c r="J142" s="102">
        <v>36.666666666666664</v>
      </c>
      <c r="K142" s="102">
        <v>5.5193000000000003</v>
      </c>
      <c r="M142" s="102" t="str">
        <f t="shared" si="6"/>
        <v>COPD</v>
      </c>
      <c r="N142" s="2" t="b">
        <f t="shared" si="7"/>
        <v>1</v>
      </c>
      <c r="P142" s="2" t="s">
        <v>165</v>
      </c>
      <c r="R142" s="2" t="e">
        <f>F142=#REF!</f>
        <v>#REF!</v>
      </c>
      <c r="S142" s="2" t="e">
        <f>G142=#REF!</f>
        <v>#REF!</v>
      </c>
      <c r="T142" s="2" t="e">
        <f>H142=#REF!</f>
        <v>#REF!</v>
      </c>
      <c r="U142" s="2" t="e">
        <f>I142=#REF!</f>
        <v>#REF!</v>
      </c>
      <c r="V142" s="2" t="e">
        <f>J142=#REF!</f>
        <v>#REF!</v>
      </c>
      <c r="W142" s="92" t="e">
        <f>K142-#REF!</f>
        <v>#REF!</v>
      </c>
    </row>
    <row r="143" spans="1:23" x14ac:dyDescent="0.25">
      <c r="A143" s="2" t="str">
        <f t="shared" si="8"/>
        <v>Carmarthenshire_9</v>
      </c>
      <c r="B143" s="102" t="s">
        <v>119</v>
      </c>
      <c r="C143" s="102" t="s">
        <v>76</v>
      </c>
      <c r="D143" s="102">
        <v>9</v>
      </c>
      <c r="E143" s="102" t="s">
        <v>30</v>
      </c>
      <c r="F143" s="102">
        <v>619.5</v>
      </c>
      <c r="G143" s="102">
        <v>206.5</v>
      </c>
      <c r="H143" s="102">
        <v>2.44142741728901</v>
      </c>
      <c r="I143" s="102">
        <v>49</v>
      </c>
      <c r="J143" s="102">
        <v>16.333333333333332</v>
      </c>
      <c r="K143" s="102">
        <v>2.4586000000000001</v>
      </c>
      <c r="M143" s="102" t="str">
        <f t="shared" si="6"/>
        <v>Breast cancer</v>
      </c>
      <c r="N143" s="2" t="b">
        <f t="shared" si="7"/>
        <v>1</v>
      </c>
      <c r="P143" s="2" t="s">
        <v>167</v>
      </c>
      <c r="R143" s="2" t="e">
        <f>F143=#REF!</f>
        <v>#REF!</v>
      </c>
      <c r="S143" s="2" t="e">
        <f>G143=#REF!</f>
        <v>#REF!</v>
      </c>
      <c r="T143" s="2" t="e">
        <f>H143=#REF!</f>
        <v>#REF!</v>
      </c>
      <c r="U143" s="2" t="e">
        <f>I143=#REF!</f>
        <v>#REF!</v>
      </c>
      <c r="V143" s="2" t="e">
        <f>J143=#REF!</f>
        <v>#REF!</v>
      </c>
      <c r="W143" s="92" t="e">
        <f>K143-#REF!</f>
        <v>#REF!</v>
      </c>
    </row>
    <row r="144" spans="1:23" x14ac:dyDescent="0.25">
      <c r="A144" s="2" t="str">
        <f t="shared" si="8"/>
        <v>Carmarthenshire_10</v>
      </c>
      <c r="B144" s="102" t="s">
        <v>119</v>
      </c>
      <c r="C144" s="102" t="s">
        <v>76</v>
      </c>
      <c r="D144" s="102">
        <v>10</v>
      </c>
      <c r="E144" s="102" t="s">
        <v>34</v>
      </c>
      <c r="F144" s="102">
        <v>604.5</v>
      </c>
      <c r="G144" s="102">
        <v>201.5</v>
      </c>
      <c r="H144" s="102">
        <v>2.3823129519793498</v>
      </c>
      <c r="I144" s="102">
        <v>61</v>
      </c>
      <c r="J144" s="102">
        <v>20.333333333333332</v>
      </c>
      <c r="K144" s="102">
        <v>3.0607000000000002</v>
      </c>
      <c r="M144" s="102" t="str">
        <f t="shared" si="6"/>
        <v>Pancreatic cancer</v>
      </c>
      <c r="N144" s="2" t="b">
        <f t="shared" si="7"/>
        <v>1</v>
      </c>
      <c r="P144" s="2" t="s">
        <v>170</v>
      </c>
      <c r="R144" s="2" t="e">
        <f>F144=#REF!</f>
        <v>#REF!</v>
      </c>
      <c r="S144" s="2" t="e">
        <f>G144=#REF!</f>
        <v>#REF!</v>
      </c>
      <c r="T144" s="2" t="e">
        <f>H144=#REF!</f>
        <v>#REF!</v>
      </c>
      <c r="U144" s="2" t="e">
        <f>I144=#REF!</f>
        <v>#REF!</v>
      </c>
      <c r="V144" s="2" t="e">
        <f>J144=#REF!</f>
        <v>#REF!</v>
      </c>
      <c r="W144" s="92" t="e">
        <f>K144-#REF!</f>
        <v>#REF!</v>
      </c>
    </row>
    <row r="145" spans="1:23" x14ac:dyDescent="0.25">
      <c r="A145" s="2" t="str">
        <f t="shared" si="8"/>
        <v>Carmarthenshire_11</v>
      </c>
      <c r="B145" s="102" t="s">
        <v>119</v>
      </c>
      <c r="C145" s="102" t="s">
        <v>76</v>
      </c>
      <c r="D145" s="102">
        <v>11</v>
      </c>
      <c r="E145" s="102" t="s">
        <v>43</v>
      </c>
      <c r="F145" s="102">
        <v>14098.5</v>
      </c>
      <c r="G145" s="102">
        <v>4699.5</v>
      </c>
      <c r="H145" s="102">
        <v>55.561685944550675</v>
      </c>
      <c r="I145" s="102">
        <v>1011</v>
      </c>
      <c r="J145" s="102">
        <v>336.99999999999994</v>
      </c>
      <c r="K145" s="102">
        <v>50.7271</v>
      </c>
      <c r="M145" s="102" t="str">
        <f t="shared" si="6"/>
        <v>Top 10</v>
      </c>
      <c r="N145" s="2" t="b">
        <f t="shared" si="7"/>
        <v>1</v>
      </c>
      <c r="R145" s="2" t="e">
        <f>F145=#REF!</f>
        <v>#REF!</v>
      </c>
      <c r="S145" s="2" t="e">
        <f>G145=#REF!</f>
        <v>#REF!</v>
      </c>
      <c r="T145" s="103" t="e">
        <f>H145-#REF!</f>
        <v>#REF!</v>
      </c>
      <c r="U145" s="2" t="e">
        <f>I145=#REF!</f>
        <v>#REF!</v>
      </c>
      <c r="V145" s="2" t="e">
        <f>J145=#REF!</f>
        <v>#REF!</v>
      </c>
      <c r="W145" s="95" t="e">
        <f>K145-#REF!</f>
        <v>#REF!</v>
      </c>
    </row>
    <row r="146" spans="1:23" x14ac:dyDescent="0.25">
      <c r="A146" s="2" t="str">
        <f t="shared" si="8"/>
        <v>Carmarthenshire_12</v>
      </c>
      <c r="B146" s="102" t="s">
        <v>119</v>
      </c>
      <c r="C146" s="102" t="s">
        <v>76</v>
      </c>
      <c r="D146" s="102">
        <v>12</v>
      </c>
      <c r="E146" s="102" t="s">
        <v>95</v>
      </c>
      <c r="F146" s="102">
        <v>25374.5</v>
      </c>
      <c r="G146" s="102">
        <v>8458.1666666666661</v>
      </c>
      <c r="H146" s="102"/>
      <c r="I146" s="102">
        <v>1993</v>
      </c>
      <c r="J146" s="102">
        <v>664.33333333333337</v>
      </c>
      <c r="K146" s="102"/>
      <c r="M146" s="102" t="str">
        <f t="shared" si="6"/>
        <v>All causes</v>
      </c>
      <c r="N146" s="2" t="b">
        <f t="shared" si="7"/>
        <v>1</v>
      </c>
      <c r="R146" s="2" t="e">
        <f>F146=#REF!</f>
        <v>#REF!</v>
      </c>
      <c r="S146" s="2" t="e">
        <f>G146=#REF!</f>
        <v>#REF!</v>
      </c>
      <c r="T146" s="2" t="e">
        <f>H146=#REF!</f>
        <v>#REF!</v>
      </c>
      <c r="U146" s="2" t="e">
        <f>I146=#REF!</f>
        <v>#REF!</v>
      </c>
      <c r="V146" s="2" t="e">
        <f>J146=#REF!</f>
        <v>#REF!</v>
      </c>
      <c r="W146" s="2" t="e">
        <f>K146=#REF!</f>
        <v>#REF!</v>
      </c>
    </row>
    <row r="147" spans="1:23" x14ac:dyDescent="0.25">
      <c r="A147" s="2" t="str">
        <f t="shared" si="8"/>
        <v>Ceredigion_1</v>
      </c>
      <c r="B147" s="100" t="s">
        <v>119</v>
      </c>
      <c r="C147" s="100" t="s">
        <v>77</v>
      </c>
      <c r="D147" s="100">
        <v>1</v>
      </c>
      <c r="E147" s="100" t="s">
        <v>24</v>
      </c>
      <c r="F147" s="100">
        <v>1163</v>
      </c>
      <c r="G147" s="100">
        <v>387.66666666666669</v>
      </c>
      <c r="H147" s="100">
        <v>13.080643347204999</v>
      </c>
      <c r="I147" s="100">
        <v>38</v>
      </c>
      <c r="J147" s="100">
        <v>12.666666666666666</v>
      </c>
      <c r="K147" s="100">
        <v>5.149</v>
      </c>
      <c r="M147" s="100" t="str">
        <f t="shared" si="6"/>
        <v>Accidents</v>
      </c>
      <c r="N147" s="2" t="b">
        <f t="shared" si="7"/>
        <v>1</v>
      </c>
      <c r="P147" s="2" t="s">
        <v>161</v>
      </c>
      <c r="R147" s="2" t="e">
        <f>F147=#REF!</f>
        <v>#REF!</v>
      </c>
      <c r="S147" s="2" t="e">
        <f>G147=#REF!</f>
        <v>#REF!</v>
      </c>
      <c r="T147" s="2" t="e">
        <f>H147=#REF!</f>
        <v>#REF!</v>
      </c>
      <c r="U147" s="2" t="e">
        <f>I147=#REF!</f>
        <v>#REF!</v>
      </c>
      <c r="V147" s="2" t="e">
        <f>J147=#REF!</f>
        <v>#REF!</v>
      </c>
      <c r="W147" s="92" t="e">
        <f>K147-#REF!</f>
        <v>#REF!</v>
      </c>
    </row>
    <row r="148" spans="1:23" x14ac:dyDescent="0.25">
      <c r="A148" s="2" t="str">
        <f t="shared" si="8"/>
        <v>Ceredigion_2</v>
      </c>
      <c r="B148" s="100" t="s">
        <v>119</v>
      </c>
      <c r="C148" s="100" t="s">
        <v>77</v>
      </c>
      <c r="D148" s="100">
        <v>2</v>
      </c>
      <c r="E148" s="100" t="s">
        <v>23</v>
      </c>
      <c r="F148" s="100">
        <v>743.5</v>
      </c>
      <c r="G148" s="100">
        <v>247.83333333333334</v>
      </c>
      <c r="H148" s="100">
        <v>8.3623889326284999</v>
      </c>
      <c r="I148" s="100">
        <v>85</v>
      </c>
      <c r="J148" s="100">
        <v>28.333333333333332</v>
      </c>
      <c r="K148" s="100">
        <v>11.5176</v>
      </c>
      <c r="M148" s="100" t="str">
        <f t="shared" si="6"/>
        <v>Coronary heart disease</v>
      </c>
      <c r="N148" s="2" t="b">
        <f t="shared" si="7"/>
        <v>1</v>
      </c>
      <c r="P148" s="2" t="s">
        <v>160</v>
      </c>
      <c r="R148" s="2" t="e">
        <f>F148=#REF!</f>
        <v>#REF!</v>
      </c>
      <c r="S148" s="2" t="e">
        <f>G148=#REF!</f>
        <v>#REF!</v>
      </c>
      <c r="T148" s="2" t="e">
        <f>H148=#REF!</f>
        <v>#REF!</v>
      </c>
      <c r="U148" s="2" t="e">
        <f>I148=#REF!</f>
        <v>#REF!</v>
      </c>
      <c r="V148" s="2" t="e">
        <f>J148=#REF!</f>
        <v>#REF!</v>
      </c>
      <c r="W148" s="92" t="e">
        <f>K148-#REF!</f>
        <v>#REF!</v>
      </c>
    </row>
    <row r="149" spans="1:23" x14ac:dyDescent="0.25">
      <c r="A149" s="2" t="str">
        <f t="shared" si="8"/>
        <v>Ceredigion_3</v>
      </c>
      <c r="B149" s="100" t="s">
        <v>119</v>
      </c>
      <c r="C149" s="100" t="s">
        <v>77</v>
      </c>
      <c r="D149" s="100">
        <v>3</v>
      </c>
      <c r="E149" s="100" t="s">
        <v>25</v>
      </c>
      <c r="F149" s="100">
        <v>553.5</v>
      </c>
      <c r="G149" s="100">
        <v>184.5</v>
      </c>
      <c r="H149" s="100">
        <v>6.2253964683387704</v>
      </c>
      <c r="I149" s="100">
        <v>71</v>
      </c>
      <c r="J149" s="100">
        <v>23.666666666666668</v>
      </c>
      <c r="K149" s="100">
        <v>9.6204999999999998</v>
      </c>
      <c r="M149" s="100" t="str">
        <f t="shared" si="6"/>
        <v>Lung cancer</v>
      </c>
      <c r="N149" s="2" t="b">
        <f t="shared" si="7"/>
        <v>1</v>
      </c>
      <c r="P149" s="2" t="s">
        <v>162</v>
      </c>
      <c r="R149" s="2" t="e">
        <f>F149=#REF!</f>
        <v>#REF!</v>
      </c>
      <c r="S149" s="2" t="e">
        <f>G149=#REF!</f>
        <v>#REF!</v>
      </c>
      <c r="T149" s="2" t="e">
        <f>H149=#REF!</f>
        <v>#REF!</v>
      </c>
      <c r="U149" s="2" t="e">
        <f>I149=#REF!</f>
        <v>#REF!</v>
      </c>
      <c r="V149" s="2" t="e">
        <f>J149=#REF!</f>
        <v>#REF!</v>
      </c>
      <c r="W149" s="92" t="e">
        <f>K149-#REF!</f>
        <v>#REF!</v>
      </c>
    </row>
    <row r="150" spans="1:23" x14ac:dyDescent="0.25">
      <c r="A150" s="2" t="str">
        <f t="shared" si="8"/>
        <v>Ceredigion_4</v>
      </c>
      <c r="B150" s="100" t="s">
        <v>119</v>
      </c>
      <c r="C150" s="100" t="s">
        <v>77</v>
      </c>
      <c r="D150" s="100">
        <v>4</v>
      </c>
      <c r="E150" s="100" t="s">
        <v>28</v>
      </c>
      <c r="F150" s="100">
        <v>420</v>
      </c>
      <c r="G150" s="100">
        <v>140</v>
      </c>
      <c r="H150" s="100">
        <v>4.7238780789562496</v>
      </c>
      <c r="I150" s="100">
        <v>22</v>
      </c>
      <c r="J150" s="100">
        <v>7.333333333333333</v>
      </c>
      <c r="K150" s="100">
        <v>2.9809999999999999</v>
      </c>
      <c r="M150" s="100" t="str">
        <f t="shared" si="6"/>
        <v>Alcoholic liver disease</v>
      </c>
      <c r="N150" s="2" t="b">
        <f t="shared" si="7"/>
        <v>1</v>
      </c>
      <c r="P150" s="2" t="s">
        <v>28</v>
      </c>
      <c r="R150" s="2" t="e">
        <f>F150=#REF!</f>
        <v>#REF!</v>
      </c>
      <c r="S150" s="2" t="e">
        <f>G150=#REF!</f>
        <v>#REF!</v>
      </c>
      <c r="T150" s="2" t="e">
        <f>H150=#REF!</f>
        <v>#REF!</v>
      </c>
      <c r="U150" s="2" t="e">
        <f>I150=#REF!</f>
        <v>#REF!</v>
      </c>
      <c r="V150" s="2" t="e">
        <f>J150=#REF!</f>
        <v>#REF!</v>
      </c>
      <c r="W150" s="92" t="e">
        <f>K150-#REF!</f>
        <v>#REF!</v>
      </c>
    </row>
    <row r="151" spans="1:23" x14ac:dyDescent="0.25">
      <c r="A151" s="2" t="str">
        <f t="shared" si="8"/>
        <v>Ceredigion_5</v>
      </c>
      <c r="B151" s="100" t="s">
        <v>119</v>
      </c>
      <c r="C151" s="100" t="s">
        <v>77</v>
      </c>
      <c r="D151" s="100">
        <v>5</v>
      </c>
      <c r="E151" s="100" t="s">
        <v>27</v>
      </c>
      <c r="F151" s="100">
        <v>418</v>
      </c>
      <c r="G151" s="100">
        <v>139.33333333333334</v>
      </c>
      <c r="H151" s="100">
        <v>4.7013834214374102</v>
      </c>
      <c r="I151" s="100">
        <v>16</v>
      </c>
      <c r="J151" s="100">
        <v>5.333333333333333</v>
      </c>
      <c r="K151" s="100">
        <v>2.1680000000000001</v>
      </c>
      <c r="M151" s="100" t="str">
        <f t="shared" si="6"/>
        <v>Suicides</v>
      </c>
      <c r="N151" s="2" t="b">
        <f t="shared" si="7"/>
        <v>1</v>
      </c>
      <c r="P151" s="2" t="s">
        <v>163</v>
      </c>
      <c r="R151" s="2" t="e">
        <f>F151=#REF!</f>
        <v>#REF!</v>
      </c>
      <c r="S151" s="2" t="e">
        <f>G151=#REF!</f>
        <v>#REF!</v>
      </c>
      <c r="T151" s="2" t="e">
        <f>H151=#REF!</f>
        <v>#REF!</v>
      </c>
      <c r="U151" s="2" t="e">
        <f>I151=#REF!</f>
        <v>#REF!</v>
      </c>
      <c r="V151" s="2" t="e">
        <f>J151=#REF!</f>
        <v>#REF!</v>
      </c>
      <c r="W151" s="92" t="e">
        <f>K151-#REF!</f>
        <v>#REF!</v>
      </c>
    </row>
    <row r="152" spans="1:23" x14ac:dyDescent="0.25">
      <c r="A152" s="2" t="str">
        <f t="shared" si="8"/>
        <v>Ceredigion_6</v>
      </c>
      <c r="B152" s="100" t="s">
        <v>119</v>
      </c>
      <c r="C152" s="100" t="s">
        <v>77</v>
      </c>
      <c r="D152" s="100">
        <v>6</v>
      </c>
      <c r="E152" s="100" t="s">
        <v>31</v>
      </c>
      <c r="F152" s="100">
        <v>375.5</v>
      </c>
      <c r="G152" s="100">
        <v>125.16666666666667</v>
      </c>
      <c r="H152" s="100">
        <v>4.22337194916207</v>
      </c>
      <c r="I152" s="100">
        <v>37</v>
      </c>
      <c r="J152" s="100">
        <v>12.333333333333334</v>
      </c>
      <c r="K152" s="100">
        <v>5.0134999999999996</v>
      </c>
      <c r="M152" s="100" t="str">
        <f t="shared" si="6"/>
        <v>Colorectal cancer</v>
      </c>
      <c r="N152" s="2" t="b">
        <f t="shared" si="7"/>
        <v>1</v>
      </c>
      <c r="P152" s="2" t="s">
        <v>166</v>
      </c>
      <c r="R152" s="2" t="e">
        <f>F152=#REF!</f>
        <v>#REF!</v>
      </c>
      <c r="S152" s="2" t="e">
        <f>G152=#REF!</f>
        <v>#REF!</v>
      </c>
      <c r="T152" s="2" t="e">
        <f>H152=#REF!</f>
        <v>#REF!</v>
      </c>
      <c r="U152" s="2" t="e">
        <f>I152=#REF!</f>
        <v>#REF!</v>
      </c>
      <c r="V152" s="2" t="e">
        <f>J152=#REF!</f>
        <v>#REF!</v>
      </c>
      <c r="W152" s="92" t="e">
        <f>K152-#REF!</f>
        <v>#REF!</v>
      </c>
    </row>
    <row r="153" spans="1:23" x14ac:dyDescent="0.25">
      <c r="A153" s="2" t="str">
        <f t="shared" si="8"/>
        <v>Ceredigion_7</v>
      </c>
      <c r="B153" s="100" t="s">
        <v>119</v>
      </c>
      <c r="C153" s="100" t="s">
        <v>77</v>
      </c>
      <c r="D153" s="100">
        <v>7</v>
      </c>
      <c r="E153" s="100" t="s">
        <v>30</v>
      </c>
      <c r="F153" s="100">
        <v>367</v>
      </c>
      <c r="G153" s="100">
        <v>122.33333333333333</v>
      </c>
      <c r="H153" s="100">
        <v>4.1277696547070102</v>
      </c>
      <c r="I153" s="100">
        <v>26</v>
      </c>
      <c r="J153" s="100">
        <v>8.6666666666666661</v>
      </c>
      <c r="K153" s="100">
        <v>3.5230000000000001</v>
      </c>
      <c r="M153" s="100" t="str">
        <f t="shared" si="6"/>
        <v>Breast cancer</v>
      </c>
      <c r="N153" s="2" t="b">
        <f t="shared" si="7"/>
        <v>1</v>
      </c>
      <c r="P153" s="2" t="s">
        <v>167</v>
      </c>
      <c r="R153" s="2" t="e">
        <f>F153=#REF!</f>
        <v>#REF!</v>
      </c>
      <c r="S153" s="2" t="e">
        <f>G153=#REF!</f>
        <v>#REF!</v>
      </c>
      <c r="T153" s="2" t="e">
        <f>H153=#REF!</f>
        <v>#REF!</v>
      </c>
      <c r="U153" s="2" t="e">
        <f>I153=#REF!</f>
        <v>#REF!</v>
      </c>
      <c r="V153" s="2" t="e">
        <f>J153=#REF!</f>
        <v>#REF!</v>
      </c>
      <c r="W153" s="92" t="e">
        <f>K153-#REF!</f>
        <v>#REF!</v>
      </c>
    </row>
    <row r="154" spans="1:23" x14ac:dyDescent="0.25">
      <c r="A154" s="2" t="str">
        <f t="shared" si="8"/>
        <v>Ceredigion_8</v>
      </c>
      <c r="B154" s="100" t="s">
        <v>119</v>
      </c>
      <c r="C154" s="100" t="s">
        <v>77</v>
      </c>
      <c r="D154" s="100">
        <v>8</v>
      </c>
      <c r="E154" s="100" t="s">
        <v>96</v>
      </c>
      <c r="F154" s="100">
        <v>298</v>
      </c>
      <c r="G154" s="100">
        <v>99.333333333333329</v>
      </c>
      <c r="H154" s="100">
        <v>3.3517039703070499</v>
      </c>
      <c r="I154" s="100">
        <v>4</v>
      </c>
      <c r="J154" s="100">
        <v>1.3333333333333333</v>
      </c>
      <c r="K154" s="100">
        <v>0.54200000000000004</v>
      </c>
      <c r="M154" s="100" t="str">
        <f t="shared" si="6"/>
        <v>Infant deaths*</v>
      </c>
      <c r="N154" s="2" t="b">
        <f t="shared" si="7"/>
        <v>1</v>
      </c>
      <c r="P154" s="2" t="s">
        <v>164</v>
      </c>
      <c r="R154" s="2" t="e">
        <f>F154=#REF!</f>
        <v>#REF!</v>
      </c>
      <c r="S154" s="2" t="e">
        <f>G154=#REF!</f>
        <v>#REF!</v>
      </c>
      <c r="T154" s="2" t="e">
        <f>H154=#REF!</f>
        <v>#REF!</v>
      </c>
      <c r="U154" s="2" t="e">
        <f>I154=#REF!</f>
        <v>#REF!</v>
      </c>
      <c r="V154" s="2" t="e">
        <f>J154=#REF!</f>
        <v>#REF!</v>
      </c>
      <c r="W154" s="92" t="e">
        <f>K154-#REF!</f>
        <v>#REF!</v>
      </c>
    </row>
    <row r="155" spans="1:23" x14ac:dyDescent="0.25">
      <c r="A155" s="2" t="str">
        <f t="shared" si="8"/>
        <v>Ceredigion_9</v>
      </c>
      <c r="B155" s="100" t="s">
        <v>119</v>
      </c>
      <c r="C155" s="100" t="s">
        <v>77</v>
      </c>
      <c r="D155" s="100">
        <v>9</v>
      </c>
      <c r="E155" s="100" t="s">
        <v>173</v>
      </c>
      <c r="F155" s="100">
        <v>231</v>
      </c>
      <c r="G155" s="100">
        <v>77</v>
      </c>
      <c r="H155" s="100">
        <v>2.5981329434259401</v>
      </c>
      <c r="I155" s="100">
        <v>10</v>
      </c>
      <c r="J155" s="100">
        <v>3.3333333333333335</v>
      </c>
      <c r="K155" s="100">
        <v>1.355</v>
      </c>
      <c r="M155" s="100" t="str">
        <f t="shared" ref="M155:M218" si="9">VLOOKUP(E155,$E$4:$E$26,1,FALSE)</f>
        <v>Brain and CNS cancer</v>
      </c>
      <c r="N155" s="2" t="b">
        <f t="shared" ref="N155:N218" si="10">M155=E155</f>
        <v>1</v>
      </c>
      <c r="P155" s="2" t="s">
        <v>172</v>
      </c>
      <c r="R155" s="2" t="e">
        <f>F155=#REF!</f>
        <v>#REF!</v>
      </c>
      <c r="S155" s="2" t="e">
        <f>G155=#REF!</f>
        <v>#REF!</v>
      </c>
      <c r="T155" s="2" t="e">
        <f>H155=#REF!</f>
        <v>#REF!</v>
      </c>
      <c r="U155" s="2" t="e">
        <f>I155=#REF!</f>
        <v>#REF!</v>
      </c>
      <c r="V155" s="2" t="e">
        <f>J155=#REF!</f>
        <v>#REF!</v>
      </c>
      <c r="W155" s="92" t="e">
        <f>K155-#REF!</f>
        <v>#REF!</v>
      </c>
    </row>
    <row r="156" spans="1:23" x14ac:dyDescent="0.25">
      <c r="A156" s="2" t="str">
        <f t="shared" si="8"/>
        <v>Ceredigion_10</v>
      </c>
      <c r="B156" s="100" t="s">
        <v>119</v>
      </c>
      <c r="C156" s="100" t="s">
        <v>77</v>
      </c>
      <c r="D156" s="100">
        <v>10</v>
      </c>
      <c r="E156" s="100" t="s">
        <v>33</v>
      </c>
      <c r="F156" s="100">
        <v>229</v>
      </c>
      <c r="G156" s="100">
        <v>76.333333333333329</v>
      </c>
      <c r="H156" s="100">
        <v>2.5756382859070999</v>
      </c>
      <c r="I156" s="100">
        <v>20</v>
      </c>
      <c r="J156" s="100">
        <v>6.666666666666667</v>
      </c>
      <c r="K156" s="100">
        <v>2.71</v>
      </c>
      <c r="M156" s="100" t="str">
        <f t="shared" si="9"/>
        <v>Stroke</v>
      </c>
      <c r="N156" s="2" t="b">
        <f t="shared" si="10"/>
        <v>1</v>
      </c>
      <c r="P156" s="2" t="s">
        <v>169</v>
      </c>
      <c r="R156" s="2" t="e">
        <f>F156=#REF!</f>
        <v>#REF!</v>
      </c>
      <c r="S156" s="2" t="e">
        <f>G156=#REF!</f>
        <v>#REF!</v>
      </c>
      <c r="T156" s="2" t="e">
        <f>H156=#REF!</f>
        <v>#REF!</v>
      </c>
      <c r="U156" s="2" t="e">
        <f>I156=#REF!</f>
        <v>#REF!</v>
      </c>
      <c r="V156" s="2" t="e">
        <f>J156=#REF!</f>
        <v>#REF!</v>
      </c>
      <c r="W156" s="92" t="e">
        <f>K156-#REF!</f>
        <v>#REF!</v>
      </c>
    </row>
    <row r="157" spans="1:23" x14ac:dyDescent="0.25">
      <c r="A157" s="2" t="str">
        <f t="shared" si="8"/>
        <v>Ceredigion_11</v>
      </c>
      <c r="B157" s="100" t="s">
        <v>119</v>
      </c>
      <c r="C157" s="100" t="s">
        <v>77</v>
      </c>
      <c r="D157" s="100">
        <v>11</v>
      </c>
      <c r="E157" s="100" t="s">
        <v>43</v>
      </c>
      <c r="F157" s="100">
        <v>4798.5</v>
      </c>
      <c r="G157" s="100">
        <v>1599.4999999999998</v>
      </c>
      <c r="H157" s="100">
        <v>53.970307052075093</v>
      </c>
      <c r="I157" s="100">
        <v>329</v>
      </c>
      <c r="J157" s="100">
        <v>109.66666666666666</v>
      </c>
      <c r="K157" s="100">
        <v>44.579599999999999</v>
      </c>
      <c r="M157" s="100" t="str">
        <f t="shared" si="9"/>
        <v>Top 10</v>
      </c>
      <c r="N157" s="2" t="b">
        <f t="shared" si="10"/>
        <v>1</v>
      </c>
      <c r="R157" s="2" t="e">
        <f>F157=#REF!</f>
        <v>#REF!</v>
      </c>
      <c r="S157" s="2" t="e">
        <f>G157=#REF!</f>
        <v>#REF!</v>
      </c>
      <c r="T157" s="2" t="e">
        <f>H157=#REF!</f>
        <v>#REF!</v>
      </c>
      <c r="U157" s="2" t="e">
        <f>I157=#REF!</f>
        <v>#REF!</v>
      </c>
      <c r="V157" s="2" t="e">
        <f>J157=#REF!</f>
        <v>#REF!</v>
      </c>
      <c r="W157" s="95" t="e">
        <f>K157-#REF!</f>
        <v>#REF!</v>
      </c>
    </row>
    <row r="158" spans="1:23" x14ac:dyDescent="0.25">
      <c r="A158" s="2" t="str">
        <f t="shared" si="8"/>
        <v>Ceredigion_12</v>
      </c>
      <c r="B158" s="100" t="s">
        <v>119</v>
      </c>
      <c r="C158" s="100" t="s">
        <v>77</v>
      </c>
      <c r="D158" s="100">
        <v>12</v>
      </c>
      <c r="E158" s="100" t="s">
        <v>95</v>
      </c>
      <c r="F158" s="100">
        <v>8891</v>
      </c>
      <c r="G158" s="100">
        <v>2963.6666666666665</v>
      </c>
      <c r="H158" s="100"/>
      <c r="I158" s="100">
        <v>738</v>
      </c>
      <c r="J158" s="100">
        <v>246</v>
      </c>
      <c r="K158" s="100"/>
      <c r="M158" s="100" t="str">
        <f t="shared" si="9"/>
        <v>All causes</v>
      </c>
      <c r="N158" s="2" t="b">
        <f t="shared" si="10"/>
        <v>1</v>
      </c>
      <c r="R158" s="2" t="e">
        <f>F158=#REF!</f>
        <v>#REF!</v>
      </c>
      <c r="S158" s="2" t="e">
        <f>G158=#REF!</f>
        <v>#REF!</v>
      </c>
      <c r="T158" s="2" t="e">
        <f>H158=#REF!</f>
        <v>#REF!</v>
      </c>
      <c r="U158" s="2" t="e">
        <f>I158=#REF!</f>
        <v>#REF!</v>
      </c>
      <c r="V158" s="2" t="e">
        <f>J158=#REF!</f>
        <v>#REF!</v>
      </c>
      <c r="W158" s="2" t="e">
        <f>K158=#REF!</f>
        <v>#REF!</v>
      </c>
    </row>
    <row r="159" spans="1:23" x14ac:dyDescent="0.25">
      <c r="A159" s="2" t="str">
        <f t="shared" si="8"/>
        <v>Powys THB_1</v>
      </c>
      <c r="B159" s="86" t="s">
        <v>67</v>
      </c>
      <c r="C159" s="86" t="s">
        <v>69</v>
      </c>
      <c r="D159" s="86">
        <v>1</v>
      </c>
      <c r="E159" s="86" t="s">
        <v>24</v>
      </c>
      <c r="F159" s="86">
        <v>1793.5</v>
      </c>
      <c r="G159" s="86">
        <v>597.83333333333337</v>
      </c>
      <c r="H159" s="86">
        <v>11.038281634662701</v>
      </c>
      <c r="I159" s="86">
        <v>65</v>
      </c>
      <c r="J159" s="86">
        <v>21.666666666666668</v>
      </c>
      <c r="K159" s="86">
        <v>4.8075999999999999</v>
      </c>
      <c r="M159" s="86" t="str">
        <f t="shared" si="9"/>
        <v>Accidents</v>
      </c>
      <c r="N159" s="2" t="b">
        <f t="shared" si="10"/>
        <v>1</v>
      </c>
      <c r="P159" s="2" t="s">
        <v>161</v>
      </c>
      <c r="R159" s="2" t="e">
        <f>F159=#REF!</f>
        <v>#REF!</v>
      </c>
      <c r="S159" s="2" t="e">
        <f>G159=#REF!</f>
        <v>#REF!</v>
      </c>
      <c r="T159" s="2" t="e">
        <f>H159=#REF!</f>
        <v>#REF!</v>
      </c>
      <c r="U159" s="2" t="e">
        <f>I159=#REF!</f>
        <v>#REF!</v>
      </c>
      <c r="V159" s="2" t="e">
        <f>J159=#REF!</f>
        <v>#REF!</v>
      </c>
      <c r="W159" s="92" t="e">
        <f>K159-#REF!</f>
        <v>#REF!</v>
      </c>
    </row>
    <row r="160" spans="1:23" x14ac:dyDescent="0.25">
      <c r="A160" s="2" t="str">
        <f t="shared" si="8"/>
        <v>Powys THB_2</v>
      </c>
      <c r="B160" s="86" t="s">
        <v>67</v>
      </c>
      <c r="C160" s="86" t="s">
        <v>69</v>
      </c>
      <c r="D160" s="86">
        <v>2</v>
      </c>
      <c r="E160" s="86" t="s">
        <v>23</v>
      </c>
      <c r="F160" s="86">
        <v>1696.5</v>
      </c>
      <c r="G160" s="86">
        <v>565.5</v>
      </c>
      <c r="H160" s="86">
        <v>10.4412850812408</v>
      </c>
      <c r="I160" s="86">
        <v>165</v>
      </c>
      <c r="J160" s="86">
        <v>55</v>
      </c>
      <c r="K160" s="86">
        <v>12.2041</v>
      </c>
      <c r="M160" s="86" t="str">
        <f t="shared" si="9"/>
        <v>Coronary heart disease</v>
      </c>
      <c r="N160" s="2" t="b">
        <f t="shared" si="10"/>
        <v>1</v>
      </c>
      <c r="P160" s="2" t="s">
        <v>160</v>
      </c>
      <c r="R160" s="2" t="e">
        <f>F160=#REF!</f>
        <v>#REF!</v>
      </c>
      <c r="S160" s="2" t="e">
        <f>G160=#REF!</f>
        <v>#REF!</v>
      </c>
      <c r="T160" s="2" t="e">
        <f>H160=#REF!</f>
        <v>#REF!</v>
      </c>
      <c r="U160" s="2" t="e">
        <f>I160=#REF!</f>
        <v>#REF!</v>
      </c>
      <c r="V160" s="2" t="e">
        <f>J160=#REF!</f>
        <v>#REF!</v>
      </c>
      <c r="W160" s="92" t="e">
        <f>K160-#REF!</f>
        <v>#REF!</v>
      </c>
    </row>
    <row r="161" spans="1:23" x14ac:dyDescent="0.25">
      <c r="A161" s="2" t="str">
        <f t="shared" si="8"/>
        <v>Powys THB_3</v>
      </c>
      <c r="B161" s="86" t="s">
        <v>67</v>
      </c>
      <c r="C161" s="86" t="s">
        <v>69</v>
      </c>
      <c r="D161" s="86">
        <v>3</v>
      </c>
      <c r="E161" s="86" t="s">
        <v>27</v>
      </c>
      <c r="F161" s="86">
        <v>1261</v>
      </c>
      <c r="G161" s="86">
        <v>420.33333333333331</v>
      </c>
      <c r="H161" s="86">
        <v>7.7609551944854704</v>
      </c>
      <c r="I161" s="86">
        <v>44</v>
      </c>
      <c r="J161" s="86">
        <v>14.666666666666666</v>
      </c>
      <c r="K161" s="86">
        <v>3.2544</v>
      </c>
      <c r="M161" s="86" t="str">
        <f t="shared" si="9"/>
        <v>Suicides</v>
      </c>
      <c r="N161" s="2" t="b">
        <f t="shared" si="10"/>
        <v>1</v>
      </c>
      <c r="P161" s="2" t="s">
        <v>163</v>
      </c>
      <c r="R161" s="2" t="e">
        <f>F161=#REF!</f>
        <v>#REF!</v>
      </c>
      <c r="S161" s="2" t="e">
        <f>G161=#REF!</f>
        <v>#REF!</v>
      </c>
      <c r="T161" s="2" t="e">
        <f>H161=#REF!</f>
        <v>#REF!</v>
      </c>
      <c r="U161" s="2" t="e">
        <f>I161=#REF!</f>
        <v>#REF!</v>
      </c>
      <c r="V161" s="2" t="e">
        <f>J161=#REF!</f>
        <v>#REF!</v>
      </c>
      <c r="W161" s="92" t="e">
        <f>K161-#REF!</f>
        <v>#REF!</v>
      </c>
    </row>
    <row r="162" spans="1:23" x14ac:dyDescent="0.25">
      <c r="A162" s="2" t="str">
        <f t="shared" si="8"/>
        <v>Powys THB_4</v>
      </c>
      <c r="B162" s="86" t="s">
        <v>67</v>
      </c>
      <c r="C162" s="86" t="s">
        <v>69</v>
      </c>
      <c r="D162" s="86">
        <v>4</v>
      </c>
      <c r="E162" s="86" t="s">
        <v>25</v>
      </c>
      <c r="F162" s="86">
        <v>795</v>
      </c>
      <c r="G162" s="86">
        <v>265</v>
      </c>
      <c r="H162" s="86">
        <v>4.8929098966026601</v>
      </c>
      <c r="I162" s="86">
        <v>104</v>
      </c>
      <c r="J162" s="86">
        <v>34.666666666666664</v>
      </c>
      <c r="K162" s="86">
        <v>7.6923000000000004</v>
      </c>
      <c r="M162" s="86" t="str">
        <f t="shared" si="9"/>
        <v>Lung cancer</v>
      </c>
      <c r="N162" s="2" t="b">
        <f t="shared" si="10"/>
        <v>1</v>
      </c>
      <c r="P162" s="2" t="s">
        <v>162</v>
      </c>
      <c r="R162" s="2" t="e">
        <f>F162=#REF!</f>
        <v>#REF!</v>
      </c>
      <c r="S162" s="2" t="e">
        <f>G162=#REF!</f>
        <v>#REF!</v>
      </c>
      <c r="T162" s="2" t="e">
        <f>H162=#REF!</f>
        <v>#REF!</v>
      </c>
      <c r="U162" s="2" t="e">
        <f>I162=#REF!</f>
        <v>#REF!</v>
      </c>
      <c r="V162" s="2" t="e">
        <f>J162=#REF!</f>
        <v>#REF!</v>
      </c>
      <c r="W162" s="92" t="e">
        <f>K162-#REF!</f>
        <v>#REF!</v>
      </c>
    </row>
    <row r="163" spans="1:23" x14ac:dyDescent="0.25">
      <c r="A163" s="2" t="str">
        <f t="shared" si="8"/>
        <v>Powys THB_5</v>
      </c>
      <c r="B163" s="86" t="s">
        <v>67</v>
      </c>
      <c r="C163" s="86" t="s">
        <v>69</v>
      </c>
      <c r="D163" s="86">
        <v>5</v>
      </c>
      <c r="E163" s="86" t="s">
        <v>96</v>
      </c>
      <c r="F163" s="86">
        <v>670.5</v>
      </c>
      <c r="G163" s="86">
        <v>223.5</v>
      </c>
      <c r="H163" s="86">
        <v>4.1266617429837504</v>
      </c>
      <c r="I163" s="86">
        <v>9</v>
      </c>
      <c r="J163" s="86">
        <v>3</v>
      </c>
      <c r="K163" s="86">
        <v>0.66559999999999997</v>
      </c>
      <c r="M163" s="86" t="str">
        <f t="shared" si="9"/>
        <v>Infant deaths*</v>
      </c>
      <c r="N163" s="2" t="b">
        <f t="shared" si="10"/>
        <v>1</v>
      </c>
      <c r="P163" s="2" t="s">
        <v>164</v>
      </c>
      <c r="R163" s="2" t="e">
        <f>F163=#REF!</f>
        <v>#REF!</v>
      </c>
      <c r="S163" s="2" t="e">
        <f>G163=#REF!</f>
        <v>#REF!</v>
      </c>
      <c r="T163" s="2" t="e">
        <f>H163=#REF!</f>
        <v>#REF!</v>
      </c>
      <c r="U163" s="2" t="e">
        <f>I163=#REF!</f>
        <v>#REF!</v>
      </c>
      <c r="V163" s="2" t="e">
        <f>J163=#REF!</f>
        <v>#REF!</v>
      </c>
      <c r="W163" s="92" t="e">
        <f>K163-#REF!</f>
        <v>#REF!</v>
      </c>
    </row>
    <row r="164" spans="1:23" x14ac:dyDescent="0.25">
      <c r="A164" s="2" t="str">
        <f t="shared" si="8"/>
        <v>Powys THB_6</v>
      </c>
      <c r="B164" s="86" t="s">
        <v>67</v>
      </c>
      <c r="C164" s="86" t="s">
        <v>69</v>
      </c>
      <c r="D164" s="86">
        <v>6</v>
      </c>
      <c r="E164" s="86" t="s">
        <v>31</v>
      </c>
      <c r="F164" s="86">
        <v>628.5</v>
      </c>
      <c r="G164" s="86">
        <v>209.5</v>
      </c>
      <c r="H164" s="86">
        <v>3.8681683899556898</v>
      </c>
      <c r="I164" s="86">
        <v>49</v>
      </c>
      <c r="J164" s="86">
        <v>16.333333333333332</v>
      </c>
      <c r="K164" s="86">
        <v>3.6242000000000001</v>
      </c>
      <c r="M164" s="86" t="str">
        <f t="shared" si="9"/>
        <v>Colorectal cancer</v>
      </c>
      <c r="N164" s="2" t="b">
        <f t="shared" si="10"/>
        <v>1</v>
      </c>
      <c r="P164" s="2" t="s">
        <v>166</v>
      </c>
      <c r="R164" s="2" t="e">
        <f>F164=#REF!</f>
        <v>#REF!</v>
      </c>
      <c r="S164" s="2" t="e">
        <f>G164=#REF!</f>
        <v>#REF!</v>
      </c>
      <c r="T164" s="2" t="e">
        <f>H164=#REF!</f>
        <v>#REF!</v>
      </c>
      <c r="U164" s="2" t="e">
        <f>I164=#REF!</f>
        <v>#REF!</v>
      </c>
      <c r="V164" s="2" t="e">
        <f>J164=#REF!</f>
        <v>#REF!</v>
      </c>
      <c r="W164" s="92" t="e">
        <f>K164-#REF!</f>
        <v>#REF!</v>
      </c>
    </row>
    <row r="165" spans="1:23" x14ac:dyDescent="0.25">
      <c r="A165" s="2" t="str">
        <f t="shared" si="8"/>
        <v>Powys THB_7</v>
      </c>
      <c r="B165" s="86" t="s">
        <v>67</v>
      </c>
      <c r="C165" s="86" t="s">
        <v>69</v>
      </c>
      <c r="D165" s="86">
        <v>7</v>
      </c>
      <c r="E165" s="86" t="s">
        <v>30</v>
      </c>
      <c r="F165" s="86">
        <v>597.5</v>
      </c>
      <c r="G165" s="86">
        <v>199.16666666666666</v>
      </c>
      <c r="H165" s="86">
        <v>3.6773756770063999</v>
      </c>
      <c r="I165" s="86">
        <v>43</v>
      </c>
      <c r="J165" s="86">
        <v>14.333333333333334</v>
      </c>
      <c r="K165" s="86">
        <v>3.1804000000000001</v>
      </c>
      <c r="M165" s="86" t="str">
        <f t="shared" si="9"/>
        <v>Breast cancer</v>
      </c>
      <c r="N165" s="2" t="b">
        <f t="shared" si="10"/>
        <v>1</v>
      </c>
      <c r="P165" s="2" t="s">
        <v>167</v>
      </c>
      <c r="R165" s="2" t="e">
        <f>F165=#REF!</f>
        <v>#REF!</v>
      </c>
      <c r="S165" s="2" t="e">
        <f>G165=#REF!</f>
        <v>#REF!</v>
      </c>
      <c r="T165" s="2" t="e">
        <f>H165=#REF!</f>
        <v>#REF!</v>
      </c>
      <c r="U165" s="2" t="e">
        <f>I165=#REF!</f>
        <v>#REF!</v>
      </c>
      <c r="V165" s="2" t="e">
        <f>J165=#REF!</f>
        <v>#REF!</v>
      </c>
      <c r="W165" s="92" t="e">
        <f>K165-#REF!</f>
        <v>#REF!</v>
      </c>
    </row>
    <row r="166" spans="1:23" x14ac:dyDescent="0.25">
      <c r="A166" s="2" t="str">
        <f t="shared" si="8"/>
        <v>Powys THB_8</v>
      </c>
      <c r="B166" s="86" t="s">
        <v>67</v>
      </c>
      <c r="C166" s="86" t="s">
        <v>69</v>
      </c>
      <c r="D166" s="86">
        <v>8</v>
      </c>
      <c r="E166" s="86" t="s">
        <v>29</v>
      </c>
      <c r="F166" s="86">
        <v>449</v>
      </c>
      <c r="G166" s="86">
        <v>149.66666666666666</v>
      </c>
      <c r="H166" s="86">
        <v>2.76341703594289</v>
      </c>
      <c r="I166" s="86">
        <v>60</v>
      </c>
      <c r="J166" s="86">
        <v>20</v>
      </c>
      <c r="K166" s="86">
        <v>4.4378000000000002</v>
      </c>
      <c r="M166" s="86" t="str">
        <f t="shared" si="9"/>
        <v>COPD</v>
      </c>
      <c r="N166" s="2" t="b">
        <f t="shared" si="10"/>
        <v>1</v>
      </c>
      <c r="P166" s="2" t="s">
        <v>165</v>
      </c>
      <c r="R166" s="2" t="e">
        <f>F166=#REF!</f>
        <v>#REF!</v>
      </c>
      <c r="S166" s="2" t="e">
        <f>G166=#REF!</f>
        <v>#REF!</v>
      </c>
      <c r="T166" s="2" t="e">
        <f>H166=#REF!</f>
        <v>#REF!</v>
      </c>
      <c r="U166" s="2" t="e">
        <f>I166=#REF!</f>
        <v>#REF!</v>
      </c>
      <c r="V166" s="2" t="e">
        <f>J166=#REF!</f>
        <v>#REF!</v>
      </c>
      <c r="W166" s="92" t="e">
        <f>K166-#REF!</f>
        <v>#REF!</v>
      </c>
    </row>
    <row r="167" spans="1:23" x14ac:dyDescent="0.25">
      <c r="A167" s="2" t="str">
        <f t="shared" si="8"/>
        <v>Powys THB_9</v>
      </c>
      <c r="B167" s="86" t="s">
        <v>67</v>
      </c>
      <c r="C167" s="86" t="s">
        <v>69</v>
      </c>
      <c r="D167" s="86">
        <v>9</v>
      </c>
      <c r="E167" s="86" t="s">
        <v>36</v>
      </c>
      <c r="F167" s="86">
        <v>395</v>
      </c>
      <c r="G167" s="86">
        <v>131.66666666666666</v>
      </c>
      <c r="H167" s="86">
        <v>2.4310684391925199</v>
      </c>
      <c r="I167" s="86">
        <v>34</v>
      </c>
      <c r="J167" s="86">
        <v>11.333333333333334</v>
      </c>
      <c r="K167" s="86">
        <v>2.5146999999999999</v>
      </c>
      <c r="M167" s="86" t="str">
        <f t="shared" si="9"/>
        <v xml:space="preserve">Oesophageal cancer </v>
      </c>
      <c r="N167" s="2" t="b">
        <f t="shared" si="10"/>
        <v>1</v>
      </c>
      <c r="P167" s="2" t="s">
        <v>171</v>
      </c>
      <c r="R167" s="2" t="e">
        <f>F167=#REF!</f>
        <v>#REF!</v>
      </c>
      <c r="S167" s="2" t="e">
        <f>G167=#REF!</f>
        <v>#REF!</v>
      </c>
      <c r="T167" s="2" t="e">
        <f>H167=#REF!</f>
        <v>#REF!</v>
      </c>
      <c r="U167" s="2" t="e">
        <f>I167=#REF!</f>
        <v>#REF!</v>
      </c>
      <c r="V167" s="2" t="e">
        <f>J167=#REF!</f>
        <v>#REF!</v>
      </c>
      <c r="W167" s="92" t="e">
        <f>K167-#REF!</f>
        <v>#REF!</v>
      </c>
    </row>
    <row r="168" spans="1:23" x14ac:dyDescent="0.25">
      <c r="A168" s="2" t="str">
        <f t="shared" si="8"/>
        <v>Powys THB_10</v>
      </c>
      <c r="B168" s="86" t="s">
        <v>67</v>
      </c>
      <c r="C168" s="86" t="s">
        <v>69</v>
      </c>
      <c r="D168" s="86">
        <v>10</v>
      </c>
      <c r="E168" s="86" t="s">
        <v>33</v>
      </c>
      <c r="F168" s="86">
        <v>344.5</v>
      </c>
      <c r="G168" s="86">
        <v>114.83333333333333</v>
      </c>
      <c r="H168" s="86">
        <v>2.1202609551944902</v>
      </c>
      <c r="I168" s="86">
        <v>37</v>
      </c>
      <c r="J168" s="86">
        <v>12.333333333333334</v>
      </c>
      <c r="K168" s="86">
        <v>2.7366000000000001</v>
      </c>
      <c r="M168" s="86" t="str">
        <f t="shared" si="9"/>
        <v>Stroke</v>
      </c>
      <c r="N168" s="2" t="b">
        <f t="shared" si="10"/>
        <v>1</v>
      </c>
      <c r="P168" s="2" t="s">
        <v>169</v>
      </c>
      <c r="R168" s="2" t="e">
        <f>F168=#REF!</f>
        <v>#REF!</v>
      </c>
      <c r="S168" s="2" t="e">
        <f>G168=#REF!</f>
        <v>#REF!</v>
      </c>
      <c r="T168" s="2" t="e">
        <f>H168=#REF!</f>
        <v>#REF!</v>
      </c>
      <c r="U168" s="2" t="e">
        <f>I168=#REF!</f>
        <v>#REF!</v>
      </c>
      <c r="V168" s="2" t="e">
        <f>J168=#REF!</f>
        <v>#REF!</v>
      </c>
      <c r="W168" s="92" t="e">
        <f>K168-#REF!</f>
        <v>#REF!</v>
      </c>
    </row>
    <row r="169" spans="1:23" x14ac:dyDescent="0.25">
      <c r="A169" s="2" t="str">
        <f t="shared" si="8"/>
        <v>Powys THB_11</v>
      </c>
      <c r="B169" s="86" t="s">
        <v>67</v>
      </c>
      <c r="C169" s="86" t="s">
        <v>69</v>
      </c>
      <c r="D169" s="86">
        <v>11</v>
      </c>
      <c r="E169" s="86" t="s">
        <v>43</v>
      </c>
      <c r="F169" s="86">
        <v>8631</v>
      </c>
      <c r="G169" s="86">
        <v>2877</v>
      </c>
      <c r="H169" s="86">
        <v>53.120384047267379</v>
      </c>
      <c r="I169" s="86">
        <v>610</v>
      </c>
      <c r="J169" s="86">
        <v>203.33333333333337</v>
      </c>
      <c r="K169" s="86">
        <v>45.117700000000006</v>
      </c>
      <c r="M169" s="86" t="str">
        <f t="shared" si="9"/>
        <v>Top 10</v>
      </c>
      <c r="N169" s="2" t="b">
        <f t="shared" si="10"/>
        <v>1</v>
      </c>
      <c r="R169" s="2" t="e">
        <f>F169=#REF!</f>
        <v>#REF!</v>
      </c>
      <c r="S169" s="2" t="e">
        <f>G169=#REF!</f>
        <v>#REF!</v>
      </c>
      <c r="T169" s="2" t="e">
        <f>H169=#REF!</f>
        <v>#REF!</v>
      </c>
      <c r="U169" s="2" t="e">
        <f>I169=#REF!</f>
        <v>#REF!</v>
      </c>
      <c r="V169" s="2" t="e">
        <f>J169=#REF!</f>
        <v>#REF!</v>
      </c>
      <c r="W169" s="93" t="e">
        <f>K169-#REF!</f>
        <v>#REF!</v>
      </c>
    </row>
    <row r="170" spans="1:23" x14ac:dyDescent="0.25">
      <c r="A170" s="2" t="str">
        <f t="shared" si="8"/>
        <v>Powys THB_12</v>
      </c>
      <c r="B170" s="86" t="s">
        <v>67</v>
      </c>
      <c r="C170" s="86" t="s">
        <v>69</v>
      </c>
      <c r="D170" s="86">
        <v>12</v>
      </c>
      <c r="E170" s="86" t="s">
        <v>95</v>
      </c>
      <c r="F170" s="86">
        <v>16248</v>
      </c>
      <c r="G170" s="86">
        <v>5416</v>
      </c>
      <c r="H170" s="86"/>
      <c r="I170" s="86">
        <v>1352</v>
      </c>
      <c r="J170" s="86">
        <v>450.66666666666669</v>
      </c>
      <c r="K170" s="86"/>
      <c r="M170" s="86" t="str">
        <f t="shared" si="9"/>
        <v>All causes</v>
      </c>
      <c r="N170" s="2" t="b">
        <f t="shared" si="10"/>
        <v>1</v>
      </c>
      <c r="R170" s="2" t="e">
        <f>F170=#REF!</f>
        <v>#REF!</v>
      </c>
      <c r="S170" s="2" t="e">
        <f>G170=#REF!</f>
        <v>#REF!</v>
      </c>
      <c r="T170" s="2" t="e">
        <f>H170=#REF!</f>
        <v>#REF!</v>
      </c>
      <c r="U170" s="2" t="e">
        <f>I170=#REF!</f>
        <v>#REF!</v>
      </c>
      <c r="V170" s="2" t="e">
        <f>J170=#REF!</f>
        <v>#REF!</v>
      </c>
      <c r="W170" s="2" t="e">
        <f>K170=#REF!</f>
        <v>#REF!</v>
      </c>
    </row>
    <row r="171" spans="1:23" x14ac:dyDescent="0.25">
      <c r="A171" s="2" t="str">
        <f t="shared" si="8"/>
        <v>Powys_1</v>
      </c>
      <c r="B171" s="104" t="s">
        <v>67</v>
      </c>
      <c r="C171" s="104" t="s">
        <v>67</v>
      </c>
      <c r="D171" s="104">
        <v>1</v>
      </c>
      <c r="E171" s="104" t="s">
        <v>24</v>
      </c>
      <c r="F171" s="104">
        <v>1793.5</v>
      </c>
      <c r="G171" s="104">
        <v>597.83333333333337</v>
      </c>
      <c r="H171" s="104">
        <v>11.038281634662701</v>
      </c>
      <c r="I171" s="104">
        <v>65</v>
      </c>
      <c r="J171" s="104">
        <v>21.666666666666668</v>
      </c>
      <c r="K171" s="104">
        <v>4.8075999999999999</v>
      </c>
      <c r="M171" s="104" t="str">
        <f t="shared" si="9"/>
        <v>Accidents</v>
      </c>
      <c r="N171" s="2" t="b">
        <f t="shared" si="10"/>
        <v>1</v>
      </c>
      <c r="P171" s="2" t="s">
        <v>161</v>
      </c>
      <c r="R171" s="2" t="b">
        <f>F171=F159</f>
        <v>1</v>
      </c>
      <c r="S171" s="2" t="b">
        <f t="shared" ref="S171:W182" si="11">G171=G159</f>
        <v>1</v>
      </c>
      <c r="T171" s="2" t="b">
        <f t="shared" si="11"/>
        <v>1</v>
      </c>
      <c r="U171" s="2" t="b">
        <f t="shared" si="11"/>
        <v>1</v>
      </c>
      <c r="V171" s="2" t="b">
        <f t="shared" si="11"/>
        <v>1</v>
      </c>
      <c r="W171" s="2" t="b">
        <f t="shared" si="11"/>
        <v>1</v>
      </c>
    </row>
    <row r="172" spans="1:23" x14ac:dyDescent="0.25">
      <c r="A172" s="2" t="str">
        <f t="shared" si="8"/>
        <v>Powys_2</v>
      </c>
      <c r="B172" s="104" t="s">
        <v>67</v>
      </c>
      <c r="C172" s="104" t="s">
        <v>67</v>
      </c>
      <c r="D172" s="104">
        <v>2</v>
      </c>
      <c r="E172" s="104" t="s">
        <v>23</v>
      </c>
      <c r="F172" s="104">
        <v>1696.5</v>
      </c>
      <c r="G172" s="104">
        <v>565.5</v>
      </c>
      <c r="H172" s="104">
        <v>10.4412850812408</v>
      </c>
      <c r="I172" s="104">
        <v>165</v>
      </c>
      <c r="J172" s="104">
        <v>55</v>
      </c>
      <c r="K172" s="104">
        <v>12.2041</v>
      </c>
      <c r="M172" s="104" t="str">
        <f t="shared" si="9"/>
        <v>Coronary heart disease</v>
      </c>
      <c r="N172" s="2" t="b">
        <f t="shared" si="10"/>
        <v>1</v>
      </c>
      <c r="P172" s="2" t="s">
        <v>160</v>
      </c>
      <c r="R172" s="2" t="b">
        <f t="shared" ref="R172:R182" si="12">F172=F160</f>
        <v>1</v>
      </c>
      <c r="S172" s="2" t="b">
        <f t="shared" si="11"/>
        <v>1</v>
      </c>
      <c r="T172" s="2" t="b">
        <f t="shared" si="11"/>
        <v>1</v>
      </c>
      <c r="U172" s="2" t="b">
        <f t="shared" si="11"/>
        <v>1</v>
      </c>
      <c r="V172" s="2" t="b">
        <f t="shared" si="11"/>
        <v>1</v>
      </c>
      <c r="W172" s="2" t="b">
        <f t="shared" si="11"/>
        <v>1</v>
      </c>
    </row>
    <row r="173" spans="1:23" x14ac:dyDescent="0.25">
      <c r="A173" s="2" t="str">
        <f t="shared" si="8"/>
        <v>Powys_3</v>
      </c>
      <c r="B173" s="104" t="s">
        <v>67</v>
      </c>
      <c r="C173" s="104" t="s">
        <v>67</v>
      </c>
      <c r="D173" s="104">
        <v>3</v>
      </c>
      <c r="E173" s="104" t="s">
        <v>27</v>
      </c>
      <c r="F173" s="104">
        <v>1261</v>
      </c>
      <c r="G173" s="104">
        <v>420.33333333333331</v>
      </c>
      <c r="H173" s="104">
        <v>7.7609551944854704</v>
      </c>
      <c r="I173" s="104">
        <v>44</v>
      </c>
      <c r="J173" s="104">
        <v>14.666666666666666</v>
      </c>
      <c r="K173" s="104">
        <v>3.2544</v>
      </c>
      <c r="M173" s="104" t="str">
        <f t="shared" si="9"/>
        <v>Suicides</v>
      </c>
      <c r="N173" s="2" t="b">
        <f t="shared" si="10"/>
        <v>1</v>
      </c>
      <c r="P173" s="2" t="s">
        <v>163</v>
      </c>
      <c r="R173" s="2" t="b">
        <f t="shared" si="12"/>
        <v>1</v>
      </c>
      <c r="S173" s="2" t="b">
        <f t="shared" si="11"/>
        <v>1</v>
      </c>
      <c r="T173" s="2" t="b">
        <f t="shared" si="11"/>
        <v>1</v>
      </c>
      <c r="U173" s="2" t="b">
        <f t="shared" si="11"/>
        <v>1</v>
      </c>
      <c r="V173" s="2" t="b">
        <f t="shared" si="11"/>
        <v>1</v>
      </c>
      <c r="W173" s="2" t="b">
        <f t="shared" si="11"/>
        <v>1</v>
      </c>
    </row>
    <row r="174" spans="1:23" x14ac:dyDescent="0.25">
      <c r="A174" s="2" t="str">
        <f t="shared" si="8"/>
        <v>Powys_4</v>
      </c>
      <c r="B174" s="104" t="s">
        <v>67</v>
      </c>
      <c r="C174" s="104" t="s">
        <v>67</v>
      </c>
      <c r="D174" s="104">
        <v>4</v>
      </c>
      <c r="E174" s="104" t="s">
        <v>25</v>
      </c>
      <c r="F174" s="104">
        <v>795</v>
      </c>
      <c r="G174" s="104">
        <v>265</v>
      </c>
      <c r="H174" s="104">
        <v>4.8929098966026601</v>
      </c>
      <c r="I174" s="104">
        <v>104</v>
      </c>
      <c r="J174" s="104">
        <v>34.666666666666664</v>
      </c>
      <c r="K174" s="104">
        <v>7.6923000000000004</v>
      </c>
      <c r="M174" s="104" t="str">
        <f t="shared" si="9"/>
        <v>Lung cancer</v>
      </c>
      <c r="N174" s="2" t="b">
        <f t="shared" si="10"/>
        <v>1</v>
      </c>
      <c r="P174" s="2" t="s">
        <v>162</v>
      </c>
      <c r="R174" s="2" t="b">
        <f t="shared" si="12"/>
        <v>1</v>
      </c>
      <c r="S174" s="2" t="b">
        <f t="shared" si="11"/>
        <v>1</v>
      </c>
      <c r="T174" s="2" t="b">
        <f t="shared" si="11"/>
        <v>1</v>
      </c>
      <c r="U174" s="2" t="b">
        <f t="shared" si="11"/>
        <v>1</v>
      </c>
      <c r="V174" s="2" t="b">
        <f t="shared" si="11"/>
        <v>1</v>
      </c>
      <c r="W174" s="2" t="b">
        <f t="shared" si="11"/>
        <v>1</v>
      </c>
    </row>
    <row r="175" spans="1:23" x14ac:dyDescent="0.25">
      <c r="A175" s="2" t="str">
        <f t="shared" si="8"/>
        <v>Powys_5</v>
      </c>
      <c r="B175" s="104" t="s">
        <v>67</v>
      </c>
      <c r="C175" s="104" t="s">
        <v>67</v>
      </c>
      <c r="D175" s="104">
        <v>5</v>
      </c>
      <c r="E175" s="104" t="s">
        <v>96</v>
      </c>
      <c r="F175" s="104">
        <v>670.5</v>
      </c>
      <c r="G175" s="104">
        <v>223.5</v>
      </c>
      <c r="H175" s="104">
        <v>4.1266617429837504</v>
      </c>
      <c r="I175" s="104">
        <v>9</v>
      </c>
      <c r="J175" s="104">
        <v>3</v>
      </c>
      <c r="K175" s="104">
        <v>0.66559999999999997</v>
      </c>
      <c r="M175" s="104" t="str">
        <f t="shared" si="9"/>
        <v>Infant deaths*</v>
      </c>
      <c r="N175" s="2" t="b">
        <f t="shared" si="10"/>
        <v>1</v>
      </c>
      <c r="P175" s="2" t="s">
        <v>164</v>
      </c>
      <c r="R175" s="2" t="b">
        <f t="shared" si="12"/>
        <v>1</v>
      </c>
      <c r="S175" s="2" t="b">
        <f t="shared" si="11"/>
        <v>1</v>
      </c>
      <c r="T175" s="2" t="b">
        <f t="shared" si="11"/>
        <v>1</v>
      </c>
      <c r="U175" s="2" t="b">
        <f t="shared" si="11"/>
        <v>1</v>
      </c>
      <c r="V175" s="2" t="b">
        <f t="shared" si="11"/>
        <v>1</v>
      </c>
      <c r="W175" s="2" t="b">
        <f t="shared" si="11"/>
        <v>1</v>
      </c>
    </row>
    <row r="176" spans="1:23" x14ac:dyDescent="0.25">
      <c r="A176" s="2" t="str">
        <f t="shared" si="8"/>
        <v>Powys_6</v>
      </c>
      <c r="B176" s="104" t="s">
        <v>67</v>
      </c>
      <c r="C176" s="104" t="s">
        <v>67</v>
      </c>
      <c r="D176" s="104">
        <v>6</v>
      </c>
      <c r="E176" s="104" t="s">
        <v>31</v>
      </c>
      <c r="F176" s="104">
        <v>628.5</v>
      </c>
      <c r="G176" s="104">
        <v>209.5</v>
      </c>
      <c r="H176" s="104">
        <v>3.8681683899556898</v>
      </c>
      <c r="I176" s="104">
        <v>49</v>
      </c>
      <c r="J176" s="104">
        <v>16.333333333333332</v>
      </c>
      <c r="K176" s="104">
        <v>3.6242000000000001</v>
      </c>
      <c r="M176" s="104" t="str">
        <f t="shared" si="9"/>
        <v>Colorectal cancer</v>
      </c>
      <c r="N176" s="2" t="b">
        <f t="shared" si="10"/>
        <v>1</v>
      </c>
      <c r="P176" s="2" t="s">
        <v>166</v>
      </c>
      <c r="R176" s="2" t="b">
        <f t="shared" si="12"/>
        <v>1</v>
      </c>
      <c r="S176" s="2" t="b">
        <f t="shared" si="11"/>
        <v>1</v>
      </c>
      <c r="T176" s="2" t="b">
        <f t="shared" si="11"/>
        <v>1</v>
      </c>
      <c r="U176" s="2" t="b">
        <f t="shared" si="11"/>
        <v>1</v>
      </c>
      <c r="V176" s="2" t="b">
        <f t="shared" si="11"/>
        <v>1</v>
      </c>
      <c r="W176" s="2" t="b">
        <f t="shared" si="11"/>
        <v>1</v>
      </c>
    </row>
    <row r="177" spans="1:23" x14ac:dyDescent="0.25">
      <c r="A177" s="2" t="str">
        <f t="shared" si="8"/>
        <v>Powys_7</v>
      </c>
      <c r="B177" s="104" t="s">
        <v>67</v>
      </c>
      <c r="C177" s="104" t="s">
        <v>67</v>
      </c>
      <c r="D177" s="104">
        <v>7</v>
      </c>
      <c r="E177" s="104" t="s">
        <v>30</v>
      </c>
      <c r="F177" s="104">
        <v>597.5</v>
      </c>
      <c r="G177" s="104">
        <v>199.16666666666666</v>
      </c>
      <c r="H177" s="104">
        <v>3.6773756770063999</v>
      </c>
      <c r="I177" s="104">
        <v>43</v>
      </c>
      <c r="J177" s="104">
        <v>14.333333333333334</v>
      </c>
      <c r="K177" s="104">
        <v>3.1804000000000001</v>
      </c>
      <c r="M177" s="104" t="str">
        <f t="shared" si="9"/>
        <v>Breast cancer</v>
      </c>
      <c r="N177" s="2" t="b">
        <f t="shared" si="10"/>
        <v>1</v>
      </c>
      <c r="P177" s="2" t="s">
        <v>167</v>
      </c>
      <c r="R177" s="2" t="b">
        <f t="shared" si="12"/>
        <v>1</v>
      </c>
      <c r="S177" s="2" t="b">
        <f t="shared" si="11"/>
        <v>1</v>
      </c>
      <c r="T177" s="2" t="b">
        <f t="shared" si="11"/>
        <v>1</v>
      </c>
      <c r="U177" s="2" t="b">
        <f t="shared" si="11"/>
        <v>1</v>
      </c>
      <c r="V177" s="2" t="b">
        <f t="shared" si="11"/>
        <v>1</v>
      </c>
      <c r="W177" s="2" t="b">
        <f t="shared" si="11"/>
        <v>1</v>
      </c>
    </row>
    <row r="178" spans="1:23" x14ac:dyDescent="0.25">
      <c r="A178" s="2" t="str">
        <f t="shared" si="8"/>
        <v>Powys_8</v>
      </c>
      <c r="B178" s="104" t="s">
        <v>67</v>
      </c>
      <c r="C178" s="104" t="s">
        <v>67</v>
      </c>
      <c r="D178" s="104">
        <v>8</v>
      </c>
      <c r="E178" s="104" t="s">
        <v>29</v>
      </c>
      <c r="F178" s="104">
        <v>449</v>
      </c>
      <c r="G178" s="104">
        <v>149.66666666666666</v>
      </c>
      <c r="H178" s="104">
        <v>2.76341703594289</v>
      </c>
      <c r="I178" s="104">
        <v>60</v>
      </c>
      <c r="J178" s="104">
        <v>20</v>
      </c>
      <c r="K178" s="104">
        <v>4.4378000000000002</v>
      </c>
      <c r="M178" s="104" t="str">
        <f t="shared" si="9"/>
        <v>COPD</v>
      </c>
      <c r="N178" s="2" t="b">
        <f t="shared" si="10"/>
        <v>1</v>
      </c>
      <c r="P178" s="2" t="s">
        <v>165</v>
      </c>
      <c r="R178" s="2" t="b">
        <f t="shared" si="12"/>
        <v>1</v>
      </c>
      <c r="S178" s="2" t="b">
        <f t="shared" si="11"/>
        <v>1</v>
      </c>
      <c r="T178" s="2" t="b">
        <f t="shared" si="11"/>
        <v>1</v>
      </c>
      <c r="U178" s="2" t="b">
        <f t="shared" si="11"/>
        <v>1</v>
      </c>
      <c r="V178" s="2" t="b">
        <f t="shared" si="11"/>
        <v>1</v>
      </c>
      <c r="W178" s="2" t="b">
        <f t="shared" si="11"/>
        <v>1</v>
      </c>
    </row>
    <row r="179" spans="1:23" x14ac:dyDescent="0.25">
      <c r="A179" s="2" t="str">
        <f t="shared" si="8"/>
        <v>Powys_9</v>
      </c>
      <c r="B179" s="104" t="s">
        <v>67</v>
      </c>
      <c r="C179" s="104" t="s">
        <v>67</v>
      </c>
      <c r="D179" s="104">
        <v>9</v>
      </c>
      <c r="E179" s="104" t="s">
        <v>36</v>
      </c>
      <c r="F179" s="104">
        <v>395</v>
      </c>
      <c r="G179" s="104">
        <v>131.66666666666666</v>
      </c>
      <c r="H179" s="104">
        <v>2.4310684391925199</v>
      </c>
      <c r="I179" s="104">
        <v>34</v>
      </c>
      <c r="J179" s="104">
        <v>11.333333333333334</v>
      </c>
      <c r="K179" s="104">
        <v>2.5146999999999999</v>
      </c>
      <c r="M179" s="104" t="str">
        <f t="shared" si="9"/>
        <v xml:space="preserve">Oesophageal cancer </v>
      </c>
      <c r="N179" s="2" t="b">
        <f t="shared" si="10"/>
        <v>1</v>
      </c>
      <c r="P179" s="2" t="s">
        <v>171</v>
      </c>
      <c r="R179" s="2" t="b">
        <f t="shared" si="12"/>
        <v>1</v>
      </c>
      <c r="S179" s="2" t="b">
        <f t="shared" si="11"/>
        <v>1</v>
      </c>
      <c r="T179" s="2" t="b">
        <f t="shared" si="11"/>
        <v>1</v>
      </c>
      <c r="U179" s="2" t="b">
        <f t="shared" si="11"/>
        <v>1</v>
      </c>
      <c r="V179" s="2" t="b">
        <f t="shared" si="11"/>
        <v>1</v>
      </c>
      <c r="W179" s="2" t="b">
        <f t="shared" si="11"/>
        <v>1</v>
      </c>
    </row>
    <row r="180" spans="1:23" x14ac:dyDescent="0.25">
      <c r="A180" s="2" t="str">
        <f t="shared" si="8"/>
        <v>Powys_10</v>
      </c>
      <c r="B180" s="104" t="s">
        <v>67</v>
      </c>
      <c r="C180" s="104" t="s">
        <v>67</v>
      </c>
      <c r="D180" s="104">
        <v>10</v>
      </c>
      <c r="E180" s="104" t="s">
        <v>33</v>
      </c>
      <c r="F180" s="104">
        <v>344.5</v>
      </c>
      <c r="G180" s="104">
        <v>114.83333333333333</v>
      </c>
      <c r="H180" s="104">
        <v>2.1202609551944902</v>
      </c>
      <c r="I180" s="104">
        <v>37</v>
      </c>
      <c r="J180" s="104">
        <v>12.333333333333334</v>
      </c>
      <c r="K180" s="104">
        <v>2.7366000000000001</v>
      </c>
      <c r="M180" s="104" t="str">
        <f t="shared" si="9"/>
        <v>Stroke</v>
      </c>
      <c r="N180" s="2" t="b">
        <f t="shared" si="10"/>
        <v>1</v>
      </c>
      <c r="P180" s="2" t="s">
        <v>169</v>
      </c>
      <c r="R180" s="2" t="b">
        <f t="shared" si="12"/>
        <v>1</v>
      </c>
      <c r="S180" s="2" t="b">
        <f t="shared" si="11"/>
        <v>1</v>
      </c>
      <c r="T180" s="2" t="b">
        <f t="shared" si="11"/>
        <v>1</v>
      </c>
      <c r="U180" s="2" t="b">
        <f t="shared" si="11"/>
        <v>1</v>
      </c>
      <c r="V180" s="2" t="b">
        <f t="shared" si="11"/>
        <v>1</v>
      </c>
      <c r="W180" s="2" t="b">
        <f t="shared" si="11"/>
        <v>1</v>
      </c>
    </row>
    <row r="181" spans="1:23" x14ac:dyDescent="0.25">
      <c r="A181" s="2" t="str">
        <f t="shared" si="8"/>
        <v>Powys_11</v>
      </c>
      <c r="B181" s="104" t="s">
        <v>67</v>
      </c>
      <c r="C181" s="104" t="s">
        <v>67</v>
      </c>
      <c r="D181" s="104">
        <v>11</v>
      </c>
      <c r="E181" s="104" t="s">
        <v>43</v>
      </c>
      <c r="F181" s="104">
        <v>8631</v>
      </c>
      <c r="G181" s="104">
        <v>2877</v>
      </c>
      <c r="H181" s="104">
        <v>53.120384047267379</v>
      </c>
      <c r="I181" s="104">
        <v>610</v>
      </c>
      <c r="J181" s="104">
        <v>203.33333333333337</v>
      </c>
      <c r="K181" s="104">
        <v>45.117700000000006</v>
      </c>
      <c r="M181" s="104" t="str">
        <f t="shared" si="9"/>
        <v>Top 10</v>
      </c>
      <c r="N181" s="2" t="b">
        <f t="shared" si="10"/>
        <v>1</v>
      </c>
      <c r="R181" s="2" t="b">
        <f t="shared" si="12"/>
        <v>1</v>
      </c>
      <c r="S181" s="2" t="b">
        <f t="shared" si="11"/>
        <v>1</v>
      </c>
      <c r="T181" s="2" t="b">
        <f t="shared" si="11"/>
        <v>1</v>
      </c>
      <c r="U181" s="2" t="b">
        <f t="shared" si="11"/>
        <v>1</v>
      </c>
      <c r="V181" s="2" t="b">
        <f t="shared" si="11"/>
        <v>1</v>
      </c>
      <c r="W181" s="2" t="b">
        <f t="shared" si="11"/>
        <v>1</v>
      </c>
    </row>
    <row r="182" spans="1:23" x14ac:dyDescent="0.25">
      <c r="A182" s="2" t="str">
        <f t="shared" si="8"/>
        <v>Powys_12</v>
      </c>
      <c r="B182" s="104" t="s">
        <v>67</v>
      </c>
      <c r="C182" s="104" t="s">
        <v>67</v>
      </c>
      <c r="D182" s="104">
        <v>12</v>
      </c>
      <c r="E182" s="104" t="s">
        <v>95</v>
      </c>
      <c r="F182" s="104">
        <v>16248</v>
      </c>
      <c r="G182" s="104">
        <v>5416</v>
      </c>
      <c r="H182" s="104"/>
      <c r="I182" s="104">
        <v>1352</v>
      </c>
      <c r="J182" s="104">
        <v>450.66666666666669</v>
      </c>
      <c r="K182" s="104"/>
      <c r="M182" s="104" t="str">
        <f t="shared" si="9"/>
        <v>All causes</v>
      </c>
      <c r="N182" s="2" t="b">
        <f t="shared" si="10"/>
        <v>1</v>
      </c>
      <c r="R182" s="2" t="b">
        <f t="shared" si="12"/>
        <v>1</v>
      </c>
      <c r="S182" s="2" t="b">
        <f t="shared" si="11"/>
        <v>1</v>
      </c>
      <c r="T182" s="2" t="b">
        <f t="shared" si="11"/>
        <v>1</v>
      </c>
      <c r="U182" s="2" t="b">
        <f t="shared" si="11"/>
        <v>1</v>
      </c>
      <c r="V182" s="2" t="b">
        <f t="shared" si="11"/>
        <v>1</v>
      </c>
      <c r="W182" s="2" t="b">
        <f t="shared" si="11"/>
        <v>1</v>
      </c>
    </row>
    <row r="183" spans="1:23" x14ac:dyDescent="0.25">
      <c r="A183" s="2" t="str">
        <f t="shared" si="8"/>
        <v>Abertawe Bro Morgannwg UHB_1</v>
      </c>
      <c r="B183" s="90" t="s">
        <v>120</v>
      </c>
      <c r="C183" s="90" t="s">
        <v>71</v>
      </c>
      <c r="D183" s="90">
        <v>1</v>
      </c>
      <c r="E183" s="90" t="s">
        <v>23</v>
      </c>
      <c r="F183" s="90">
        <v>7995.5</v>
      </c>
      <c r="G183" s="90">
        <v>2665.1666666666665</v>
      </c>
      <c r="H183" s="90">
        <v>10.2146279144043</v>
      </c>
      <c r="I183" s="90">
        <v>729</v>
      </c>
      <c r="J183" s="90">
        <v>243</v>
      </c>
      <c r="K183" s="90">
        <v>12.7003</v>
      </c>
      <c r="M183" s="90" t="str">
        <f t="shared" si="9"/>
        <v>Coronary heart disease</v>
      </c>
      <c r="N183" s="2" t="b">
        <f t="shared" si="10"/>
        <v>1</v>
      </c>
      <c r="P183" s="2" t="s">
        <v>160</v>
      </c>
      <c r="R183" s="2" t="e">
        <f>F183=#REF!</f>
        <v>#REF!</v>
      </c>
      <c r="S183" s="2" t="e">
        <f>G183=#REF!</f>
        <v>#REF!</v>
      </c>
      <c r="T183" s="2" t="e">
        <f>H183=#REF!</f>
        <v>#REF!</v>
      </c>
      <c r="U183" s="2" t="e">
        <f>I183=#REF!</f>
        <v>#REF!</v>
      </c>
      <c r="V183" s="2" t="e">
        <f>J183=#REF!</f>
        <v>#REF!</v>
      </c>
      <c r="W183" s="92" t="e">
        <f>K183-#REF!</f>
        <v>#REF!</v>
      </c>
    </row>
    <row r="184" spans="1:23" x14ac:dyDescent="0.25">
      <c r="A184" s="2" t="str">
        <f t="shared" si="8"/>
        <v>Abertawe Bro Morgannwg UHB_2</v>
      </c>
      <c r="B184" s="90" t="s">
        <v>120</v>
      </c>
      <c r="C184" s="90" t="s">
        <v>71</v>
      </c>
      <c r="D184" s="90">
        <v>2</v>
      </c>
      <c r="E184" s="90" t="s">
        <v>24</v>
      </c>
      <c r="F184" s="90">
        <v>7624</v>
      </c>
      <c r="G184" s="90">
        <v>2541.3333333333335</v>
      </c>
      <c r="H184" s="90">
        <v>9.7400191632066395</v>
      </c>
      <c r="I184" s="90">
        <v>270</v>
      </c>
      <c r="J184" s="90">
        <v>90</v>
      </c>
      <c r="K184" s="90">
        <v>4.7038000000000002</v>
      </c>
      <c r="M184" s="90" t="str">
        <f t="shared" si="9"/>
        <v>Accidents</v>
      </c>
      <c r="N184" s="2" t="b">
        <f t="shared" si="10"/>
        <v>1</v>
      </c>
      <c r="P184" s="2" t="s">
        <v>161</v>
      </c>
      <c r="R184" s="2" t="e">
        <f>F184=#REF!</f>
        <v>#REF!</v>
      </c>
      <c r="S184" s="2" t="e">
        <f>G184=#REF!</f>
        <v>#REF!</v>
      </c>
      <c r="T184" s="2" t="e">
        <f>H184=#REF!</f>
        <v>#REF!</v>
      </c>
      <c r="U184" s="2" t="e">
        <f>I184=#REF!</f>
        <v>#REF!</v>
      </c>
      <c r="V184" s="2" t="e">
        <f>J184=#REF!</f>
        <v>#REF!</v>
      </c>
      <c r="W184" s="92" t="e">
        <f>K184-#REF!</f>
        <v>#REF!</v>
      </c>
    </row>
    <row r="185" spans="1:23" x14ac:dyDescent="0.25">
      <c r="A185" s="2" t="str">
        <f t="shared" si="8"/>
        <v>Abertawe Bro Morgannwg UHB_3</v>
      </c>
      <c r="B185" s="90" t="s">
        <v>120</v>
      </c>
      <c r="C185" s="90" t="s">
        <v>71</v>
      </c>
      <c r="D185" s="90">
        <v>3</v>
      </c>
      <c r="E185" s="90" t="s">
        <v>25</v>
      </c>
      <c r="F185" s="90">
        <v>5201</v>
      </c>
      <c r="G185" s="90">
        <v>1733.6666666666667</v>
      </c>
      <c r="H185" s="90">
        <v>6.6445225167678101</v>
      </c>
      <c r="I185" s="90">
        <v>572</v>
      </c>
      <c r="J185" s="90">
        <v>190.66666666666666</v>
      </c>
      <c r="K185" s="90">
        <v>9.9650999999999996</v>
      </c>
      <c r="M185" s="90" t="str">
        <f t="shared" si="9"/>
        <v>Lung cancer</v>
      </c>
      <c r="N185" s="2" t="b">
        <f t="shared" si="10"/>
        <v>1</v>
      </c>
      <c r="P185" s="2" t="s">
        <v>162</v>
      </c>
      <c r="R185" s="2" t="e">
        <f>F185=#REF!</f>
        <v>#REF!</v>
      </c>
      <c r="S185" s="2" t="e">
        <f>G185=#REF!</f>
        <v>#REF!</v>
      </c>
      <c r="T185" s="2" t="e">
        <f>H185=#REF!</f>
        <v>#REF!</v>
      </c>
      <c r="U185" s="2" t="e">
        <f>I185=#REF!</f>
        <v>#REF!</v>
      </c>
      <c r="V185" s="2" t="e">
        <f>J185=#REF!</f>
        <v>#REF!</v>
      </c>
      <c r="W185" s="92" t="e">
        <f>K185-#REF!</f>
        <v>#REF!</v>
      </c>
    </row>
    <row r="186" spans="1:23" x14ac:dyDescent="0.25">
      <c r="A186" s="2" t="str">
        <f t="shared" si="8"/>
        <v>Abertawe Bro Morgannwg UHB_4</v>
      </c>
      <c r="B186" s="90" t="s">
        <v>120</v>
      </c>
      <c r="C186" s="90" t="s">
        <v>71</v>
      </c>
      <c r="D186" s="90">
        <v>4</v>
      </c>
      <c r="E186" s="90" t="s">
        <v>27</v>
      </c>
      <c r="F186" s="90">
        <v>4902</v>
      </c>
      <c r="G186" s="90">
        <v>1634</v>
      </c>
      <c r="H186" s="90">
        <v>6.2625359310124598</v>
      </c>
      <c r="I186" s="90">
        <v>156</v>
      </c>
      <c r="J186" s="90">
        <v>52</v>
      </c>
      <c r="K186" s="90">
        <v>2.7176999999999998</v>
      </c>
      <c r="M186" s="90" t="str">
        <f t="shared" si="9"/>
        <v>Suicides</v>
      </c>
      <c r="N186" s="2" t="b">
        <f t="shared" si="10"/>
        <v>1</v>
      </c>
      <c r="P186" s="2" t="s">
        <v>163</v>
      </c>
      <c r="R186" s="2" t="e">
        <f>F186=#REF!</f>
        <v>#REF!</v>
      </c>
      <c r="S186" s="2" t="e">
        <f>G186=#REF!</f>
        <v>#REF!</v>
      </c>
      <c r="T186" s="2" t="e">
        <f>H186=#REF!</f>
        <v>#REF!</v>
      </c>
      <c r="U186" s="2" t="e">
        <f>I186=#REF!</f>
        <v>#REF!</v>
      </c>
      <c r="V186" s="2" t="e">
        <f>J186=#REF!</f>
        <v>#REF!</v>
      </c>
      <c r="W186" s="92" t="e">
        <f>K186-#REF!</f>
        <v>#REF!</v>
      </c>
    </row>
    <row r="187" spans="1:23" x14ac:dyDescent="0.25">
      <c r="A187" s="2" t="str">
        <f t="shared" si="8"/>
        <v>Abertawe Bro Morgannwg UHB_5</v>
      </c>
      <c r="B187" s="90" t="s">
        <v>120</v>
      </c>
      <c r="C187" s="90" t="s">
        <v>71</v>
      </c>
      <c r="D187" s="90">
        <v>5</v>
      </c>
      <c r="E187" s="90" t="s">
        <v>96</v>
      </c>
      <c r="F187" s="90">
        <v>4246.5</v>
      </c>
      <c r="G187" s="90">
        <v>1415.5</v>
      </c>
      <c r="H187" s="90">
        <v>5.42510380070265</v>
      </c>
      <c r="I187" s="90">
        <v>57</v>
      </c>
      <c r="J187" s="90">
        <v>19</v>
      </c>
      <c r="K187" s="90">
        <v>0.99299999999999999</v>
      </c>
      <c r="M187" s="90" t="str">
        <f t="shared" si="9"/>
        <v>Infant deaths*</v>
      </c>
      <c r="N187" s="2" t="b">
        <f t="shared" si="10"/>
        <v>1</v>
      </c>
      <c r="P187" s="2" t="s">
        <v>164</v>
      </c>
      <c r="R187" s="2" t="e">
        <f>F187=#REF!</f>
        <v>#REF!</v>
      </c>
      <c r="S187" s="2" t="e">
        <f>G187=#REF!</f>
        <v>#REF!</v>
      </c>
      <c r="T187" s="2" t="e">
        <f>H187=#REF!</f>
        <v>#REF!</v>
      </c>
      <c r="U187" s="2" t="e">
        <f>I187=#REF!</f>
        <v>#REF!</v>
      </c>
      <c r="V187" s="2" t="e">
        <f>J187=#REF!</f>
        <v>#REF!</v>
      </c>
      <c r="W187" s="92" t="e">
        <f>K187-#REF!</f>
        <v>#REF!</v>
      </c>
    </row>
    <row r="188" spans="1:23" x14ac:dyDescent="0.25">
      <c r="A188" s="2" t="str">
        <f t="shared" si="8"/>
        <v>Abertawe Bro Morgannwg UHB_6</v>
      </c>
      <c r="B188" s="90" t="s">
        <v>120</v>
      </c>
      <c r="C188" s="90" t="s">
        <v>71</v>
      </c>
      <c r="D188" s="90">
        <v>6</v>
      </c>
      <c r="E188" s="90" t="s">
        <v>28</v>
      </c>
      <c r="F188" s="90">
        <v>3781</v>
      </c>
      <c r="G188" s="90">
        <v>1260.3333333333333</v>
      </c>
      <c r="H188" s="90">
        <v>4.8304056212072801</v>
      </c>
      <c r="I188" s="90">
        <v>190</v>
      </c>
      <c r="J188" s="90">
        <v>63.333333333333336</v>
      </c>
      <c r="K188" s="90">
        <v>3.3100999999999998</v>
      </c>
      <c r="M188" s="90" t="str">
        <f t="shared" si="9"/>
        <v>Alcoholic liver disease</v>
      </c>
      <c r="N188" s="2" t="b">
        <f t="shared" si="10"/>
        <v>1</v>
      </c>
      <c r="P188" s="2" t="s">
        <v>28</v>
      </c>
      <c r="R188" s="2" t="e">
        <f>F188=#REF!</f>
        <v>#REF!</v>
      </c>
      <c r="S188" s="2" t="e">
        <f>G188=#REF!</f>
        <v>#REF!</v>
      </c>
      <c r="T188" s="2" t="e">
        <f>H188=#REF!</f>
        <v>#REF!</v>
      </c>
      <c r="U188" s="2" t="e">
        <f>I188=#REF!</f>
        <v>#REF!</v>
      </c>
      <c r="V188" s="2" t="e">
        <f>J188=#REF!</f>
        <v>#REF!</v>
      </c>
      <c r="W188" s="92" t="e">
        <f>K188-#REF!</f>
        <v>#REF!</v>
      </c>
    </row>
    <row r="189" spans="1:23" x14ac:dyDescent="0.25">
      <c r="A189" s="2" t="str">
        <f t="shared" si="8"/>
        <v>Abertawe Bro Morgannwg UHB_7</v>
      </c>
      <c r="B189" s="90" t="s">
        <v>120</v>
      </c>
      <c r="C189" s="90" t="s">
        <v>71</v>
      </c>
      <c r="D189" s="90">
        <v>7</v>
      </c>
      <c r="E189" s="90" t="s">
        <v>29</v>
      </c>
      <c r="F189" s="90">
        <v>2706</v>
      </c>
      <c r="G189" s="90">
        <v>902</v>
      </c>
      <c r="H189" s="90">
        <v>3.45704247844139</v>
      </c>
      <c r="I189" s="90">
        <v>378</v>
      </c>
      <c r="J189" s="90">
        <v>126</v>
      </c>
      <c r="K189" s="90">
        <v>6.5853000000000002</v>
      </c>
      <c r="M189" s="90" t="str">
        <f t="shared" si="9"/>
        <v>COPD</v>
      </c>
      <c r="N189" s="2" t="b">
        <f t="shared" si="10"/>
        <v>1</v>
      </c>
      <c r="P189" s="2" t="s">
        <v>165</v>
      </c>
      <c r="R189" s="2" t="e">
        <f>F189=#REF!</f>
        <v>#REF!</v>
      </c>
      <c r="S189" s="2" t="e">
        <f>G189=#REF!</f>
        <v>#REF!</v>
      </c>
      <c r="T189" s="2" t="e">
        <f>H189=#REF!</f>
        <v>#REF!</v>
      </c>
      <c r="U189" s="2" t="e">
        <f>I189=#REF!</f>
        <v>#REF!</v>
      </c>
      <c r="V189" s="2" t="e">
        <f>J189=#REF!</f>
        <v>#REF!</v>
      </c>
      <c r="W189" s="92" t="e">
        <f>K189-#REF!</f>
        <v>#REF!</v>
      </c>
    </row>
    <row r="190" spans="1:23" x14ac:dyDescent="0.25">
      <c r="A190" s="2" t="str">
        <f t="shared" si="8"/>
        <v>Abertawe Bro Morgannwg UHB_8</v>
      </c>
      <c r="B190" s="90" t="s">
        <v>120</v>
      </c>
      <c r="C190" s="90" t="s">
        <v>71</v>
      </c>
      <c r="D190" s="90">
        <v>8</v>
      </c>
      <c r="E190" s="90" t="s">
        <v>30</v>
      </c>
      <c r="F190" s="90">
        <v>2227</v>
      </c>
      <c r="G190" s="90">
        <v>742.33333333333337</v>
      </c>
      <c r="H190" s="90">
        <v>2.8450974129671001</v>
      </c>
      <c r="I190" s="90">
        <v>150</v>
      </c>
      <c r="J190" s="90">
        <v>50</v>
      </c>
      <c r="K190" s="90">
        <v>2.6132</v>
      </c>
      <c r="M190" s="90" t="str">
        <f t="shared" si="9"/>
        <v>Breast cancer</v>
      </c>
      <c r="N190" s="2" t="b">
        <f t="shared" si="10"/>
        <v>1</v>
      </c>
      <c r="P190" s="2" t="s">
        <v>167</v>
      </c>
      <c r="R190" s="2" t="e">
        <f>F190=#REF!</f>
        <v>#REF!</v>
      </c>
      <c r="S190" s="2" t="e">
        <f>G190=#REF!</f>
        <v>#REF!</v>
      </c>
      <c r="T190" s="2" t="e">
        <f>H190=#REF!</f>
        <v>#REF!</v>
      </c>
      <c r="U190" s="2" t="e">
        <f>I190=#REF!</f>
        <v>#REF!</v>
      </c>
      <c r="V190" s="2" t="e">
        <f>J190=#REF!</f>
        <v>#REF!</v>
      </c>
      <c r="W190" s="92" t="e">
        <f>K190-#REF!</f>
        <v>#REF!</v>
      </c>
    </row>
    <row r="191" spans="1:23" x14ac:dyDescent="0.25">
      <c r="A191" s="2" t="str">
        <f t="shared" si="8"/>
        <v>Abertawe Bro Morgannwg UHB_9</v>
      </c>
      <c r="B191" s="90" t="s">
        <v>120</v>
      </c>
      <c r="C191" s="90" t="s">
        <v>71</v>
      </c>
      <c r="D191" s="90">
        <v>9</v>
      </c>
      <c r="E191" s="90" t="s">
        <v>31</v>
      </c>
      <c r="F191" s="90">
        <v>1980</v>
      </c>
      <c r="G191" s="90">
        <v>660</v>
      </c>
      <c r="H191" s="90">
        <v>2.5295432769083401</v>
      </c>
      <c r="I191" s="90">
        <v>206</v>
      </c>
      <c r="J191" s="90">
        <v>68.666666666666671</v>
      </c>
      <c r="K191" s="90">
        <v>3.5888</v>
      </c>
      <c r="M191" s="90" t="str">
        <f t="shared" si="9"/>
        <v>Colorectal cancer</v>
      </c>
      <c r="N191" s="2" t="b">
        <f t="shared" si="10"/>
        <v>1</v>
      </c>
      <c r="P191" s="2" t="s">
        <v>166</v>
      </c>
      <c r="R191" s="2" t="e">
        <f>F191=#REF!</f>
        <v>#REF!</v>
      </c>
      <c r="S191" s="2" t="e">
        <f>G191=#REF!</f>
        <v>#REF!</v>
      </c>
      <c r="T191" s="2" t="e">
        <f>H191=#REF!</f>
        <v>#REF!</v>
      </c>
      <c r="U191" s="2" t="e">
        <f>I191=#REF!</f>
        <v>#REF!</v>
      </c>
      <c r="V191" s="2" t="e">
        <f>J191=#REF!</f>
        <v>#REF!</v>
      </c>
      <c r="W191" s="92" t="e">
        <f>K191-#REF!</f>
        <v>#REF!</v>
      </c>
    </row>
    <row r="192" spans="1:23" x14ac:dyDescent="0.25">
      <c r="A192" s="2" t="str">
        <f t="shared" si="8"/>
        <v>Abertawe Bro Morgannwg UHB_10</v>
      </c>
      <c r="B192" s="90" t="s">
        <v>120</v>
      </c>
      <c r="C192" s="90" t="s">
        <v>71</v>
      </c>
      <c r="D192" s="90">
        <v>10</v>
      </c>
      <c r="E192" s="90" t="s">
        <v>32</v>
      </c>
      <c r="F192" s="90">
        <v>1514</v>
      </c>
      <c r="G192" s="90">
        <v>504.66666666666669</v>
      </c>
      <c r="H192" s="90">
        <v>1.9342063238581899</v>
      </c>
      <c r="I192" s="90">
        <v>142</v>
      </c>
      <c r="J192" s="90">
        <v>47.333333333333336</v>
      </c>
      <c r="K192" s="90">
        <v>2.4738000000000002</v>
      </c>
      <c r="M192" s="90" t="str">
        <f t="shared" si="9"/>
        <v>Pneumonia</v>
      </c>
      <c r="N192" s="2" t="b">
        <f t="shared" si="10"/>
        <v>1</v>
      </c>
      <c r="P192" s="2" t="s">
        <v>168</v>
      </c>
      <c r="R192" s="2" t="e">
        <f>F192=#REF!</f>
        <v>#REF!</v>
      </c>
      <c r="S192" s="2" t="e">
        <f>G192=#REF!</f>
        <v>#REF!</v>
      </c>
      <c r="T192" s="2" t="e">
        <f>H192=#REF!</f>
        <v>#REF!</v>
      </c>
      <c r="U192" s="2" t="e">
        <f>I192=#REF!</f>
        <v>#REF!</v>
      </c>
      <c r="V192" s="2" t="e">
        <f>J192=#REF!</f>
        <v>#REF!</v>
      </c>
      <c r="W192" s="92" t="e">
        <f>K192-#REF!</f>
        <v>#REF!</v>
      </c>
    </row>
    <row r="193" spans="1:23" x14ac:dyDescent="0.25">
      <c r="A193" s="2" t="str">
        <f t="shared" si="8"/>
        <v>Abertawe Bro Morgannwg UHB_11</v>
      </c>
      <c r="B193" s="90" t="s">
        <v>120</v>
      </c>
      <c r="C193" s="90" t="s">
        <v>71</v>
      </c>
      <c r="D193" s="90">
        <v>11</v>
      </c>
      <c r="E193" s="90" t="s">
        <v>43</v>
      </c>
      <c r="F193" s="90">
        <v>42177</v>
      </c>
      <c r="G193" s="90">
        <v>14059.000000000002</v>
      </c>
      <c r="H193" s="90">
        <v>53.883104439476156</v>
      </c>
      <c r="I193" s="90">
        <v>2850</v>
      </c>
      <c r="J193" s="90">
        <v>950</v>
      </c>
      <c r="K193" s="90">
        <v>49.6511</v>
      </c>
      <c r="M193" s="90" t="str">
        <f t="shared" si="9"/>
        <v>Top 10</v>
      </c>
      <c r="N193" s="2" t="b">
        <f t="shared" si="10"/>
        <v>1</v>
      </c>
      <c r="R193" s="2" t="e">
        <f>F193=#REF!</f>
        <v>#REF!</v>
      </c>
      <c r="S193" s="2" t="e">
        <f>G193=#REF!</f>
        <v>#REF!</v>
      </c>
      <c r="T193" s="2" t="e">
        <f>H193=#REF!</f>
        <v>#REF!</v>
      </c>
      <c r="U193" s="2" t="e">
        <f>I193=#REF!</f>
        <v>#REF!</v>
      </c>
      <c r="V193" s="2" t="e">
        <f>J193=#REF!</f>
        <v>#REF!</v>
      </c>
      <c r="W193" s="93" t="e">
        <f>K193-#REF!</f>
        <v>#REF!</v>
      </c>
    </row>
    <row r="194" spans="1:23" x14ac:dyDescent="0.25">
      <c r="A194" s="2" t="str">
        <f t="shared" si="8"/>
        <v>Abertawe Bro Morgannwg UHB_12</v>
      </c>
      <c r="B194" s="90" t="s">
        <v>120</v>
      </c>
      <c r="C194" s="90" t="s">
        <v>71</v>
      </c>
      <c r="D194" s="90">
        <v>12</v>
      </c>
      <c r="E194" s="90" t="s">
        <v>95</v>
      </c>
      <c r="F194" s="90">
        <v>78275</v>
      </c>
      <c r="G194" s="90">
        <v>26091.666666666668</v>
      </c>
      <c r="H194" s="90"/>
      <c r="I194" s="90">
        <v>5740</v>
      </c>
      <c r="J194" s="90">
        <v>1913.3333333333333</v>
      </c>
      <c r="K194" s="90"/>
      <c r="M194" s="90" t="str">
        <f t="shared" si="9"/>
        <v>All causes</v>
      </c>
      <c r="N194" s="2" t="b">
        <f t="shared" si="10"/>
        <v>1</v>
      </c>
      <c r="R194" s="2" t="e">
        <f>F194=#REF!</f>
        <v>#REF!</v>
      </c>
      <c r="S194" s="2" t="e">
        <f>G194=#REF!</f>
        <v>#REF!</v>
      </c>
      <c r="T194" s="2" t="e">
        <f>H194=#REF!</f>
        <v>#REF!</v>
      </c>
      <c r="U194" s="2" t="e">
        <f>I194=#REF!</f>
        <v>#REF!</v>
      </c>
      <c r="V194" s="2" t="e">
        <f>J194=#REF!</f>
        <v>#REF!</v>
      </c>
      <c r="W194" s="2" t="e">
        <f>K194=#REF!</f>
        <v>#REF!</v>
      </c>
    </row>
    <row r="195" spans="1:23" x14ac:dyDescent="0.25">
      <c r="A195" s="2" t="str">
        <f t="shared" si="8"/>
        <v>Neath Port Talbot_1</v>
      </c>
      <c r="B195" s="94" t="s">
        <v>120</v>
      </c>
      <c r="C195" s="94" t="s">
        <v>78</v>
      </c>
      <c r="D195" s="94">
        <v>1</v>
      </c>
      <c r="E195" s="94" t="s">
        <v>23</v>
      </c>
      <c r="F195" s="94">
        <v>2546</v>
      </c>
      <c r="G195" s="94">
        <v>848.66666666666663</v>
      </c>
      <c r="H195" s="94">
        <v>11.312790206838301</v>
      </c>
      <c r="I195" s="94">
        <v>226</v>
      </c>
      <c r="J195" s="94">
        <v>75.333333333333329</v>
      </c>
      <c r="K195" s="94">
        <v>13.4764</v>
      </c>
      <c r="M195" s="94" t="str">
        <f t="shared" si="9"/>
        <v>Coronary heart disease</v>
      </c>
      <c r="N195" s="2" t="b">
        <f t="shared" si="10"/>
        <v>1</v>
      </c>
      <c r="P195" s="2" t="s">
        <v>160</v>
      </c>
      <c r="R195" s="2" t="e">
        <f>F195=#REF!</f>
        <v>#REF!</v>
      </c>
      <c r="S195" s="2" t="e">
        <f>G195=#REF!</f>
        <v>#REF!</v>
      </c>
      <c r="T195" s="2" t="e">
        <f>H195=#REF!</f>
        <v>#REF!</v>
      </c>
      <c r="U195" s="2" t="e">
        <f>I195=#REF!</f>
        <v>#REF!</v>
      </c>
      <c r="V195" s="2" t="e">
        <f>J195=#REF!</f>
        <v>#REF!</v>
      </c>
      <c r="W195" s="88" t="e">
        <f>K195-#REF!</f>
        <v>#REF!</v>
      </c>
    </row>
    <row r="196" spans="1:23" x14ac:dyDescent="0.25">
      <c r="A196" s="2" t="str">
        <f t="shared" si="8"/>
        <v>Neath Port Talbot_2</v>
      </c>
      <c r="B196" s="94" t="s">
        <v>120</v>
      </c>
      <c r="C196" s="94" t="s">
        <v>78</v>
      </c>
      <c r="D196" s="94">
        <v>2</v>
      </c>
      <c r="E196" s="94" t="s">
        <v>24</v>
      </c>
      <c r="F196" s="94">
        <v>2312</v>
      </c>
      <c r="G196" s="94">
        <v>770.66666666666663</v>
      </c>
      <c r="H196" s="94">
        <v>10.273044366932499</v>
      </c>
      <c r="I196" s="94">
        <v>84</v>
      </c>
      <c r="J196" s="94">
        <v>28</v>
      </c>
      <c r="K196" s="94">
        <v>5.0088999999999997</v>
      </c>
      <c r="M196" s="94" t="str">
        <f t="shared" si="9"/>
        <v>Accidents</v>
      </c>
      <c r="N196" s="2" t="b">
        <f t="shared" si="10"/>
        <v>1</v>
      </c>
      <c r="P196" s="2" t="s">
        <v>161</v>
      </c>
      <c r="R196" s="2" t="e">
        <f>F196=#REF!</f>
        <v>#REF!</v>
      </c>
      <c r="S196" s="2" t="e">
        <f>G196=#REF!</f>
        <v>#REF!</v>
      </c>
      <c r="T196" s="2" t="e">
        <f>H196=#REF!</f>
        <v>#REF!</v>
      </c>
      <c r="U196" s="2" t="e">
        <f>I196=#REF!</f>
        <v>#REF!</v>
      </c>
      <c r="V196" s="2" t="e">
        <f>J196=#REF!</f>
        <v>#REF!</v>
      </c>
      <c r="W196" s="88" t="e">
        <f>K196-#REF!</f>
        <v>#REF!</v>
      </c>
    </row>
    <row r="197" spans="1:23" x14ac:dyDescent="0.25">
      <c r="A197" s="2" t="str">
        <f t="shared" si="8"/>
        <v>Neath Port Talbot_3</v>
      </c>
      <c r="B197" s="94" t="s">
        <v>120</v>
      </c>
      <c r="C197" s="94" t="s">
        <v>78</v>
      </c>
      <c r="D197" s="94">
        <v>3</v>
      </c>
      <c r="E197" s="94" t="s">
        <v>25</v>
      </c>
      <c r="F197" s="94">
        <v>1717</v>
      </c>
      <c r="G197" s="94">
        <v>572.33333333333337</v>
      </c>
      <c r="H197" s="94">
        <v>7.6292461842660702</v>
      </c>
      <c r="I197" s="94">
        <v>188</v>
      </c>
      <c r="J197" s="94">
        <v>62.666666666666664</v>
      </c>
      <c r="K197" s="94">
        <v>11.2104</v>
      </c>
      <c r="M197" s="94" t="str">
        <f t="shared" si="9"/>
        <v>Lung cancer</v>
      </c>
      <c r="N197" s="2" t="b">
        <f t="shared" si="10"/>
        <v>1</v>
      </c>
      <c r="P197" s="2" t="s">
        <v>162</v>
      </c>
      <c r="R197" s="2" t="e">
        <f>F197=#REF!</f>
        <v>#REF!</v>
      </c>
      <c r="S197" s="2" t="e">
        <f>G197=#REF!</f>
        <v>#REF!</v>
      </c>
      <c r="T197" s="2" t="e">
        <f>H197=#REF!</f>
        <v>#REF!</v>
      </c>
      <c r="U197" s="2" t="e">
        <f>I197=#REF!</f>
        <v>#REF!</v>
      </c>
      <c r="V197" s="2" t="e">
        <f>J197=#REF!</f>
        <v>#REF!</v>
      </c>
      <c r="W197" s="88" t="e">
        <f>K197-#REF!</f>
        <v>#REF!</v>
      </c>
    </row>
    <row r="198" spans="1:23" x14ac:dyDescent="0.25">
      <c r="A198" s="2" t="str">
        <f t="shared" si="8"/>
        <v>Neath Port Talbot_4</v>
      </c>
      <c r="B198" s="94" t="s">
        <v>120</v>
      </c>
      <c r="C198" s="94" t="s">
        <v>78</v>
      </c>
      <c r="D198" s="94">
        <v>4</v>
      </c>
      <c r="E198" s="94" t="s">
        <v>27</v>
      </c>
      <c r="F198" s="94">
        <v>1517.5</v>
      </c>
      <c r="G198" s="94">
        <v>505.83333333333331</v>
      </c>
      <c r="H198" s="94">
        <v>6.7427962053720201</v>
      </c>
      <c r="I198" s="94">
        <v>51</v>
      </c>
      <c r="J198" s="94">
        <v>17</v>
      </c>
      <c r="K198" s="94">
        <v>3.0411000000000001</v>
      </c>
      <c r="M198" s="94" t="str">
        <f t="shared" si="9"/>
        <v>Suicides</v>
      </c>
      <c r="N198" s="2" t="b">
        <f t="shared" si="10"/>
        <v>1</v>
      </c>
      <c r="P198" s="2" t="s">
        <v>163</v>
      </c>
      <c r="R198" s="2" t="e">
        <f>F198=#REF!</f>
        <v>#REF!</v>
      </c>
      <c r="S198" s="2" t="e">
        <f>G198=#REF!</f>
        <v>#REF!</v>
      </c>
      <c r="T198" s="2" t="e">
        <f>H198=#REF!</f>
        <v>#REF!</v>
      </c>
      <c r="U198" s="2" t="e">
        <f>I198=#REF!</f>
        <v>#REF!</v>
      </c>
      <c r="V198" s="2" t="e">
        <f>J198=#REF!</f>
        <v>#REF!</v>
      </c>
      <c r="W198" s="88" t="e">
        <f>K198-#REF!</f>
        <v>#REF!</v>
      </c>
    </row>
    <row r="199" spans="1:23" x14ac:dyDescent="0.25">
      <c r="A199" s="2" t="str">
        <f t="shared" si="8"/>
        <v>Neath Port Talbot_5</v>
      </c>
      <c r="B199" s="94" t="s">
        <v>120</v>
      </c>
      <c r="C199" s="94" t="s">
        <v>78</v>
      </c>
      <c r="D199" s="94">
        <v>5</v>
      </c>
      <c r="E199" s="94" t="s">
        <v>29</v>
      </c>
      <c r="F199" s="94">
        <v>870</v>
      </c>
      <c r="G199" s="94">
        <v>290</v>
      </c>
      <c r="H199" s="94">
        <v>3.8657217124702901</v>
      </c>
      <c r="I199" s="94">
        <v>106</v>
      </c>
      <c r="J199" s="94">
        <v>35.333333333333336</v>
      </c>
      <c r="K199" s="94">
        <v>6.3208000000000002</v>
      </c>
      <c r="M199" s="94" t="str">
        <f t="shared" si="9"/>
        <v>COPD</v>
      </c>
      <c r="N199" s="2" t="b">
        <f t="shared" si="10"/>
        <v>1</v>
      </c>
      <c r="P199" s="2" t="s">
        <v>165</v>
      </c>
      <c r="R199" s="2" t="e">
        <f>F199=#REF!</f>
        <v>#REF!</v>
      </c>
      <c r="S199" s="2" t="e">
        <f>G199=#REF!</f>
        <v>#REF!</v>
      </c>
      <c r="T199" s="2" t="e">
        <f>H199=#REF!</f>
        <v>#REF!</v>
      </c>
      <c r="U199" s="2" t="e">
        <f>I199=#REF!</f>
        <v>#REF!</v>
      </c>
      <c r="V199" s="2" t="e">
        <f>J199=#REF!</f>
        <v>#REF!</v>
      </c>
      <c r="W199" s="88" t="e">
        <f>K199-#REF!</f>
        <v>#REF!</v>
      </c>
    </row>
    <row r="200" spans="1:23" x14ac:dyDescent="0.25">
      <c r="A200" s="2" t="str">
        <f t="shared" si="8"/>
        <v>Neath Port Talbot_6</v>
      </c>
      <c r="B200" s="94" t="s">
        <v>120</v>
      </c>
      <c r="C200" s="94" t="s">
        <v>78</v>
      </c>
      <c r="D200" s="94">
        <v>6</v>
      </c>
      <c r="E200" s="94" t="s">
        <v>28</v>
      </c>
      <c r="F200" s="94">
        <v>819</v>
      </c>
      <c r="G200" s="94">
        <v>273</v>
      </c>
      <c r="H200" s="94">
        <v>3.6391104396702998</v>
      </c>
      <c r="I200" s="94">
        <v>46</v>
      </c>
      <c r="J200" s="94">
        <v>15.333333333333334</v>
      </c>
      <c r="K200" s="94">
        <v>2.7429000000000001</v>
      </c>
      <c r="M200" s="94" t="str">
        <f t="shared" si="9"/>
        <v>Alcoholic liver disease</v>
      </c>
      <c r="N200" s="2" t="b">
        <f t="shared" si="10"/>
        <v>1</v>
      </c>
      <c r="P200" s="2" t="s">
        <v>28</v>
      </c>
      <c r="R200" s="2" t="e">
        <f>F200=#REF!</f>
        <v>#REF!</v>
      </c>
      <c r="S200" s="2" t="e">
        <f>G200=#REF!</f>
        <v>#REF!</v>
      </c>
      <c r="T200" s="2" t="e">
        <f>H200=#REF!</f>
        <v>#REF!</v>
      </c>
      <c r="U200" s="2" t="e">
        <f>I200=#REF!</f>
        <v>#REF!</v>
      </c>
      <c r="V200" s="2" t="e">
        <f>J200=#REF!</f>
        <v>#REF!</v>
      </c>
      <c r="W200" s="88" t="e">
        <f>K200-#REF!</f>
        <v>#REF!</v>
      </c>
    </row>
    <row r="201" spans="1:23" x14ac:dyDescent="0.25">
      <c r="A201" s="2" t="str">
        <f t="shared" si="8"/>
        <v>Neath Port Talbot_7</v>
      </c>
      <c r="B201" s="94" t="s">
        <v>120</v>
      </c>
      <c r="C201" s="94" t="s">
        <v>78</v>
      </c>
      <c r="D201" s="94">
        <v>7</v>
      </c>
      <c r="E201" s="94" t="s">
        <v>96</v>
      </c>
      <c r="F201" s="94">
        <v>745</v>
      </c>
      <c r="G201" s="94">
        <v>248.33333333333334</v>
      </c>
      <c r="H201" s="94">
        <v>3.31030192619582</v>
      </c>
      <c r="I201" s="94">
        <v>10</v>
      </c>
      <c r="J201" s="94">
        <v>3.3333333333333335</v>
      </c>
      <c r="K201" s="94">
        <v>0.59630000000000005</v>
      </c>
      <c r="M201" s="94" t="str">
        <f t="shared" si="9"/>
        <v>Infant deaths*</v>
      </c>
      <c r="N201" s="2" t="b">
        <f t="shared" si="10"/>
        <v>1</v>
      </c>
      <c r="P201" s="2" t="s">
        <v>164</v>
      </c>
      <c r="R201" s="2" t="e">
        <f>F201=#REF!</f>
        <v>#REF!</v>
      </c>
      <c r="S201" s="2" t="e">
        <f>G201=#REF!</f>
        <v>#REF!</v>
      </c>
      <c r="T201" s="2" t="e">
        <f>H201=#REF!</f>
        <v>#REF!</v>
      </c>
      <c r="U201" s="2" t="e">
        <f>I201=#REF!</f>
        <v>#REF!</v>
      </c>
      <c r="V201" s="2" t="e">
        <f>J201=#REF!</f>
        <v>#REF!</v>
      </c>
      <c r="W201" s="88" t="e">
        <f>K201-#REF!</f>
        <v>#REF!</v>
      </c>
    </row>
    <row r="202" spans="1:23" x14ac:dyDescent="0.25">
      <c r="A202" s="2" t="str">
        <f t="shared" si="8"/>
        <v>Neath Port Talbot_8</v>
      </c>
      <c r="B202" s="94" t="s">
        <v>120</v>
      </c>
      <c r="C202" s="94" t="s">
        <v>78</v>
      </c>
      <c r="D202" s="94">
        <v>8</v>
      </c>
      <c r="E202" s="94" t="s">
        <v>30</v>
      </c>
      <c r="F202" s="94">
        <v>685.5</v>
      </c>
      <c r="G202" s="94">
        <v>228.5</v>
      </c>
      <c r="H202" s="94">
        <v>3.0459221079291701</v>
      </c>
      <c r="I202" s="94">
        <v>45</v>
      </c>
      <c r="J202" s="94">
        <v>15</v>
      </c>
      <c r="K202" s="94">
        <v>2.6833</v>
      </c>
      <c r="M202" s="94" t="str">
        <f t="shared" si="9"/>
        <v>Breast cancer</v>
      </c>
      <c r="N202" s="2" t="b">
        <f t="shared" si="10"/>
        <v>1</v>
      </c>
      <c r="P202" s="2" t="s">
        <v>167</v>
      </c>
      <c r="R202" s="2" t="e">
        <f>F202=#REF!</f>
        <v>#REF!</v>
      </c>
      <c r="S202" s="2" t="e">
        <f>G202=#REF!</f>
        <v>#REF!</v>
      </c>
      <c r="T202" s="2" t="e">
        <f>H202=#REF!</f>
        <v>#REF!</v>
      </c>
      <c r="U202" s="2" t="e">
        <f>I202=#REF!</f>
        <v>#REF!</v>
      </c>
      <c r="V202" s="2" t="e">
        <f>J202=#REF!</f>
        <v>#REF!</v>
      </c>
      <c r="W202" s="88" t="e">
        <f>K202-#REF!</f>
        <v>#REF!</v>
      </c>
    </row>
    <row r="203" spans="1:23" x14ac:dyDescent="0.25">
      <c r="A203" s="2" t="str">
        <f t="shared" si="8"/>
        <v>Neath Port Talbot_9</v>
      </c>
      <c r="B203" s="94" t="s">
        <v>120</v>
      </c>
      <c r="C203" s="94" t="s">
        <v>78</v>
      </c>
      <c r="D203" s="94">
        <v>9</v>
      </c>
      <c r="E203" s="94" t="s">
        <v>31</v>
      </c>
      <c r="F203" s="94">
        <v>497.5</v>
      </c>
      <c r="G203" s="94">
        <v>165.83333333333334</v>
      </c>
      <c r="H203" s="94">
        <v>2.2105707493723799</v>
      </c>
      <c r="I203" s="94">
        <v>57</v>
      </c>
      <c r="J203" s="94">
        <v>19</v>
      </c>
      <c r="K203" s="94">
        <v>3.3988999999999998</v>
      </c>
      <c r="M203" s="94" t="str">
        <f t="shared" si="9"/>
        <v>Colorectal cancer</v>
      </c>
      <c r="N203" s="2" t="b">
        <f t="shared" si="10"/>
        <v>1</v>
      </c>
      <c r="P203" s="2" t="s">
        <v>166</v>
      </c>
      <c r="R203" s="2" t="e">
        <f>F203=#REF!</f>
        <v>#REF!</v>
      </c>
      <c r="S203" s="2" t="e">
        <f>G203=#REF!</f>
        <v>#REF!</v>
      </c>
      <c r="T203" s="2" t="e">
        <f>H203=#REF!</f>
        <v>#REF!</v>
      </c>
      <c r="U203" s="2" t="e">
        <f>I203=#REF!</f>
        <v>#REF!</v>
      </c>
      <c r="V203" s="2" t="e">
        <f>J203=#REF!</f>
        <v>#REF!</v>
      </c>
      <c r="W203" s="88" t="e">
        <f>K203-#REF!</f>
        <v>#REF!</v>
      </c>
    </row>
    <row r="204" spans="1:23" x14ac:dyDescent="0.25">
      <c r="A204" s="2" t="str">
        <f t="shared" si="8"/>
        <v>Neath Port Talbot_10</v>
      </c>
      <c r="B204" s="94" t="s">
        <v>120</v>
      </c>
      <c r="C204" s="94" t="s">
        <v>78</v>
      </c>
      <c r="D204" s="94">
        <v>10</v>
      </c>
      <c r="E204" s="94" t="s">
        <v>33</v>
      </c>
      <c r="F204" s="94">
        <v>440</v>
      </c>
      <c r="G204" s="94">
        <v>146.66666666666666</v>
      </c>
      <c r="H204" s="94">
        <v>1.95507764768612</v>
      </c>
      <c r="I204" s="94">
        <v>48</v>
      </c>
      <c r="J204" s="94">
        <v>16</v>
      </c>
      <c r="K204" s="94">
        <v>2.8622000000000001</v>
      </c>
      <c r="M204" s="94" t="str">
        <f t="shared" si="9"/>
        <v>Stroke</v>
      </c>
      <c r="N204" s="2" t="b">
        <f t="shared" si="10"/>
        <v>1</v>
      </c>
      <c r="P204" s="2" t="s">
        <v>169</v>
      </c>
      <c r="R204" s="2" t="e">
        <f>F204=#REF!</f>
        <v>#REF!</v>
      </c>
      <c r="S204" s="2" t="e">
        <f>G204=#REF!</f>
        <v>#REF!</v>
      </c>
      <c r="T204" s="2" t="e">
        <f>H204=#REF!</f>
        <v>#REF!</v>
      </c>
      <c r="U204" s="2" t="e">
        <f>I204=#REF!</f>
        <v>#REF!</v>
      </c>
      <c r="V204" s="2" t="e">
        <f>J204=#REF!</f>
        <v>#REF!</v>
      </c>
      <c r="W204" s="88" t="e">
        <f>K204-#REF!</f>
        <v>#REF!</v>
      </c>
    </row>
    <row r="205" spans="1:23" x14ac:dyDescent="0.25">
      <c r="A205" s="2" t="str">
        <f t="shared" si="8"/>
        <v>Neath Port Talbot_11</v>
      </c>
      <c r="B205" s="94" t="s">
        <v>120</v>
      </c>
      <c r="C205" s="94" t="s">
        <v>78</v>
      </c>
      <c r="D205" s="94">
        <v>11</v>
      </c>
      <c r="E205" s="94" t="s">
        <v>43</v>
      </c>
      <c r="F205" s="94">
        <v>12149.5</v>
      </c>
      <c r="G205" s="94">
        <v>4049.8333333333335</v>
      </c>
      <c r="H205" s="94">
        <v>53.984581546732969</v>
      </c>
      <c r="I205" s="94">
        <v>861</v>
      </c>
      <c r="J205" s="94">
        <v>287</v>
      </c>
      <c r="K205" s="94">
        <v>51.341200000000001</v>
      </c>
      <c r="M205" s="94" t="str">
        <f t="shared" si="9"/>
        <v>Top 10</v>
      </c>
      <c r="N205" s="2" t="b">
        <f t="shared" si="10"/>
        <v>1</v>
      </c>
      <c r="R205" s="2" t="e">
        <f>F205=#REF!</f>
        <v>#REF!</v>
      </c>
      <c r="S205" s="2" t="e">
        <f>G205=#REF!</f>
        <v>#REF!</v>
      </c>
      <c r="T205" s="2" t="e">
        <f>H205=#REF!</f>
        <v>#REF!</v>
      </c>
      <c r="U205" s="2" t="e">
        <f>I205=#REF!</f>
        <v>#REF!</v>
      </c>
      <c r="V205" s="2" t="e">
        <f>J205=#REF!</f>
        <v>#REF!</v>
      </c>
      <c r="W205" s="93" t="e">
        <f>K205-#REF!</f>
        <v>#REF!</v>
      </c>
    </row>
    <row r="206" spans="1:23" x14ac:dyDescent="0.25">
      <c r="A206" s="2" t="str">
        <f t="shared" si="8"/>
        <v>Neath Port Talbot_12</v>
      </c>
      <c r="B206" s="94" t="s">
        <v>120</v>
      </c>
      <c r="C206" s="94" t="s">
        <v>78</v>
      </c>
      <c r="D206" s="94">
        <v>12</v>
      </c>
      <c r="E206" s="94" t="s">
        <v>95</v>
      </c>
      <c r="F206" s="94">
        <v>22505.5</v>
      </c>
      <c r="G206" s="94">
        <v>7501.833333333333</v>
      </c>
      <c r="H206" s="94"/>
      <c r="I206" s="94">
        <v>1677</v>
      </c>
      <c r="J206" s="94">
        <v>559</v>
      </c>
      <c r="K206" s="94"/>
      <c r="M206" s="94" t="str">
        <f t="shared" si="9"/>
        <v>All causes</v>
      </c>
      <c r="N206" s="2" t="b">
        <f t="shared" si="10"/>
        <v>1</v>
      </c>
      <c r="R206" s="2" t="e">
        <f>F206=#REF!</f>
        <v>#REF!</v>
      </c>
      <c r="S206" s="2" t="e">
        <f>G206=#REF!</f>
        <v>#REF!</v>
      </c>
      <c r="T206" s="2" t="e">
        <f>H206=#REF!</f>
        <v>#REF!</v>
      </c>
      <c r="U206" s="2" t="e">
        <f>I206=#REF!</f>
        <v>#REF!</v>
      </c>
      <c r="V206" s="2" t="e">
        <f>J206=#REF!</f>
        <v>#REF!</v>
      </c>
      <c r="W206" s="2" t="e">
        <f>K206=#REF!</f>
        <v>#REF!</v>
      </c>
    </row>
    <row r="207" spans="1:23" x14ac:dyDescent="0.25">
      <c r="A207" s="2" t="str">
        <f t="shared" si="8"/>
        <v>Swansea_1</v>
      </c>
      <c r="B207" s="97" t="s">
        <v>120</v>
      </c>
      <c r="C207" s="97" t="s">
        <v>79</v>
      </c>
      <c r="D207" s="97">
        <v>1</v>
      </c>
      <c r="E207" s="97" t="s">
        <v>24</v>
      </c>
      <c r="F207" s="97">
        <v>3843</v>
      </c>
      <c r="G207" s="97">
        <v>1281</v>
      </c>
      <c r="H207" s="97">
        <v>11.1228491628196</v>
      </c>
      <c r="I207" s="97">
        <v>134</v>
      </c>
      <c r="J207" s="97">
        <v>44.666666666666664</v>
      </c>
      <c r="K207" s="97">
        <v>5.4229000000000003</v>
      </c>
      <c r="M207" s="97" t="str">
        <f t="shared" si="9"/>
        <v>Accidents</v>
      </c>
      <c r="N207" s="2" t="b">
        <f t="shared" si="10"/>
        <v>1</v>
      </c>
      <c r="P207" s="2" t="s">
        <v>161</v>
      </c>
      <c r="R207" s="2" t="e">
        <f>F207=#REF!</f>
        <v>#REF!</v>
      </c>
      <c r="S207" s="2" t="e">
        <f>G207=#REF!</f>
        <v>#REF!</v>
      </c>
      <c r="T207" s="2" t="e">
        <f>H207=#REF!</f>
        <v>#REF!</v>
      </c>
      <c r="U207" s="2" t="e">
        <f>I207=#REF!</f>
        <v>#REF!</v>
      </c>
      <c r="V207" s="2" t="e">
        <f>J207=#REF!</f>
        <v>#REF!</v>
      </c>
      <c r="W207" s="92" t="e">
        <f>K207-#REF!</f>
        <v>#REF!</v>
      </c>
    </row>
    <row r="208" spans="1:23" x14ac:dyDescent="0.25">
      <c r="A208" s="2" t="str">
        <f t="shared" si="8"/>
        <v>Swansea_2</v>
      </c>
      <c r="B208" s="97" t="s">
        <v>120</v>
      </c>
      <c r="C208" s="97" t="s">
        <v>79</v>
      </c>
      <c r="D208" s="97">
        <v>2</v>
      </c>
      <c r="E208" s="97" t="s">
        <v>23</v>
      </c>
      <c r="F208" s="97">
        <v>3574.5</v>
      </c>
      <c r="G208" s="97">
        <v>1191.5</v>
      </c>
      <c r="H208" s="97">
        <v>10.3457258216234</v>
      </c>
      <c r="I208" s="97">
        <v>325</v>
      </c>
      <c r="J208" s="97">
        <v>108.33333333333333</v>
      </c>
      <c r="K208" s="97">
        <v>13.1525</v>
      </c>
      <c r="M208" s="97" t="str">
        <f t="shared" si="9"/>
        <v>Coronary heart disease</v>
      </c>
      <c r="N208" s="2" t="b">
        <f t="shared" si="10"/>
        <v>1</v>
      </c>
      <c r="P208" s="2" t="s">
        <v>160</v>
      </c>
      <c r="R208" s="2" t="e">
        <f>F208=#REF!</f>
        <v>#REF!</v>
      </c>
      <c r="S208" s="2" t="e">
        <f>G208=#REF!</f>
        <v>#REF!</v>
      </c>
      <c r="T208" s="2" t="e">
        <f>H208=#REF!</f>
        <v>#REF!</v>
      </c>
      <c r="U208" s="2" t="e">
        <f>I208=#REF!</f>
        <v>#REF!</v>
      </c>
      <c r="V208" s="2" t="e">
        <f>J208=#REF!</f>
        <v>#REF!</v>
      </c>
      <c r="W208" s="92" t="e">
        <f>K208-#REF!</f>
        <v>#REF!</v>
      </c>
    </row>
    <row r="209" spans="1:23" x14ac:dyDescent="0.25">
      <c r="A209" s="2" t="str">
        <f t="shared" ref="A209:A272" si="13">CONCATENATE(TRIM(C209),"_",TRIM(D209))</f>
        <v>Swansea_3</v>
      </c>
      <c r="B209" s="97" t="s">
        <v>120</v>
      </c>
      <c r="C209" s="97" t="s">
        <v>79</v>
      </c>
      <c r="D209" s="97">
        <v>3</v>
      </c>
      <c r="E209" s="97" t="s">
        <v>96</v>
      </c>
      <c r="F209" s="97">
        <v>2384</v>
      </c>
      <c r="G209" s="97">
        <v>794.66666666666663</v>
      </c>
      <c r="H209" s="97">
        <v>6.9000448618688601</v>
      </c>
      <c r="I209" s="97">
        <v>32</v>
      </c>
      <c r="J209" s="97">
        <v>10.666666666666666</v>
      </c>
      <c r="K209" s="97">
        <v>1.2949999999999999</v>
      </c>
      <c r="M209" s="97" t="str">
        <f t="shared" si="9"/>
        <v>Infant deaths*</v>
      </c>
      <c r="N209" s="2" t="b">
        <f t="shared" si="10"/>
        <v>1</v>
      </c>
      <c r="P209" s="2" t="s">
        <v>164</v>
      </c>
      <c r="R209" s="2" t="e">
        <f>F209=#REF!</f>
        <v>#REF!</v>
      </c>
      <c r="S209" s="2" t="e">
        <f>G209=#REF!</f>
        <v>#REF!</v>
      </c>
      <c r="T209" s="2" t="e">
        <f>H209=#REF!</f>
        <v>#REF!</v>
      </c>
      <c r="U209" s="2" t="e">
        <f>I209=#REF!</f>
        <v>#REF!</v>
      </c>
      <c r="V209" s="2" t="e">
        <f>J209=#REF!</f>
        <v>#REF!</v>
      </c>
      <c r="W209" s="92" t="e">
        <f>K209-#REF!</f>
        <v>#REF!</v>
      </c>
    </row>
    <row r="210" spans="1:23" x14ac:dyDescent="0.25">
      <c r="A210" s="2" t="str">
        <f t="shared" si="13"/>
        <v>Swansea_4</v>
      </c>
      <c r="B210" s="97" t="s">
        <v>120</v>
      </c>
      <c r="C210" s="97" t="s">
        <v>79</v>
      </c>
      <c r="D210" s="97">
        <v>4</v>
      </c>
      <c r="E210" s="97" t="s">
        <v>25</v>
      </c>
      <c r="F210" s="97">
        <v>2272</v>
      </c>
      <c r="G210" s="97">
        <v>757.33333333333337</v>
      </c>
      <c r="H210" s="97">
        <v>6.5758816804387799</v>
      </c>
      <c r="I210" s="97">
        <v>246</v>
      </c>
      <c r="J210" s="97">
        <v>82</v>
      </c>
      <c r="K210" s="97">
        <v>9.9553999999999991</v>
      </c>
      <c r="M210" s="97" t="str">
        <f t="shared" si="9"/>
        <v>Lung cancer</v>
      </c>
      <c r="N210" s="2" t="b">
        <f t="shared" si="10"/>
        <v>1</v>
      </c>
      <c r="P210" s="2" t="s">
        <v>162</v>
      </c>
      <c r="R210" s="2" t="e">
        <f>F210=#REF!</f>
        <v>#REF!</v>
      </c>
      <c r="S210" s="2" t="e">
        <f>G210=#REF!</f>
        <v>#REF!</v>
      </c>
      <c r="T210" s="2" t="e">
        <f>H210=#REF!</f>
        <v>#REF!</v>
      </c>
      <c r="U210" s="2" t="e">
        <f>I210=#REF!</f>
        <v>#REF!</v>
      </c>
      <c r="V210" s="2" t="e">
        <f>J210=#REF!</f>
        <v>#REF!</v>
      </c>
      <c r="W210" s="92" t="e">
        <f>K210-#REF!</f>
        <v>#REF!</v>
      </c>
    </row>
    <row r="211" spans="1:23" x14ac:dyDescent="0.25">
      <c r="A211" s="2" t="str">
        <f t="shared" si="13"/>
        <v>Swansea_5</v>
      </c>
      <c r="B211" s="97" t="s">
        <v>120</v>
      </c>
      <c r="C211" s="97" t="s">
        <v>79</v>
      </c>
      <c r="D211" s="97">
        <v>5</v>
      </c>
      <c r="E211" s="97" t="s">
        <v>27</v>
      </c>
      <c r="F211" s="97">
        <v>1964</v>
      </c>
      <c r="G211" s="97">
        <v>654.66666666666663</v>
      </c>
      <c r="H211" s="97">
        <v>5.68443293150606</v>
      </c>
      <c r="I211" s="97">
        <v>58</v>
      </c>
      <c r="J211" s="97">
        <v>19.333333333333332</v>
      </c>
      <c r="K211" s="97">
        <v>2.3472</v>
      </c>
      <c r="M211" s="97" t="str">
        <f t="shared" si="9"/>
        <v>Suicides</v>
      </c>
      <c r="N211" s="2" t="b">
        <f t="shared" si="10"/>
        <v>1</v>
      </c>
      <c r="P211" s="2" t="s">
        <v>163</v>
      </c>
      <c r="R211" s="2" t="e">
        <f>F211=#REF!</f>
        <v>#REF!</v>
      </c>
      <c r="S211" s="2" t="e">
        <f>G211=#REF!</f>
        <v>#REF!</v>
      </c>
      <c r="T211" s="2" t="e">
        <f>H211=#REF!</f>
        <v>#REF!</v>
      </c>
      <c r="U211" s="2" t="e">
        <f>I211=#REF!</f>
        <v>#REF!</v>
      </c>
      <c r="V211" s="2" t="e">
        <f>J211=#REF!</f>
        <v>#REF!</v>
      </c>
      <c r="W211" s="92" t="e">
        <f>K211-#REF!</f>
        <v>#REF!</v>
      </c>
    </row>
    <row r="212" spans="1:23" x14ac:dyDescent="0.25">
      <c r="A212" s="2" t="str">
        <f t="shared" si="13"/>
        <v>Swansea_6</v>
      </c>
      <c r="B212" s="97" t="s">
        <v>120</v>
      </c>
      <c r="C212" s="97" t="s">
        <v>79</v>
      </c>
      <c r="D212" s="97">
        <v>6</v>
      </c>
      <c r="E212" s="97" t="s">
        <v>28</v>
      </c>
      <c r="F212" s="97">
        <v>1600</v>
      </c>
      <c r="G212" s="97">
        <v>533.33333333333337</v>
      </c>
      <c r="H212" s="97">
        <v>4.6309025918582902</v>
      </c>
      <c r="I212" s="97">
        <v>78</v>
      </c>
      <c r="J212" s="97">
        <v>26</v>
      </c>
      <c r="K212" s="97">
        <v>3.1566000000000001</v>
      </c>
      <c r="M212" s="97" t="str">
        <f t="shared" si="9"/>
        <v>Alcoholic liver disease</v>
      </c>
      <c r="N212" s="2" t="b">
        <f t="shared" si="10"/>
        <v>1</v>
      </c>
      <c r="P212" s="2" t="s">
        <v>28</v>
      </c>
      <c r="R212" s="2" t="e">
        <f>F212=#REF!</f>
        <v>#REF!</v>
      </c>
      <c r="S212" s="2" t="e">
        <f>G212=#REF!</f>
        <v>#REF!</v>
      </c>
      <c r="T212" s="2" t="e">
        <f>H212=#REF!</f>
        <v>#REF!</v>
      </c>
      <c r="U212" s="2" t="e">
        <f>I212=#REF!</f>
        <v>#REF!</v>
      </c>
      <c r="V212" s="2" t="e">
        <f>J212=#REF!</f>
        <v>#REF!</v>
      </c>
      <c r="W212" s="92" t="e">
        <f>K212-#REF!</f>
        <v>#REF!</v>
      </c>
    </row>
    <row r="213" spans="1:23" x14ac:dyDescent="0.25">
      <c r="A213" s="2" t="str">
        <f t="shared" si="13"/>
        <v>Swansea_7</v>
      </c>
      <c r="B213" s="97" t="s">
        <v>120</v>
      </c>
      <c r="C213" s="97" t="s">
        <v>79</v>
      </c>
      <c r="D213" s="97">
        <v>7</v>
      </c>
      <c r="E213" s="97" t="s">
        <v>29</v>
      </c>
      <c r="F213" s="97">
        <v>1067</v>
      </c>
      <c r="G213" s="97">
        <v>355.66666666666669</v>
      </c>
      <c r="H213" s="97">
        <v>3.0882331659454998</v>
      </c>
      <c r="I213" s="97">
        <v>174</v>
      </c>
      <c r="J213" s="97">
        <v>58</v>
      </c>
      <c r="K213" s="97">
        <v>7.0415999999999999</v>
      </c>
      <c r="M213" s="97" t="str">
        <f t="shared" si="9"/>
        <v>COPD</v>
      </c>
      <c r="N213" s="2" t="b">
        <f t="shared" si="10"/>
        <v>1</v>
      </c>
      <c r="P213" s="2" t="s">
        <v>165</v>
      </c>
      <c r="R213" s="2" t="e">
        <f>F213=#REF!</f>
        <v>#REF!</v>
      </c>
      <c r="S213" s="2" t="e">
        <f>G213=#REF!</f>
        <v>#REF!</v>
      </c>
      <c r="T213" s="2" t="e">
        <f>H213=#REF!</f>
        <v>#REF!</v>
      </c>
      <c r="U213" s="2" t="e">
        <f>I213=#REF!</f>
        <v>#REF!</v>
      </c>
      <c r="V213" s="2" t="e">
        <f>J213=#REF!</f>
        <v>#REF!</v>
      </c>
      <c r="W213" s="92" t="e">
        <f>K213-#REF!</f>
        <v>#REF!</v>
      </c>
    </row>
    <row r="214" spans="1:23" x14ac:dyDescent="0.25">
      <c r="A214" s="2" t="str">
        <f t="shared" si="13"/>
        <v>Swansea_8</v>
      </c>
      <c r="B214" s="97" t="s">
        <v>120</v>
      </c>
      <c r="C214" s="97" t="s">
        <v>79</v>
      </c>
      <c r="D214" s="97">
        <v>8</v>
      </c>
      <c r="E214" s="97" t="s">
        <v>30</v>
      </c>
      <c r="F214" s="97">
        <v>860</v>
      </c>
      <c r="G214" s="97">
        <v>286.66666666666669</v>
      </c>
      <c r="H214" s="97">
        <v>2.4891101431238298</v>
      </c>
      <c r="I214" s="97">
        <v>66</v>
      </c>
      <c r="J214" s="97">
        <v>22</v>
      </c>
      <c r="K214" s="97">
        <v>2.6709000000000001</v>
      </c>
      <c r="M214" s="97" t="str">
        <f t="shared" si="9"/>
        <v>Breast cancer</v>
      </c>
      <c r="N214" s="2" t="b">
        <f t="shared" si="10"/>
        <v>1</v>
      </c>
      <c r="P214" s="2" t="s">
        <v>167</v>
      </c>
      <c r="R214" s="2" t="e">
        <f>F214=#REF!</f>
        <v>#REF!</v>
      </c>
      <c r="S214" s="2" t="e">
        <f>G214=#REF!</f>
        <v>#REF!</v>
      </c>
      <c r="T214" s="2" t="e">
        <f>H214=#REF!</f>
        <v>#REF!</v>
      </c>
      <c r="U214" s="2" t="e">
        <f>I214=#REF!</f>
        <v>#REF!</v>
      </c>
      <c r="V214" s="2" t="e">
        <f>J214=#REF!</f>
        <v>#REF!</v>
      </c>
      <c r="W214" s="92" t="e">
        <f>K214-#REF!</f>
        <v>#REF!</v>
      </c>
    </row>
    <row r="215" spans="1:23" x14ac:dyDescent="0.25">
      <c r="A215" s="2" t="str">
        <f t="shared" si="13"/>
        <v>Swansea_9</v>
      </c>
      <c r="B215" s="97" t="s">
        <v>120</v>
      </c>
      <c r="C215" s="97" t="s">
        <v>79</v>
      </c>
      <c r="D215" s="97">
        <v>9</v>
      </c>
      <c r="E215" s="97" t="s">
        <v>31</v>
      </c>
      <c r="F215" s="97">
        <v>849</v>
      </c>
      <c r="G215" s="97">
        <v>283</v>
      </c>
      <c r="H215" s="97">
        <v>2.4572726878048101</v>
      </c>
      <c r="I215" s="97">
        <v>84</v>
      </c>
      <c r="J215" s="97">
        <v>28</v>
      </c>
      <c r="K215" s="97">
        <v>3.3994</v>
      </c>
      <c r="M215" s="97" t="str">
        <f t="shared" si="9"/>
        <v>Colorectal cancer</v>
      </c>
      <c r="N215" s="2" t="b">
        <f t="shared" si="10"/>
        <v>1</v>
      </c>
      <c r="P215" s="2" t="s">
        <v>166</v>
      </c>
      <c r="R215" s="2" t="e">
        <f>F215=#REF!</f>
        <v>#REF!</v>
      </c>
      <c r="S215" s="2" t="e">
        <f>G215=#REF!</f>
        <v>#REF!</v>
      </c>
      <c r="T215" s="2" t="e">
        <f>H215=#REF!</f>
        <v>#REF!</v>
      </c>
      <c r="U215" s="2" t="e">
        <f>I215=#REF!</f>
        <v>#REF!</v>
      </c>
      <c r="V215" s="2" t="e">
        <f>J215=#REF!</f>
        <v>#REF!</v>
      </c>
      <c r="W215" s="92" t="e">
        <f>K215-#REF!</f>
        <v>#REF!</v>
      </c>
    </row>
    <row r="216" spans="1:23" x14ac:dyDescent="0.25">
      <c r="A216" s="2" t="str">
        <f t="shared" si="13"/>
        <v>Swansea_10</v>
      </c>
      <c r="B216" s="97" t="s">
        <v>120</v>
      </c>
      <c r="C216" s="97" t="s">
        <v>79</v>
      </c>
      <c r="D216" s="97">
        <v>10</v>
      </c>
      <c r="E216" s="97" t="s">
        <v>33</v>
      </c>
      <c r="F216" s="97">
        <v>696</v>
      </c>
      <c r="G216" s="97">
        <v>232</v>
      </c>
      <c r="H216" s="97">
        <v>2.0144426274583598</v>
      </c>
      <c r="I216" s="97">
        <v>72</v>
      </c>
      <c r="J216" s="97">
        <v>24</v>
      </c>
      <c r="K216" s="97">
        <v>2.9138000000000002</v>
      </c>
      <c r="M216" s="97" t="str">
        <f t="shared" si="9"/>
        <v>Stroke</v>
      </c>
      <c r="N216" s="2" t="b">
        <f t="shared" si="10"/>
        <v>1</v>
      </c>
      <c r="P216" s="2" t="s">
        <v>169</v>
      </c>
      <c r="R216" s="2" t="e">
        <f>F216=#REF!</f>
        <v>#REF!</v>
      </c>
      <c r="S216" s="2" t="e">
        <f>G216=#REF!</f>
        <v>#REF!</v>
      </c>
      <c r="T216" s="2" t="e">
        <f>H216=#REF!</f>
        <v>#REF!</v>
      </c>
      <c r="U216" s="2" t="e">
        <f>I216=#REF!</f>
        <v>#REF!</v>
      </c>
      <c r="V216" s="2" t="e">
        <f>J216=#REF!</f>
        <v>#REF!</v>
      </c>
      <c r="W216" s="92" t="e">
        <f>K216-#REF!</f>
        <v>#REF!</v>
      </c>
    </row>
    <row r="217" spans="1:23" x14ac:dyDescent="0.25">
      <c r="A217" s="2" t="str">
        <f t="shared" si="13"/>
        <v>Swansea_11</v>
      </c>
      <c r="B217" s="97" t="s">
        <v>120</v>
      </c>
      <c r="C217" s="97" t="s">
        <v>79</v>
      </c>
      <c r="D217" s="97">
        <v>11</v>
      </c>
      <c r="E217" s="97" t="s">
        <v>43</v>
      </c>
      <c r="F217" s="97">
        <v>19109.5</v>
      </c>
      <c r="G217" s="97">
        <v>6369.8333333333339</v>
      </c>
      <c r="H217" s="97">
        <v>55.308895674447491</v>
      </c>
      <c r="I217" s="97">
        <v>1269</v>
      </c>
      <c r="J217" s="97">
        <v>423</v>
      </c>
      <c r="K217" s="97">
        <v>51.355300000000007</v>
      </c>
      <c r="M217" s="97" t="str">
        <f t="shared" si="9"/>
        <v>Top 10</v>
      </c>
      <c r="N217" s="2" t="b">
        <f t="shared" si="10"/>
        <v>1</v>
      </c>
      <c r="R217" s="2" t="e">
        <f>F217=#REF!</f>
        <v>#REF!</v>
      </c>
      <c r="S217" s="2" t="e">
        <f>G217=#REF!</f>
        <v>#REF!</v>
      </c>
      <c r="T217" s="2" t="e">
        <f>H217=#REF!</f>
        <v>#REF!</v>
      </c>
      <c r="U217" s="2" t="e">
        <f>I217=#REF!</f>
        <v>#REF!</v>
      </c>
      <c r="V217" s="2" t="e">
        <f>J217=#REF!</f>
        <v>#REF!</v>
      </c>
      <c r="W217" s="95" t="e">
        <f>K217-#REF!</f>
        <v>#REF!</v>
      </c>
    </row>
    <row r="218" spans="1:23" x14ac:dyDescent="0.25">
      <c r="A218" s="2" t="str">
        <f t="shared" si="13"/>
        <v>Swansea_12</v>
      </c>
      <c r="B218" s="97" t="s">
        <v>120</v>
      </c>
      <c r="C218" s="97" t="s">
        <v>79</v>
      </c>
      <c r="D218" s="97">
        <v>12</v>
      </c>
      <c r="E218" s="97" t="s">
        <v>95</v>
      </c>
      <c r="F218" s="97">
        <v>34550.5</v>
      </c>
      <c r="G218" s="97">
        <v>11516.833333333334</v>
      </c>
      <c r="H218" s="97"/>
      <c r="I218" s="97">
        <v>2471</v>
      </c>
      <c r="J218" s="97">
        <v>823.66666666666663</v>
      </c>
      <c r="K218" s="97"/>
      <c r="M218" s="97" t="str">
        <f t="shared" si="9"/>
        <v>All causes</v>
      </c>
      <c r="N218" s="2" t="b">
        <f t="shared" si="10"/>
        <v>1</v>
      </c>
      <c r="R218" s="2" t="e">
        <f>F218=#REF!</f>
        <v>#REF!</v>
      </c>
      <c r="S218" s="2" t="e">
        <f>G218=#REF!</f>
        <v>#REF!</v>
      </c>
      <c r="T218" s="2" t="e">
        <f>H218=#REF!</f>
        <v>#REF!</v>
      </c>
      <c r="U218" s="2" t="e">
        <f>I218=#REF!</f>
        <v>#REF!</v>
      </c>
      <c r="V218" s="2" t="e">
        <f>J218=#REF!</f>
        <v>#REF!</v>
      </c>
      <c r="W218" s="2" t="e">
        <f>K218=#REF!</f>
        <v>#REF!</v>
      </c>
    </row>
    <row r="219" spans="1:23" x14ac:dyDescent="0.25">
      <c r="A219" s="2" t="str">
        <f t="shared" si="13"/>
        <v>Bridgend_1</v>
      </c>
      <c r="B219" s="104" t="s">
        <v>120</v>
      </c>
      <c r="C219" s="104" t="s">
        <v>80</v>
      </c>
      <c r="D219" s="104">
        <v>1</v>
      </c>
      <c r="E219" s="104" t="s">
        <v>23</v>
      </c>
      <c r="F219" s="104">
        <v>1875</v>
      </c>
      <c r="G219" s="104">
        <v>625</v>
      </c>
      <c r="H219" s="104">
        <v>8.8364201894528502</v>
      </c>
      <c r="I219" s="104">
        <v>178</v>
      </c>
      <c r="J219" s="104">
        <v>59.333333333333336</v>
      </c>
      <c r="K219" s="104">
        <v>11.180899999999999</v>
      </c>
      <c r="M219" s="104" t="str">
        <f t="shared" ref="M219:M230" si="14">VLOOKUP(E219,$E$4:$E$26,1,FALSE)</f>
        <v>Coronary heart disease</v>
      </c>
      <c r="N219" s="2" t="b">
        <f t="shared" ref="N219:N230" si="15">M219=E219</f>
        <v>1</v>
      </c>
      <c r="P219" s="2" t="s">
        <v>160</v>
      </c>
      <c r="R219" s="2" t="e">
        <f>F219=#REF!</f>
        <v>#REF!</v>
      </c>
      <c r="S219" s="2" t="e">
        <f>G219=#REF!</f>
        <v>#REF!</v>
      </c>
      <c r="T219" s="2" t="e">
        <f>H219=#REF!</f>
        <v>#REF!</v>
      </c>
      <c r="U219" s="2" t="e">
        <f>I219=#REF!</f>
        <v>#REF!</v>
      </c>
      <c r="V219" s="2" t="e">
        <f>J219=#REF!</f>
        <v>#REF!</v>
      </c>
      <c r="W219" s="92" t="e">
        <f>K219-#REF!</f>
        <v>#REF!</v>
      </c>
    </row>
    <row r="220" spans="1:23" x14ac:dyDescent="0.25">
      <c r="A220" s="2" t="str">
        <f t="shared" si="13"/>
        <v>Bridgend_2</v>
      </c>
      <c r="B220" s="104" t="s">
        <v>120</v>
      </c>
      <c r="C220" s="104" t="s">
        <v>80</v>
      </c>
      <c r="D220" s="104">
        <v>2</v>
      </c>
      <c r="E220" s="104" t="s">
        <v>24</v>
      </c>
      <c r="F220" s="104">
        <v>1469</v>
      </c>
      <c r="G220" s="104">
        <v>489.66666666666669</v>
      </c>
      <c r="H220" s="104">
        <v>6.9230406710966603</v>
      </c>
      <c r="I220" s="104">
        <v>52</v>
      </c>
      <c r="J220" s="104">
        <v>17.333333333333332</v>
      </c>
      <c r="K220" s="104">
        <v>3.2663000000000002</v>
      </c>
      <c r="M220" s="104" t="str">
        <f t="shared" si="14"/>
        <v>Accidents</v>
      </c>
      <c r="N220" s="2" t="b">
        <f t="shared" si="15"/>
        <v>1</v>
      </c>
      <c r="P220" s="2" t="s">
        <v>161</v>
      </c>
      <c r="R220" s="2" t="e">
        <f>F220=#REF!</f>
        <v>#REF!</v>
      </c>
      <c r="S220" s="2" t="e">
        <f>G220=#REF!</f>
        <v>#REF!</v>
      </c>
      <c r="T220" s="2" t="e">
        <f>H220=#REF!</f>
        <v>#REF!</v>
      </c>
      <c r="U220" s="2" t="e">
        <f>I220=#REF!</f>
        <v>#REF!</v>
      </c>
      <c r="V220" s="2" t="e">
        <f>J220=#REF!</f>
        <v>#REF!</v>
      </c>
      <c r="W220" s="92" t="e">
        <f>K220-#REF!</f>
        <v>#REF!</v>
      </c>
    </row>
    <row r="221" spans="1:23" x14ac:dyDescent="0.25">
      <c r="A221" s="2" t="str">
        <f t="shared" si="13"/>
        <v>Bridgend_3</v>
      </c>
      <c r="B221" s="104" t="s">
        <v>120</v>
      </c>
      <c r="C221" s="104" t="s">
        <v>80</v>
      </c>
      <c r="D221" s="104">
        <v>3</v>
      </c>
      <c r="E221" s="104" t="s">
        <v>27</v>
      </c>
      <c r="F221" s="104">
        <v>1420.5</v>
      </c>
      <c r="G221" s="104">
        <v>473.5</v>
      </c>
      <c r="H221" s="104">
        <v>6.6944719355294797</v>
      </c>
      <c r="I221" s="104">
        <v>47</v>
      </c>
      <c r="J221" s="104">
        <v>15.666666666666666</v>
      </c>
      <c r="K221" s="104">
        <v>2.9521999999999999</v>
      </c>
      <c r="M221" s="104" t="str">
        <f t="shared" si="14"/>
        <v>Suicides</v>
      </c>
      <c r="N221" s="2" t="b">
        <f t="shared" si="15"/>
        <v>1</v>
      </c>
      <c r="P221" s="2" t="s">
        <v>163</v>
      </c>
      <c r="R221" s="2" t="e">
        <f>F221=#REF!</f>
        <v>#REF!</v>
      </c>
      <c r="S221" s="2" t="e">
        <f>G221=#REF!</f>
        <v>#REF!</v>
      </c>
      <c r="T221" s="2" t="e">
        <f>H221=#REF!</f>
        <v>#REF!</v>
      </c>
      <c r="U221" s="2" t="e">
        <f>I221=#REF!</f>
        <v>#REF!</v>
      </c>
      <c r="V221" s="2" t="e">
        <f>J221=#REF!</f>
        <v>#REF!</v>
      </c>
      <c r="W221" s="92" t="e">
        <f>K221-#REF!</f>
        <v>#REF!</v>
      </c>
    </row>
    <row r="222" spans="1:23" x14ac:dyDescent="0.25">
      <c r="A222" s="2" t="str">
        <f t="shared" si="13"/>
        <v>Bridgend_4</v>
      </c>
      <c r="B222" s="104" t="s">
        <v>120</v>
      </c>
      <c r="C222" s="104" t="s">
        <v>80</v>
      </c>
      <c r="D222" s="104">
        <v>4</v>
      </c>
      <c r="E222" s="104" t="s">
        <v>28</v>
      </c>
      <c r="F222" s="104">
        <v>1362</v>
      </c>
      <c r="G222" s="104">
        <v>454</v>
      </c>
      <c r="H222" s="104">
        <v>6.41877562561855</v>
      </c>
      <c r="I222" s="104">
        <v>66</v>
      </c>
      <c r="J222" s="104">
        <v>22</v>
      </c>
      <c r="K222" s="104">
        <v>4.1456999999999997</v>
      </c>
      <c r="M222" s="104" t="str">
        <f t="shared" si="14"/>
        <v>Alcoholic liver disease</v>
      </c>
      <c r="N222" s="2" t="b">
        <f t="shared" si="15"/>
        <v>1</v>
      </c>
      <c r="P222" s="2" t="s">
        <v>28</v>
      </c>
      <c r="R222" s="2" t="e">
        <f>F222=#REF!</f>
        <v>#REF!</v>
      </c>
      <c r="S222" s="2" t="e">
        <f>G222=#REF!</f>
        <v>#REF!</v>
      </c>
      <c r="T222" s="2" t="e">
        <f>H222=#REF!</f>
        <v>#REF!</v>
      </c>
      <c r="U222" s="2" t="e">
        <f>I222=#REF!</f>
        <v>#REF!</v>
      </c>
      <c r="V222" s="2" t="e">
        <f>J222=#REF!</f>
        <v>#REF!</v>
      </c>
      <c r="W222" s="92" t="e">
        <f>K222-#REF!</f>
        <v>#REF!</v>
      </c>
    </row>
    <row r="223" spans="1:23" x14ac:dyDescent="0.25">
      <c r="A223" s="2" t="str">
        <f t="shared" si="13"/>
        <v>Bridgend_5</v>
      </c>
      <c r="B223" s="104" t="s">
        <v>120</v>
      </c>
      <c r="C223" s="104" t="s">
        <v>80</v>
      </c>
      <c r="D223" s="104">
        <v>5</v>
      </c>
      <c r="E223" s="104" t="s">
        <v>25</v>
      </c>
      <c r="F223" s="104">
        <v>1212</v>
      </c>
      <c r="G223" s="104">
        <v>404</v>
      </c>
      <c r="H223" s="104">
        <v>5.7118620104623199</v>
      </c>
      <c r="I223" s="104">
        <v>138</v>
      </c>
      <c r="J223" s="104">
        <v>46</v>
      </c>
      <c r="K223" s="104">
        <v>8.6683000000000003</v>
      </c>
      <c r="M223" s="104" t="str">
        <f t="shared" si="14"/>
        <v>Lung cancer</v>
      </c>
      <c r="N223" s="2" t="b">
        <f t="shared" si="15"/>
        <v>1</v>
      </c>
      <c r="P223" s="2" t="s">
        <v>162</v>
      </c>
      <c r="R223" s="2" t="e">
        <f>F223=#REF!</f>
        <v>#REF!</v>
      </c>
      <c r="S223" s="2" t="e">
        <f>G223=#REF!</f>
        <v>#REF!</v>
      </c>
      <c r="T223" s="2" t="e">
        <f>H223=#REF!</f>
        <v>#REF!</v>
      </c>
      <c r="U223" s="2" t="e">
        <f>I223=#REF!</f>
        <v>#REF!</v>
      </c>
      <c r="V223" s="2" t="e">
        <f>J223=#REF!</f>
        <v>#REF!</v>
      </c>
      <c r="W223" s="92" t="e">
        <f>K223-#REF!</f>
        <v>#REF!</v>
      </c>
    </row>
    <row r="224" spans="1:23" x14ac:dyDescent="0.25">
      <c r="A224" s="2" t="str">
        <f t="shared" si="13"/>
        <v>Bridgend_6</v>
      </c>
      <c r="B224" s="104" t="s">
        <v>120</v>
      </c>
      <c r="C224" s="104" t="s">
        <v>80</v>
      </c>
      <c r="D224" s="104">
        <v>6</v>
      </c>
      <c r="E224" s="104" t="s">
        <v>96</v>
      </c>
      <c r="F224" s="104">
        <v>1117.5</v>
      </c>
      <c r="G224" s="104">
        <v>372.5</v>
      </c>
      <c r="H224" s="104">
        <v>5.2665064329139</v>
      </c>
      <c r="I224" s="104">
        <v>15</v>
      </c>
      <c r="J224" s="104">
        <v>5</v>
      </c>
      <c r="K224" s="104">
        <v>0.94220000000000004</v>
      </c>
      <c r="M224" s="104" t="str">
        <f t="shared" si="14"/>
        <v>Infant deaths*</v>
      </c>
      <c r="N224" s="2" t="b">
        <f t="shared" si="15"/>
        <v>1</v>
      </c>
      <c r="P224" s="2" t="s">
        <v>164</v>
      </c>
      <c r="R224" s="2" t="e">
        <f>F224=#REF!</f>
        <v>#REF!</v>
      </c>
      <c r="S224" s="2" t="e">
        <f>G224=#REF!</f>
        <v>#REF!</v>
      </c>
      <c r="T224" s="2" t="e">
        <f>H224=#REF!</f>
        <v>#REF!</v>
      </c>
      <c r="U224" s="2" t="e">
        <f>I224=#REF!</f>
        <v>#REF!</v>
      </c>
      <c r="V224" s="2" t="e">
        <f>J224=#REF!</f>
        <v>#REF!</v>
      </c>
      <c r="W224" s="92" t="e">
        <f>K224-#REF!</f>
        <v>#REF!</v>
      </c>
    </row>
    <row r="225" spans="1:23" x14ac:dyDescent="0.25">
      <c r="A225" s="2" t="str">
        <f t="shared" si="13"/>
        <v>Bridgend_7</v>
      </c>
      <c r="B225" s="104" t="s">
        <v>120</v>
      </c>
      <c r="C225" s="104" t="s">
        <v>80</v>
      </c>
      <c r="D225" s="104">
        <v>7</v>
      </c>
      <c r="E225" s="104" t="s">
        <v>29</v>
      </c>
      <c r="F225" s="104">
        <v>769</v>
      </c>
      <c r="G225" s="104">
        <v>256.33333333333331</v>
      </c>
      <c r="H225" s="104">
        <v>3.6241104670342601</v>
      </c>
      <c r="I225" s="104">
        <v>98</v>
      </c>
      <c r="J225" s="104">
        <v>32.666666666666664</v>
      </c>
      <c r="K225" s="104">
        <v>6.1557000000000004</v>
      </c>
      <c r="M225" s="104" t="str">
        <f t="shared" si="14"/>
        <v>COPD</v>
      </c>
      <c r="N225" s="2" t="b">
        <f t="shared" si="15"/>
        <v>1</v>
      </c>
      <c r="P225" s="2" t="s">
        <v>165</v>
      </c>
      <c r="R225" s="2" t="e">
        <f>F225=#REF!</f>
        <v>#REF!</v>
      </c>
      <c r="S225" s="2" t="e">
        <f>G225=#REF!</f>
        <v>#REF!</v>
      </c>
      <c r="T225" s="2" t="e">
        <f>H225=#REF!</f>
        <v>#REF!</v>
      </c>
      <c r="U225" s="2" t="e">
        <f>I225=#REF!</f>
        <v>#REF!</v>
      </c>
      <c r="V225" s="2" t="e">
        <f>J225=#REF!</f>
        <v>#REF!</v>
      </c>
      <c r="W225" s="92" t="e">
        <f>K225-#REF!</f>
        <v>#REF!</v>
      </c>
    </row>
    <row r="226" spans="1:23" x14ac:dyDescent="0.25">
      <c r="A226" s="2" t="str">
        <f t="shared" si="13"/>
        <v>Bridgend_8</v>
      </c>
      <c r="B226" s="104" t="s">
        <v>120</v>
      </c>
      <c r="C226" s="104" t="s">
        <v>80</v>
      </c>
      <c r="D226" s="104">
        <v>8</v>
      </c>
      <c r="E226" s="104" t="s">
        <v>30</v>
      </c>
      <c r="F226" s="104">
        <v>681.5</v>
      </c>
      <c r="G226" s="104">
        <v>227.16666666666666</v>
      </c>
      <c r="H226" s="104">
        <v>3.21174419152646</v>
      </c>
      <c r="I226" s="104">
        <v>39</v>
      </c>
      <c r="J226" s="104">
        <v>13</v>
      </c>
      <c r="K226" s="104">
        <v>2.4497</v>
      </c>
      <c r="M226" s="104" t="str">
        <f t="shared" si="14"/>
        <v>Breast cancer</v>
      </c>
      <c r="N226" s="2" t="b">
        <f t="shared" si="15"/>
        <v>1</v>
      </c>
      <c r="P226" s="2" t="s">
        <v>167</v>
      </c>
      <c r="R226" s="2" t="e">
        <f>F226=#REF!</f>
        <v>#REF!</v>
      </c>
      <c r="S226" s="2" t="e">
        <f>G226=#REF!</f>
        <v>#REF!</v>
      </c>
      <c r="T226" s="2" t="e">
        <f>H226=#REF!</f>
        <v>#REF!</v>
      </c>
      <c r="U226" s="2" t="e">
        <f>I226=#REF!</f>
        <v>#REF!</v>
      </c>
      <c r="V226" s="2" t="e">
        <f>J226=#REF!</f>
        <v>#REF!</v>
      </c>
      <c r="W226" s="92" t="e">
        <f>K226-#REF!</f>
        <v>#REF!</v>
      </c>
    </row>
    <row r="227" spans="1:23" x14ac:dyDescent="0.25">
      <c r="A227" s="2" t="str">
        <f t="shared" si="13"/>
        <v>Bridgend_9</v>
      </c>
      <c r="B227" s="104" t="s">
        <v>120</v>
      </c>
      <c r="C227" s="104" t="s">
        <v>80</v>
      </c>
      <c r="D227" s="104">
        <v>9</v>
      </c>
      <c r="E227" s="104" t="s">
        <v>31</v>
      </c>
      <c r="F227" s="104">
        <v>633.5</v>
      </c>
      <c r="G227" s="104">
        <v>211.16666666666666</v>
      </c>
      <c r="H227" s="104">
        <v>2.9855318346764701</v>
      </c>
      <c r="I227" s="104">
        <v>65</v>
      </c>
      <c r="J227" s="104">
        <v>21.666666666666668</v>
      </c>
      <c r="K227" s="104">
        <v>4.0829000000000004</v>
      </c>
      <c r="M227" s="104" t="str">
        <f t="shared" si="14"/>
        <v>Colorectal cancer</v>
      </c>
      <c r="N227" s="2" t="b">
        <f t="shared" si="15"/>
        <v>1</v>
      </c>
      <c r="P227" s="2" t="s">
        <v>166</v>
      </c>
      <c r="R227" s="2" t="e">
        <f>F227=#REF!</f>
        <v>#REF!</v>
      </c>
      <c r="S227" s="2" t="e">
        <f>G227=#REF!</f>
        <v>#REF!</v>
      </c>
      <c r="T227" s="2" t="e">
        <f>H227=#REF!</f>
        <v>#REF!</v>
      </c>
      <c r="U227" s="2" t="e">
        <f>I227=#REF!</f>
        <v>#REF!</v>
      </c>
      <c r="V227" s="2" t="e">
        <f>J227=#REF!</f>
        <v>#REF!</v>
      </c>
      <c r="W227" s="92" t="e">
        <f>K227-#REF!</f>
        <v>#REF!</v>
      </c>
    </row>
    <row r="228" spans="1:23" x14ac:dyDescent="0.25">
      <c r="A228" s="2" t="str">
        <f t="shared" si="13"/>
        <v>Bridgend_10</v>
      </c>
      <c r="B228" s="104" t="s">
        <v>120</v>
      </c>
      <c r="C228" s="104" t="s">
        <v>80</v>
      </c>
      <c r="D228" s="104">
        <v>10</v>
      </c>
      <c r="E228" s="104" t="s">
        <v>34</v>
      </c>
      <c r="F228" s="104">
        <v>490.5</v>
      </c>
      <c r="G228" s="104">
        <v>163.5</v>
      </c>
      <c r="H228" s="104">
        <v>2.31160752156087</v>
      </c>
      <c r="I228" s="104">
        <v>41</v>
      </c>
      <c r="J228" s="104">
        <v>13.666666666666666</v>
      </c>
      <c r="K228" s="104">
        <v>2.5752999999999999</v>
      </c>
      <c r="M228" s="104" t="str">
        <f t="shared" si="14"/>
        <v>Pancreatic cancer</v>
      </c>
      <c r="N228" s="2" t="b">
        <f t="shared" si="15"/>
        <v>1</v>
      </c>
      <c r="P228" s="2" t="s">
        <v>170</v>
      </c>
      <c r="R228" s="2" t="e">
        <f>F228=#REF!</f>
        <v>#REF!</v>
      </c>
      <c r="S228" s="2" t="e">
        <f>G228=#REF!</f>
        <v>#REF!</v>
      </c>
      <c r="T228" s="2" t="e">
        <f>H228=#REF!</f>
        <v>#REF!</v>
      </c>
      <c r="U228" s="2" t="e">
        <f>I228=#REF!</f>
        <v>#REF!</v>
      </c>
      <c r="V228" s="2" t="e">
        <f>J228=#REF!</f>
        <v>#REF!</v>
      </c>
      <c r="W228" s="92" t="e">
        <f>K228-#REF!</f>
        <v>#REF!</v>
      </c>
    </row>
    <row r="229" spans="1:23" x14ac:dyDescent="0.25">
      <c r="A229" s="2" t="str">
        <f t="shared" si="13"/>
        <v>Bridgend_11</v>
      </c>
      <c r="B229" s="104" t="s">
        <v>120</v>
      </c>
      <c r="C229" s="104" t="s">
        <v>80</v>
      </c>
      <c r="D229" s="104">
        <v>11</v>
      </c>
      <c r="E229" s="104" t="s">
        <v>43</v>
      </c>
      <c r="F229" s="104">
        <v>11030.5</v>
      </c>
      <c r="G229" s="104">
        <v>3676.8333333333335</v>
      </c>
      <c r="H229" s="104">
        <v>51.98407087987183</v>
      </c>
      <c r="I229" s="104">
        <v>739</v>
      </c>
      <c r="J229" s="104">
        <v>246.33333333333331</v>
      </c>
      <c r="K229" s="104">
        <v>46.419200000000004</v>
      </c>
      <c r="M229" s="104" t="str">
        <f t="shared" si="14"/>
        <v>Top 10</v>
      </c>
      <c r="N229" s="2" t="b">
        <f t="shared" si="15"/>
        <v>1</v>
      </c>
      <c r="R229" s="2" t="e">
        <f>F229=#REF!</f>
        <v>#REF!</v>
      </c>
      <c r="S229" s="2" t="e">
        <f>G229=#REF!</f>
        <v>#REF!</v>
      </c>
      <c r="T229" s="2" t="e">
        <f>H229=#REF!</f>
        <v>#REF!</v>
      </c>
      <c r="U229" s="2" t="e">
        <f>I229=#REF!</f>
        <v>#REF!</v>
      </c>
      <c r="V229" s="2" t="e">
        <f>J229=#REF!</f>
        <v>#REF!</v>
      </c>
      <c r="W229" s="95" t="e">
        <f>K229-#REF!</f>
        <v>#REF!</v>
      </c>
    </row>
    <row r="230" spans="1:23" x14ac:dyDescent="0.25">
      <c r="A230" s="2" t="str">
        <f t="shared" si="13"/>
        <v>Bridgend_12</v>
      </c>
      <c r="B230" s="104" t="s">
        <v>120</v>
      </c>
      <c r="C230" s="104" t="s">
        <v>80</v>
      </c>
      <c r="D230" s="104">
        <v>12</v>
      </c>
      <c r="E230" s="104" t="s">
        <v>95</v>
      </c>
      <c r="F230" s="104">
        <v>21219</v>
      </c>
      <c r="G230" s="104">
        <v>7073</v>
      </c>
      <c r="H230" s="104"/>
      <c r="I230" s="104">
        <v>1592</v>
      </c>
      <c r="J230" s="104">
        <v>530.66666666666663</v>
      </c>
      <c r="K230" s="104"/>
      <c r="M230" s="104" t="str">
        <f t="shared" si="14"/>
        <v>All causes</v>
      </c>
      <c r="N230" s="2" t="b">
        <f t="shared" si="15"/>
        <v>1</v>
      </c>
      <c r="R230" s="2" t="e">
        <f>F230=#REF!</f>
        <v>#REF!</v>
      </c>
      <c r="S230" s="2" t="e">
        <f>G230=#REF!</f>
        <v>#REF!</v>
      </c>
      <c r="T230" s="2" t="e">
        <f>H230=#REF!</f>
        <v>#REF!</v>
      </c>
      <c r="U230" s="2" t="e">
        <f>I230=#REF!</f>
        <v>#REF!</v>
      </c>
      <c r="V230" s="2" t="e">
        <f>J230=#REF!</f>
        <v>#REF!</v>
      </c>
      <c r="W230" s="2" t="e">
        <f>K230=#REF!</f>
        <v>#REF!</v>
      </c>
    </row>
    <row r="231" spans="1:23" x14ac:dyDescent="0.25">
      <c r="A231" s="2" t="str">
        <f t="shared" si="13"/>
        <v>Cardiff and Vale UHB_1</v>
      </c>
      <c r="B231" s="102" t="s">
        <v>121</v>
      </c>
      <c r="C231" s="102" t="s">
        <v>70</v>
      </c>
      <c r="D231" s="102">
        <v>1</v>
      </c>
      <c r="E231" s="102" t="s">
        <v>96</v>
      </c>
      <c r="F231" s="102">
        <v>4842.5</v>
      </c>
      <c r="G231" s="102">
        <v>1614.1666666666667</v>
      </c>
      <c r="H231" s="102">
        <v>8.1464596335985693</v>
      </c>
      <c r="I231" s="102">
        <v>65</v>
      </c>
      <c r="J231" s="102">
        <v>21.666666666666668</v>
      </c>
      <c r="K231" s="102">
        <v>1.6032999999999999</v>
      </c>
      <c r="M231" s="102" t="str">
        <f>VLOOKUP(E234,$E$4:$E$26,1,FALSE)</f>
        <v>Coronary heart disease</v>
      </c>
      <c r="N231" s="2" t="b">
        <f>M231=E234</f>
        <v>1</v>
      </c>
      <c r="P231" s="2" t="s">
        <v>164</v>
      </c>
      <c r="R231" s="2" t="e">
        <f>F231=#REF!</f>
        <v>#REF!</v>
      </c>
      <c r="S231" s="2" t="e">
        <f>G231=#REF!</f>
        <v>#REF!</v>
      </c>
      <c r="T231" s="2" t="e">
        <f>H231=#REF!</f>
        <v>#REF!</v>
      </c>
      <c r="U231" s="2" t="e">
        <f>I231=#REF!</f>
        <v>#REF!</v>
      </c>
      <c r="V231" s="2" t="e">
        <f>J231=#REF!</f>
        <v>#REF!</v>
      </c>
      <c r="W231" s="92" t="e">
        <f>K231-#REF!</f>
        <v>#REF!</v>
      </c>
    </row>
    <row r="232" spans="1:23" x14ac:dyDescent="0.25">
      <c r="A232" s="2" t="str">
        <f t="shared" si="13"/>
        <v>Cardiff and Vale UHB_2</v>
      </c>
      <c r="B232" s="102" t="s">
        <v>121</v>
      </c>
      <c r="C232" s="102" t="s">
        <v>70</v>
      </c>
      <c r="D232" s="102">
        <v>2</v>
      </c>
      <c r="E232" s="102" t="s">
        <v>24</v>
      </c>
      <c r="F232" s="102">
        <v>4647.5</v>
      </c>
      <c r="G232" s="102">
        <v>1549.1666666666667</v>
      </c>
      <c r="H232" s="102">
        <v>7.8184142792254798</v>
      </c>
      <c r="I232" s="102">
        <v>165</v>
      </c>
      <c r="J232" s="102">
        <v>55</v>
      </c>
      <c r="K232" s="102">
        <v>4.07</v>
      </c>
      <c r="M232" s="102" t="str">
        <f>VLOOKUP(E232,$E$4:$E$26,1,FALSE)</f>
        <v>Accidents</v>
      </c>
      <c r="N232" s="2" t="b">
        <f>M232=E232</f>
        <v>1</v>
      </c>
      <c r="P232" s="2" t="s">
        <v>161</v>
      </c>
      <c r="R232" s="2" t="e">
        <f>F232=#REF!</f>
        <v>#REF!</v>
      </c>
      <c r="S232" s="2" t="e">
        <f>G232=#REF!</f>
        <v>#REF!</v>
      </c>
      <c r="T232" s="2" t="e">
        <f>H232=#REF!</f>
        <v>#REF!</v>
      </c>
      <c r="U232" s="2" t="e">
        <f>I232=#REF!</f>
        <v>#REF!</v>
      </c>
      <c r="V232" s="2" t="e">
        <f>J232=#REF!</f>
        <v>#REF!</v>
      </c>
      <c r="W232" s="92" t="e">
        <f>K232-#REF!</f>
        <v>#REF!</v>
      </c>
    </row>
    <row r="233" spans="1:23" x14ac:dyDescent="0.25">
      <c r="A233" s="2" t="str">
        <f t="shared" si="13"/>
        <v>Cardiff and Vale UHB_3</v>
      </c>
      <c r="B233" s="102" t="s">
        <v>121</v>
      </c>
      <c r="C233" s="102" t="s">
        <v>70</v>
      </c>
      <c r="D233" s="102">
        <v>3</v>
      </c>
      <c r="E233" s="102" t="s">
        <v>27</v>
      </c>
      <c r="F233" s="102">
        <v>4604</v>
      </c>
      <c r="G233" s="102">
        <v>1534.6666666666667</v>
      </c>
      <c r="H233" s="102">
        <v>7.7452349309422504</v>
      </c>
      <c r="I233" s="102">
        <v>148</v>
      </c>
      <c r="J233" s="102">
        <v>49.333333333333336</v>
      </c>
      <c r="K233" s="102">
        <v>3.6507000000000001</v>
      </c>
      <c r="M233" s="102" t="str">
        <f>VLOOKUP(E231,$E$4:$E$26,1,FALSE)</f>
        <v>Infant deaths*</v>
      </c>
      <c r="N233" s="2" t="b">
        <f>M233=E231</f>
        <v>1</v>
      </c>
      <c r="P233" s="2" t="s">
        <v>163</v>
      </c>
      <c r="R233" s="2" t="e">
        <f>F233=#REF!</f>
        <v>#REF!</v>
      </c>
      <c r="S233" s="2" t="e">
        <f>G233=#REF!</f>
        <v>#REF!</v>
      </c>
      <c r="T233" s="2" t="e">
        <f>H233=#REF!</f>
        <v>#REF!</v>
      </c>
      <c r="U233" s="2" t="e">
        <f>I233=#REF!</f>
        <v>#REF!</v>
      </c>
      <c r="V233" s="2" t="e">
        <f>J233=#REF!</f>
        <v>#REF!</v>
      </c>
      <c r="W233" s="92" t="e">
        <f>K233-#REF!</f>
        <v>#REF!</v>
      </c>
    </row>
    <row r="234" spans="1:23" x14ac:dyDescent="0.25">
      <c r="A234" s="2" t="str">
        <f t="shared" si="13"/>
        <v>Cardiff and Vale UHB_4</v>
      </c>
      <c r="B234" s="102" t="s">
        <v>121</v>
      </c>
      <c r="C234" s="102" t="s">
        <v>70</v>
      </c>
      <c r="D234" s="102">
        <v>4</v>
      </c>
      <c r="E234" s="102" t="s">
        <v>23</v>
      </c>
      <c r="F234" s="102">
        <v>4306.5</v>
      </c>
      <c r="G234" s="102">
        <v>1435.5</v>
      </c>
      <c r="H234" s="102">
        <v>7.2447554800397</v>
      </c>
      <c r="I234" s="102">
        <v>399</v>
      </c>
      <c r="J234" s="102">
        <v>133</v>
      </c>
      <c r="K234" s="102">
        <v>9.8421000000000003</v>
      </c>
      <c r="M234" s="102" t="str">
        <f>VLOOKUP(E233,$E$4:$E$26,1,FALSE)</f>
        <v>Suicides</v>
      </c>
      <c r="N234" s="2" t="b">
        <f>M234=E233</f>
        <v>1</v>
      </c>
      <c r="P234" s="2" t="s">
        <v>160</v>
      </c>
      <c r="R234" s="2" t="e">
        <f>F234=#REF!</f>
        <v>#REF!</v>
      </c>
      <c r="S234" s="2" t="e">
        <f>G234=#REF!</f>
        <v>#REF!</v>
      </c>
      <c r="T234" s="2" t="e">
        <f>H234=#REF!</f>
        <v>#REF!</v>
      </c>
      <c r="U234" s="2" t="e">
        <f>I234=#REF!</f>
        <v>#REF!</v>
      </c>
      <c r="V234" s="2" t="e">
        <f>J234=#REF!</f>
        <v>#REF!</v>
      </c>
      <c r="W234" s="92" t="e">
        <f>K234-#REF!</f>
        <v>#REF!</v>
      </c>
    </row>
    <row r="235" spans="1:23" x14ac:dyDescent="0.25">
      <c r="A235" s="2" t="str">
        <f t="shared" si="13"/>
        <v>Cardiff and Vale UHB_5</v>
      </c>
      <c r="B235" s="102" t="s">
        <v>121</v>
      </c>
      <c r="C235" s="102" t="s">
        <v>70</v>
      </c>
      <c r="D235" s="102">
        <v>5</v>
      </c>
      <c r="E235" s="102" t="s">
        <v>25</v>
      </c>
      <c r="F235" s="102">
        <v>3649.5</v>
      </c>
      <c r="G235" s="102">
        <v>1216.5</v>
      </c>
      <c r="H235" s="102">
        <v>6.1394949783826496</v>
      </c>
      <c r="I235" s="102">
        <v>377</v>
      </c>
      <c r="J235" s="102">
        <v>125.66666666666667</v>
      </c>
      <c r="K235" s="102">
        <v>9.2994000000000003</v>
      </c>
      <c r="M235" s="102" t="str">
        <f>VLOOKUP(E235,$E$4:$E$26,1,FALSE)</f>
        <v>Lung cancer</v>
      </c>
      <c r="N235" s="2" t="b">
        <f>M235=E235</f>
        <v>1</v>
      </c>
      <c r="P235" s="2" t="s">
        <v>162</v>
      </c>
      <c r="R235" s="2" t="e">
        <f>F235=#REF!</f>
        <v>#REF!</v>
      </c>
      <c r="S235" s="2" t="e">
        <f>G235=#REF!</f>
        <v>#REF!</v>
      </c>
      <c r="T235" s="2" t="e">
        <f>H235=#REF!</f>
        <v>#REF!</v>
      </c>
      <c r="U235" s="2" t="e">
        <f>I235=#REF!</f>
        <v>#REF!</v>
      </c>
      <c r="V235" s="2" t="e">
        <f>J235=#REF!</f>
        <v>#REF!</v>
      </c>
      <c r="W235" s="92" t="e">
        <f>K235-#REF!</f>
        <v>#REF!</v>
      </c>
    </row>
    <row r="236" spans="1:23" x14ac:dyDescent="0.25">
      <c r="A236" s="2" t="str">
        <f t="shared" si="13"/>
        <v>Cardiff and Vale UHB_6</v>
      </c>
      <c r="B236" s="102" t="s">
        <v>121</v>
      </c>
      <c r="C236" s="102" t="s">
        <v>70</v>
      </c>
      <c r="D236" s="102">
        <v>6</v>
      </c>
      <c r="E236" s="102" t="s">
        <v>28</v>
      </c>
      <c r="F236" s="102">
        <v>2327</v>
      </c>
      <c r="G236" s="102">
        <v>775.66666666666663</v>
      </c>
      <c r="H236" s="102">
        <v>3.91467456218562</v>
      </c>
      <c r="I236" s="102">
        <v>124</v>
      </c>
      <c r="J236" s="102">
        <v>41.333333333333336</v>
      </c>
      <c r="K236" s="102">
        <v>3.0587</v>
      </c>
      <c r="M236" s="102" t="str">
        <f>VLOOKUP(E236,$E$4:$E$26,1,FALSE)</f>
        <v>Alcoholic liver disease</v>
      </c>
      <c r="N236" s="2" t="b">
        <f>M236=E236</f>
        <v>1</v>
      </c>
      <c r="P236" s="2" t="s">
        <v>28</v>
      </c>
      <c r="R236" s="2" t="e">
        <f>F236=#REF!</f>
        <v>#REF!</v>
      </c>
      <c r="S236" s="2" t="e">
        <f>G236=#REF!</f>
        <v>#REF!</v>
      </c>
      <c r="T236" s="2" t="e">
        <f>H236=#REF!</f>
        <v>#REF!</v>
      </c>
      <c r="U236" s="2" t="e">
        <f>I236=#REF!</f>
        <v>#REF!</v>
      </c>
      <c r="V236" s="2" t="e">
        <f>J236=#REF!</f>
        <v>#REF!</v>
      </c>
      <c r="W236" s="92" t="e">
        <f>K236-#REF!</f>
        <v>#REF!</v>
      </c>
    </row>
    <row r="237" spans="1:23" x14ac:dyDescent="0.25">
      <c r="A237" s="2" t="str">
        <f t="shared" si="13"/>
        <v>Cardiff and Vale UHB_7</v>
      </c>
      <c r="B237" s="102" t="s">
        <v>121</v>
      </c>
      <c r="C237" s="102" t="s">
        <v>70</v>
      </c>
      <c r="D237" s="102">
        <v>7</v>
      </c>
      <c r="E237" s="102" t="s">
        <v>32</v>
      </c>
      <c r="F237" s="102">
        <v>2137.5</v>
      </c>
      <c r="G237" s="102">
        <v>712.5</v>
      </c>
      <c r="H237" s="102">
        <v>3.5958817690897198</v>
      </c>
      <c r="I237" s="102">
        <v>171</v>
      </c>
      <c r="J237" s="102">
        <v>57</v>
      </c>
      <c r="K237" s="102">
        <v>4.218</v>
      </c>
      <c r="M237" s="102" t="str">
        <f>VLOOKUP(E239,$E$4:$E$26,1,FALSE)</f>
        <v>COPD</v>
      </c>
      <c r="N237" s="2" t="b">
        <f>M237=E239</f>
        <v>1</v>
      </c>
      <c r="P237" s="2" t="s">
        <v>168</v>
      </c>
      <c r="R237" s="2" t="e">
        <f>F237=#REF!</f>
        <v>#REF!</v>
      </c>
      <c r="S237" s="2" t="e">
        <f>G237=#REF!</f>
        <v>#REF!</v>
      </c>
      <c r="T237" s="2" t="e">
        <f>H237=#REF!</f>
        <v>#REF!</v>
      </c>
      <c r="U237" s="2" t="e">
        <f>I237=#REF!</f>
        <v>#REF!</v>
      </c>
      <c r="V237" s="2" t="e">
        <f>J237=#REF!</f>
        <v>#REF!</v>
      </c>
      <c r="W237" s="92" t="e">
        <f>K237-#REF!</f>
        <v>#REF!</v>
      </c>
    </row>
    <row r="238" spans="1:23" x14ac:dyDescent="0.25">
      <c r="A238" s="2" t="str">
        <f t="shared" si="13"/>
        <v>Cardiff and Vale UHB_8</v>
      </c>
      <c r="B238" s="102" t="s">
        <v>121</v>
      </c>
      <c r="C238" s="102" t="s">
        <v>70</v>
      </c>
      <c r="D238" s="102">
        <v>8</v>
      </c>
      <c r="E238" s="102" t="s">
        <v>30</v>
      </c>
      <c r="F238" s="102">
        <v>1994.5</v>
      </c>
      <c r="G238" s="102">
        <v>664.83333333333337</v>
      </c>
      <c r="H238" s="102">
        <v>3.3553151758827799</v>
      </c>
      <c r="I238" s="102">
        <v>131</v>
      </c>
      <c r="J238" s="102">
        <v>43.666666666666664</v>
      </c>
      <c r="K238" s="102">
        <v>3.2313000000000001</v>
      </c>
      <c r="M238" s="102" t="str">
        <f>VLOOKUP(E238,$E$4:$E$26,1,FALSE)</f>
        <v>Breast cancer</v>
      </c>
      <c r="N238" s="2" t="b">
        <f>M238=E238</f>
        <v>1</v>
      </c>
      <c r="P238" s="2" t="s">
        <v>167</v>
      </c>
      <c r="R238" s="2" t="e">
        <f>F238=#REF!</f>
        <v>#REF!</v>
      </c>
      <c r="S238" s="2" t="e">
        <f>G238=#REF!</f>
        <v>#REF!</v>
      </c>
      <c r="T238" s="2" t="e">
        <f>H238=#REF!</f>
        <v>#REF!</v>
      </c>
      <c r="U238" s="2" t="e">
        <f>I238=#REF!</f>
        <v>#REF!</v>
      </c>
      <c r="V238" s="2" t="e">
        <f>J238=#REF!</f>
        <v>#REF!</v>
      </c>
      <c r="W238" s="92" t="e">
        <f>K238-#REF!</f>
        <v>#REF!</v>
      </c>
    </row>
    <row r="239" spans="1:23" x14ac:dyDescent="0.25">
      <c r="A239" s="2" t="str">
        <f t="shared" si="13"/>
        <v>Cardiff and Vale UHB_9</v>
      </c>
      <c r="B239" s="102" t="s">
        <v>121</v>
      </c>
      <c r="C239" s="102" t="s">
        <v>70</v>
      </c>
      <c r="D239" s="102">
        <v>9</v>
      </c>
      <c r="E239" s="102" t="s">
        <v>29</v>
      </c>
      <c r="F239" s="102">
        <v>1777.5</v>
      </c>
      <c r="G239" s="102">
        <v>592.5</v>
      </c>
      <c r="H239" s="102">
        <v>2.9902595764009199</v>
      </c>
      <c r="I239" s="102">
        <v>215</v>
      </c>
      <c r="J239" s="102">
        <v>71.666666666666671</v>
      </c>
      <c r="K239" s="102">
        <v>5.3033999999999999</v>
      </c>
      <c r="M239" s="102" t="str">
        <f>VLOOKUP(E237,$E$4:$E$26,1,FALSE)</f>
        <v>Pneumonia</v>
      </c>
      <c r="N239" s="2" t="b">
        <f>M239=E237</f>
        <v>1</v>
      </c>
      <c r="P239" s="2" t="s">
        <v>165</v>
      </c>
      <c r="R239" s="2" t="e">
        <f>F239=#REF!</f>
        <v>#REF!</v>
      </c>
      <c r="S239" s="2" t="e">
        <f>G239=#REF!</f>
        <v>#REF!</v>
      </c>
      <c r="T239" s="2" t="e">
        <f>H239=#REF!</f>
        <v>#REF!</v>
      </c>
      <c r="U239" s="2" t="e">
        <f>I239=#REF!</f>
        <v>#REF!</v>
      </c>
      <c r="V239" s="2" t="e">
        <f>J239=#REF!</f>
        <v>#REF!</v>
      </c>
      <c r="W239" s="92" t="e">
        <f>K239-#REF!</f>
        <v>#REF!</v>
      </c>
    </row>
    <row r="240" spans="1:23" x14ac:dyDescent="0.25">
      <c r="A240" s="2" t="str">
        <f t="shared" si="13"/>
        <v>Cardiff and Vale UHB_10</v>
      </c>
      <c r="B240" s="102" t="s">
        <v>121</v>
      </c>
      <c r="C240" s="102" t="s">
        <v>70</v>
      </c>
      <c r="D240" s="102">
        <v>10</v>
      </c>
      <c r="E240" s="102" t="s">
        <v>31</v>
      </c>
      <c r="F240" s="102">
        <v>1555.5</v>
      </c>
      <c r="G240" s="102">
        <v>518.5</v>
      </c>
      <c r="H240" s="102">
        <v>2.6167925575761699</v>
      </c>
      <c r="I240" s="102">
        <v>137</v>
      </c>
      <c r="J240" s="102">
        <v>45.666666666666664</v>
      </c>
      <c r="K240" s="102">
        <v>3.3793000000000002</v>
      </c>
      <c r="M240" s="102" t="str">
        <f t="shared" ref="M240:M280" si="16">VLOOKUP(E240,$E$4:$E$26,1,FALSE)</f>
        <v>Colorectal cancer</v>
      </c>
      <c r="N240" s="2" t="b">
        <f t="shared" ref="N240:N280" si="17">M240=E240</f>
        <v>1</v>
      </c>
      <c r="P240" s="2" t="s">
        <v>166</v>
      </c>
      <c r="R240" s="2" t="e">
        <f>F240=#REF!</f>
        <v>#REF!</v>
      </c>
      <c r="S240" s="2" t="e">
        <f>G240=#REF!</f>
        <v>#REF!</v>
      </c>
      <c r="T240" s="2" t="e">
        <f>H240=#REF!</f>
        <v>#REF!</v>
      </c>
      <c r="U240" s="2" t="e">
        <f>I240=#REF!</f>
        <v>#REF!</v>
      </c>
      <c r="V240" s="2" t="e">
        <f>J240=#REF!</f>
        <v>#REF!</v>
      </c>
      <c r="W240" s="92" t="e">
        <f>K240-#REF!</f>
        <v>#REF!</v>
      </c>
    </row>
    <row r="241" spans="1:23" x14ac:dyDescent="0.25">
      <c r="A241" s="2" t="str">
        <f t="shared" si="13"/>
        <v>Cardiff and Vale UHB_11</v>
      </c>
      <c r="B241" s="102" t="s">
        <v>121</v>
      </c>
      <c r="C241" s="102" t="s">
        <v>70</v>
      </c>
      <c r="D241" s="102">
        <v>11</v>
      </c>
      <c r="E241" s="102" t="s">
        <v>43</v>
      </c>
      <c r="F241" s="102">
        <v>31842</v>
      </c>
      <c r="G241" s="102">
        <v>10614.000000000002</v>
      </c>
      <c r="H241" s="102">
        <v>53.567282943323853</v>
      </c>
      <c r="I241" s="102">
        <v>1932</v>
      </c>
      <c r="J241" s="102">
        <v>643.99999999999989</v>
      </c>
      <c r="K241" s="102">
        <v>47.656199999999998</v>
      </c>
      <c r="M241" s="102" t="str">
        <f t="shared" si="16"/>
        <v>Top 10</v>
      </c>
      <c r="N241" s="2" t="b">
        <f t="shared" si="17"/>
        <v>1</v>
      </c>
      <c r="R241" s="2" t="e">
        <f>F241=#REF!</f>
        <v>#REF!</v>
      </c>
      <c r="S241" s="2" t="e">
        <f>G241=#REF!</f>
        <v>#REF!</v>
      </c>
      <c r="T241" s="2" t="e">
        <f>H241=#REF!</f>
        <v>#REF!</v>
      </c>
      <c r="U241" s="2" t="e">
        <f>I241=#REF!</f>
        <v>#REF!</v>
      </c>
      <c r="V241" s="2" t="e">
        <f>J241=#REF!</f>
        <v>#REF!</v>
      </c>
      <c r="W241" s="95" t="e">
        <f>K241-#REF!</f>
        <v>#REF!</v>
      </c>
    </row>
    <row r="242" spans="1:23" x14ac:dyDescent="0.25">
      <c r="A242" s="2" t="str">
        <f t="shared" si="13"/>
        <v>Cardiff and Vale UHB_12</v>
      </c>
      <c r="B242" s="102" t="s">
        <v>121</v>
      </c>
      <c r="C242" s="102" t="s">
        <v>70</v>
      </c>
      <c r="D242" s="102">
        <v>12</v>
      </c>
      <c r="E242" s="102" t="s">
        <v>95</v>
      </c>
      <c r="F242" s="102">
        <v>59443</v>
      </c>
      <c r="G242" s="102">
        <v>19814.333333333332</v>
      </c>
      <c r="H242" s="102"/>
      <c r="I242" s="102">
        <v>4054</v>
      </c>
      <c r="J242" s="102">
        <v>1351.3333333333333</v>
      </c>
      <c r="K242" s="102"/>
      <c r="M242" s="102" t="str">
        <f t="shared" si="16"/>
        <v>All causes</v>
      </c>
      <c r="N242" s="2" t="b">
        <f t="shared" si="17"/>
        <v>1</v>
      </c>
      <c r="R242" s="2" t="e">
        <f>F242=#REF!</f>
        <v>#REF!</v>
      </c>
      <c r="S242" s="2" t="e">
        <f>G242=#REF!</f>
        <v>#REF!</v>
      </c>
      <c r="T242" s="2" t="e">
        <f>H242=#REF!</f>
        <v>#REF!</v>
      </c>
      <c r="U242" s="2" t="e">
        <f>I242=#REF!</f>
        <v>#REF!</v>
      </c>
      <c r="V242" s="2" t="e">
        <f>J242=#REF!</f>
        <v>#REF!</v>
      </c>
      <c r="W242" s="2" t="e">
        <f>K242=#REF!</f>
        <v>#REF!</v>
      </c>
    </row>
    <row r="243" spans="1:23" x14ac:dyDescent="0.25">
      <c r="A243" s="2" t="str">
        <f t="shared" si="13"/>
        <v>Cardiff_1</v>
      </c>
      <c r="B243" s="100" t="s">
        <v>121</v>
      </c>
      <c r="C243" s="100" t="s">
        <v>81</v>
      </c>
      <c r="D243" s="100">
        <v>1</v>
      </c>
      <c r="E243" s="100" t="s">
        <v>96</v>
      </c>
      <c r="F243" s="100">
        <v>3725</v>
      </c>
      <c r="G243" s="100">
        <v>1241.6666666666667</v>
      </c>
      <c r="H243" s="100">
        <v>8.7218150741061606</v>
      </c>
      <c r="I243" s="100">
        <v>50</v>
      </c>
      <c r="J243" s="100">
        <v>16.666666666666668</v>
      </c>
      <c r="K243" s="100">
        <v>1.7470000000000001</v>
      </c>
      <c r="M243" s="100" t="str">
        <f t="shared" si="16"/>
        <v>Infant deaths*</v>
      </c>
      <c r="N243" s="2" t="b">
        <f t="shared" si="17"/>
        <v>1</v>
      </c>
      <c r="P243" s="2" t="s">
        <v>164</v>
      </c>
      <c r="R243" s="2" t="e">
        <f>F243=#REF!</f>
        <v>#REF!</v>
      </c>
      <c r="S243" s="2" t="e">
        <f>G243=#REF!</f>
        <v>#REF!</v>
      </c>
      <c r="T243" s="2" t="e">
        <f>H243=#REF!</f>
        <v>#REF!</v>
      </c>
      <c r="U243" s="2" t="e">
        <f>I243=#REF!</f>
        <v>#REF!</v>
      </c>
      <c r="V243" s="2" t="e">
        <f>J243=#REF!</f>
        <v>#REF!</v>
      </c>
      <c r="W243" s="92" t="e">
        <f>K243-#REF!</f>
        <v>#REF!</v>
      </c>
    </row>
    <row r="244" spans="1:23" x14ac:dyDescent="0.25">
      <c r="A244" s="2" t="str">
        <f t="shared" si="13"/>
        <v>Cardiff_2</v>
      </c>
      <c r="B244" s="100" t="s">
        <v>121</v>
      </c>
      <c r="C244" s="100" t="s">
        <v>81</v>
      </c>
      <c r="D244" s="100">
        <v>2</v>
      </c>
      <c r="E244" s="100" t="s">
        <v>27</v>
      </c>
      <c r="F244" s="100">
        <v>3264</v>
      </c>
      <c r="G244" s="100">
        <v>1088</v>
      </c>
      <c r="H244" s="100">
        <v>7.6424172890959703</v>
      </c>
      <c r="I244" s="100">
        <v>102</v>
      </c>
      <c r="J244" s="100">
        <v>34</v>
      </c>
      <c r="K244" s="100">
        <v>3.5638999999999998</v>
      </c>
      <c r="M244" s="100" t="str">
        <f t="shared" si="16"/>
        <v>Suicides</v>
      </c>
      <c r="N244" s="2" t="b">
        <f t="shared" si="17"/>
        <v>1</v>
      </c>
      <c r="P244" s="2" t="s">
        <v>163</v>
      </c>
      <c r="R244" s="2" t="e">
        <f>F244=#REF!</f>
        <v>#REF!</v>
      </c>
      <c r="S244" s="2" t="e">
        <f>G244=#REF!</f>
        <v>#REF!</v>
      </c>
      <c r="T244" s="2" t="e">
        <f>H244=#REF!</f>
        <v>#REF!</v>
      </c>
      <c r="U244" s="2" t="e">
        <f>I244=#REF!</f>
        <v>#REF!</v>
      </c>
      <c r="V244" s="2" t="e">
        <f>J244=#REF!</f>
        <v>#REF!</v>
      </c>
      <c r="W244" s="92" t="e">
        <f>K244-#REF!</f>
        <v>#REF!</v>
      </c>
    </row>
    <row r="245" spans="1:23" x14ac:dyDescent="0.25">
      <c r="A245" s="2" t="str">
        <f t="shared" si="13"/>
        <v>Cardiff_3</v>
      </c>
      <c r="B245" s="100" t="s">
        <v>121</v>
      </c>
      <c r="C245" s="100" t="s">
        <v>81</v>
      </c>
      <c r="D245" s="100">
        <v>3</v>
      </c>
      <c r="E245" s="100" t="s">
        <v>23</v>
      </c>
      <c r="F245" s="100">
        <v>3242</v>
      </c>
      <c r="G245" s="100">
        <v>1080.6666666666667</v>
      </c>
      <c r="H245" s="100">
        <v>7.5909058980542703</v>
      </c>
      <c r="I245" s="100">
        <v>300</v>
      </c>
      <c r="J245" s="100">
        <v>100</v>
      </c>
      <c r="K245" s="100">
        <v>10.482100000000001</v>
      </c>
      <c r="M245" s="100" t="str">
        <f t="shared" si="16"/>
        <v>Coronary heart disease</v>
      </c>
      <c r="N245" s="2" t="b">
        <f t="shared" si="17"/>
        <v>1</v>
      </c>
      <c r="P245" s="2" t="s">
        <v>160</v>
      </c>
      <c r="R245" s="2" t="e">
        <f>F245=#REF!</f>
        <v>#REF!</v>
      </c>
      <c r="S245" s="2" t="e">
        <f>G245=#REF!</f>
        <v>#REF!</v>
      </c>
      <c r="T245" s="2" t="e">
        <f>H245=#REF!</f>
        <v>#REF!</v>
      </c>
      <c r="U245" s="2" t="e">
        <f>I245=#REF!</f>
        <v>#REF!</v>
      </c>
      <c r="V245" s="2" t="e">
        <f>J245=#REF!</f>
        <v>#REF!</v>
      </c>
      <c r="W245" s="92" t="e">
        <f>K245-#REF!</f>
        <v>#REF!</v>
      </c>
    </row>
    <row r="246" spans="1:23" x14ac:dyDescent="0.25">
      <c r="A246" s="2" t="str">
        <f t="shared" si="13"/>
        <v>Cardiff_4</v>
      </c>
      <c r="B246" s="100" t="s">
        <v>121</v>
      </c>
      <c r="C246" s="100" t="s">
        <v>81</v>
      </c>
      <c r="D246" s="100">
        <v>4</v>
      </c>
      <c r="E246" s="100" t="s">
        <v>24</v>
      </c>
      <c r="F246" s="100">
        <v>3006.5</v>
      </c>
      <c r="G246" s="100">
        <v>1002.1666666666666</v>
      </c>
      <c r="H246" s="100">
        <v>7.03949987122152</v>
      </c>
      <c r="I246" s="100">
        <v>107</v>
      </c>
      <c r="J246" s="100">
        <v>35.666666666666664</v>
      </c>
      <c r="K246" s="100">
        <v>3.7385999999999999</v>
      </c>
      <c r="M246" s="100" t="str">
        <f t="shared" si="16"/>
        <v>Accidents</v>
      </c>
      <c r="N246" s="2" t="b">
        <f t="shared" si="17"/>
        <v>1</v>
      </c>
      <c r="P246" s="2" t="s">
        <v>161</v>
      </c>
      <c r="R246" s="2" t="e">
        <f>F246=#REF!</f>
        <v>#REF!</v>
      </c>
      <c r="S246" s="2" t="e">
        <f>G246=#REF!</f>
        <v>#REF!</v>
      </c>
      <c r="T246" s="2" t="e">
        <f>H246=#REF!</f>
        <v>#REF!</v>
      </c>
      <c r="U246" s="2" t="e">
        <f>I246=#REF!</f>
        <v>#REF!</v>
      </c>
      <c r="V246" s="2" t="e">
        <f>J246=#REF!</f>
        <v>#REF!</v>
      </c>
      <c r="W246" s="92" t="e">
        <f>K246-#REF!</f>
        <v>#REF!</v>
      </c>
    </row>
    <row r="247" spans="1:23" x14ac:dyDescent="0.25">
      <c r="A247" s="2" t="str">
        <f t="shared" si="13"/>
        <v>Cardiff_5</v>
      </c>
      <c r="B247" s="100" t="s">
        <v>121</v>
      </c>
      <c r="C247" s="100" t="s">
        <v>81</v>
      </c>
      <c r="D247" s="100">
        <v>5</v>
      </c>
      <c r="E247" s="100" t="s">
        <v>25</v>
      </c>
      <c r="F247" s="100">
        <v>2714</v>
      </c>
      <c r="G247" s="100">
        <v>904.66666666666663</v>
      </c>
      <c r="H247" s="100">
        <v>6.35463251305345</v>
      </c>
      <c r="I247" s="100">
        <v>270</v>
      </c>
      <c r="J247" s="100">
        <v>90</v>
      </c>
      <c r="K247" s="100">
        <v>9.4338999999999995</v>
      </c>
      <c r="M247" s="100" t="str">
        <f t="shared" si="16"/>
        <v>Lung cancer</v>
      </c>
      <c r="N247" s="2" t="b">
        <f t="shared" si="17"/>
        <v>1</v>
      </c>
      <c r="P247" s="2" t="s">
        <v>162</v>
      </c>
      <c r="R247" s="2" t="e">
        <f>F247=#REF!</f>
        <v>#REF!</v>
      </c>
      <c r="S247" s="2" t="e">
        <f>G247=#REF!</f>
        <v>#REF!</v>
      </c>
      <c r="T247" s="2" t="e">
        <f>H247=#REF!</f>
        <v>#REF!</v>
      </c>
      <c r="U247" s="2" t="e">
        <f>I247=#REF!</f>
        <v>#REF!</v>
      </c>
      <c r="V247" s="2" t="e">
        <f>J247=#REF!</f>
        <v>#REF!</v>
      </c>
      <c r="W247" s="92" t="e">
        <f>K247-#REF!</f>
        <v>#REF!</v>
      </c>
    </row>
    <row r="248" spans="1:23" x14ac:dyDescent="0.25">
      <c r="A248" s="2" t="str">
        <f t="shared" si="13"/>
        <v>Cardiff_6</v>
      </c>
      <c r="B248" s="100" t="s">
        <v>121</v>
      </c>
      <c r="C248" s="100" t="s">
        <v>81</v>
      </c>
      <c r="D248" s="100">
        <v>6</v>
      </c>
      <c r="E248" s="100" t="s">
        <v>28</v>
      </c>
      <c r="F248" s="100">
        <v>1550</v>
      </c>
      <c r="G248" s="100">
        <v>516.66666666666663</v>
      </c>
      <c r="H248" s="100">
        <v>3.62921164157438</v>
      </c>
      <c r="I248" s="100">
        <v>86</v>
      </c>
      <c r="J248" s="100">
        <v>28.666666666666668</v>
      </c>
      <c r="K248" s="100">
        <v>3.0047999999999999</v>
      </c>
      <c r="M248" s="100" t="str">
        <f t="shared" si="16"/>
        <v>Alcoholic liver disease</v>
      </c>
      <c r="N248" s="2" t="b">
        <f t="shared" si="17"/>
        <v>1</v>
      </c>
      <c r="P248" s="2" t="s">
        <v>28</v>
      </c>
      <c r="R248" s="2" t="e">
        <f>F248=#REF!</f>
        <v>#REF!</v>
      </c>
      <c r="S248" s="2" t="e">
        <f>G248=#REF!</f>
        <v>#REF!</v>
      </c>
      <c r="T248" s="2" t="e">
        <f>H248=#REF!</f>
        <v>#REF!</v>
      </c>
      <c r="U248" s="2" t="e">
        <f>I248=#REF!</f>
        <v>#REF!</v>
      </c>
      <c r="V248" s="2" t="e">
        <f>J248=#REF!</f>
        <v>#REF!</v>
      </c>
      <c r="W248" s="92" t="e">
        <f>K248-#REF!</f>
        <v>#REF!</v>
      </c>
    </row>
    <row r="249" spans="1:23" x14ac:dyDescent="0.25">
      <c r="A249" s="2" t="str">
        <f t="shared" si="13"/>
        <v>Cardiff_7</v>
      </c>
      <c r="B249" s="100" t="s">
        <v>121</v>
      </c>
      <c r="C249" s="100" t="s">
        <v>81</v>
      </c>
      <c r="D249" s="100">
        <v>7</v>
      </c>
      <c r="E249" s="100" t="s">
        <v>30</v>
      </c>
      <c r="F249" s="100">
        <v>1477</v>
      </c>
      <c r="G249" s="100">
        <v>492.33333333333331</v>
      </c>
      <c r="H249" s="100">
        <v>3.4582874803905499</v>
      </c>
      <c r="I249" s="100">
        <v>96</v>
      </c>
      <c r="J249" s="100">
        <v>32</v>
      </c>
      <c r="K249" s="100">
        <v>3.3542000000000001</v>
      </c>
      <c r="M249" s="100" t="str">
        <f t="shared" si="16"/>
        <v>Breast cancer</v>
      </c>
      <c r="N249" s="2" t="b">
        <f t="shared" si="17"/>
        <v>1</v>
      </c>
      <c r="P249" s="2" t="s">
        <v>167</v>
      </c>
      <c r="R249" s="2" t="e">
        <f>F249=#REF!</f>
        <v>#REF!</v>
      </c>
      <c r="S249" s="2" t="e">
        <f>G249=#REF!</f>
        <v>#REF!</v>
      </c>
      <c r="T249" s="2" t="e">
        <f>H249=#REF!</f>
        <v>#REF!</v>
      </c>
      <c r="U249" s="2" t="e">
        <f>I249=#REF!</f>
        <v>#REF!</v>
      </c>
      <c r="V249" s="2" t="e">
        <f>J249=#REF!</f>
        <v>#REF!</v>
      </c>
      <c r="W249" s="92" t="e">
        <f>K249-#REF!</f>
        <v>#REF!</v>
      </c>
    </row>
    <row r="250" spans="1:23" x14ac:dyDescent="0.25">
      <c r="A250" s="2" t="str">
        <f t="shared" si="13"/>
        <v>Cardiff_8</v>
      </c>
      <c r="B250" s="100" t="s">
        <v>121</v>
      </c>
      <c r="C250" s="100" t="s">
        <v>81</v>
      </c>
      <c r="D250" s="100">
        <v>8</v>
      </c>
      <c r="E250" s="100" t="s">
        <v>32</v>
      </c>
      <c r="F250" s="100">
        <v>1445</v>
      </c>
      <c r="G250" s="100">
        <v>481.66666666666669</v>
      </c>
      <c r="H250" s="100">
        <v>3.3833618206935299</v>
      </c>
      <c r="I250" s="100">
        <v>122</v>
      </c>
      <c r="J250" s="100">
        <v>40.666666666666664</v>
      </c>
      <c r="K250" s="100">
        <v>4.2626999999999997</v>
      </c>
      <c r="M250" s="100" t="str">
        <f t="shared" si="16"/>
        <v>Pneumonia</v>
      </c>
      <c r="N250" s="2" t="b">
        <f t="shared" si="17"/>
        <v>1</v>
      </c>
      <c r="P250" s="2" t="s">
        <v>168</v>
      </c>
      <c r="R250" s="2" t="e">
        <f>F250=#REF!</f>
        <v>#REF!</v>
      </c>
      <c r="S250" s="2" t="e">
        <f>G250=#REF!</f>
        <v>#REF!</v>
      </c>
      <c r="T250" s="2" t="e">
        <f>H250=#REF!</f>
        <v>#REF!</v>
      </c>
      <c r="U250" s="2" t="e">
        <f>I250=#REF!</f>
        <v>#REF!</v>
      </c>
      <c r="V250" s="2" t="e">
        <f>J250=#REF!</f>
        <v>#REF!</v>
      </c>
      <c r="W250" s="92" t="e">
        <f>K250-#REF!</f>
        <v>#REF!</v>
      </c>
    </row>
    <row r="251" spans="1:23" x14ac:dyDescent="0.25">
      <c r="A251" s="2" t="str">
        <f t="shared" si="13"/>
        <v>Cardiff_9</v>
      </c>
      <c r="B251" s="100" t="s">
        <v>121</v>
      </c>
      <c r="C251" s="100" t="s">
        <v>81</v>
      </c>
      <c r="D251" s="100">
        <v>9</v>
      </c>
      <c r="E251" s="100" t="s">
        <v>29</v>
      </c>
      <c r="F251" s="100">
        <v>1241</v>
      </c>
      <c r="G251" s="100">
        <v>413.66666666666669</v>
      </c>
      <c r="H251" s="100">
        <v>2.9057107401250302</v>
      </c>
      <c r="I251" s="100">
        <v>148</v>
      </c>
      <c r="J251" s="100">
        <v>49.333333333333336</v>
      </c>
      <c r="K251" s="100">
        <v>5.1711999999999998</v>
      </c>
      <c r="M251" s="100" t="str">
        <f t="shared" si="16"/>
        <v>COPD</v>
      </c>
      <c r="N251" s="2" t="b">
        <f t="shared" si="17"/>
        <v>1</v>
      </c>
      <c r="P251" s="2" t="s">
        <v>165</v>
      </c>
      <c r="R251" s="2" t="e">
        <f>F251=#REF!</f>
        <v>#REF!</v>
      </c>
      <c r="S251" s="2" t="e">
        <f>G251=#REF!</f>
        <v>#REF!</v>
      </c>
      <c r="T251" s="2" t="e">
        <f>H251=#REF!</f>
        <v>#REF!</v>
      </c>
      <c r="U251" s="2" t="e">
        <f>I251=#REF!</f>
        <v>#REF!</v>
      </c>
      <c r="V251" s="2" t="e">
        <f>J251=#REF!</f>
        <v>#REF!</v>
      </c>
      <c r="W251" s="92" t="e">
        <f>K251-#REF!</f>
        <v>#REF!</v>
      </c>
    </row>
    <row r="252" spans="1:23" x14ac:dyDescent="0.25">
      <c r="A252" s="2" t="str">
        <f t="shared" si="13"/>
        <v>Cardiff_10</v>
      </c>
      <c r="B252" s="100" t="s">
        <v>121</v>
      </c>
      <c r="C252" s="100" t="s">
        <v>81</v>
      </c>
      <c r="D252" s="100">
        <v>10</v>
      </c>
      <c r="E252" s="100" t="s">
        <v>31</v>
      </c>
      <c r="F252" s="100">
        <v>1111.5</v>
      </c>
      <c r="G252" s="100">
        <v>370.5</v>
      </c>
      <c r="H252" s="100">
        <v>2.60249596103866</v>
      </c>
      <c r="I252" s="100">
        <v>95</v>
      </c>
      <c r="J252" s="100">
        <v>31.666666666666668</v>
      </c>
      <c r="K252" s="100">
        <v>3.3193000000000001</v>
      </c>
      <c r="M252" s="100" t="str">
        <f t="shared" si="16"/>
        <v>Colorectal cancer</v>
      </c>
      <c r="N252" s="2" t="b">
        <f t="shared" si="17"/>
        <v>1</v>
      </c>
      <c r="P252" s="2" t="s">
        <v>166</v>
      </c>
      <c r="R252" s="2" t="e">
        <f>F252=#REF!</f>
        <v>#REF!</v>
      </c>
      <c r="S252" s="2" t="e">
        <f>G252=#REF!</f>
        <v>#REF!</v>
      </c>
      <c r="T252" s="2" t="e">
        <f>H252=#REF!</f>
        <v>#REF!</v>
      </c>
      <c r="U252" s="2" t="e">
        <f>I252=#REF!</f>
        <v>#REF!</v>
      </c>
      <c r="V252" s="2" t="e">
        <f>J252=#REF!</f>
        <v>#REF!</v>
      </c>
      <c r="W252" s="92" t="e">
        <f>K252-#REF!</f>
        <v>#REF!</v>
      </c>
    </row>
    <row r="253" spans="1:23" x14ac:dyDescent="0.25">
      <c r="A253" s="2" t="str">
        <f t="shared" si="13"/>
        <v>Cardiff_11</v>
      </c>
      <c r="B253" s="100" t="s">
        <v>121</v>
      </c>
      <c r="C253" s="100" t="s">
        <v>81</v>
      </c>
      <c r="D253" s="100">
        <v>11</v>
      </c>
      <c r="E253" s="100" t="s">
        <v>43</v>
      </c>
      <c r="F253" s="100">
        <v>22776</v>
      </c>
      <c r="G253" s="100">
        <v>7592.0000000000018</v>
      </c>
      <c r="H253" s="100">
        <v>53.328338289353525</v>
      </c>
      <c r="I253" s="100">
        <v>1376</v>
      </c>
      <c r="J253" s="100">
        <v>458.66666666666674</v>
      </c>
      <c r="K253" s="100">
        <v>48.0777</v>
      </c>
      <c r="M253" s="100" t="str">
        <f t="shared" si="16"/>
        <v>Top 10</v>
      </c>
      <c r="N253" s="2" t="b">
        <f t="shared" si="17"/>
        <v>1</v>
      </c>
      <c r="R253" s="2" t="e">
        <f>F253=#REF!</f>
        <v>#REF!</v>
      </c>
      <c r="S253" s="2" t="e">
        <f>G253=#REF!</f>
        <v>#REF!</v>
      </c>
      <c r="T253" s="2" t="e">
        <f>H253=#REF!</f>
        <v>#REF!</v>
      </c>
      <c r="U253" s="2" t="e">
        <f>I253=#REF!</f>
        <v>#REF!</v>
      </c>
      <c r="V253" s="2" t="e">
        <f>J253=#REF!</f>
        <v>#REF!</v>
      </c>
      <c r="W253" s="95" t="e">
        <f>K253-#REF!</f>
        <v>#REF!</v>
      </c>
    </row>
    <row r="254" spans="1:23" x14ac:dyDescent="0.25">
      <c r="A254" s="2" t="str">
        <f t="shared" si="13"/>
        <v>Cardiff_12</v>
      </c>
      <c r="B254" s="100" t="s">
        <v>121</v>
      </c>
      <c r="C254" s="100" t="s">
        <v>81</v>
      </c>
      <c r="D254" s="100">
        <v>12</v>
      </c>
      <c r="E254" s="100" t="s">
        <v>95</v>
      </c>
      <c r="F254" s="100">
        <v>42709</v>
      </c>
      <c r="G254" s="100">
        <v>14236.333333333334</v>
      </c>
      <c r="H254" s="100"/>
      <c r="I254" s="100">
        <v>2862</v>
      </c>
      <c r="J254" s="100">
        <v>954</v>
      </c>
      <c r="K254" s="100"/>
      <c r="M254" s="100" t="str">
        <f t="shared" si="16"/>
        <v>All causes</v>
      </c>
      <c r="N254" s="2" t="b">
        <f t="shared" si="17"/>
        <v>1</v>
      </c>
      <c r="R254" s="2" t="e">
        <f>F254=#REF!</f>
        <v>#REF!</v>
      </c>
      <c r="S254" s="2" t="e">
        <f>G254=#REF!</f>
        <v>#REF!</v>
      </c>
      <c r="T254" s="2" t="e">
        <f>H254=#REF!</f>
        <v>#REF!</v>
      </c>
      <c r="U254" s="2" t="e">
        <f>I254=#REF!</f>
        <v>#REF!</v>
      </c>
      <c r="V254" s="2" t="e">
        <f>J254=#REF!</f>
        <v>#REF!</v>
      </c>
      <c r="W254" s="2" t="e">
        <f>K254=#REF!</f>
        <v>#REF!</v>
      </c>
    </row>
    <row r="255" spans="1:23" x14ac:dyDescent="0.25">
      <c r="A255" s="2" t="str">
        <f t="shared" si="13"/>
        <v>Vale of Glamorgan_1</v>
      </c>
      <c r="B255" s="86" t="s">
        <v>121</v>
      </c>
      <c r="C255" s="86" t="s">
        <v>82</v>
      </c>
      <c r="D255" s="86">
        <v>1</v>
      </c>
      <c r="E255" s="86" t="s">
        <v>24</v>
      </c>
      <c r="F255" s="86">
        <v>1641</v>
      </c>
      <c r="G255" s="86">
        <v>547</v>
      </c>
      <c r="H255" s="86">
        <v>9.8063822158479699</v>
      </c>
      <c r="I255" s="86">
        <v>58</v>
      </c>
      <c r="J255" s="86">
        <v>19.333333333333332</v>
      </c>
      <c r="K255" s="86">
        <v>4.8657000000000004</v>
      </c>
      <c r="M255" s="86" t="str">
        <f t="shared" si="16"/>
        <v>Accidents</v>
      </c>
      <c r="N255" s="2" t="b">
        <f t="shared" si="17"/>
        <v>1</v>
      </c>
      <c r="P255" s="2" t="s">
        <v>161</v>
      </c>
      <c r="R255" s="2" t="e">
        <f>F255=#REF!</f>
        <v>#REF!</v>
      </c>
      <c r="S255" s="2" t="e">
        <f>G255=#REF!</f>
        <v>#REF!</v>
      </c>
      <c r="T255" s="2" t="e">
        <f>H255=#REF!</f>
        <v>#REF!</v>
      </c>
      <c r="U255" s="2" t="e">
        <f>I255=#REF!</f>
        <v>#REF!</v>
      </c>
      <c r="V255" s="2" t="e">
        <f>J255=#REF!</f>
        <v>#REF!</v>
      </c>
      <c r="W255" s="88" t="e">
        <f>K255-#REF!</f>
        <v>#REF!</v>
      </c>
    </row>
    <row r="256" spans="1:23" x14ac:dyDescent="0.25">
      <c r="A256" s="2" t="str">
        <f t="shared" si="13"/>
        <v>Vale of Glamorgan_2</v>
      </c>
      <c r="B256" s="86" t="s">
        <v>121</v>
      </c>
      <c r="C256" s="86" t="s">
        <v>82</v>
      </c>
      <c r="D256" s="86">
        <v>2</v>
      </c>
      <c r="E256" s="86" t="s">
        <v>27</v>
      </c>
      <c r="F256" s="86">
        <v>1340</v>
      </c>
      <c r="G256" s="86">
        <v>446.66666666666669</v>
      </c>
      <c r="H256" s="86">
        <v>8.0076490976455101</v>
      </c>
      <c r="I256" s="86">
        <v>46</v>
      </c>
      <c r="J256" s="86">
        <v>15.333333333333334</v>
      </c>
      <c r="K256" s="86">
        <v>3.859</v>
      </c>
      <c r="M256" s="86" t="str">
        <f t="shared" si="16"/>
        <v>Suicides</v>
      </c>
      <c r="N256" s="2" t="b">
        <f t="shared" si="17"/>
        <v>1</v>
      </c>
      <c r="P256" s="2" t="s">
        <v>163</v>
      </c>
      <c r="R256" s="2" t="e">
        <f>F256=#REF!</f>
        <v>#REF!</v>
      </c>
      <c r="S256" s="2" t="e">
        <f>G256=#REF!</f>
        <v>#REF!</v>
      </c>
      <c r="T256" s="2" t="e">
        <f>H256=#REF!</f>
        <v>#REF!</v>
      </c>
      <c r="U256" s="2" t="e">
        <f>I256=#REF!</f>
        <v>#REF!</v>
      </c>
      <c r="V256" s="2" t="e">
        <f>J256=#REF!</f>
        <v>#REF!</v>
      </c>
      <c r="W256" s="88" t="e">
        <f>K256-#REF!</f>
        <v>#REF!</v>
      </c>
    </row>
    <row r="257" spans="1:23" x14ac:dyDescent="0.25">
      <c r="A257" s="2" t="str">
        <f t="shared" si="13"/>
        <v>Vale of Glamorgan_3</v>
      </c>
      <c r="B257" s="86" t="s">
        <v>121</v>
      </c>
      <c r="C257" s="86" t="s">
        <v>82</v>
      </c>
      <c r="D257" s="86">
        <v>3</v>
      </c>
      <c r="E257" s="86" t="s">
        <v>96</v>
      </c>
      <c r="F257" s="86">
        <v>1117.5</v>
      </c>
      <c r="G257" s="86">
        <v>372.5</v>
      </c>
      <c r="H257" s="86">
        <v>6.6780207959842199</v>
      </c>
      <c r="I257" s="86">
        <v>15</v>
      </c>
      <c r="J257" s="86">
        <v>5</v>
      </c>
      <c r="K257" s="86">
        <v>1.2583</v>
      </c>
      <c r="M257" s="86" t="str">
        <f t="shared" si="16"/>
        <v>Infant deaths*</v>
      </c>
      <c r="N257" s="2" t="b">
        <f t="shared" si="17"/>
        <v>1</v>
      </c>
      <c r="P257" s="2" t="s">
        <v>164</v>
      </c>
      <c r="R257" s="2" t="e">
        <f>F257=#REF!</f>
        <v>#REF!</v>
      </c>
      <c r="S257" s="2" t="e">
        <f>G257=#REF!</f>
        <v>#REF!</v>
      </c>
      <c r="T257" s="2" t="e">
        <f>H257=#REF!</f>
        <v>#REF!</v>
      </c>
      <c r="U257" s="2" t="e">
        <f>I257=#REF!</f>
        <v>#REF!</v>
      </c>
      <c r="V257" s="2" t="e">
        <f>J257=#REF!</f>
        <v>#REF!</v>
      </c>
      <c r="W257" s="88" t="e">
        <f>K257-#REF!</f>
        <v>#REF!</v>
      </c>
    </row>
    <row r="258" spans="1:23" x14ac:dyDescent="0.25">
      <c r="A258" s="2" t="str">
        <f t="shared" si="13"/>
        <v>Vale of Glamorgan_4</v>
      </c>
      <c r="B258" s="86" t="s">
        <v>121</v>
      </c>
      <c r="C258" s="86" t="s">
        <v>82</v>
      </c>
      <c r="D258" s="86">
        <v>4</v>
      </c>
      <c r="E258" s="86" t="s">
        <v>23</v>
      </c>
      <c r="F258" s="86">
        <v>1064.5</v>
      </c>
      <c r="G258" s="86">
        <v>354.83333333333331</v>
      </c>
      <c r="H258" s="86">
        <v>6.36130034659974</v>
      </c>
      <c r="I258" s="86">
        <v>99</v>
      </c>
      <c r="J258" s="86">
        <v>33</v>
      </c>
      <c r="K258" s="86">
        <v>8.3053000000000008</v>
      </c>
      <c r="M258" s="86" t="str">
        <f t="shared" si="16"/>
        <v>Coronary heart disease</v>
      </c>
      <c r="N258" s="2" t="b">
        <f t="shared" si="17"/>
        <v>1</v>
      </c>
      <c r="P258" s="2" t="s">
        <v>160</v>
      </c>
      <c r="R258" s="2" t="e">
        <f>F258=#REF!</f>
        <v>#REF!</v>
      </c>
      <c r="S258" s="2" t="e">
        <f>G258=#REF!</f>
        <v>#REF!</v>
      </c>
      <c r="T258" s="2" t="e">
        <f>H258=#REF!</f>
        <v>#REF!</v>
      </c>
      <c r="U258" s="2" t="e">
        <f>I258=#REF!</f>
        <v>#REF!</v>
      </c>
      <c r="V258" s="2" t="e">
        <f>J258=#REF!</f>
        <v>#REF!</v>
      </c>
      <c r="W258" s="88" t="e">
        <f>K258-#REF!</f>
        <v>#REF!</v>
      </c>
    </row>
    <row r="259" spans="1:23" x14ac:dyDescent="0.25">
      <c r="A259" s="2" t="str">
        <f t="shared" si="13"/>
        <v>Vale of Glamorgan_5</v>
      </c>
      <c r="B259" s="86" t="s">
        <v>121</v>
      </c>
      <c r="C259" s="86" t="s">
        <v>82</v>
      </c>
      <c r="D259" s="86">
        <v>5</v>
      </c>
      <c r="E259" s="86" t="s">
        <v>25</v>
      </c>
      <c r="F259" s="86">
        <v>935.5</v>
      </c>
      <c r="G259" s="86">
        <v>311.83333333333331</v>
      </c>
      <c r="H259" s="86">
        <v>5.5904147245129696</v>
      </c>
      <c r="I259" s="86">
        <v>107</v>
      </c>
      <c r="J259" s="86">
        <v>35.666666666666664</v>
      </c>
      <c r="K259" s="86">
        <v>8.9764999999999997</v>
      </c>
      <c r="M259" s="86" t="str">
        <f t="shared" si="16"/>
        <v>Lung cancer</v>
      </c>
      <c r="N259" s="2" t="b">
        <f t="shared" si="17"/>
        <v>1</v>
      </c>
      <c r="P259" s="2" t="s">
        <v>162</v>
      </c>
      <c r="R259" s="2" t="e">
        <f>F259=#REF!</f>
        <v>#REF!</v>
      </c>
      <c r="S259" s="2" t="e">
        <f>G259=#REF!</f>
        <v>#REF!</v>
      </c>
      <c r="T259" s="2" t="e">
        <f>H259=#REF!</f>
        <v>#REF!</v>
      </c>
      <c r="U259" s="2" t="e">
        <f>I259=#REF!</f>
        <v>#REF!</v>
      </c>
      <c r="V259" s="2" t="e">
        <f>J259=#REF!</f>
        <v>#REF!</v>
      </c>
      <c r="W259" s="88" t="e">
        <f>K259-#REF!</f>
        <v>#REF!</v>
      </c>
    </row>
    <row r="260" spans="1:23" x14ac:dyDescent="0.25">
      <c r="A260" s="2" t="str">
        <f t="shared" si="13"/>
        <v>Vale of Glamorgan_6</v>
      </c>
      <c r="B260" s="86" t="s">
        <v>121</v>
      </c>
      <c r="C260" s="86" t="s">
        <v>82</v>
      </c>
      <c r="D260" s="86">
        <v>6</v>
      </c>
      <c r="E260" s="86" t="s">
        <v>28</v>
      </c>
      <c r="F260" s="86">
        <v>777</v>
      </c>
      <c r="G260" s="86">
        <v>259</v>
      </c>
      <c r="H260" s="86">
        <v>4.6432413051272903</v>
      </c>
      <c r="I260" s="86">
        <v>38</v>
      </c>
      <c r="J260" s="86">
        <v>12.666666666666666</v>
      </c>
      <c r="K260" s="86">
        <v>3.1879</v>
      </c>
      <c r="M260" s="86" t="str">
        <f t="shared" si="16"/>
        <v>Alcoholic liver disease</v>
      </c>
      <c r="N260" s="2" t="b">
        <f t="shared" si="17"/>
        <v>1</v>
      </c>
      <c r="P260" s="2" t="s">
        <v>28</v>
      </c>
      <c r="R260" s="2" t="e">
        <f>F260=#REF!</f>
        <v>#REF!</v>
      </c>
      <c r="S260" s="2" t="e">
        <f>G260=#REF!</f>
        <v>#REF!</v>
      </c>
      <c r="T260" s="2" t="e">
        <f>H260=#REF!</f>
        <v>#REF!</v>
      </c>
      <c r="U260" s="2" t="e">
        <f>I260=#REF!</f>
        <v>#REF!</v>
      </c>
      <c r="V260" s="2" t="e">
        <f>J260=#REF!</f>
        <v>#REF!</v>
      </c>
      <c r="W260" s="88" t="e">
        <f>K260-#REF!</f>
        <v>#REF!</v>
      </c>
    </row>
    <row r="261" spans="1:23" x14ac:dyDescent="0.25">
      <c r="A261" s="2" t="str">
        <f t="shared" si="13"/>
        <v>Vale of Glamorgan_7</v>
      </c>
      <c r="B261" s="86" t="s">
        <v>121</v>
      </c>
      <c r="C261" s="86" t="s">
        <v>82</v>
      </c>
      <c r="D261" s="86">
        <v>7</v>
      </c>
      <c r="E261" s="86" t="s">
        <v>32</v>
      </c>
      <c r="F261" s="86">
        <v>692.5</v>
      </c>
      <c r="G261" s="86">
        <v>230.83333333333334</v>
      </c>
      <c r="H261" s="86">
        <v>4.1382813433727703</v>
      </c>
      <c r="I261" s="86">
        <v>49</v>
      </c>
      <c r="J261" s="86">
        <v>16.333333333333332</v>
      </c>
      <c r="K261" s="86">
        <v>4.1106999999999996</v>
      </c>
      <c r="M261" s="86" t="str">
        <f t="shared" si="16"/>
        <v>Pneumonia</v>
      </c>
      <c r="N261" s="2" t="b">
        <f t="shared" si="17"/>
        <v>1</v>
      </c>
      <c r="P261" s="2" t="s">
        <v>168</v>
      </c>
      <c r="R261" s="2" t="e">
        <f>F261=#REF!</f>
        <v>#REF!</v>
      </c>
      <c r="S261" s="2" t="e">
        <f>G261=#REF!</f>
        <v>#REF!</v>
      </c>
      <c r="T261" s="2" t="e">
        <f>H261=#REF!</f>
        <v>#REF!</v>
      </c>
      <c r="U261" s="2" t="e">
        <f>I261=#REF!</f>
        <v>#REF!</v>
      </c>
      <c r="V261" s="2" t="e">
        <f>J261=#REF!</f>
        <v>#REF!</v>
      </c>
      <c r="W261" s="88" t="e">
        <f>K261-#REF!</f>
        <v>#REF!</v>
      </c>
    </row>
    <row r="262" spans="1:23" x14ac:dyDescent="0.25">
      <c r="A262" s="2" t="str">
        <f t="shared" si="13"/>
        <v>Vale of Glamorgan_8</v>
      </c>
      <c r="B262" s="86" t="s">
        <v>121</v>
      </c>
      <c r="C262" s="86" t="s">
        <v>82</v>
      </c>
      <c r="D262" s="86">
        <v>8</v>
      </c>
      <c r="E262" s="86" t="s">
        <v>29</v>
      </c>
      <c r="F262" s="86">
        <v>536.5</v>
      </c>
      <c r="G262" s="86">
        <v>178.83333333333334</v>
      </c>
      <c r="H262" s="86">
        <v>3.2060475678259799</v>
      </c>
      <c r="I262" s="86">
        <v>67</v>
      </c>
      <c r="J262" s="86">
        <v>22.333333333333332</v>
      </c>
      <c r="K262" s="86">
        <v>5.6208</v>
      </c>
      <c r="M262" s="86" t="str">
        <f t="shared" si="16"/>
        <v>COPD</v>
      </c>
      <c r="N262" s="2" t="b">
        <f t="shared" si="17"/>
        <v>1</v>
      </c>
      <c r="P262" s="2" t="s">
        <v>165</v>
      </c>
      <c r="R262" s="2" t="e">
        <f>F262=#REF!</f>
        <v>#REF!</v>
      </c>
      <c r="S262" s="2" t="e">
        <f>G262=#REF!</f>
        <v>#REF!</v>
      </c>
      <c r="T262" s="2" t="e">
        <f>H262=#REF!</f>
        <v>#REF!</v>
      </c>
      <c r="U262" s="2" t="e">
        <f>I262=#REF!</f>
        <v>#REF!</v>
      </c>
      <c r="V262" s="2" t="e">
        <f>J262=#REF!</f>
        <v>#REF!</v>
      </c>
      <c r="W262" s="88" t="e">
        <f>K262-#REF!</f>
        <v>#REF!</v>
      </c>
    </row>
    <row r="263" spans="1:23" x14ac:dyDescent="0.25">
      <c r="A263" s="2" t="str">
        <f t="shared" si="13"/>
        <v>Vale of Glamorgan_9</v>
      </c>
      <c r="B263" s="86" t="s">
        <v>121</v>
      </c>
      <c r="C263" s="86" t="s">
        <v>82</v>
      </c>
      <c r="D263" s="86">
        <v>9</v>
      </c>
      <c r="E263" s="86" t="s">
        <v>30</v>
      </c>
      <c r="F263" s="86">
        <v>517.5</v>
      </c>
      <c r="G263" s="86">
        <v>172.5</v>
      </c>
      <c r="H263" s="86">
        <v>3.0925062746504102</v>
      </c>
      <c r="I263" s="86">
        <v>35</v>
      </c>
      <c r="J263" s="86">
        <v>11.666666666666666</v>
      </c>
      <c r="K263" s="86">
        <v>2.9361999999999999</v>
      </c>
      <c r="M263" s="86" t="str">
        <f t="shared" si="16"/>
        <v>Breast cancer</v>
      </c>
      <c r="N263" s="2" t="b">
        <f t="shared" si="17"/>
        <v>1</v>
      </c>
      <c r="P263" s="2" t="s">
        <v>167</v>
      </c>
      <c r="R263" s="2" t="e">
        <f>F263=#REF!</f>
        <v>#REF!</v>
      </c>
      <c r="S263" s="2" t="e">
        <f>G263=#REF!</f>
        <v>#REF!</v>
      </c>
      <c r="T263" s="2" t="e">
        <f>H263=#REF!</f>
        <v>#REF!</v>
      </c>
      <c r="U263" s="2" t="e">
        <f>I263=#REF!</f>
        <v>#REF!</v>
      </c>
      <c r="V263" s="2" t="e">
        <f>J263=#REF!</f>
        <v>#REF!</v>
      </c>
      <c r="W263" s="88" t="e">
        <f>K263-#REF!</f>
        <v>#REF!</v>
      </c>
    </row>
    <row r="264" spans="1:23" x14ac:dyDescent="0.25">
      <c r="A264" s="2" t="str">
        <f t="shared" si="13"/>
        <v>Vale of Glamorgan_10</v>
      </c>
      <c r="B264" s="86" t="s">
        <v>121</v>
      </c>
      <c r="C264" s="86" t="s">
        <v>82</v>
      </c>
      <c r="D264" s="86">
        <v>10</v>
      </c>
      <c r="E264" s="86" t="s">
        <v>31</v>
      </c>
      <c r="F264" s="86">
        <v>444</v>
      </c>
      <c r="G264" s="86">
        <v>148</v>
      </c>
      <c r="H264" s="86">
        <v>2.6532807457870198</v>
      </c>
      <c r="I264" s="86">
        <v>42</v>
      </c>
      <c r="J264" s="86">
        <v>14</v>
      </c>
      <c r="K264" s="86">
        <v>3.5234000000000001</v>
      </c>
      <c r="M264" s="86" t="str">
        <f t="shared" si="16"/>
        <v>Colorectal cancer</v>
      </c>
      <c r="N264" s="2" t="b">
        <f t="shared" si="17"/>
        <v>1</v>
      </c>
      <c r="P264" s="2" t="s">
        <v>166</v>
      </c>
      <c r="R264" s="2" t="e">
        <f>F264=#REF!</f>
        <v>#REF!</v>
      </c>
      <c r="S264" s="2" t="e">
        <f>G264=#REF!</f>
        <v>#REF!</v>
      </c>
      <c r="T264" s="2" t="e">
        <f>H264=#REF!</f>
        <v>#REF!</v>
      </c>
      <c r="U264" s="2" t="e">
        <f>I264=#REF!</f>
        <v>#REF!</v>
      </c>
      <c r="V264" s="2" t="e">
        <f>J264=#REF!</f>
        <v>#REF!</v>
      </c>
      <c r="W264" s="88" t="e">
        <f>K264-#REF!</f>
        <v>#REF!</v>
      </c>
    </row>
    <row r="265" spans="1:23" x14ac:dyDescent="0.25">
      <c r="A265" s="2" t="str">
        <f t="shared" si="13"/>
        <v>Vale of Glamorgan_11</v>
      </c>
      <c r="B265" s="86" t="s">
        <v>121</v>
      </c>
      <c r="C265" s="86" t="s">
        <v>82</v>
      </c>
      <c r="D265" s="86">
        <v>11</v>
      </c>
      <c r="E265" s="86" t="s">
        <v>43</v>
      </c>
      <c r="F265" s="86">
        <v>9066</v>
      </c>
      <c r="G265" s="86">
        <v>3022</v>
      </c>
      <c r="H265" s="86">
        <v>54.17712441735388</v>
      </c>
      <c r="I265" s="86">
        <v>556</v>
      </c>
      <c r="J265" s="86">
        <v>185.33333333333331</v>
      </c>
      <c r="K265" s="86">
        <v>46.643800000000006</v>
      </c>
      <c r="M265" s="86" t="str">
        <f t="shared" si="16"/>
        <v>Top 10</v>
      </c>
      <c r="N265" s="2" t="b">
        <f t="shared" si="17"/>
        <v>1</v>
      </c>
      <c r="R265" s="2" t="e">
        <f>F265=#REF!</f>
        <v>#REF!</v>
      </c>
      <c r="S265" s="2" t="e">
        <f>G265=#REF!</f>
        <v>#REF!</v>
      </c>
      <c r="T265" s="2" t="e">
        <f>H265=#REF!</f>
        <v>#REF!</v>
      </c>
      <c r="U265" s="2" t="e">
        <f>I265=#REF!</f>
        <v>#REF!</v>
      </c>
      <c r="V265" s="2" t="e">
        <f>J265=#REF!</f>
        <v>#REF!</v>
      </c>
      <c r="W265" s="95" t="e">
        <f>K265-#REF!</f>
        <v>#REF!</v>
      </c>
    </row>
    <row r="266" spans="1:23" x14ac:dyDescent="0.25">
      <c r="A266" s="2" t="str">
        <f t="shared" si="13"/>
        <v>Vale of Glamorgan_12</v>
      </c>
      <c r="B266" s="86" t="s">
        <v>121</v>
      </c>
      <c r="C266" s="86" t="s">
        <v>82</v>
      </c>
      <c r="D266" s="86">
        <v>12</v>
      </c>
      <c r="E266" s="86" t="s">
        <v>95</v>
      </c>
      <c r="F266" s="86">
        <v>16734</v>
      </c>
      <c r="G266" s="86">
        <v>5578</v>
      </c>
      <c r="H266" s="86"/>
      <c r="I266" s="86">
        <v>1192</v>
      </c>
      <c r="J266" s="86">
        <v>397.33333333333331</v>
      </c>
      <c r="K266" s="86"/>
      <c r="M266" s="86" t="str">
        <f t="shared" si="16"/>
        <v>All causes</v>
      </c>
      <c r="N266" s="2" t="b">
        <f t="shared" si="17"/>
        <v>1</v>
      </c>
      <c r="R266" s="2" t="e">
        <f>F266=#REF!</f>
        <v>#REF!</v>
      </c>
      <c r="S266" s="2" t="e">
        <f>G266=#REF!</f>
        <v>#REF!</v>
      </c>
      <c r="T266" s="2" t="e">
        <f>H266=#REF!</f>
        <v>#REF!</v>
      </c>
      <c r="U266" s="2" t="e">
        <f>I266=#REF!</f>
        <v>#REF!</v>
      </c>
      <c r="V266" s="2" t="e">
        <f>J266=#REF!</f>
        <v>#REF!</v>
      </c>
      <c r="W266" s="2" t="e">
        <f>K266=#REF!</f>
        <v>#REF!</v>
      </c>
    </row>
    <row r="267" spans="1:23" x14ac:dyDescent="0.25">
      <c r="A267" s="2" t="str">
        <f t="shared" si="13"/>
        <v>Cwm Taf UHB_1</v>
      </c>
      <c r="B267" s="91" t="s">
        <v>122</v>
      </c>
      <c r="C267" s="91" t="s">
        <v>72</v>
      </c>
      <c r="D267" s="91">
        <v>1</v>
      </c>
      <c r="E267" s="91" t="s">
        <v>24</v>
      </c>
      <c r="F267" s="91">
        <v>4888</v>
      </c>
      <c r="G267" s="91">
        <v>1629.3333333333333</v>
      </c>
      <c r="H267" s="91">
        <v>10.3528614394036</v>
      </c>
      <c r="I267" s="91">
        <v>166</v>
      </c>
      <c r="J267" s="91">
        <v>55.333333333333336</v>
      </c>
      <c r="K267" s="91">
        <v>4.8368000000000002</v>
      </c>
      <c r="M267" s="90" t="str">
        <f t="shared" si="16"/>
        <v>Accidents</v>
      </c>
      <c r="N267" s="2" t="b">
        <f t="shared" si="17"/>
        <v>1</v>
      </c>
      <c r="P267" s="2" t="s">
        <v>161</v>
      </c>
      <c r="R267" s="2" t="e">
        <f>F267=#REF!</f>
        <v>#REF!</v>
      </c>
      <c r="S267" s="2" t="e">
        <f>G267=#REF!</f>
        <v>#REF!</v>
      </c>
      <c r="T267" s="2" t="e">
        <f>H267=#REF!</f>
        <v>#REF!</v>
      </c>
      <c r="U267" s="2" t="e">
        <f>I267=#REF!</f>
        <v>#REF!</v>
      </c>
      <c r="V267" s="2" t="e">
        <f>J267=#REF!</f>
        <v>#REF!</v>
      </c>
      <c r="W267" s="92" t="e">
        <f>K267-#REF!</f>
        <v>#REF!</v>
      </c>
    </row>
    <row r="268" spans="1:23" x14ac:dyDescent="0.25">
      <c r="A268" s="2" t="str">
        <f t="shared" si="13"/>
        <v>Cwm Taf UHB_2</v>
      </c>
      <c r="B268" s="91" t="s">
        <v>122</v>
      </c>
      <c r="C268" s="91" t="s">
        <v>72</v>
      </c>
      <c r="D268" s="91">
        <v>2</v>
      </c>
      <c r="E268" s="91" t="s">
        <v>23</v>
      </c>
      <c r="F268" s="91">
        <v>4594</v>
      </c>
      <c r="G268" s="91">
        <v>1531.3333333333333</v>
      </c>
      <c r="H268" s="91">
        <v>9.7301647816325705</v>
      </c>
      <c r="I268" s="91">
        <v>418</v>
      </c>
      <c r="J268" s="91">
        <v>139.33333333333334</v>
      </c>
      <c r="K268" s="91">
        <v>12.179399999999999</v>
      </c>
      <c r="M268" s="90" t="str">
        <f t="shared" si="16"/>
        <v>Coronary heart disease</v>
      </c>
      <c r="N268" s="2" t="b">
        <f t="shared" si="17"/>
        <v>1</v>
      </c>
      <c r="P268" s="2" t="s">
        <v>160</v>
      </c>
      <c r="R268" s="2" t="e">
        <f>F268=#REF!</f>
        <v>#REF!</v>
      </c>
      <c r="S268" s="2" t="e">
        <f>G268=#REF!</f>
        <v>#REF!</v>
      </c>
      <c r="T268" s="2" t="e">
        <f>H268=#REF!</f>
        <v>#REF!</v>
      </c>
      <c r="U268" s="2" t="e">
        <f>I268=#REF!</f>
        <v>#REF!</v>
      </c>
      <c r="V268" s="2" t="e">
        <f>J268=#REF!</f>
        <v>#REF!</v>
      </c>
      <c r="W268" s="92" t="e">
        <f>K268-#REF!</f>
        <v>#REF!</v>
      </c>
    </row>
    <row r="269" spans="1:23" x14ac:dyDescent="0.25">
      <c r="A269" s="2" t="str">
        <f t="shared" si="13"/>
        <v>Cwm Taf UHB_3</v>
      </c>
      <c r="B269" s="91" t="s">
        <v>122</v>
      </c>
      <c r="C269" s="91" t="s">
        <v>72</v>
      </c>
      <c r="D269" s="91">
        <v>3</v>
      </c>
      <c r="E269" s="91" t="s">
        <v>96</v>
      </c>
      <c r="F269" s="91">
        <v>2831</v>
      </c>
      <c r="G269" s="91">
        <v>943.66666666666663</v>
      </c>
      <c r="H269" s="91">
        <v>5.9961028508493204</v>
      </c>
      <c r="I269" s="91">
        <v>38</v>
      </c>
      <c r="J269" s="91">
        <v>12.666666666666666</v>
      </c>
      <c r="K269" s="91">
        <v>1.1072</v>
      </c>
      <c r="M269" s="90" t="str">
        <f t="shared" si="16"/>
        <v>Infant deaths*</v>
      </c>
      <c r="N269" s="2" t="b">
        <f t="shared" si="17"/>
        <v>1</v>
      </c>
      <c r="P269" s="2" t="s">
        <v>164</v>
      </c>
      <c r="R269" s="2" t="e">
        <f>F269=#REF!</f>
        <v>#REF!</v>
      </c>
      <c r="S269" s="2" t="e">
        <f>G269=#REF!</f>
        <v>#REF!</v>
      </c>
      <c r="T269" s="2" t="e">
        <f>H269=#REF!</f>
        <v>#REF!</v>
      </c>
      <c r="U269" s="2" t="e">
        <f>I269=#REF!</f>
        <v>#REF!</v>
      </c>
      <c r="V269" s="2" t="e">
        <f>J269=#REF!</f>
        <v>#REF!</v>
      </c>
      <c r="W269" s="92" t="e">
        <f>K269-#REF!</f>
        <v>#REF!</v>
      </c>
    </row>
    <row r="270" spans="1:23" x14ac:dyDescent="0.25">
      <c r="A270" s="2" t="str">
        <f t="shared" si="13"/>
        <v>Cwm Taf UHB_4</v>
      </c>
      <c r="B270" s="91" t="s">
        <v>122</v>
      </c>
      <c r="C270" s="91" t="s">
        <v>72</v>
      </c>
      <c r="D270" s="91">
        <v>4</v>
      </c>
      <c r="E270" s="91" t="s">
        <v>25</v>
      </c>
      <c r="F270" s="91">
        <v>2700.5</v>
      </c>
      <c r="G270" s="91">
        <v>900.16666666666663</v>
      </c>
      <c r="H270" s="91">
        <v>5.7197017833693398</v>
      </c>
      <c r="I270" s="91">
        <v>301</v>
      </c>
      <c r="J270" s="91">
        <v>100.33333333333333</v>
      </c>
      <c r="K270" s="91">
        <v>8.7703000000000007</v>
      </c>
      <c r="M270" s="90" t="str">
        <f t="shared" si="16"/>
        <v>Lung cancer</v>
      </c>
      <c r="N270" s="2" t="b">
        <f t="shared" si="17"/>
        <v>1</v>
      </c>
      <c r="P270" s="2" t="s">
        <v>162</v>
      </c>
      <c r="R270" s="2" t="e">
        <f>F270=#REF!</f>
        <v>#REF!</v>
      </c>
      <c r="S270" s="2" t="e">
        <f>G270=#REF!</f>
        <v>#REF!</v>
      </c>
      <c r="T270" s="2" t="e">
        <f>H270=#REF!</f>
        <v>#REF!</v>
      </c>
      <c r="U270" s="2" t="e">
        <f>I270=#REF!</f>
        <v>#REF!</v>
      </c>
      <c r="V270" s="2" t="e">
        <f>J270=#REF!</f>
        <v>#REF!</v>
      </c>
      <c r="W270" s="92" t="e">
        <f>K270-#REF!</f>
        <v>#REF!</v>
      </c>
    </row>
    <row r="271" spans="1:23" x14ac:dyDescent="0.25">
      <c r="A271" s="2" t="str">
        <f t="shared" si="13"/>
        <v>Cwm Taf UHB_5</v>
      </c>
      <c r="B271" s="91" t="s">
        <v>122</v>
      </c>
      <c r="C271" s="91" t="s">
        <v>72</v>
      </c>
      <c r="D271" s="91">
        <v>5</v>
      </c>
      <c r="E271" s="91" t="s">
        <v>27</v>
      </c>
      <c r="F271" s="91">
        <v>2640</v>
      </c>
      <c r="G271" s="91">
        <v>880</v>
      </c>
      <c r="H271" s="91">
        <v>5.5915618248824499</v>
      </c>
      <c r="I271" s="91">
        <v>86</v>
      </c>
      <c r="J271" s="91">
        <v>28.666666666666668</v>
      </c>
      <c r="K271" s="91">
        <v>2.5057999999999998</v>
      </c>
      <c r="M271" s="90" t="str">
        <f t="shared" si="16"/>
        <v>Suicides</v>
      </c>
      <c r="N271" s="2" t="b">
        <f t="shared" si="17"/>
        <v>1</v>
      </c>
      <c r="P271" s="2" t="s">
        <v>163</v>
      </c>
      <c r="R271" s="2" t="e">
        <f>F271=#REF!</f>
        <v>#REF!</v>
      </c>
      <c r="S271" s="2" t="e">
        <f>G271=#REF!</f>
        <v>#REF!</v>
      </c>
      <c r="T271" s="2" t="e">
        <f>H271=#REF!</f>
        <v>#REF!</v>
      </c>
      <c r="U271" s="2" t="e">
        <f>I271=#REF!</f>
        <v>#REF!</v>
      </c>
      <c r="V271" s="2" t="e">
        <f>J271=#REF!</f>
        <v>#REF!</v>
      </c>
      <c r="W271" s="92" t="e">
        <f>K271-#REF!</f>
        <v>#REF!</v>
      </c>
    </row>
    <row r="272" spans="1:23" x14ac:dyDescent="0.25">
      <c r="A272" s="2" t="str">
        <f t="shared" si="13"/>
        <v>Cwm Taf UHB_6</v>
      </c>
      <c r="B272" s="91" t="s">
        <v>122</v>
      </c>
      <c r="C272" s="91" t="s">
        <v>72</v>
      </c>
      <c r="D272" s="91">
        <v>6</v>
      </c>
      <c r="E272" s="91" t="s">
        <v>28</v>
      </c>
      <c r="F272" s="91">
        <v>2039</v>
      </c>
      <c r="G272" s="91">
        <v>679.66666666666663</v>
      </c>
      <c r="H272" s="91">
        <v>4.3186343033845898</v>
      </c>
      <c r="I272" s="91">
        <v>102</v>
      </c>
      <c r="J272" s="91">
        <v>34</v>
      </c>
      <c r="K272" s="91">
        <v>2.972</v>
      </c>
      <c r="M272" s="90" t="str">
        <f t="shared" si="16"/>
        <v>Alcoholic liver disease</v>
      </c>
      <c r="N272" s="2" t="b">
        <f t="shared" si="17"/>
        <v>1</v>
      </c>
      <c r="P272" s="2" t="s">
        <v>28</v>
      </c>
      <c r="R272" s="2" t="e">
        <f>F272=#REF!</f>
        <v>#REF!</v>
      </c>
      <c r="S272" s="2" t="e">
        <f>G272=#REF!</f>
        <v>#REF!</v>
      </c>
      <c r="T272" s="2" t="e">
        <f>H272=#REF!</f>
        <v>#REF!</v>
      </c>
      <c r="U272" s="2" t="e">
        <f>I272=#REF!</f>
        <v>#REF!</v>
      </c>
      <c r="V272" s="2" t="e">
        <f>J272=#REF!</f>
        <v>#REF!</v>
      </c>
      <c r="W272" s="92" t="e">
        <f>K272-#REF!</f>
        <v>#REF!</v>
      </c>
    </row>
    <row r="273" spans="1:23" x14ac:dyDescent="0.25">
      <c r="A273" s="2" t="str">
        <f t="shared" ref="A273:A336" si="18">CONCATENATE(TRIM(C273),"_",TRIM(D273))</f>
        <v>Cwm Taf UHB_7</v>
      </c>
      <c r="B273" s="91" t="s">
        <v>122</v>
      </c>
      <c r="C273" s="91" t="s">
        <v>72</v>
      </c>
      <c r="D273" s="91">
        <v>7</v>
      </c>
      <c r="E273" s="91" t="s">
        <v>31</v>
      </c>
      <c r="F273" s="91">
        <v>1632.5</v>
      </c>
      <c r="G273" s="91">
        <v>544.16666666666663</v>
      </c>
      <c r="H273" s="91">
        <v>3.4576608633032602</v>
      </c>
      <c r="I273" s="91">
        <v>139</v>
      </c>
      <c r="J273" s="91">
        <v>46.333333333333336</v>
      </c>
      <c r="K273" s="91">
        <v>4.0500999999999996</v>
      </c>
      <c r="M273" s="90" t="str">
        <f t="shared" si="16"/>
        <v>Colorectal cancer</v>
      </c>
      <c r="N273" s="2" t="b">
        <f t="shared" si="17"/>
        <v>1</v>
      </c>
      <c r="P273" s="2" t="s">
        <v>166</v>
      </c>
      <c r="R273" s="2" t="e">
        <f>F273=#REF!</f>
        <v>#REF!</v>
      </c>
      <c r="S273" s="2" t="e">
        <f>G273=#REF!</f>
        <v>#REF!</v>
      </c>
      <c r="T273" s="2" t="e">
        <f>H273=#REF!</f>
        <v>#REF!</v>
      </c>
      <c r="U273" s="2" t="e">
        <f>I273=#REF!</f>
        <v>#REF!</v>
      </c>
      <c r="V273" s="2" t="e">
        <f>J273=#REF!</f>
        <v>#REF!</v>
      </c>
      <c r="W273" s="92" t="e">
        <f>K273-#REF!</f>
        <v>#REF!</v>
      </c>
    </row>
    <row r="274" spans="1:23" x14ac:dyDescent="0.25">
      <c r="A274" s="2" t="str">
        <f t="shared" si="18"/>
        <v>Cwm Taf UHB_8</v>
      </c>
      <c r="B274" s="91" t="s">
        <v>122</v>
      </c>
      <c r="C274" s="91" t="s">
        <v>72</v>
      </c>
      <c r="D274" s="91">
        <v>8</v>
      </c>
      <c r="E274" s="91" t="s">
        <v>29</v>
      </c>
      <c r="F274" s="91">
        <v>1519</v>
      </c>
      <c r="G274" s="91">
        <v>506.33333333333331</v>
      </c>
      <c r="H274" s="91">
        <v>3.2172660651501701</v>
      </c>
      <c r="I274" s="91">
        <v>210</v>
      </c>
      <c r="J274" s="91">
        <v>70</v>
      </c>
      <c r="K274" s="91">
        <v>6.1188000000000002</v>
      </c>
      <c r="M274" s="90" t="str">
        <f t="shared" si="16"/>
        <v>COPD</v>
      </c>
      <c r="N274" s="2" t="b">
        <f t="shared" si="17"/>
        <v>1</v>
      </c>
      <c r="P274" s="2" t="s">
        <v>165</v>
      </c>
      <c r="R274" s="2" t="e">
        <f>F274=#REF!</f>
        <v>#REF!</v>
      </c>
      <c r="S274" s="2" t="e">
        <f>G274=#REF!</f>
        <v>#REF!</v>
      </c>
      <c r="T274" s="2" t="e">
        <f>H274=#REF!</f>
        <v>#REF!</v>
      </c>
      <c r="U274" s="2" t="e">
        <f>I274=#REF!</f>
        <v>#REF!</v>
      </c>
      <c r="V274" s="2" t="e">
        <f>J274=#REF!</f>
        <v>#REF!</v>
      </c>
      <c r="W274" s="92" t="e">
        <f>K274-#REF!</f>
        <v>#REF!</v>
      </c>
    </row>
    <row r="275" spans="1:23" x14ac:dyDescent="0.25">
      <c r="A275" s="2" t="str">
        <f t="shared" si="18"/>
        <v>Cwm Taf UHB_9</v>
      </c>
      <c r="B275" s="91" t="s">
        <v>122</v>
      </c>
      <c r="C275" s="91" t="s">
        <v>72</v>
      </c>
      <c r="D275" s="91">
        <v>9</v>
      </c>
      <c r="E275" s="91" t="s">
        <v>32</v>
      </c>
      <c r="F275" s="91">
        <v>1165.5</v>
      </c>
      <c r="G275" s="91">
        <v>388.5</v>
      </c>
      <c r="H275" s="91">
        <v>2.4685474647350398</v>
      </c>
      <c r="I275" s="91">
        <v>109</v>
      </c>
      <c r="J275" s="91">
        <v>36.333333333333336</v>
      </c>
      <c r="K275" s="91">
        <v>3.1758999999999999</v>
      </c>
      <c r="M275" s="90" t="str">
        <f t="shared" si="16"/>
        <v>Pneumonia</v>
      </c>
      <c r="N275" s="2" t="b">
        <f t="shared" si="17"/>
        <v>1</v>
      </c>
      <c r="P275" s="2" t="s">
        <v>168</v>
      </c>
      <c r="R275" s="2" t="e">
        <f>F275=#REF!</f>
        <v>#REF!</v>
      </c>
      <c r="S275" s="2" t="e">
        <f>G275=#REF!</f>
        <v>#REF!</v>
      </c>
      <c r="T275" s="2" t="e">
        <f>H275=#REF!</f>
        <v>#REF!</v>
      </c>
      <c r="U275" s="2" t="e">
        <f>I275=#REF!</f>
        <v>#REF!</v>
      </c>
      <c r="V275" s="2" t="e">
        <f>J275=#REF!</f>
        <v>#REF!</v>
      </c>
      <c r="W275" s="92" t="e">
        <f>K275-#REF!</f>
        <v>#REF!</v>
      </c>
    </row>
    <row r="276" spans="1:23" x14ac:dyDescent="0.25">
      <c r="A276" s="2" t="str">
        <f t="shared" si="18"/>
        <v>Cwm Taf UHB_10</v>
      </c>
      <c r="B276" s="91" t="s">
        <v>122</v>
      </c>
      <c r="C276" s="91" t="s">
        <v>72</v>
      </c>
      <c r="D276" s="91">
        <v>10</v>
      </c>
      <c r="E276" s="91" t="s">
        <v>33</v>
      </c>
      <c r="F276" s="91">
        <v>1099.5</v>
      </c>
      <c r="G276" s="91">
        <v>366.5</v>
      </c>
      <c r="H276" s="91">
        <v>2.32875841911298</v>
      </c>
      <c r="I276" s="91">
        <v>105</v>
      </c>
      <c r="J276" s="91">
        <v>35</v>
      </c>
      <c r="K276" s="91">
        <v>3.0594000000000001</v>
      </c>
      <c r="M276" s="90" t="str">
        <f t="shared" si="16"/>
        <v>Stroke</v>
      </c>
      <c r="N276" s="2" t="b">
        <f t="shared" si="17"/>
        <v>1</v>
      </c>
      <c r="P276" s="2" t="s">
        <v>169</v>
      </c>
      <c r="R276" s="2" t="e">
        <f>F276=#REF!</f>
        <v>#REF!</v>
      </c>
      <c r="S276" s="2" t="e">
        <f>G276=#REF!</f>
        <v>#REF!</v>
      </c>
      <c r="T276" s="2" t="e">
        <f>H276=#REF!</f>
        <v>#REF!</v>
      </c>
      <c r="U276" s="2" t="e">
        <f>I276=#REF!</f>
        <v>#REF!</v>
      </c>
      <c r="V276" s="2" t="e">
        <f>J276=#REF!</f>
        <v>#REF!</v>
      </c>
      <c r="W276" s="92" t="e">
        <f>K276-#REF!</f>
        <v>#REF!</v>
      </c>
    </row>
    <row r="277" spans="1:23" x14ac:dyDescent="0.25">
      <c r="A277" s="2" t="str">
        <f t="shared" si="18"/>
        <v>Cwm Taf UHB_11</v>
      </c>
      <c r="B277" s="91" t="s">
        <v>122</v>
      </c>
      <c r="C277" s="91" t="s">
        <v>72</v>
      </c>
      <c r="D277" s="91">
        <v>11</v>
      </c>
      <c r="E277" s="91" t="s">
        <v>43</v>
      </c>
      <c r="F277" s="91">
        <v>25109</v>
      </c>
      <c r="G277" s="91">
        <v>8369.6666666666679</v>
      </c>
      <c r="H277" s="91">
        <v>53.181259795823316</v>
      </c>
      <c r="I277" s="91">
        <v>1674</v>
      </c>
      <c r="J277" s="91">
        <v>558</v>
      </c>
      <c r="K277" s="91">
        <v>48.775700000000001</v>
      </c>
      <c r="M277" s="90" t="str">
        <f t="shared" si="16"/>
        <v>Top 10</v>
      </c>
      <c r="N277" s="2" t="b">
        <f t="shared" si="17"/>
        <v>1</v>
      </c>
      <c r="R277" s="2" t="e">
        <f>F277=#REF!</f>
        <v>#REF!</v>
      </c>
      <c r="S277" s="2" t="e">
        <f>G277=#REF!</f>
        <v>#REF!</v>
      </c>
      <c r="T277" s="2" t="e">
        <f>H277=#REF!</f>
        <v>#REF!</v>
      </c>
      <c r="U277" s="2" t="e">
        <f>I277=#REF!</f>
        <v>#REF!</v>
      </c>
      <c r="V277" s="2" t="e">
        <f>J277=#REF!</f>
        <v>#REF!</v>
      </c>
      <c r="W277" s="93" t="e">
        <f>K277-#REF!</f>
        <v>#REF!</v>
      </c>
    </row>
    <row r="278" spans="1:23" x14ac:dyDescent="0.25">
      <c r="A278" s="2" t="str">
        <f t="shared" si="18"/>
        <v>Cwm Taf UHB_12</v>
      </c>
      <c r="B278" s="91" t="s">
        <v>122</v>
      </c>
      <c r="C278" s="91" t="s">
        <v>72</v>
      </c>
      <c r="D278" s="91">
        <v>12</v>
      </c>
      <c r="E278" s="91" t="s">
        <v>95</v>
      </c>
      <c r="F278" s="91">
        <v>47214</v>
      </c>
      <c r="G278" s="91">
        <v>15738</v>
      </c>
      <c r="H278" s="91"/>
      <c r="I278" s="91">
        <v>3432</v>
      </c>
      <c r="J278" s="91">
        <v>1144</v>
      </c>
      <c r="K278" s="91"/>
      <c r="M278" s="90" t="str">
        <f t="shared" si="16"/>
        <v>All causes</v>
      </c>
      <c r="N278" s="2" t="b">
        <f t="shared" si="17"/>
        <v>1</v>
      </c>
      <c r="R278" s="2" t="e">
        <f>F278=#REF!</f>
        <v>#REF!</v>
      </c>
      <c r="S278" s="2" t="e">
        <f>G278=#REF!</f>
        <v>#REF!</v>
      </c>
      <c r="T278" s="2" t="e">
        <f>H278=#REF!</f>
        <v>#REF!</v>
      </c>
      <c r="U278" s="2" t="e">
        <f>I278=#REF!</f>
        <v>#REF!</v>
      </c>
      <c r="V278" s="2" t="e">
        <f>J278=#REF!</f>
        <v>#REF!</v>
      </c>
      <c r="W278" s="2" t="e">
        <f>K278=#REF!</f>
        <v>#REF!</v>
      </c>
    </row>
    <row r="279" spans="1:23" x14ac:dyDescent="0.25">
      <c r="A279" s="2" t="str">
        <f t="shared" si="18"/>
        <v>Rhondda Cynon Taff_1</v>
      </c>
      <c r="B279" s="105" t="s">
        <v>122</v>
      </c>
      <c r="C279" s="105" t="s">
        <v>83</v>
      </c>
      <c r="D279" s="105">
        <v>1</v>
      </c>
      <c r="E279" s="94" t="s">
        <v>24</v>
      </c>
      <c r="F279" s="94">
        <v>3943</v>
      </c>
      <c r="G279" s="94">
        <v>1314.3333333333333</v>
      </c>
      <c r="H279" s="94">
        <v>10.701152076859399</v>
      </c>
      <c r="I279" s="94">
        <v>128</v>
      </c>
      <c r="J279" s="94">
        <v>42.666666666666664</v>
      </c>
      <c r="K279" s="94">
        <v>4.7076000000000002</v>
      </c>
      <c r="M279" s="94" t="str">
        <f t="shared" si="16"/>
        <v>Accidents</v>
      </c>
      <c r="N279" s="2" t="b">
        <f t="shared" si="17"/>
        <v>1</v>
      </c>
      <c r="P279" s="2" t="s">
        <v>161</v>
      </c>
      <c r="R279" s="2" t="e">
        <f>F279=#REF!</f>
        <v>#REF!</v>
      </c>
      <c r="S279" s="2" t="e">
        <f>G279=#REF!</f>
        <v>#REF!</v>
      </c>
      <c r="T279" s="2" t="e">
        <f>H279=#REF!</f>
        <v>#REF!</v>
      </c>
      <c r="U279" s="2" t="e">
        <f>I279=#REF!</f>
        <v>#REF!</v>
      </c>
      <c r="V279" s="2" t="e">
        <f>J279=#REF!</f>
        <v>#REF!</v>
      </c>
      <c r="W279" s="92" t="e">
        <f>K279-#REF!</f>
        <v>#REF!</v>
      </c>
    </row>
    <row r="280" spans="1:23" x14ac:dyDescent="0.25">
      <c r="A280" s="2" t="str">
        <f t="shared" si="18"/>
        <v>Rhondda Cynon Taff_2</v>
      </c>
      <c r="B280" s="105" t="s">
        <v>122</v>
      </c>
      <c r="C280" s="105" t="s">
        <v>83</v>
      </c>
      <c r="D280" s="105">
        <v>2</v>
      </c>
      <c r="E280" s="94" t="s">
        <v>23</v>
      </c>
      <c r="F280" s="94">
        <v>3631.5</v>
      </c>
      <c r="G280" s="94">
        <v>1210.5</v>
      </c>
      <c r="H280" s="94">
        <v>9.8557529209015797</v>
      </c>
      <c r="I280" s="94">
        <v>325</v>
      </c>
      <c r="J280" s="94">
        <v>108.33333333333333</v>
      </c>
      <c r="K280" s="94">
        <v>11.9529</v>
      </c>
      <c r="M280" s="94" t="str">
        <f t="shared" si="16"/>
        <v>Coronary heart disease</v>
      </c>
      <c r="N280" s="2" t="b">
        <f t="shared" si="17"/>
        <v>1</v>
      </c>
      <c r="P280" s="2" t="s">
        <v>160</v>
      </c>
      <c r="R280" s="2" t="e">
        <f>F280=#REF!</f>
        <v>#REF!</v>
      </c>
      <c r="S280" s="2" t="e">
        <f>G280=#REF!</f>
        <v>#REF!</v>
      </c>
      <c r="T280" s="2" t="e">
        <f>H280=#REF!</f>
        <v>#REF!</v>
      </c>
      <c r="U280" s="2" t="e">
        <f>I280=#REF!</f>
        <v>#REF!</v>
      </c>
      <c r="V280" s="2" t="e">
        <f>J280=#REF!</f>
        <v>#REF!</v>
      </c>
      <c r="W280" s="92" t="e">
        <f>K280-#REF!</f>
        <v>#REF!</v>
      </c>
    </row>
    <row r="281" spans="1:23" x14ac:dyDescent="0.25">
      <c r="A281" s="2" t="str">
        <f t="shared" si="18"/>
        <v>Rhondda Cynon Taff_3</v>
      </c>
      <c r="B281" s="105" t="s">
        <v>122</v>
      </c>
      <c r="C281" s="105" t="s">
        <v>83</v>
      </c>
      <c r="D281" s="105">
        <v>3</v>
      </c>
      <c r="E281" s="94" t="s">
        <v>25</v>
      </c>
      <c r="F281" s="94">
        <v>2116.5</v>
      </c>
      <c r="G281" s="94">
        <v>705.5</v>
      </c>
      <c r="H281" s="94">
        <v>5.7441005251516399</v>
      </c>
      <c r="I281" s="94">
        <v>235</v>
      </c>
      <c r="J281" s="94">
        <v>78.333333333333329</v>
      </c>
      <c r="K281" s="94">
        <v>8.6427999999999994</v>
      </c>
      <c r="M281" s="94" t="str">
        <f>VLOOKUP(E282,$E$4:$E$26,1,FALSE)</f>
        <v>Infant deaths*</v>
      </c>
      <c r="N281" s="2" t="b">
        <f>M281=E282</f>
        <v>1</v>
      </c>
      <c r="P281" s="2" t="s">
        <v>162</v>
      </c>
      <c r="R281" s="2" t="e">
        <f>F281=#REF!</f>
        <v>#REF!</v>
      </c>
      <c r="S281" s="2" t="e">
        <f>G281=#REF!</f>
        <v>#REF!</v>
      </c>
      <c r="T281" s="2" t="e">
        <f>H281=#REF!</f>
        <v>#REF!</v>
      </c>
      <c r="U281" s="2" t="e">
        <f>I281=#REF!</f>
        <v>#REF!</v>
      </c>
      <c r="V281" s="2" t="e">
        <f>J281=#REF!</f>
        <v>#REF!</v>
      </c>
      <c r="W281" s="92" t="e">
        <f>K281-#REF!</f>
        <v>#REF!</v>
      </c>
    </row>
    <row r="282" spans="1:23" x14ac:dyDescent="0.25">
      <c r="A282" s="2" t="str">
        <f t="shared" si="18"/>
        <v>Rhondda Cynon Taff_4</v>
      </c>
      <c r="B282" s="105" t="s">
        <v>122</v>
      </c>
      <c r="C282" s="105" t="s">
        <v>83</v>
      </c>
      <c r="D282" s="105">
        <v>4</v>
      </c>
      <c r="E282" s="94" t="s">
        <v>96</v>
      </c>
      <c r="F282" s="94">
        <v>2086</v>
      </c>
      <c r="G282" s="94">
        <v>695.33333333333337</v>
      </c>
      <c r="H282" s="94">
        <v>5.66132468484117</v>
      </c>
      <c r="I282" s="94">
        <v>28</v>
      </c>
      <c r="J282" s="94">
        <v>9.3333333333333339</v>
      </c>
      <c r="K282" s="94">
        <v>1.0297000000000001</v>
      </c>
      <c r="M282" s="94" t="str">
        <f>VLOOKUP(E281,$E$4:$E$26,1,FALSE)</f>
        <v>Lung cancer</v>
      </c>
      <c r="N282" s="2" t="b">
        <f>M282=E281</f>
        <v>1</v>
      </c>
      <c r="P282" s="2" t="s">
        <v>164</v>
      </c>
      <c r="R282" s="2" t="e">
        <f>F282=#REF!</f>
        <v>#REF!</v>
      </c>
      <c r="S282" s="2" t="e">
        <f>G282=#REF!</f>
        <v>#REF!</v>
      </c>
      <c r="T282" s="2" t="e">
        <f>H282=#REF!</f>
        <v>#REF!</v>
      </c>
      <c r="U282" s="2" t="e">
        <f>I282=#REF!</f>
        <v>#REF!</v>
      </c>
      <c r="V282" s="2" t="e">
        <f>J282=#REF!</f>
        <v>#REF!</v>
      </c>
      <c r="W282" s="92" t="e">
        <f>K282-#REF!</f>
        <v>#REF!</v>
      </c>
    </row>
    <row r="283" spans="1:23" x14ac:dyDescent="0.25">
      <c r="A283" s="2" t="str">
        <f t="shared" si="18"/>
        <v>Rhondda Cynon Taff_5</v>
      </c>
      <c r="B283" s="105" t="s">
        <v>122</v>
      </c>
      <c r="C283" s="105" t="s">
        <v>83</v>
      </c>
      <c r="D283" s="105">
        <v>5</v>
      </c>
      <c r="E283" s="94" t="s">
        <v>27</v>
      </c>
      <c r="F283" s="94">
        <v>1858.5</v>
      </c>
      <c r="G283" s="94">
        <v>619.5</v>
      </c>
      <c r="H283" s="94">
        <v>5.0438983349843296</v>
      </c>
      <c r="I283" s="94">
        <v>61</v>
      </c>
      <c r="J283" s="94">
        <v>20.333333333333332</v>
      </c>
      <c r="K283" s="94">
        <v>2.2433999999999998</v>
      </c>
      <c r="M283" s="94" t="str">
        <f t="shared" ref="M283:M314" si="19">VLOOKUP(E283,$E$4:$E$26,1,FALSE)</f>
        <v>Suicides</v>
      </c>
      <c r="N283" s="2" t="b">
        <f t="shared" ref="N283:N314" si="20">M283=E283</f>
        <v>1</v>
      </c>
      <c r="P283" s="2" t="s">
        <v>163</v>
      </c>
      <c r="R283" s="2" t="e">
        <f>F283=#REF!</f>
        <v>#REF!</v>
      </c>
      <c r="S283" s="2" t="e">
        <f>G283=#REF!</f>
        <v>#REF!</v>
      </c>
      <c r="T283" s="2" t="e">
        <f>H283=#REF!</f>
        <v>#REF!</v>
      </c>
      <c r="U283" s="2" t="e">
        <f>I283=#REF!</f>
        <v>#REF!</v>
      </c>
      <c r="V283" s="2" t="e">
        <f>J283=#REF!</f>
        <v>#REF!</v>
      </c>
      <c r="W283" s="92" t="e">
        <f>K283-#REF!</f>
        <v>#REF!</v>
      </c>
    </row>
    <row r="284" spans="1:23" x14ac:dyDescent="0.25">
      <c r="A284" s="2" t="str">
        <f t="shared" si="18"/>
        <v>Rhondda Cynon Taff_6</v>
      </c>
      <c r="B284" s="105" t="s">
        <v>122</v>
      </c>
      <c r="C284" s="105" t="s">
        <v>83</v>
      </c>
      <c r="D284" s="105">
        <v>6</v>
      </c>
      <c r="E284" s="94" t="s">
        <v>28</v>
      </c>
      <c r="F284" s="94">
        <v>1639</v>
      </c>
      <c r="G284" s="94">
        <v>546.33333333333337</v>
      </c>
      <c r="H284" s="94">
        <v>4.44818368094663</v>
      </c>
      <c r="I284" s="94">
        <v>84</v>
      </c>
      <c r="J284" s="94">
        <v>28</v>
      </c>
      <c r="K284" s="94">
        <v>3.0893000000000002</v>
      </c>
      <c r="M284" s="94" t="str">
        <f t="shared" si="19"/>
        <v>Alcoholic liver disease</v>
      </c>
      <c r="N284" s="2" t="b">
        <f t="shared" si="20"/>
        <v>1</v>
      </c>
      <c r="P284" s="2" t="s">
        <v>28</v>
      </c>
      <c r="R284" s="2" t="e">
        <f>F284=#REF!</f>
        <v>#REF!</v>
      </c>
      <c r="S284" s="2" t="e">
        <f>G284=#REF!</f>
        <v>#REF!</v>
      </c>
      <c r="T284" s="2" t="e">
        <f>H284=#REF!</f>
        <v>#REF!</v>
      </c>
      <c r="U284" s="2" t="e">
        <f>I284=#REF!</f>
        <v>#REF!</v>
      </c>
      <c r="V284" s="2" t="e">
        <f>J284=#REF!</f>
        <v>#REF!</v>
      </c>
      <c r="W284" s="92" t="e">
        <f>K284-#REF!</f>
        <v>#REF!</v>
      </c>
    </row>
    <row r="285" spans="1:23" x14ac:dyDescent="0.25">
      <c r="A285" s="2" t="str">
        <f t="shared" si="18"/>
        <v>Rhondda Cynon Taff_7</v>
      </c>
      <c r="B285" s="105" t="s">
        <v>122</v>
      </c>
      <c r="C285" s="105" t="s">
        <v>83</v>
      </c>
      <c r="D285" s="105">
        <v>7</v>
      </c>
      <c r="E285" s="94" t="s">
        <v>31</v>
      </c>
      <c r="F285" s="94">
        <v>1393</v>
      </c>
      <c r="G285" s="94">
        <v>464.33333333333331</v>
      </c>
      <c r="H285" s="94">
        <v>3.7805490345080299</v>
      </c>
      <c r="I285" s="94">
        <v>120</v>
      </c>
      <c r="J285" s="94">
        <v>40</v>
      </c>
      <c r="K285" s="94">
        <v>4.4132999999999996</v>
      </c>
      <c r="M285" s="94" t="str">
        <f t="shared" si="19"/>
        <v>Colorectal cancer</v>
      </c>
      <c r="N285" s="2" t="b">
        <f t="shared" si="20"/>
        <v>1</v>
      </c>
      <c r="P285" s="2" t="s">
        <v>166</v>
      </c>
      <c r="R285" s="2" t="e">
        <f>F285=#REF!</f>
        <v>#REF!</v>
      </c>
      <c r="S285" s="2" t="e">
        <f>G285=#REF!</f>
        <v>#REF!</v>
      </c>
      <c r="T285" s="2" t="e">
        <f>H285=#REF!</f>
        <v>#REF!</v>
      </c>
      <c r="U285" s="2" t="e">
        <f>I285=#REF!</f>
        <v>#REF!</v>
      </c>
      <c r="V285" s="2" t="e">
        <f>J285=#REF!</f>
        <v>#REF!</v>
      </c>
      <c r="W285" s="92" t="e">
        <f>K285-#REF!</f>
        <v>#REF!</v>
      </c>
    </row>
    <row r="286" spans="1:23" x14ac:dyDescent="0.25">
      <c r="A286" s="2" t="str">
        <f t="shared" si="18"/>
        <v>Rhondda Cynon Taff_8</v>
      </c>
      <c r="B286" s="105" t="s">
        <v>122</v>
      </c>
      <c r="C286" s="105" t="s">
        <v>83</v>
      </c>
      <c r="D286" s="105">
        <v>8</v>
      </c>
      <c r="E286" s="94" t="s">
        <v>29</v>
      </c>
      <c r="F286" s="94">
        <v>1249</v>
      </c>
      <c r="G286" s="94">
        <v>416.33333333333331</v>
      </c>
      <c r="H286" s="94">
        <v>3.3897385097634798</v>
      </c>
      <c r="I286" s="94">
        <v>178</v>
      </c>
      <c r="J286" s="94">
        <v>59.333333333333336</v>
      </c>
      <c r="K286" s="94">
        <v>6.5465</v>
      </c>
      <c r="M286" s="94" t="str">
        <f t="shared" si="19"/>
        <v>COPD</v>
      </c>
      <c r="N286" s="2" t="b">
        <f t="shared" si="20"/>
        <v>1</v>
      </c>
      <c r="P286" s="2" t="s">
        <v>165</v>
      </c>
      <c r="R286" s="2" t="e">
        <f>F286=#REF!</f>
        <v>#REF!</v>
      </c>
      <c r="S286" s="2" t="e">
        <f>G286=#REF!</f>
        <v>#REF!</v>
      </c>
      <c r="T286" s="2" t="e">
        <f>H286=#REF!</f>
        <v>#REF!</v>
      </c>
      <c r="U286" s="2" t="e">
        <f>I286=#REF!</f>
        <v>#REF!</v>
      </c>
      <c r="V286" s="2" t="e">
        <f>J286=#REF!</f>
        <v>#REF!</v>
      </c>
      <c r="W286" s="92" t="e">
        <f>K286-#REF!</f>
        <v>#REF!</v>
      </c>
    </row>
    <row r="287" spans="1:23" x14ac:dyDescent="0.25">
      <c r="A287" s="2" t="str">
        <f t="shared" si="18"/>
        <v>Rhondda Cynon Taff_9</v>
      </c>
      <c r="B287" s="105" t="s">
        <v>122</v>
      </c>
      <c r="C287" s="105" t="s">
        <v>83</v>
      </c>
      <c r="D287" s="105">
        <v>9</v>
      </c>
      <c r="E287" s="94" t="s">
        <v>32</v>
      </c>
      <c r="F287" s="94">
        <v>904.5</v>
      </c>
      <c r="G287" s="94">
        <v>301.5</v>
      </c>
      <c r="H287" s="94">
        <v>2.4547786085516901</v>
      </c>
      <c r="I287" s="94">
        <v>85</v>
      </c>
      <c r="J287" s="94">
        <v>28.333333333333332</v>
      </c>
      <c r="K287" s="94">
        <v>3.1261000000000001</v>
      </c>
      <c r="M287" s="94" t="str">
        <f t="shared" si="19"/>
        <v>Pneumonia</v>
      </c>
      <c r="N287" s="2" t="b">
        <f t="shared" si="20"/>
        <v>1</v>
      </c>
      <c r="P287" s="2" t="s">
        <v>168</v>
      </c>
      <c r="R287" s="2" t="e">
        <f>F287=#REF!</f>
        <v>#REF!</v>
      </c>
      <c r="S287" s="2" t="e">
        <f>G287=#REF!</f>
        <v>#REF!</v>
      </c>
      <c r="T287" s="2" t="e">
        <f>H287=#REF!</f>
        <v>#REF!</v>
      </c>
      <c r="U287" s="2" t="e">
        <f>I287=#REF!</f>
        <v>#REF!</v>
      </c>
      <c r="V287" s="2" t="e">
        <f>J287=#REF!</f>
        <v>#REF!</v>
      </c>
      <c r="W287" s="92" t="e">
        <f>K287-#REF!</f>
        <v>#REF!</v>
      </c>
    </row>
    <row r="288" spans="1:23" x14ac:dyDescent="0.25">
      <c r="A288" s="2" t="str">
        <f t="shared" si="18"/>
        <v>Rhondda Cynon Taff_10</v>
      </c>
      <c r="B288" s="105" t="s">
        <v>122</v>
      </c>
      <c r="C288" s="105" t="s">
        <v>83</v>
      </c>
      <c r="D288" s="105">
        <v>10</v>
      </c>
      <c r="E288" s="94" t="s">
        <v>33</v>
      </c>
      <c r="F288" s="94">
        <v>881</v>
      </c>
      <c r="G288" s="94">
        <v>293.66666666666669</v>
      </c>
      <c r="H288" s="94">
        <v>2.3910005020829699</v>
      </c>
      <c r="I288" s="94">
        <v>82</v>
      </c>
      <c r="J288" s="94">
        <v>27.333333333333332</v>
      </c>
      <c r="K288" s="94">
        <v>3.0158</v>
      </c>
      <c r="M288" s="94" t="str">
        <f t="shared" si="19"/>
        <v>Stroke</v>
      </c>
      <c r="N288" s="2" t="b">
        <f t="shared" si="20"/>
        <v>1</v>
      </c>
      <c r="P288" s="2" t="s">
        <v>169</v>
      </c>
      <c r="R288" s="2" t="e">
        <f>F288=#REF!</f>
        <v>#REF!</v>
      </c>
      <c r="S288" s="2" t="e">
        <f>G288=#REF!</f>
        <v>#REF!</v>
      </c>
      <c r="T288" s="2" t="e">
        <f>H288=#REF!</f>
        <v>#REF!</v>
      </c>
      <c r="U288" s="2" t="e">
        <f>I288=#REF!</f>
        <v>#REF!</v>
      </c>
      <c r="V288" s="2" t="e">
        <f>J288=#REF!</f>
        <v>#REF!</v>
      </c>
      <c r="W288" s="92" t="e">
        <f>K288-#REF!</f>
        <v>#REF!</v>
      </c>
    </row>
    <row r="289" spans="1:23" x14ac:dyDescent="0.25">
      <c r="A289" s="2" t="str">
        <f t="shared" si="18"/>
        <v>Rhondda Cynon Taff_11</v>
      </c>
      <c r="B289" s="105" t="s">
        <v>122</v>
      </c>
      <c r="C289" s="105" t="s">
        <v>83</v>
      </c>
      <c r="D289" s="105">
        <v>11</v>
      </c>
      <c r="E289" s="94" t="s">
        <v>43</v>
      </c>
      <c r="F289" s="94">
        <v>19702</v>
      </c>
      <c r="G289" s="94">
        <v>6567.3333333333321</v>
      </c>
      <c r="H289" s="94">
        <v>53.470478878590917</v>
      </c>
      <c r="I289" s="94">
        <v>1326</v>
      </c>
      <c r="J289" s="94">
        <v>441.99999999999994</v>
      </c>
      <c r="K289" s="94">
        <v>48.767400000000002</v>
      </c>
      <c r="M289" s="94" t="str">
        <f t="shared" si="19"/>
        <v>Top 10</v>
      </c>
      <c r="N289" s="2" t="b">
        <f t="shared" si="20"/>
        <v>1</v>
      </c>
      <c r="R289" s="2" t="e">
        <f>F289=#REF!</f>
        <v>#REF!</v>
      </c>
      <c r="S289" s="2" t="e">
        <f>G289=#REF!</f>
        <v>#REF!</v>
      </c>
      <c r="T289" s="2" t="e">
        <f>H289=#REF!</f>
        <v>#REF!</v>
      </c>
      <c r="U289" s="2" t="e">
        <f>I289=#REF!</f>
        <v>#REF!</v>
      </c>
      <c r="V289" s="2" t="e">
        <f>J289=#REF!</f>
        <v>#REF!</v>
      </c>
      <c r="W289" s="95" t="e">
        <f>K289-#REF!</f>
        <v>#REF!</v>
      </c>
    </row>
    <row r="290" spans="1:23" x14ac:dyDescent="0.25">
      <c r="A290" s="2" t="str">
        <f t="shared" si="18"/>
        <v>Rhondda Cynon Taff_12</v>
      </c>
      <c r="B290" s="105" t="s">
        <v>122</v>
      </c>
      <c r="C290" s="105" t="s">
        <v>83</v>
      </c>
      <c r="D290" s="105">
        <v>12</v>
      </c>
      <c r="E290" s="94" t="s">
        <v>95</v>
      </c>
      <c r="F290" s="94">
        <v>36846.5</v>
      </c>
      <c r="G290" s="94">
        <v>12282.166666666666</v>
      </c>
      <c r="H290" s="94"/>
      <c r="I290" s="94">
        <v>2719</v>
      </c>
      <c r="J290" s="94">
        <v>906.33333333333337</v>
      </c>
      <c r="K290" s="94"/>
      <c r="M290" s="94" t="str">
        <f t="shared" si="19"/>
        <v>All causes</v>
      </c>
      <c r="N290" s="2" t="b">
        <f t="shared" si="20"/>
        <v>1</v>
      </c>
      <c r="R290" s="2" t="e">
        <f>F290=#REF!</f>
        <v>#REF!</v>
      </c>
      <c r="S290" s="2" t="e">
        <f>G290=#REF!</f>
        <v>#REF!</v>
      </c>
      <c r="T290" s="2" t="e">
        <f>H290=#REF!</f>
        <v>#REF!</v>
      </c>
      <c r="U290" s="2" t="e">
        <f>I290=#REF!</f>
        <v>#REF!</v>
      </c>
      <c r="V290" s="2" t="e">
        <f>J290=#REF!</f>
        <v>#REF!</v>
      </c>
      <c r="W290" s="2" t="e">
        <f>K290=#REF!</f>
        <v>#REF!</v>
      </c>
    </row>
    <row r="291" spans="1:23" x14ac:dyDescent="0.25">
      <c r="A291" s="2" t="str">
        <f t="shared" si="18"/>
        <v>Merthyr Tydfil_1</v>
      </c>
      <c r="B291" s="106" t="s">
        <v>122</v>
      </c>
      <c r="C291" s="106" t="s">
        <v>84</v>
      </c>
      <c r="D291" s="106">
        <v>1</v>
      </c>
      <c r="E291" s="97" t="s">
        <v>23</v>
      </c>
      <c r="F291" s="97">
        <v>962.5</v>
      </c>
      <c r="G291" s="97">
        <v>320.83333333333331</v>
      </c>
      <c r="H291" s="97">
        <v>9.2838196286472208</v>
      </c>
      <c r="I291" s="97">
        <v>93</v>
      </c>
      <c r="J291" s="97">
        <v>31</v>
      </c>
      <c r="K291" s="97">
        <v>13.0434</v>
      </c>
      <c r="M291" s="97" t="str">
        <f t="shared" si="19"/>
        <v>Coronary heart disease</v>
      </c>
      <c r="N291" s="2" t="b">
        <f t="shared" si="20"/>
        <v>1</v>
      </c>
      <c r="P291" s="2" t="s">
        <v>160</v>
      </c>
      <c r="R291" s="2" t="e">
        <f>F291=#REF!</f>
        <v>#REF!</v>
      </c>
      <c r="S291" s="2" t="e">
        <f>G291=#REF!</f>
        <v>#REF!</v>
      </c>
      <c r="T291" s="2" t="e">
        <f>H291=#REF!</f>
        <v>#REF!</v>
      </c>
      <c r="U291" s="2" t="e">
        <f>I291=#REF!</f>
        <v>#REF!</v>
      </c>
      <c r="V291" s="2" t="e">
        <f>J291=#REF!</f>
        <v>#REF!</v>
      </c>
      <c r="W291" s="92" t="e">
        <f>K291-#REF!</f>
        <v>#REF!</v>
      </c>
    </row>
    <row r="292" spans="1:23" x14ac:dyDescent="0.25">
      <c r="A292" s="2" t="str">
        <f t="shared" si="18"/>
        <v>Merthyr Tydfil_2</v>
      </c>
      <c r="B292" s="106" t="s">
        <v>122</v>
      </c>
      <c r="C292" s="106" t="s">
        <v>84</v>
      </c>
      <c r="D292" s="106">
        <v>2</v>
      </c>
      <c r="E292" s="97" t="s">
        <v>24</v>
      </c>
      <c r="F292" s="97">
        <v>945</v>
      </c>
      <c r="G292" s="97">
        <v>315</v>
      </c>
      <c r="H292" s="97">
        <v>9.1150229081263596</v>
      </c>
      <c r="I292" s="97">
        <v>38</v>
      </c>
      <c r="J292" s="97">
        <v>12.666666666666666</v>
      </c>
      <c r="K292" s="97">
        <v>5.3295000000000003</v>
      </c>
      <c r="M292" s="97" t="str">
        <f t="shared" si="19"/>
        <v>Accidents</v>
      </c>
      <c r="N292" s="2" t="b">
        <f t="shared" si="20"/>
        <v>1</v>
      </c>
      <c r="P292" s="2" t="s">
        <v>161</v>
      </c>
      <c r="R292" s="2" t="e">
        <f>F292=#REF!</f>
        <v>#REF!</v>
      </c>
      <c r="S292" s="2" t="e">
        <f>G292=#REF!</f>
        <v>#REF!</v>
      </c>
      <c r="T292" s="2" t="e">
        <f>H292=#REF!</f>
        <v>#REF!</v>
      </c>
      <c r="U292" s="2" t="e">
        <f>I292=#REF!</f>
        <v>#REF!</v>
      </c>
      <c r="V292" s="2" t="e">
        <f>J292=#REF!</f>
        <v>#REF!</v>
      </c>
      <c r="W292" s="92" t="e">
        <f>K292-#REF!</f>
        <v>#REF!</v>
      </c>
    </row>
    <row r="293" spans="1:23" x14ac:dyDescent="0.25">
      <c r="A293" s="2" t="str">
        <f t="shared" si="18"/>
        <v>Merthyr Tydfil_3</v>
      </c>
      <c r="B293" s="106" t="s">
        <v>122</v>
      </c>
      <c r="C293" s="106" t="s">
        <v>84</v>
      </c>
      <c r="D293" s="106">
        <v>3</v>
      </c>
      <c r="E293" s="97" t="s">
        <v>27</v>
      </c>
      <c r="F293" s="97">
        <v>781.5</v>
      </c>
      <c r="G293" s="97">
        <v>260.5</v>
      </c>
      <c r="H293" s="97">
        <v>7.5379792621171902</v>
      </c>
      <c r="I293" s="97">
        <v>25</v>
      </c>
      <c r="J293" s="97">
        <v>8.3333333333333339</v>
      </c>
      <c r="K293" s="97">
        <v>3.5063</v>
      </c>
      <c r="M293" s="97" t="str">
        <f t="shared" si="19"/>
        <v>Suicides</v>
      </c>
      <c r="N293" s="2" t="b">
        <f t="shared" si="20"/>
        <v>1</v>
      </c>
      <c r="P293" s="2" t="s">
        <v>163</v>
      </c>
      <c r="R293" s="2" t="e">
        <f>F293=#REF!</f>
        <v>#REF!</v>
      </c>
      <c r="S293" s="2" t="e">
        <f>G293=#REF!</f>
        <v>#REF!</v>
      </c>
      <c r="T293" s="2" t="e">
        <f>H293=#REF!</f>
        <v>#REF!</v>
      </c>
      <c r="U293" s="2" t="e">
        <f>I293=#REF!</f>
        <v>#REF!</v>
      </c>
      <c r="V293" s="2" t="e">
        <f>J293=#REF!</f>
        <v>#REF!</v>
      </c>
      <c r="W293" s="92" t="e">
        <f>K293-#REF!</f>
        <v>#REF!</v>
      </c>
    </row>
    <row r="294" spans="1:23" x14ac:dyDescent="0.25">
      <c r="A294" s="2" t="str">
        <f t="shared" si="18"/>
        <v>Merthyr Tydfil_4</v>
      </c>
      <c r="B294" s="106" t="s">
        <v>122</v>
      </c>
      <c r="C294" s="106" t="s">
        <v>84</v>
      </c>
      <c r="D294" s="106">
        <v>4</v>
      </c>
      <c r="E294" s="97" t="s">
        <v>96</v>
      </c>
      <c r="F294" s="97">
        <v>745</v>
      </c>
      <c r="G294" s="97">
        <v>248.33333333333334</v>
      </c>
      <c r="H294" s="97">
        <v>7.1859175307451197</v>
      </c>
      <c r="I294" s="97">
        <v>10</v>
      </c>
      <c r="J294" s="97">
        <v>3.3333333333333335</v>
      </c>
      <c r="K294" s="97">
        <v>1.4025000000000001</v>
      </c>
      <c r="M294" s="97" t="str">
        <f t="shared" si="19"/>
        <v>Infant deaths*</v>
      </c>
      <c r="N294" s="2" t="b">
        <f t="shared" si="20"/>
        <v>1</v>
      </c>
      <c r="P294" s="2" t="s">
        <v>164</v>
      </c>
      <c r="R294" s="2" t="e">
        <f>F294=#REF!</f>
        <v>#REF!</v>
      </c>
      <c r="S294" s="2" t="e">
        <f>G294=#REF!</f>
        <v>#REF!</v>
      </c>
      <c r="T294" s="2" t="e">
        <f>H294=#REF!</f>
        <v>#REF!</v>
      </c>
      <c r="U294" s="2" t="e">
        <f>I294=#REF!</f>
        <v>#REF!</v>
      </c>
      <c r="V294" s="2" t="e">
        <f>J294=#REF!</f>
        <v>#REF!</v>
      </c>
      <c r="W294" s="92" t="e">
        <f>K294-#REF!</f>
        <v>#REF!</v>
      </c>
    </row>
    <row r="295" spans="1:23" x14ac:dyDescent="0.25">
      <c r="A295" s="2" t="str">
        <f t="shared" si="18"/>
        <v>Merthyr Tydfil_5</v>
      </c>
      <c r="B295" s="106" t="s">
        <v>122</v>
      </c>
      <c r="C295" s="106" t="s">
        <v>84</v>
      </c>
      <c r="D295" s="106">
        <v>5</v>
      </c>
      <c r="E295" s="97" t="s">
        <v>25</v>
      </c>
      <c r="F295" s="97">
        <v>584</v>
      </c>
      <c r="G295" s="97">
        <v>194.66666666666666</v>
      </c>
      <c r="H295" s="97">
        <v>5.63298770195322</v>
      </c>
      <c r="I295" s="97">
        <v>66</v>
      </c>
      <c r="J295" s="97">
        <v>22</v>
      </c>
      <c r="K295" s="97">
        <v>9.2566000000000006</v>
      </c>
      <c r="M295" s="97" t="str">
        <f t="shared" si="19"/>
        <v>Lung cancer</v>
      </c>
      <c r="N295" s="2" t="b">
        <f t="shared" si="20"/>
        <v>1</v>
      </c>
      <c r="P295" s="2" t="s">
        <v>162</v>
      </c>
      <c r="R295" s="2" t="e">
        <f>F295=#REF!</f>
        <v>#REF!</v>
      </c>
      <c r="S295" s="2" t="e">
        <f>G295=#REF!</f>
        <v>#REF!</v>
      </c>
      <c r="T295" s="2" t="e">
        <f>H295=#REF!</f>
        <v>#REF!</v>
      </c>
      <c r="U295" s="2" t="e">
        <f>I295=#REF!</f>
        <v>#REF!</v>
      </c>
      <c r="V295" s="2" t="e">
        <f>J295=#REF!</f>
        <v>#REF!</v>
      </c>
      <c r="W295" s="92" t="e">
        <f>K295-#REF!</f>
        <v>#REF!</v>
      </c>
    </row>
    <row r="296" spans="1:23" x14ac:dyDescent="0.25">
      <c r="A296" s="2" t="str">
        <f t="shared" si="18"/>
        <v>Merthyr Tydfil_6</v>
      </c>
      <c r="B296" s="106" t="s">
        <v>122</v>
      </c>
      <c r="C296" s="106" t="s">
        <v>84</v>
      </c>
      <c r="D296" s="106">
        <v>6</v>
      </c>
      <c r="E296" s="97" t="s">
        <v>28</v>
      </c>
      <c r="F296" s="97">
        <v>400</v>
      </c>
      <c r="G296" s="97">
        <v>133.33333333333334</v>
      </c>
      <c r="H296" s="97">
        <v>3.8582107547624802</v>
      </c>
      <c r="I296" s="97">
        <v>18</v>
      </c>
      <c r="J296" s="97">
        <v>6</v>
      </c>
      <c r="K296" s="97">
        <v>2.5245000000000002</v>
      </c>
      <c r="M296" s="97" t="str">
        <f t="shared" si="19"/>
        <v>Alcoholic liver disease</v>
      </c>
      <c r="N296" s="2" t="b">
        <f t="shared" si="20"/>
        <v>1</v>
      </c>
      <c r="P296" s="2" t="s">
        <v>28</v>
      </c>
      <c r="R296" s="2" t="e">
        <f>F296=#REF!</f>
        <v>#REF!</v>
      </c>
      <c r="S296" s="2" t="e">
        <f>G296=#REF!</f>
        <v>#REF!</v>
      </c>
      <c r="T296" s="2" t="e">
        <f>H296=#REF!</f>
        <v>#REF!</v>
      </c>
      <c r="U296" s="2" t="e">
        <f>I296=#REF!</f>
        <v>#REF!</v>
      </c>
      <c r="V296" s="2" t="e">
        <f>J296=#REF!</f>
        <v>#REF!</v>
      </c>
      <c r="W296" s="92" t="e">
        <f>K296-#REF!</f>
        <v>#REF!</v>
      </c>
    </row>
    <row r="297" spans="1:23" x14ac:dyDescent="0.25">
      <c r="A297" s="2" t="str">
        <f t="shared" si="18"/>
        <v>Merthyr Tydfil_7</v>
      </c>
      <c r="B297" s="106" t="s">
        <v>122</v>
      </c>
      <c r="C297" s="106" t="s">
        <v>84</v>
      </c>
      <c r="D297" s="106">
        <v>7</v>
      </c>
      <c r="E297" s="97" t="s">
        <v>29</v>
      </c>
      <c r="F297" s="97">
        <v>270</v>
      </c>
      <c r="G297" s="97">
        <v>90</v>
      </c>
      <c r="H297" s="97">
        <v>2.6042922594646698</v>
      </c>
      <c r="I297" s="97">
        <v>32</v>
      </c>
      <c r="J297" s="97">
        <v>10.666666666666666</v>
      </c>
      <c r="K297" s="97">
        <v>4.4880000000000004</v>
      </c>
      <c r="M297" s="97" t="str">
        <f t="shared" si="19"/>
        <v>COPD</v>
      </c>
      <c r="N297" s="2" t="b">
        <f t="shared" si="20"/>
        <v>1</v>
      </c>
      <c r="P297" s="2" t="s">
        <v>165</v>
      </c>
      <c r="R297" s="2" t="e">
        <f>F297=#REF!</f>
        <v>#REF!</v>
      </c>
      <c r="S297" s="2" t="e">
        <f>G297=#REF!</f>
        <v>#REF!</v>
      </c>
      <c r="T297" s="2" t="e">
        <f>H297=#REF!</f>
        <v>#REF!</v>
      </c>
      <c r="U297" s="2" t="e">
        <f>I297=#REF!</f>
        <v>#REF!</v>
      </c>
      <c r="V297" s="2" t="e">
        <f>J297=#REF!</f>
        <v>#REF!</v>
      </c>
      <c r="W297" s="92" t="e">
        <f>K297-#REF!</f>
        <v>#REF!</v>
      </c>
    </row>
    <row r="298" spans="1:23" x14ac:dyDescent="0.25">
      <c r="A298" s="2" t="str">
        <f t="shared" si="18"/>
        <v>Merthyr Tydfil_8</v>
      </c>
      <c r="B298" s="106" t="s">
        <v>122</v>
      </c>
      <c r="C298" s="106" t="s">
        <v>84</v>
      </c>
      <c r="D298" s="106">
        <v>8</v>
      </c>
      <c r="E298" s="97" t="s">
        <v>32</v>
      </c>
      <c r="F298" s="97">
        <v>261</v>
      </c>
      <c r="G298" s="97">
        <v>87</v>
      </c>
      <c r="H298" s="97">
        <v>2.5174825174825202</v>
      </c>
      <c r="I298" s="97">
        <v>24</v>
      </c>
      <c r="J298" s="97">
        <v>8</v>
      </c>
      <c r="K298" s="97">
        <v>3.3660000000000001</v>
      </c>
      <c r="M298" s="97" t="str">
        <f t="shared" si="19"/>
        <v>Pneumonia</v>
      </c>
      <c r="N298" s="2" t="b">
        <f t="shared" si="20"/>
        <v>1</v>
      </c>
      <c r="P298" s="2" t="s">
        <v>168</v>
      </c>
      <c r="R298" s="2" t="e">
        <f>F298=#REF!</f>
        <v>#REF!</v>
      </c>
      <c r="S298" s="2" t="e">
        <f>G298=#REF!</f>
        <v>#REF!</v>
      </c>
      <c r="T298" s="2" t="e">
        <f>H298=#REF!</f>
        <v>#REF!</v>
      </c>
      <c r="U298" s="2" t="e">
        <f>I298=#REF!</f>
        <v>#REF!</v>
      </c>
      <c r="V298" s="2" t="e">
        <f>J298=#REF!</f>
        <v>#REF!</v>
      </c>
      <c r="W298" s="92" t="e">
        <f>K298-#REF!</f>
        <v>#REF!</v>
      </c>
    </row>
    <row r="299" spans="1:23" x14ac:dyDescent="0.25">
      <c r="A299" s="2" t="str">
        <f t="shared" si="18"/>
        <v>Merthyr Tydfil_9</v>
      </c>
      <c r="B299" s="106" t="s">
        <v>122</v>
      </c>
      <c r="C299" s="106" t="s">
        <v>84</v>
      </c>
      <c r="D299" s="106">
        <v>9</v>
      </c>
      <c r="E299" s="97" t="s">
        <v>31</v>
      </c>
      <c r="F299" s="97">
        <v>239.5</v>
      </c>
      <c r="G299" s="97">
        <v>79.833333333333329</v>
      </c>
      <c r="H299" s="97">
        <v>2.3101036894140301</v>
      </c>
      <c r="I299" s="97">
        <v>19</v>
      </c>
      <c r="J299" s="97">
        <v>6.333333333333333</v>
      </c>
      <c r="K299" s="97">
        <v>2.6646999999999998</v>
      </c>
      <c r="M299" s="97" t="str">
        <f t="shared" si="19"/>
        <v>Colorectal cancer</v>
      </c>
      <c r="N299" s="2" t="b">
        <f t="shared" si="20"/>
        <v>1</v>
      </c>
      <c r="P299" s="2" t="s">
        <v>166</v>
      </c>
      <c r="R299" s="2" t="e">
        <f>F299=#REF!</f>
        <v>#REF!</v>
      </c>
      <c r="S299" s="2" t="e">
        <f>G299=#REF!</f>
        <v>#REF!</v>
      </c>
      <c r="T299" s="2" t="e">
        <f>H299=#REF!</f>
        <v>#REF!</v>
      </c>
      <c r="U299" s="2" t="e">
        <f>I299=#REF!</f>
        <v>#REF!</v>
      </c>
      <c r="V299" s="2" t="e">
        <f>J299=#REF!</f>
        <v>#REF!</v>
      </c>
      <c r="W299" s="92" t="e">
        <f>K299-#REF!</f>
        <v>#REF!</v>
      </c>
    </row>
    <row r="300" spans="1:23" x14ac:dyDescent="0.25">
      <c r="A300" s="2" t="str">
        <f t="shared" si="18"/>
        <v>Merthyr Tydfil_10</v>
      </c>
      <c r="B300" s="106" t="s">
        <v>122</v>
      </c>
      <c r="C300" s="106" t="s">
        <v>84</v>
      </c>
      <c r="D300" s="106">
        <v>10</v>
      </c>
      <c r="E300" s="97" t="s">
        <v>33</v>
      </c>
      <c r="F300" s="97">
        <v>218.5</v>
      </c>
      <c r="G300" s="97">
        <v>72.833333333333329</v>
      </c>
      <c r="H300" s="97">
        <v>2.1075476247889999</v>
      </c>
      <c r="I300" s="97">
        <v>23</v>
      </c>
      <c r="J300" s="97">
        <v>7.666666666666667</v>
      </c>
      <c r="K300" s="97">
        <v>3.2258</v>
      </c>
      <c r="M300" s="97" t="str">
        <f t="shared" si="19"/>
        <v>Stroke</v>
      </c>
      <c r="N300" s="2" t="b">
        <f t="shared" si="20"/>
        <v>1</v>
      </c>
      <c r="P300" s="2" t="s">
        <v>169</v>
      </c>
      <c r="R300" s="2" t="e">
        <f>F300=#REF!</f>
        <v>#REF!</v>
      </c>
      <c r="S300" s="2" t="e">
        <f>G300=#REF!</f>
        <v>#REF!</v>
      </c>
      <c r="T300" s="2" t="e">
        <f>H300=#REF!</f>
        <v>#REF!</v>
      </c>
      <c r="U300" s="2" t="e">
        <f>I300=#REF!</f>
        <v>#REF!</v>
      </c>
      <c r="V300" s="2" t="e">
        <f>J300=#REF!</f>
        <v>#REF!</v>
      </c>
      <c r="W300" s="92" t="e">
        <f>K300-#REF!</f>
        <v>#REF!</v>
      </c>
    </row>
    <row r="301" spans="1:23" x14ac:dyDescent="0.25">
      <c r="A301" s="2" t="str">
        <f t="shared" si="18"/>
        <v>Merthyr Tydfil_11</v>
      </c>
      <c r="B301" s="106" t="s">
        <v>122</v>
      </c>
      <c r="C301" s="106" t="s">
        <v>84</v>
      </c>
      <c r="D301" s="106">
        <v>11</v>
      </c>
      <c r="E301" s="97" t="s">
        <v>43</v>
      </c>
      <c r="F301" s="97">
        <v>5407</v>
      </c>
      <c r="G301" s="97">
        <v>1802.333333333333</v>
      </c>
      <c r="H301" s="97">
        <v>52.15336387750181</v>
      </c>
      <c r="I301" s="97">
        <v>348</v>
      </c>
      <c r="J301" s="97">
        <v>116.00000000000001</v>
      </c>
      <c r="K301" s="97">
        <v>48.807300000000005</v>
      </c>
      <c r="M301" s="97" t="str">
        <f t="shared" si="19"/>
        <v>Top 10</v>
      </c>
      <c r="N301" s="2" t="b">
        <f t="shared" si="20"/>
        <v>1</v>
      </c>
      <c r="R301" s="2" t="e">
        <f>F301=#REF!</f>
        <v>#REF!</v>
      </c>
      <c r="S301" s="2" t="e">
        <f>G301=#REF!</f>
        <v>#REF!</v>
      </c>
      <c r="T301" s="2" t="e">
        <f>H301=#REF!</f>
        <v>#REF!</v>
      </c>
      <c r="U301" s="2" t="e">
        <f>I301=#REF!</f>
        <v>#REF!</v>
      </c>
      <c r="V301" s="2" t="e">
        <f>J301=#REF!</f>
        <v>#REF!</v>
      </c>
      <c r="W301" s="93" t="e">
        <f>K301-#REF!</f>
        <v>#REF!</v>
      </c>
    </row>
    <row r="302" spans="1:23" x14ac:dyDescent="0.25">
      <c r="A302" s="2" t="str">
        <f t="shared" si="18"/>
        <v>Merthyr Tydfil_12</v>
      </c>
      <c r="B302" s="106" t="s">
        <v>122</v>
      </c>
      <c r="C302" s="106" t="s">
        <v>84</v>
      </c>
      <c r="D302" s="106">
        <v>12</v>
      </c>
      <c r="E302" s="97" t="s">
        <v>95</v>
      </c>
      <c r="F302" s="97">
        <v>10367.5</v>
      </c>
      <c r="G302" s="97">
        <v>3455.8333333333335</v>
      </c>
      <c r="H302" s="97"/>
      <c r="I302" s="97">
        <v>713</v>
      </c>
      <c r="J302" s="97">
        <v>237.66666666666666</v>
      </c>
      <c r="K302" s="97"/>
      <c r="M302" s="97" t="str">
        <f t="shared" si="19"/>
        <v>All causes</v>
      </c>
      <c r="N302" s="2" t="b">
        <f t="shared" si="20"/>
        <v>1</v>
      </c>
      <c r="R302" s="2" t="e">
        <f>F302=#REF!</f>
        <v>#REF!</v>
      </c>
      <c r="S302" s="2" t="e">
        <f>G302=#REF!</f>
        <v>#REF!</v>
      </c>
      <c r="T302" s="2" t="e">
        <f>H302=#REF!</f>
        <v>#REF!</v>
      </c>
      <c r="U302" s="2" t="e">
        <f>I302=#REF!</f>
        <v>#REF!</v>
      </c>
      <c r="V302" s="2" t="e">
        <f>J302=#REF!</f>
        <v>#REF!</v>
      </c>
      <c r="W302" s="2" t="e">
        <f>K302=#REF!</f>
        <v>#REF!</v>
      </c>
    </row>
    <row r="303" spans="1:23" x14ac:dyDescent="0.25">
      <c r="A303" s="2" t="str">
        <f t="shared" si="18"/>
        <v>Aneurin Bevan UHB_1</v>
      </c>
      <c r="B303" s="104" t="s">
        <v>123</v>
      </c>
      <c r="C303" s="104" t="s">
        <v>73</v>
      </c>
      <c r="D303" s="107">
        <v>1</v>
      </c>
      <c r="E303" s="104" t="s">
        <v>23</v>
      </c>
      <c r="F303" s="104">
        <v>8845.5</v>
      </c>
      <c r="G303" s="104">
        <v>2948.5</v>
      </c>
      <c r="H303" s="104">
        <v>10.8408706522538</v>
      </c>
      <c r="I303" s="104">
        <v>829</v>
      </c>
      <c r="J303" s="104">
        <v>276.33333333333331</v>
      </c>
      <c r="K303" s="104">
        <v>13.5236</v>
      </c>
      <c r="M303" s="104" t="str">
        <f t="shared" si="19"/>
        <v>Coronary heart disease</v>
      </c>
      <c r="N303" s="2" t="b">
        <f t="shared" si="20"/>
        <v>1</v>
      </c>
      <c r="P303" s="2" t="s">
        <v>160</v>
      </c>
      <c r="R303" s="2" t="e">
        <f>F303=#REF!</f>
        <v>#REF!</v>
      </c>
      <c r="S303" s="2" t="e">
        <f>G303=#REF!</f>
        <v>#REF!</v>
      </c>
      <c r="T303" s="2" t="e">
        <f>H303=#REF!</f>
        <v>#REF!</v>
      </c>
      <c r="U303" s="2" t="e">
        <f>I303=#REF!</f>
        <v>#REF!</v>
      </c>
      <c r="V303" s="2" t="e">
        <f>J303=#REF!</f>
        <v>#REF!</v>
      </c>
      <c r="W303" s="88" t="e">
        <f>K303-#REF!</f>
        <v>#REF!</v>
      </c>
    </row>
    <row r="304" spans="1:23" x14ac:dyDescent="0.25">
      <c r="A304" s="2" t="str">
        <f t="shared" si="18"/>
        <v>Aneurin Bevan UHB_2</v>
      </c>
      <c r="B304" s="104" t="s">
        <v>123</v>
      </c>
      <c r="C304" s="104" t="s">
        <v>73</v>
      </c>
      <c r="D304" s="107">
        <v>2</v>
      </c>
      <c r="E304" s="104" t="s">
        <v>24</v>
      </c>
      <c r="F304" s="104">
        <v>6158</v>
      </c>
      <c r="G304" s="104">
        <v>2052.6666666666665</v>
      </c>
      <c r="H304" s="104">
        <v>7.5471235630070801</v>
      </c>
      <c r="I304" s="104">
        <v>220</v>
      </c>
      <c r="J304" s="104">
        <v>73.333333333333329</v>
      </c>
      <c r="K304" s="104">
        <v>3.5889000000000002</v>
      </c>
      <c r="M304" s="104" t="str">
        <f t="shared" si="19"/>
        <v>Accidents</v>
      </c>
      <c r="N304" s="2" t="b">
        <f t="shared" si="20"/>
        <v>1</v>
      </c>
      <c r="P304" s="2" t="s">
        <v>161</v>
      </c>
      <c r="R304" s="2" t="e">
        <f>F304=#REF!</f>
        <v>#REF!</v>
      </c>
      <c r="S304" s="2" t="e">
        <f>G304=#REF!</f>
        <v>#REF!</v>
      </c>
      <c r="T304" s="2" t="e">
        <f>H304=#REF!</f>
        <v>#REF!</v>
      </c>
      <c r="U304" s="2" t="e">
        <f>I304=#REF!</f>
        <v>#REF!</v>
      </c>
      <c r="V304" s="2" t="e">
        <f>J304=#REF!</f>
        <v>#REF!</v>
      </c>
      <c r="W304" s="88" t="e">
        <f>K304-#REF!</f>
        <v>#REF!</v>
      </c>
    </row>
    <row r="305" spans="1:23" x14ac:dyDescent="0.25">
      <c r="A305" s="2" t="str">
        <f t="shared" si="18"/>
        <v>Aneurin Bevan UHB_3</v>
      </c>
      <c r="B305" s="104" t="s">
        <v>123</v>
      </c>
      <c r="C305" s="104" t="s">
        <v>73</v>
      </c>
      <c r="D305" s="107">
        <v>3</v>
      </c>
      <c r="E305" s="104" t="s">
        <v>96</v>
      </c>
      <c r="F305" s="104">
        <v>5364</v>
      </c>
      <c r="G305" s="104">
        <v>1788</v>
      </c>
      <c r="H305" s="104">
        <v>6.5740127950584597</v>
      </c>
      <c r="I305" s="104">
        <v>72</v>
      </c>
      <c r="J305" s="104">
        <v>24</v>
      </c>
      <c r="K305" s="104">
        <v>1.1745000000000001</v>
      </c>
      <c r="M305" s="104" t="str">
        <f t="shared" si="19"/>
        <v>Infant deaths*</v>
      </c>
      <c r="N305" s="2" t="b">
        <f t="shared" si="20"/>
        <v>1</v>
      </c>
      <c r="P305" s="2" t="s">
        <v>164</v>
      </c>
      <c r="R305" s="2" t="e">
        <f>F305=#REF!</f>
        <v>#REF!</v>
      </c>
      <c r="S305" s="2" t="e">
        <f>G305=#REF!</f>
        <v>#REF!</v>
      </c>
      <c r="T305" s="2" t="e">
        <f>H305=#REF!</f>
        <v>#REF!</v>
      </c>
      <c r="U305" s="2" t="e">
        <f>I305=#REF!</f>
        <v>#REF!</v>
      </c>
      <c r="V305" s="2" t="e">
        <f>J305=#REF!</f>
        <v>#REF!</v>
      </c>
      <c r="W305" s="88" t="e">
        <f>K305-#REF!</f>
        <v>#REF!</v>
      </c>
    </row>
    <row r="306" spans="1:23" x14ac:dyDescent="0.25">
      <c r="A306" s="2" t="str">
        <f t="shared" si="18"/>
        <v>Aneurin Bevan UHB_4</v>
      </c>
      <c r="B306" s="104" t="s">
        <v>123</v>
      </c>
      <c r="C306" s="104" t="s">
        <v>73</v>
      </c>
      <c r="D306" s="107">
        <v>4</v>
      </c>
      <c r="E306" s="104" t="s">
        <v>25</v>
      </c>
      <c r="F306" s="104">
        <v>4885</v>
      </c>
      <c r="G306" s="104">
        <v>1628.3333333333333</v>
      </c>
      <c r="H306" s="104">
        <v>5.9869598254773599</v>
      </c>
      <c r="I306" s="104">
        <v>558</v>
      </c>
      <c r="J306" s="104">
        <v>186</v>
      </c>
      <c r="K306" s="104">
        <v>9.1027000000000005</v>
      </c>
      <c r="M306" s="104" t="str">
        <f t="shared" si="19"/>
        <v>Lung cancer</v>
      </c>
      <c r="N306" s="2" t="b">
        <f t="shared" si="20"/>
        <v>1</v>
      </c>
      <c r="P306" s="2" t="s">
        <v>162</v>
      </c>
      <c r="R306" s="2" t="e">
        <f>F306=#REF!</f>
        <v>#REF!</v>
      </c>
      <c r="S306" s="2" t="e">
        <f>G306=#REF!</f>
        <v>#REF!</v>
      </c>
      <c r="T306" s="2" t="e">
        <f>H306=#REF!</f>
        <v>#REF!</v>
      </c>
      <c r="U306" s="2" t="e">
        <f>I306=#REF!</f>
        <v>#REF!</v>
      </c>
      <c r="V306" s="2" t="e">
        <f>J306=#REF!</f>
        <v>#REF!</v>
      </c>
      <c r="W306" s="88" t="e">
        <f>K306-#REF!</f>
        <v>#REF!</v>
      </c>
    </row>
    <row r="307" spans="1:23" x14ac:dyDescent="0.25">
      <c r="A307" s="2" t="str">
        <f t="shared" si="18"/>
        <v>Aneurin Bevan UHB_5</v>
      </c>
      <c r="B307" s="104" t="s">
        <v>123</v>
      </c>
      <c r="C307" s="104" t="s">
        <v>73</v>
      </c>
      <c r="D307" s="107">
        <v>5</v>
      </c>
      <c r="E307" s="104" t="s">
        <v>27</v>
      </c>
      <c r="F307" s="104">
        <v>4276.5</v>
      </c>
      <c r="G307" s="104">
        <v>1425.5</v>
      </c>
      <c r="H307" s="104">
        <v>5.2411942054562797</v>
      </c>
      <c r="I307" s="104">
        <v>139</v>
      </c>
      <c r="J307" s="104">
        <v>46.333333333333336</v>
      </c>
      <c r="K307" s="104">
        <v>2.2675000000000001</v>
      </c>
      <c r="M307" s="104" t="str">
        <f t="shared" si="19"/>
        <v>Suicides</v>
      </c>
      <c r="N307" s="2" t="b">
        <f t="shared" si="20"/>
        <v>1</v>
      </c>
      <c r="P307" s="2" t="s">
        <v>163</v>
      </c>
      <c r="R307" s="2" t="e">
        <f>F307=#REF!</f>
        <v>#REF!</v>
      </c>
      <c r="S307" s="2" t="e">
        <f>G307=#REF!</f>
        <v>#REF!</v>
      </c>
      <c r="T307" s="2" t="e">
        <f>H307=#REF!</f>
        <v>#REF!</v>
      </c>
      <c r="U307" s="2" t="e">
        <f>I307=#REF!</f>
        <v>#REF!</v>
      </c>
      <c r="V307" s="2" t="e">
        <f>J307=#REF!</f>
        <v>#REF!</v>
      </c>
      <c r="W307" s="88" t="e">
        <f>K307-#REF!</f>
        <v>#REF!</v>
      </c>
    </row>
    <row r="308" spans="1:23" x14ac:dyDescent="0.25">
      <c r="A308" s="2" t="str">
        <f t="shared" si="18"/>
        <v>Aneurin Bevan UHB_6</v>
      </c>
      <c r="B308" s="104" t="s">
        <v>123</v>
      </c>
      <c r="C308" s="104" t="s">
        <v>73</v>
      </c>
      <c r="D308" s="107">
        <v>6</v>
      </c>
      <c r="E308" s="104" t="s">
        <v>28</v>
      </c>
      <c r="F308" s="104">
        <v>3486</v>
      </c>
      <c r="G308" s="104">
        <v>1162</v>
      </c>
      <c r="H308" s="104">
        <v>4.2723729686006298</v>
      </c>
      <c r="I308" s="104">
        <v>168</v>
      </c>
      <c r="J308" s="104">
        <v>56</v>
      </c>
      <c r="K308" s="104">
        <v>2.7406000000000001</v>
      </c>
      <c r="M308" s="104" t="str">
        <f t="shared" si="19"/>
        <v>Alcoholic liver disease</v>
      </c>
      <c r="N308" s="2" t="b">
        <f t="shared" si="20"/>
        <v>1</v>
      </c>
      <c r="P308" s="2" t="s">
        <v>28</v>
      </c>
      <c r="R308" s="2" t="e">
        <f>F308=#REF!</f>
        <v>#REF!</v>
      </c>
      <c r="S308" s="2" t="e">
        <f>G308=#REF!</f>
        <v>#REF!</v>
      </c>
      <c r="T308" s="2" t="e">
        <f>H308=#REF!</f>
        <v>#REF!</v>
      </c>
      <c r="U308" s="2" t="e">
        <f>I308=#REF!</f>
        <v>#REF!</v>
      </c>
      <c r="V308" s="2" t="e">
        <f>J308=#REF!</f>
        <v>#REF!</v>
      </c>
      <c r="W308" s="88" t="e">
        <f>K308-#REF!</f>
        <v>#REF!</v>
      </c>
    </row>
    <row r="309" spans="1:23" x14ac:dyDescent="0.25">
      <c r="A309" s="2" t="str">
        <f t="shared" si="18"/>
        <v>Aneurin Bevan UHB_7</v>
      </c>
      <c r="B309" s="104" t="s">
        <v>123</v>
      </c>
      <c r="C309" s="104" t="s">
        <v>73</v>
      </c>
      <c r="D309" s="107">
        <v>7</v>
      </c>
      <c r="E309" s="104" t="s">
        <v>29</v>
      </c>
      <c r="F309" s="104">
        <v>2920.5</v>
      </c>
      <c r="G309" s="104">
        <v>973.5</v>
      </c>
      <c r="H309" s="104">
        <v>3.5793073020074999</v>
      </c>
      <c r="I309" s="104">
        <v>353</v>
      </c>
      <c r="J309" s="104">
        <v>117.66666666666667</v>
      </c>
      <c r="K309" s="104">
        <v>5.7584999999999997</v>
      </c>
      <c r="M309" s="104" t="str">
        <f t="shared" si="19"/>
        <v>COPD</v>
      </c>
      <c r="N309" s="2" t="b">
        <f t="shared" si="20"/>
        <v>1</v>
      </c>
      <c r="P309" s="2" t="s">
        <v>165</v>
      </c>
      <c r="R309" s="2" t="e">
        <f>F309=#REF!</f>
        <v>#REF!</v>
      </c>
      <c r="S309" s="2" t="e">
        <f>G309=#REF!</f>
        <v>#REF!</v>
      </c>
      <c r="T309" s="2" t="e">
        <f>H309=#REF!</f>
        <v>#REF!</v>
      </c>
      <c r="U309" s="2" t="e">
        <f>I309=#REF!</f>
        <v>#REF!</v>
      </c>
      <c r="V309" s="2" t="e">
        <f>J309=#REF!</f>
        <v>#REF!</v>
      </c>
      <c r="W309" s="88" t="e">
        <f>K309-#REF!</f>
        <v>#REF!</v>
      </c>
    </row>
    <row r="310" spans="1:23" x14ac:dyDescent="0.25">
      <c r="A310" s="2" t="str">
        <f t="shared" si="18"/>
        <v>Aneurin Bevan UHB_8</v>
      </c>
      <c r="B310" s="104" t="s">
        <v>123</v>
      </c>
      <c r="C310" s="104" t="s">
        <v>73</v>
      </c>
      <c r="D310" s="107">
        <v>8</v>
      </c>
      <c r="E310" s="104" t="s">
        <v>30</v>
      </c>
      <c r="F310" s="104">
        <v>2515</v>
      </c>
      <c r="G310" s="104">
        <v>838.33333333333337</v>
      </c>
      <c r="H310" s="104">
        <v>3.0823344853788299</v>
      </c>
      <c r="I310" s="104">
        <v>178</v>
      </c>
      <c r="J310" s="104">
        <v>59.333333333333336</v>
      </c>
      <c r="K310" s="104">
        <v>2.9037000000000002</v>
      </c>
      <c r="M310" s="104" t="str">
        <f t="shared" si="19"/>
        <v>Breast cancer</v>
      </c>
      <c r="N310" s="2" t="b">
        <f t="shared" si="20"/>
        <v>1</v>
      </c>
      <c r="P310" s="2" t="s">
        <v>167</v>
      </c>
      <c r="R310" s="2" t="e">
        <f>F310=#REF!</f>
        <v>#REF!</v>
      </c>
      <c r="S310" s="2" t="e">
        <f>G310=#REF!</f>
        <v>#REF!</v>
      </c>
      <c r="T310" s="2" t="e">
        <f>H310=#REF!</f>
        <v>#REF!</v>
      </c>
      <c r="U310" s="2" t="e">
        <f>I310=#REF!</f>
        <v>#REF!</v>
      </c>
      <c r="V310" s="2" t="e">
        <f>J310=#REF!</f>
        <v>#REF!</v>
      </c>
      <c r="W310" s="88" t="e">
        <f>K310-#REF!</f>
        <v>#REF!</v>
      </c>
    </row>
    <row r="311" spans="1:23" x14ac:dyDescent="0.25">
      <c r="A311" s="2" t="str">
        <f t="shared" si="18"/>
        <v>Aneurin Bevan UHB_9</v>
      </c>
      <c r="B311" s="104" t="s">
        <v>123</v>
      </c>
      <c r="C311" s="104" t="s">
        <v>73</v>
      </c>
      <c r="D311" s="107">
        <v>9</v>
      </c>
      <c r="E311" s="104" t="s">
        <v>31</v>
      </c>
      <c r="F311" s="104">
        <v>2281</v>
      </c>
      <c r="G311" s="104">
        <v>760.33333333333337</v>
      </c>
      <c r="H311" s="104">
        <v>2.7955486923058102</v>
      </c>
      <c r="I311" s="104">
        <v>220</v>
      </c>
      <c r="J311" s="104">
        <v>73.333333333333329</v>
      </c>
      <c r="K311" s="104">
        <v>3.5889000000000002</v>
      </c>
      <c r="M311" s="104" t="str">
        <f t="shared" si="19"/>
        <v>Colorectal cancer</v>
      </c>
      <c r="N311" s="2" t="b">
        <f t="shared" si="20"/>
        <v>1</v>
      </c>
      <c r="P311" s="2" t="s">
        <v>166</v>
      </c>
      <c r="R311" s="2" t="e">
        <f>F311=#REF!</f>
        <v>#REF!</v>
      </c>
      <c r="S311" s="2" t="e">
        <f>G311=#REF!</f>
        <v>#REF!</v>
      </c>
      <c r="T311" s="2" t="e">
        <f>H311=#REF!</f>
        <v>#REF!</v>
      </c>
      <c r="U311" s="2" t="e">
        <f>I311=#REF!</f>
        <v>#REF!</v>
      </c>
      <c r="V311" s="2" t="e">
        <f>J311=#REF!</f>
        <v>#REF!</v>
      </c>
      <c r="W311" s="88" t="e">
        <f>K311-#REF!</f>
        <v>#REF!</v>
      </c>
    </row>
    <row r="312" spans="1:23" x14ac:dyDescent="0.25">
      <c r="A312" s="2" t="str">
        <f t="shared" si="18"/>
        <v>Aneurin Bevan UHB_10</v>
      </c>
      <c r="B312" s="104" t="s">
        <v>123</v>
      </c>
      <c r="C312" s="104" t="s">
        <v>73</v>
      </c>
      <c r="D312" s="107">
        <v>10</v>
      </c>
      <c r="E312" s="104" t="s">
        <v>32</v>
      </c>
      <c r="F312" s="104">
        <v>2189.5</v>
      </c>
      <c r="G312" s="104">
        <v>729.83333333333337</v>
      </c>
      <c r="H312" s="104">
        <v>2.6834080937323801</v>
      </c>
      <c r="I312" s="104">
        <v>189</v>
      </c>
      <c r="J312" s="104">
        <v>63</v>
      </c>
      <c r="K312" s="104">
        <v>3.0831</v>
      </c>
      <c r="M312" s="104" t="str">
        <f t="shared" si="19"/>
        <v>Pneumonia</v>
      </c>
      <c r="N312" s="2" t="b">
        <f t="shared" si="20"/>
        <v>1</v>
      </c>
      <c r="P312" s="2" t="s">
        <v>168</v>
      </c>
      <c r="R312" s="2" t="e">
        <f>F312=#REF!</f>
        <v>#REF!</v>
      </c>
      <c r="S312" s="2" t="e">
        <f>G312=#REF!</f>
        <v>#REF!</v>
      </c>
      <c r="T312" s="2" t="e">
        <f>H312=#REF!</f>
        <v>#REF!</v>
      </c>
      <c r="U312" s="2" t="e">
        <f>I312=#REF!</f>
        <v>#REF!</v>
      </c>
      <c r="V312" s="2" t="e">
        <f>J312=#REF!</f>
        <v>#REF!</v>
      </c>
      <c r="W312" s="88" t="e">
        <f>K312-#REF!</f>
        <v>#REF!</v>
      </c>
    </row>
    <row r="313" spans="1:23" x14ac:dyDescent="0.25">
      <c r="A313" s="2" t="str">
        <f t="shared" si="18"/>
        <v>Aneurin Bevan UHB_11</v>
      </c>
      <c r="B313" s="104" t="s">
        <v>123</v>
      </c>
      <c r="C313" s="104" t="s">
        <v>73</v>
      </c>
      <c r="D313" s="107">
        <v>11</v>
      </c>
      <c r="E313" s="104" t="s">
        <v>43</v>
      </c>
      <c r="F313" s="104">
        <v>42921</v>
      </c>
      <c r="G313" s="104">
        <v>14307.000000000002</v>
      </c>
      <c r="H313" s="104">
        <v>52.603132583278125</v>
      </c>
      <c r="I313" s="104">
        <v>2926</v>
      </c>
      <c r="J313" s="104">
        <v>975.33333333333337</v>
      </c>
      <c r="K313" s="104">
        <v>47.731999999999999</v>
      </c>
      <c r="M313" s="104" t="str">
        <f t="shared" si="19"/>
        <v>Top 10</v>
      </c>
      <c r="N313" s="2" t="b">
        <f t="shared" si="20"/>
        <v>1</v>
      </c>
      <c r="R313" s="2" t="e">
        <f>F313=#REF!</f>
        <v>#REF!</v>
      </c>
      <c r="S313" s="2" t="e">
        <f>G313=#REF!</f>
        <v>#REF!</v>
      </c>
      <c r="T313" s="88" t="e">
        <f>H313-#REF!</f>
        <v>#REF!</v>
      </c>
      <c r="U313" s="2" t="e">
        <f>I313=#REF!</f>
        <v>#REF!</v>
      </c>
      <c r="V313" s="2" t="e">
        <f>J313=#REF!</f>
        <v>#REF!</v>
      </c>
      <c r="W313" s="93" t="e">
        <f>K313-#REF!</f>
        <v>#REF!</v>
      </c>
    </row>
    <row r="314" spans="1:23" x14ac:dyDescent="0.25">
      <c r="A314" s="2" t="str">
        <f t="shared" si="18"/>
        <v>Aneurin Bevan UHB_12</v>
      </c>
      <c r="B314" s="104" t="s">
        <v>123</v>
      </c>
      <c r="C314" s="104" t="s">
        <v>73</v>
      </c>
      <c r="D314" s="107">
        <v>12</v>
      </c>
      <c r="E314" s="104" t="s">
        <v>95</v>
      </c>
      <c r="F314" s="104">
        <v>81594</v>
      </c>
      <c r="G314" s="104">
        <v>27198</v>
      </c>
      <c r="H314" s="104"/>
      <c r="I314" s="104">
        <v>6130</v>
      </c>
      <c r="J314" s="104">
        <v>2043.3333333333333</v>
      </c>
      <c r="K314" s="104"/>
      <c r="M314" s="104" t="str">
        <f t="shared" si="19"/>
        <v>All causes</v>
      </c>
      <c r="N314" s="2" t="b">
        <f t="shared" si="20"/>
        <v>1</v>
      </c>
      <c r="R314" s="2" t="e">
        <f>F314=#REF!</f>
        <v>#REF!</v>
      </c>
      <c r="S314" s="2" t="e">
        <f>G314=#REF!</f>
        <v>#REF!</v>
      </c>
      <c r="T314" s="2" t="e">
        <f>H314=#REF!</f>
        <v>#REF!</v>
      </c>
      <c r="U314" s="2" t="e">
        <f>I314=#REF!</f>
        <v>#REF!</v>
      </c>
      <c r="V314" s="2" t="e">
        <f>J314=#REF!</f>
        <v>#REF!</v>
      </c>
      <c r="W314" s="2" t="e">
        <f>K314=#REF!</f>
        <v>#REF!</v>
      </c>
    </row>
    <row r="315" spans="1:23" x14ac:dyDescent="0.25">
      <c r="A315" s="2" t="str">
        <f t="shared" si="18"/>
        <v>Monmouthshire_1</v>
      </c>
      <c r="B315" s="102" t="s">
        <v>123</v>
      </c>
      <c r="C315" s="102" t="s">
        <v>85</v>
      </c>
      <c r="D315" s="108">
        <v>1</v>
      </c>
      <c r="E315" s="102" t="s">
        <v>23</v>
      </c>
      <c r="F315" s="102">
        <v>1155</v>
      </c>
      <c r="G315" s="102">
        <v>385</v>
      </c>
      <c r="H315" s="102">
        <v>10.5373597299516</v>
      </c>
      <c r="I315" s="102">
        <v>110</v>
      </c>
      <c r="J315" s="102">
        <v>36.666666666666664</v>
      </c>
      <c r="K315" s="102">
        <v>13.033099999999999</v>
      </c>
      <c r="M315" s="102" t="str">
        <f t="shared" ref="M315:M346" si="21">VLOOKUP(E315,$E$4:$E$26,1,FALSE)</f>
        <v>Coronary heart disease</v>
      </c>
      <c r="N315" s="2" t="b">
        <f t="shared" ref="N315:N346" si="22">M315=E315</f>
        <v>1</v>
      </c>
      <c r="P315" s="2" t="s">
        <v>160</v>
      </c>
      <c r="R315" s="2" t="e">
        <f>F315=#REF!</f>
        <v>#REF!</v>
      </c>
      <c r="S315" s="2" t="e">
        <f>G315=#REF!</f>
        <v>#REF!</v>
      </c>
      <c r="T315" s="2" t="e">
        <f>H315=#REF!</f>
        <v>#REF!</v>
      </c>
      <c r="U315" s="2" t="e">
        <f>I315=#REF!</f>
        <v>#REF!</v>
      </c>
      <c r="V315" s="2" t="e">
        <f>J315=#REF!</f>
        <v>#REF!</v>
      </c>
      <c r="W315" s="92" t="e">
        <f>K315-#REF!</f>
        <v>#REF!</v>
      </c>
    </row>
    <row r="316" spans="1:23" x14ac:dyDescent="0.25">
      <c r="A316" s="2" t="str">
        <f t="shared" si="18"/>
        <v>Monmouthshire_2</v>
      </c>
      <c r="B316" s="102" t="s">
        <v>123</v>
      </c>
      <c r="C316" s="102" t="s">
        <v>85</v>
      </c>
      <c r="D316" s="108">
        <v>2</v>
      </c>
      <c r="E316" s="102" t="s">
        <v>27</v>
      </c>
      <c r="F316" s="102">
        <v>789</v>
      </c>
      <c r="G316" s="102">
        <v>263</v>
      </c>
      <c r="H316" s="102">
        <v>7.1982483350059301</v>
      </c>
      <c r="I316" s="102">
        <v>28</v>
      </c>
      <c r="J316" s="102">
        <v>9.3333333333333339</v>
      </c>
      <c r="K316" s="102">
        <v>3.3174999999999999</v>
      </c>
      <c r="M316" s="102" t="str">
        <f t="shared" si="21"/>
        <v>Suicides</v>
      </c>
      <c r="N316" s="2" t="b">
        <f t="shared" si="22"/>
        <v>1</v>
      </c>
      <c r="P316" s="2" t="s">
        <v>163</v>
      </c>
      <c r="R316" s="2" t="e">
        <f>F316=#REF!</f>
        <v>#REF!</v>
      </c>
      <c r="S316" s="2" t="e">
        <f>G316=#REF!</f>
        <v>#REF!</v>
      </c>
      <c r="T316" s="2" t="e">
        <f>H316=#REF!</f>
        <v>#REF!</v>
      </c>
      <c r="U316" s="2" t="e">
        <f>I316=#REF!</f>
        <v>#REF!</v>
      </c>
      <c r="V316" s="2" t="e">
        <f>J316=#REF!</f>
        <v>#REF!</v>
      </c>
      <c r="W316" s="92" t="e">
        <f>K316-#REF!</f>
        <v>#REF!</v>
      </c>
    </row>
    <row r="317" spans="1:23" x14ac:dyDescent="0.25">
      <c r="A317" s="2" t="str">
        <f t="shared" si="18"/>
        <v>Monmouthshire_3</v>
      </c>
      <c r="B317" s="102" t="s">
        <v>123</v>
      </c>
      <c r="C317" s="102" t="s">
        <v>85</v>
      </c>
      <c r="D317" s="108">
        <v>3</v>
      </c>
      <c r="E317" s="102" t="s">
        <v>24</v>
      </c>
      <c r="F317" s="102">
        <v>749.5</v>
      </c>
      <c r="G317" s="102">
        <v>249.83333333333334</v>
      </c>
      <c r="H317" s="102">
        <v>6.8378797554967603</v>
      </c>
      <c r="I317" s="102">
        <v>27</v>
      </c>
      <c r="J317" s="102">
        <v>9</v>
      </c>
      <c r="K317" s="102">
        <v>3.1989999999999998</v>
      </c>
      <c r="M317" s="102" t="str">
        <f t="shared" si="21"/>
        <v>Accidents</v>
      </c>
      <c r="N317" s="2" t="b">
        <f t="shared" si="22"/>
        <v>1</v>
      </c>
      <c r="P317" s="2" t="s">
        <v>161</v>
      </c>
      <c r="R317" s="2" t="e">
        <f>F317=#REF!</f>
        <v>#REF!</v>
      </c>
      <c r="S317" s="2" t="e">
        <f>G317=#REF!</f>
        <v>#REF!</v>
      </c>
      <c r="T317" s="2" t="e">
        <f>H317=#REF!</f>
        <v>#REF!</v>
      </c>
      <c r="U317" s="2" t="e">
        <f>I317=#REF!</f>
        <v>#REF!</v>
      </c>
      <c r="V317" s="2" t="e">
        <f>J317=#REF!</f>
        <v>#REF!</v>
      </c>
      <c r="W317" s="92" t="e">
        <f>K317-#REF!</f>
        <v>#REF!</v>
      </c>
    </row>
    <row r="318" spans="1:23" x14ac:dyDescent="0.25">
      <c r="A318" s="2" t="str">
        <f t="shared" si="18"/>
        <v>Monmouthshire_4</v>
      </c>
      <c r="B318" s="102" t="s">
        <v>123</v>
      </c>
      <c r="C318" s="102" t="s">
        <v>85</v>
      </c>
      <c r="D318" s="108">
        <v>4</v>
      </c>
      <c r="E318" s="102" t="s">
        <v>96</v>
      </c>
      <c r="F318" s="102">
        <v>670.5</v>
      </c>
      <c r="G318" s="102">
        <v>223.5</v>
      </c>
      <c r="H318" s="102">
        <v>6.1171425964784198</v>
      </c>
      <c r="I318" s="102">
        <v>9</v>
      </c>
      <c r="J318" s="102">
        <v>3</v>
      </c>
      <c r="K318" s="102">
        <v>1.0663</v>
      </c>
      <c r="M318" s="102" t="str">
        <f t="shared" si="21"/>
        <v>Infant deaths*</v>
      </c>
      <c r="N318" s="2" t="b">
        <f t="shared" si="22"/>
        <v>1</v>
      </c>
      <c r="P318" s="2" t="s">
        <v>164</v>
      </c>
      <c r="R318" s="2" t="e">
        <f>F318=#REF!</f>
        <v>#REF!</v>
      </c>
      <c r="S318" s="2" t="e">
        <f>G318=#REF!</f>
        <v>#REF!</v>
      </c>
      <c r="T318" s="2" t="e">
        <f>H318=#REF!</f>
        <v>#REF!</v>
      </c>
      <c r="U318" s="2" t="e">
        <f>I318=#REF!</f>
        <v>#REF!</v>
      </c>
      <c r="V318" s="2" t="e">
        <f>J318=#REF!</f>
        <v>#REF!</v>
      </c>
      <c r="W318" s="92" t="e">
        <f>K318-#REF!</f>
        <v>#REF!</v>
      </c>
    </row>
    <row r="319" spans="1:23" x14ac:dyDescent="0.25">
      <c r="A319" s="2" t="str">
        <f t="shared" si="18"/>
        <v>Monmouthshire_5</v>
      </c>
      <c r="B319" s="102" t="s">
        <v>123</v>
      </c>
      <c r="C319" s="102" t="s">
        <v>85</v>
      </c>
      <c r="D319" s="108">
        <v>5</v>
      </c>
      <c r="E319" s="102" t="s">
        <v>25</v>
      </c>
      <c r="F319" s="102">
        <v>630.5</v>
      </c>
      <c r="G319" s="102">
        <v>210.16666666666666</v>
      </c>
      <c r="H319" s="102">
        <v>5.7522123893805297</v>
      </c>
      <c r="I319" s="102">
        <v>69</v>
      </c>
      <c r="J319" s="102">
        <v>23</v>
      </c>
      <c r="K319" s="102">
        <v>8.1753</v>
      </c>
      <c r="M319" s="102" t="str">
        <f t="shared" si="21"/>
        <v>Lung cancer</v>
      </c>
      <c r="N319" s="2" t="b">
        <f t="shared" si="22"/>
        <v>1</v>
      </c>
      <c r="P319" s="2" t="s">
        <v>162</v>
      </c>
      <c r="R319" s="2" t="e">
        <f>F319=#REF!</f>
        <v>#REF!</v>
      </c>
      <c r="S319" s="2" t="e">
        <f>G319=#REF!</f>
        <v>#REF!</v>
      </c>
      <c r="T319" s="2" t="e">
        <f>H319=#REF!</f>
        <v>#REF!</v>
      </c>
      <c r="U319" s="2" t="e">
        <f>I319=#REF!</f>
        <v>#REF!</v>
      </c>
      <c r="V319" s="2" t="e">
        <f>J319=#REF!</f>
        <v>#REF!</v>
      </c>
      <c r="W319" s="92" t="e">
        <f>K319-#REF!</f>
        <v>#REF!</v>
      </c>
    </row>
    <row r="320" spans="1:23" x14ac:dyDescent="0.25">
      <c r="A320" s="2" t="str">
        <f t="shared" si="18"/>
        <v>Monmouthshire_6</v>
      </c>
      <c r="B320" s="102" t="s">
        <v>123</v>
      </c>
      <c r="C320" s="102" t="s">
        <v>85</v>
      </c>
      <c r="D320" s="108">
        <v>6</v>
      </c>
      <c r="E320" s="102" t="s">
        <v>30</v>
      </c>
      <c r="F320" s="102">
        <v>573</v>
      </c>
      <c r="G320" s="102">
        <v>191</v>
      </c>
      <c r="H320" s="102">
        <v>5.2276252166773096</v>
      </c>
      <c r="I320" s="102">
        <v>36</v>
      </c>
      <c r="J320" s="102">
        <v>12</v>
      </c>
      <c r="K320" s="102">
        <v>4.2653999999999996</v>
      </c>
      <c r="M320" s="102" t="str">
        <f t="shared" si="21"/>
        <v>Breast cancer</v>
      </c>
      <c r="N320" s="2" t="b">
        <f t="shared" si="22"/>
        <v>1</v>
      </c>
      <c r="P320" s="2" t="s">
        <v>167</v>
      </c>
      <c r="R320" s="2" t="e">
        <f>F320=#REF!</f>
        <v>#REF!</v>
      </c>
      <c r="S320" s="2" t="e">
        <f>G320=#REF!</f>
        <v>#REF!</v>
      </c>
      <c r="T320" s="2" t="e">
        <f>H320=#REF!</f>
        <v>#REF!</v>
      </c>
      <c r="U320" s="2" t="e">
        <f>I320=#REF!</f>
        <v>#REF!</v>
      </c>
      <c r="V320" s="2" t="e">
        <f>J320=#REF!</f>
        <v>#REF!</v>
      </c>
      <c r="W320" s="92" t="e">
        <f>K320-#REF!</f>
        <v>#REF!</v>
      </c>
    </row>
    <row r="321" spans="1:23" x14ac:dyDescent="0.25">
      <c r="A321" s="2" t="str">
        <f t="shared" si="18"/>
        <v>Monmouthshire_7</v>
      </c>
      <c r="B321" s="102" t="s">
        <v>123</v>
      </c>
      <c r="C321" s="102" t="s">
        <v>85</v>
      </c>
      <c r="D321" s="108">
        <v>7</v>
      </c>
      <c r="E321" s="102" t="s">
        <v>28</v>
      </c>
      <c r="F321" s="102">
        <v>429.5</v>
      </c>
      <c r="G321" s="102">
        <v>143.16666666666666</v>
      </c>
      <c r="H321" s="102">
        <v>3.91843809871362</v>
      </c>
      <c r="I321" s="102">
        <v>23</v>
      </c>
      <c r="J321" s="102">
        <v>7.666666666666667</v>
      </c>
      <c r="K321" s="102">
        <v>2.7250999999999999</v>
      </c>
      <c r="M321" s="102" t="str">
        <f t="shared" si="21"/>
        <v>Alcoholic liver disease</v>
      </c>
      <c r="N321" s="2" t="b">
        <f t="shared" si="22"/>
        <v>1</v>
      </c>
      <c r="P321" s="2" t="s">
        <v>28</v>
      </c>
      <c r="R321" s="2" t="e">
        <f>F321=#REF!</f>
        <v>#REF!</v>
      </c>
      <c r="S321" s="2" t="e">
        <f>G321=#REF!</f>
        <v>#REF!</v>
      </c>
      <c r="T321" s="2" t="e">
        <f>H321=#REF!</f>
        <v>#REF!</v>
      </c>
      <c r="U321" s="2" t="e">
        <f>I321=#REF!</f>
        <v>#REF!</v>
      </c>
      <c r="V321" s="2" t="e">
        <f>J321=#REF!</f>
        <v>#REF!</v>
      </c>
      <c r="W321" s="92" t="e">
        <f>K321-#REF!</f>
        <v>#REF!</v>
      </c>
    </row>
    <row r="322" spans="1:23" x14ac:dyDescent="0.25">
      <c r="A322" s="2" t="str">
        <f t="shared" si="18"/>
        <v>Monmouthshire_8</v>
      </c>
      <c r="B322" s="102" t="s">
        <v>123</v>
      </c>
      <c r="C322" s="102" t="s">
        <v>85</v>
      </c>
      <c r="D322" s="108">
        <v>8</v>
      </c>
      <c r="E322" s="102" t="s">
        <v>31</v>
      </c>
      <c r="F322" s="102">
        <v>292</v>
      </c>
      <c r="G322" s="102">
        <v>97.333333333333329</v>
      </c>
      <c r="H322" s="102">
        <v>2.6639905118146201</v>
      </c>
      <c r="I322" s="102">
        <v>38</v>
      </c>
      <c r="J322" s="102">
        <v>12.666666666666666</v>
      </c>
      <c r="K322" s="102">
        <v>4.5023</v>
      </c>
      <c r="M322" s="102" t="str">
        <f t="shared" si="21"/>
        <v>Colorectal cancer</v>
      </c>
      <c r="N322" s="2" t="b">
        <f t="shared" si="22"/>
        <v>1</v>
      </c>
      <c r="P322" s="2" t="s">
        <v>166</v>
      </c>
      <c r="R322" s="2" t="e">
        <f>F322=#REF!</f>
        <v>#REF!</v>
      </c>
      <c r="S322" s="2" t="e">
        <f>G322=#REF!</f>
        <v>#REF!</v>
      </c>
      <c r="T322" s="2" t="e">
        <f>H322=#REF!</f>
        <v>#REF!</v>
      </c>
      <c r="U322" s="2" t="e">
        <f>I322=#REF!</f>
        <v>#REF!</v>
      </c>
      <c r="V322" s="2" t="e">
        <f>J322=#REF!</f>
        <v>#REF!</v>
      </c>
      <c r="W322" s="92" t="e">
        <f>K322-#REF!</f>
        <v>#REF!</v>
      </c>
    </row>
    <row r="323" spans="1:23" x14ac:dyDescent="0.25">
      <c r="A323" s="2" t="str">
        <f t="shared" si="18"/>
        <v>Monmouthshire_9</v>
      </c>
      <c r="B323" s="102" t="s">
        <v>123</v>
      </c>
      <c r="C323" s="102" t="s">
        <v>85</v>
      </c>
      <c r="D323" s="108">
        <v>9</v>
      </c>
      <c r="E323" s="102" t="s">
        <v>32</v>
      </c>
      <c r="F323" s="102">
        <v>284</v>
      </c>
      <c r="G323" s="102">
        <v>94.666666666666671</v>
      </c>
      <c r="H323" s="102">
        <v>2.5910044703950401</v>
      </c>
      <c r="I323" s="102">
        <v>20</v>
      </c>
      <c r="J323" s="102">
        <v>6.666666666666667</v>
      </c>
      <c r="K323" s="102">
        <v>2.3696000000000002</v>
      </c>
      <c r="M323" s="102" t="str">
        <f t="shared" si="21"/>
        <v>Pneumonia</v>
      </c>
      <c r="N323" s="2" t="b">
        <f t="shared" si="22"/>
        <v>1</v>
      </c>
      <c r="P323" s="2" t="s">
        <v>168</v>
      </c>
      <c r="R323" s="2" t="e">
        <f>F323=#REF!</f>
        <v>#REF!</v>
      </c>
      <c r="S323" s="2" t="e">
        <f>G323=#REF!</f>
        <v>#REF!</v>
      </c>
      <c r="T323" s="2" t="e">
        <f>H323=#REF!</f>
        <v>#REF!</v>
      </c>
      <c r="U323" s="2" t="e">
        <f>I323=#REF!</f>
        <v>#REF!</v>
      </c>
      <c r="V323" s="2" t="e">
        <f>J323=#REF!</f>
        <v>#REF!</v>
      </c>
      <c r="W323" s="92" t="e">
        <f>K323-#REF!</f>
        <v>#REF!</v>
      </c>
    </row>
    <row r="324" spans="1:23" x14ac:dyDescent="0.25">
      <c r="A324" s="2" t="str">
        <f t="shared" si="18"/>
        <v>Monmouthshire_10</v>
      </c>
      <c r="B324" s="102" t="s">
        <v>123</v>
      </c>
      <c r="C324" s="102" t="s">
        <v>85</v>
      </c>
      <c r="D324" s="108">
        <v>10</v>
      </c>
      <c r="E324" s="102" t="s">
        <v>29</v>
      </c>
      <c r="F324" s="102">
        <v>280.5</v>
      </c>
      <c r="G324" s="102">
        <v>93.5</v>
      </c>
      <c r="H324" s="102">
        <v>2.55907307727397</v>
      </c>
      <c r="I324" s="102">
        <v>35</v>
      </c>
      <c r="J324" s="102">
        <v>11.666666666666666</v>
      </c>
      <c r="K324" s="102">
        <v>4.1468999999999996</v>
      </c>
      <c r="M324" s="102" t="str">
        <f t="shared" si="21"/>
        <v>COPD</v>
      </c>
      <c r="N324" s="2" t="b">
        <f t="shared" si="22"/>
        <v>1</v>
      </c>
      <c r="P324" s="2" t="s">
        <v>165</v>
      </c>
      <c r="R324" s="2" t="e">
        <f>F324=#REF!</f>
        <v>#REF!</v>
      </c>
      <c r="S324" s="2" t="e">
        <f>G324=#REF!</f>
        <v>#REF!</v>
      </c>
      <c r="T324" s="2" t="e">
        <f>H324=#REF!</f>
        <v>#REF!</v>
      </c>
      <c r="U324" s="2" t="e">
        <f>I324=#REF!</f>
        <v>#REF!</v>
      </c>
      <c r="V324" s="2" t="e">
        <f>J324=#REF!</f>
        <v>#REF!</v>
      </c>
      <c r="W324" s="92" t="e">
        <f>K324-#REF!</f>
        <v>#REF!</v>
      </c>
    </row>
    <row r="325" spans="1:23" x14ac:dyDescent="0.25">
      <c r="A325" s="2" t="str">
        <f t="shared" si="18"/>
        <v>Monmouthshire_11</v>
      </c>
      <c r="B325" s="102" t="s">
        <v>123</v>
      </c>
      <c r="C325" s="102" t="s">
        <v>85</v>
      </c>
      <c r="D325" s="108">
        <v>11</v>
      </c>
      <c r="E325" s="102" t="s">
        <v>43</v>
      </c>
      <c r="F325" s="102">
        <v>5853.5</v>
      </c>
      <c r="G325" s="102">
        <v>1951.166666666667</v>
      </c>
      <c r="H325" s="102">
        <v>53.402974181187808</v>
      </c>
      <c r="I325" s="102">
        <v>395</v>
      </c>
      <c r="J325" s="102">
        <v>131.66666666666669</v>
      </c>
      <c r="K325" s="102">
        <v>46.800499999999992</v>
      </c>
      <c r="M325" s="102" t="str">
        <f t="shared" si="21"/>
        <v>Top 10</v>
      </c>
      <c r="N325" s="2" t="b">
        <f t="shared" si="22"/>
        <v>1</v>
      </c>
      <c r="R325" s="2" t="e">
        <f>F325=#REF!</f>
        <v>#REF!</v>
      </c>
      <c r="S325" s="2" t="e">
        <f>G325=#REF!</f>
        <v>#REF!</v>
      </c>
      <c r="T325" s="2" t="e">
        <f>H325=#REF!</f>
        <v>#REF!</v>
      </c>
      <c r="U325" s="2" t="e">
        <f>I325=#REF!</f>
        <v>#REF!</v>
      </c>
      <c r="V325" s="2" t="e">
        <f>J325=#REF!</f>
        <v>#REF!</v>
      </c>
      <c r="W325" s="93" t="e">
        <f>K325-#REF!</f>
        <v>#REF!</v>
      </c>
    </row>
    <row r="326" spans="1:23" x14ac:dyDescent="0.25">
      <c r="A326" s="2" t="str">
        <f t="shared" si="18"/>
        <v>Monmouthshire_12</v>
      </c>
      <c r="B326" s="102" t="s">
        <v>123</v>
      </c>
      <c r="C326" s="102" t="s">
        <v>85</v>
      </c>
      <c r="D326" s="108">
        <v>12</v>
      </c>
      <c r="E326" s="102" t="s">
        <v>95</v>
      </c>
      <c r="F326" s="102">
        <v>10961</v>
      </c>
      <c r="G326" s="102">
        <v>3653.6666666666665</v>
      </c>
      <c r="H326" s="102"/>
      <c r="I326" s="102">
        <v>844</v>
      </c>
      <c r="J326" s="102">
        <v>281.33333333333331</v>
      </c>
      <c r="K326" s="102"/>
      <c r="M326" s="102" t="str">
        <f t="shared" si="21"/>
        <v>All causes</v>
      </c>
      <c r="N326" s="2" t="b">
        <f t="shared" si="22"/>
        <v>1</v>
      </c>
      <c r="R326" s="2" t="e">
        <f>F326=#REF!</f>
        <v>#REF!</v>
      </c>
      <c r="S326" s="2" t="e">
        <f>G326=#REF!</f>
        <v>#REF!</v>
      </c>
      <c r="T326" s="2" t="e">
        <f>H326=#REF!</f>
        <v>#REF!</v>
      </c>
      <c r="U326" s="2" t="e">
        <f>I326=#REF!</f>
        <v>#REF!</v>
      </c>
      <c r="V326" s="2" t="e">
        <f>J326=#REF!</f>
        <v>#REF!</v>
      </c>
      <c r="W326" s="2" t="e">
        <f>K326=#REF!</f>
        <v>#REF!</v>
      </c>
    </row>
    <row r="327" spans="1:23" x14ac:dyDescent="0.25">
      <c r="A327" s="2" t="str">
        <f t="shared" si="18"/>
        <v>Newport_1</v>
      </c>
      <c r="B327" s="100" t="s">
        <v>123</v>
      </c>
      <c r="C327" s="100" t="s">
        <v>86</v>
      </c>
      <c r="D327" s="109">
        <v>1</v>
      </c>
      <c r="E327" s="100" t="s">
        <v>23</v>
      </c>
      <c r="F327" s="100">
        <v>2065</v>
      </c>
      <c r="G327" s="100">
        <v>688.33333333333337</v>
      </c>
      <c r="H327" s="100">
        <v>10.471071446681201</v>
      </c>
      <c r="I327" s="100">
        <v>182</v>
      </c>
      <c r="J327" s="100">
        <v>60.666666666666664</v>
      </c>
      <c r="K327" s="100">
        <v>12.6388</v>
      </c>
      <c r="M327" s="100" t="str">
        <f t="shared" si="21"/>
        <v>Coronary heart disease</v>
      </c>
      <c r="N327" s="2" t="b">
        <f t="shared" si="22"/>
        <v>1</v>
      </c>
      <c r="P327" s="2" t="s">
        <v>160</v>
      </c>
      <c r="R327" s="2" t="e">
        <f>F327=#REF!</f>
        <v>#REF!</v>
      </c>
      <c r="S327" s="2" t="e">
        <f>G327=#REF!</f>
        <v>#REF!</v>
      </c>
      <c r="T327" s="2" t="e">
        <f>H327=#REF!</f>
        <v>#REF!</v>
      </c>
      <c r="U327" s="2" t="e">
        <f>I327=#REF!</f>
        <v>#REF!</v>
      </c>
      <c r="V327" s="2" t="e">
        <f>J327=#REF!</f>
        <v>#REF!</v>
      </c>
      <c r="W327" s="92" t="e">
        <f>K327-#REF!</f>
        <v>#REF!</v>
      </c>
    </row>
    <row r="328" spans="1:23" x14ac:dyDescent="0.25">
      <c r="A328" s="2" t="str">
        <f t="shared" si="18"/>
        <v>Newport_2</v>
      </c>
      <c r="B328" s="100" t="s">
        <v>123</v>
      </c>
      <c r="C328" s="100" t="s">
        <v>86</v>
      </c>
      <c r="D328" s="109">
        <v>2</v>
      </c>
      <c r="E328" s="100" t="s">
        <v>96</v>
      </c>
      <c r="F328" s="100">
        <v>1788</v>
      </c>
      <c r="G328" s="100">
        <v>596</v>
      </c>
      <c r="H328" s="100">
        <v>9.0664773591602792</v>
      </c>
      <c r="I328" s="100">
        <v>24</v>
      </c>
      <c r="J328" s="100">
        <v>8</v>
      </c>
      <c r="K328" s="100">
        <v>1.6666000000000001</v>
      </c>
      <c r="M328" s="100" t="str">
        <f t="shared" si="21"/>
        <v>Infant deaths*</v>
      </c>
      <c r="N328" s="2" t="b">
        <f t="shared" si="22"/>
        <v>1</v>
      </c>
      <c r="P328" s="2" t="s">
        <v>164</v>
      </c>
      <c r="R328" s="2" t="e">
        <f>F328=#REF!</f>
        <v>#REF!</v>
      </c>
      <c r="S328" s="2" t="e">
        <f>G328=#REF!</f>
        <v>#REF!</v>
      </c>
      <c r="T328" s="2" t="e">
        <f>H328=#REF!</f>
        <v>#REF!</v>
      </c>
      <c r="U328" s="2" t="e">
        <f>I328=#REF!</f>
        <v>#REF!</v>
      </c>
      <c r="V328" s="2" t="e">
        <f>J328=#REF!</f>
        <v>#REF!</v>
      </c>
      <c r="W328" s="92" t="e">
        <f>K328-#REF!</f>
        <v>#REF!</v>
      </c>
    </row>
    <row r="329" spans="1:23" x14ac:dyDescent="0.25">
      <c r="A329" s="2" t="str">
        <f t="shared" si="18"/>
        <v>Newport_3</v>
      </c>
      <c r="B329" s="100" t="s">
        <v>123</v>
      </c>
      <c r="C329" s="100" t="s">
        <v>86</v>
      </c>
      <c r="D329" s="109">
        <v>3</v>
      </c>
      <c r="E329" s="100" t="s">
        <v>25</v>
      </c>
      <c r="F329" s="100">
        <v>1341</v>
      </c>
      <c r="G329" s="100">
        <v>447</v>
      </c>
      <c r="H329" s="100">
        <v>6.7998580193702098</v>
      </c>
      <c r="I329" s="100">
        <v>150</v>
      </c>
      <c r="J329" s="100">
        <v>50</v>
      </c>
      <c r="K329" s="100">
        <v>10.416600000000001</v>
      </c>
      <c r="M329" s="100" t="str">
        <f t="shared" si="21"/>
        <v>Lung cancer</v>
      </c>
      <c r="N329" s="2" t="b">
        <f t="shared" si="22"/>
        <v>1</v>
      </c>
      <c r="P329" s="2" t="s">
        <v>162</v>
      </c>
      <c r="R329" s="2" t="e">
        <f>F329=#REF!</f>
        <v>#REF!</v>
      </c>
      <c r="S329" s="2" t="e">
        <f>G329=#REF!</f>
        <v>#REF!</v>
      </c>
      <c r="T329" s="2" t="e">
        <f>H329=#REF!</f>
        <v>#REF!</v>
      </c>
      <c r="U329" s="2" t="e">
        <f>I329=#REF!</f>
        <v>#REF!</v>
      </c>
      <c r="V329" s="2" t="e">
        <f>J329=#REF!</f>
        <v>#REF!</v>
      </c>
      <c r="W329" s="92" t="e">
        <f>K329-#REF!</f>
        <v>#REF!</v>
      </c>
    </row>
    <row r="330" spans="1:23" x14ac:dyDescent="0.25">
      <c r="A330" s="2" t="str">
        <f t="shared" si="18"/>
        <v>Newport_4</v>
      </c>
      <c r="B330" s="100" t="s">
        <v>123</v>
      </c>
      <c r="C330" s="100" t="s">
        <v>86</v>
      </c>
      <c r="D330" s="109">
        <v>4</v>
      </c>
      <c r="E330" s="100" t="s">
        <v>24</v>
      </c>
      <c r="F330" s="100">
        <v>1258</v>
      </c>
      <c r="G330" s="100">
        <v>419.33333333333331</v>
      </c>
      <c r="H330" s="100">
        <v>6.37898686679174</v>
      </c>
      <c r="I330" s="100">
        <v>54</v>
      </c>
      <c r="J330" s="100">
        <v>18</v>
      </c>
      <c r="K330" s="100">
        <v>3.75</v>
      </c>
      <c r="M330" s="100" t="str">
        <f t="shared" si="21"/>
        <v>Accidents</v>
      </c>
      <c r="N330" s="2" t="b">
        <f t="shared" si="22"/>
        <v>1</v>
      </c>
      <c r="P330" s="2" t="s">
        <v>161</v>
      </c>
      <c r="R330" s="2" t="e">
        <f>F330=#REF!</f>
        <v>#REF!</v>
      </c>
      <c r="S330" s="2" t="e">
        <f>G330=#REF!</f>
        <v>#REF!</v>
      </c>
      <c r="T330" s="2" t="e">
        <f>H330=#REF!</f>
        <v>#REF!</v>
      </c>
      <c r="U330" s="2" t="e">
        <f>I330=#REF!</f>
        <v>#REF!</v>
      </c>
      <c r="V330" s="2" t="e">
        <f>J330=#REF!</f>
        <v>#REF!</v>
      </c>
      <c r="W330" s="92" t="e">
        <f>K330-#REF!</f>
        <v>#REF!</v>
      </c>
    </row>
    <row r="331" spans="1:23" x14ac:dyDescent="0.25">
      <c r="A331" s="2" t="str">
        <f t="shared" si="18"/>
        <v>Newport_5</v>
      </c>
      <c r="B331" s="100" t="s">
        <v>123</v>
      </c>
      <c r="C331" s="100" t="s">
        <v>86</v>
      </c>
      <c r="D331" s="109">
        <v>5</v>
      </c>
      <c r="E331" s="100" t="s">
        <v>27</v>
      </c>
      <c r="F331" s="100">
        <v>825</v>
      </c>
      <c r="G331" s="100">
        <v>275</v>
      </c>
      <c r="H331" s="100">
        <v>4.1833578418944297</v>
      </c>
      <c r="I331" s="100">
        <v>32</v>
      </c>
      <c r="J331" s="100">
        <v>10.666666666666666</v>
      </c>
      <c r="K331" s="100">
        <v>2.2222</v>
      </c>
      <c r="M331" s="100" t="str">
        <f t="shared" si="21"/>
        <v>Suicides</v>
      </c>
      <c r="N331" s="2" t="b">
        <f t="shared" si="22"/>
        <v>1</v>
      </c>
      <c r="P331" s="2" t="s">
        <v>163</v>
      </c>
      <c r="R331" s="2" t="e">
        <f>F331=#REF!</f>
        <v>#REF!</v>
      </c>
      <c r="S331" s="2" t="e">
        <f>G331=#REF!</f>
        <v>#REF!</v>
      </c>
      <c r="T331" s="2" t="e">
        <f>H331=#REF!</f>
        <v>#REF!</v>
      </c>
      <c r="U331" s="2" t="e">
        <f>I331=#REF!</f>
        <v>#REF!</v>
      </c>
      <c r="V331" s="2" t="e">
        <f>J331=#REF!</f>
        <v>#REF!</v>
      </c>
      <c r="W331" s="92" t="e">
        <f>K331-#REF!</f>
        <v>#REF!</v>
      </c>
    </row>
    <row r="332" spans="1:23" x14ac:dyDescent="0.25">
      <c r="A332" s="2" t="str">
        <f t="shared" si="18"/>
        <v>Newport_6</v>
      </c>
      <c r="B332" s="100" t="s">
        <v>123</v>
      </c>
      <c r="C332" s="100" t="s">
        <v>86</v>
      </c>
      <c r="D332" s="109">
        <v>6</v>
      </c>
      <c r="E332" s="100" t="s">
        <v>28</v>
      </c>
      <c r="F332" s="100">
        <v>666</v>
      </c>
      <c r="G332" s="100">
        <v>222</v>
      </c>
      <c r="H332" s="100">
        <v>3.37711069418387</v>
      </c>
      <c r="I332" s="100">
        <v>34</v>
      </c>
      <c r="J332" s="100">
        <v>11.333333333333334</v>
      </c>
      <c r="K332" s="100">
        <v>2.3611</v>
      </c>
      <c r="M332" s="100" t="str">
        <f t="shared" si="21"/>
        <v>Alcoholic liver disease</v>
      </c>
      <c r="N332" s="2" t="b">
        <f t="shared" si="22"/>
        <v>1</v>
      </c>
      <c r="P332" s="2" t="s">
        <v>28</v>
      </c>
      <c r="R332" s="2" t="e">
        <f>F332=#REF!</f>
        <v>#REF!</v>
      </c>
      <c r="S332" s="2" t="e">
        <f>G332=#REF!</f>
        <v>#REF!</v>
      </c>
      <c r="T332" s="2" t="e">
        <f>H332=#REF!</f>
        <v>#REF!</v>
      </c>
      <c r="U332" s="2" t="e">
        <f>I332=#REF!</f>
        <v>#REF!</v>
      </c>
      <c r="V332" s="2" t="e">
        <f>J332=#REF!</f>
        <v>#REF!</v>
      </c>
      <c r="W332" s="92" t="e">
        <f>K332-#REF!</f>
        <v>#REF!</v>
      </c>
    </row>
    <row r="333" spans="1:23" x14ac:dyDescent="0.25">
      <c r="A333" s="2" t="str">
        <f t="shared" si="18"/>
        <v>Newport_7</v>
      </c>
      <c r="B333" s="100" t="s">
        <v>123</v>
      </c>
      <c r="C333" s="100" t="s">
        <v>86</v>
      </c>
      <c r="D333" s="109">
        <v>7</v>
      </c>
      <c r="E333" s="100" t="s">
        <v>29</v>
      </c>
      <c r="F333" s="100">
        <v>646</v>
      </c>
      <c r="G333" s="100">
        <v>215.33333333333334</v>
      </c>
      <c r="H333" s="100">
        <v>3.2756959586227898</v>
      </c>
      <c r="I333" s="100">
        <v>82</v>
      </c>
      <c r="J333" s="100">
        <v>27.333333333333332</v>
      </c>
      <c r="K333" s="100">
        <v>5.6943999999999999</v>
      </c>
      <c r="M333" s="100" t="str">
        <f t="shared" si="21"/>
        <v>COPD</v>
      </c>
      <c r="N333" s="2" t="b">
        <f t="shared" si="22"/>
        <v>1</v>
      </c>
      <c r="P333" s="2" t="s">
        <v>165</v>
      </c>
      <c r="R333" s="2" t="e">
        <f>F333=#REF!</f>
        <v>#REF!</v>
      </c>
      <c r="S333" s="2" t="e">
        <f>G333=#REF!</f>
        <v>#REF!</v>
      </c>
      <c r="T333" s="2" t="e">
        <f>H333=#REF!</f>
        <v>#REF!</v>
      </c>
      <c r="U333" s="2" t="e">
        <f>I333=#REF!</f>
        <v>#REF!</v>
      </c>
      <c r="V333" s="2" t="e">
        <f>J333=#REF!</f>
        <v>#REF!</v>
      </c>
      <c r="W333" s="92" t="e">
        <f>K333-#REF!</f>
        <v>#REF!</v>
      </c>
    </row>
    <row r="334" spans="1:23" x14ac:dyDescent="0.25">
      <c r="A334" s="2" t="str">
        <f t="shared" si="18"/>
        <v>Newport_8</v>
      </c>
      <c r="B334" s="100" t="s">
        <v>123</v>
      </c>
      <c r="C334" s="100" t="s">
        <v>86</v>
      </c>
      <c r="D334" s="109">
        <v>8</v>
      </c>
      <c r="E334" s="100" t="s">
        <v>32</v>
      </c>
      <c r="F334" s="100">
        <v>567.5</v>
      </c>
      <c r="G334" s="100">
        <v>189.16666666666666</v>
      </c>
      <c r="H334" s="100">
        <v>2.8776431215455598</v>
      </c>
      <c r="I334" s="100">
        <v>45</v>
      </c>
      <c r="J334" s="100">
        <v>15</v>
      </c>
      <c r="K334" s="100">
        <v>3.125</v>
      </c>
      <c r="M334" s="100" t="str">
        <f t="shared" si="21"/>
        <v>Pneumonia</v>
      </c>
      <c r="N334" s="2" t="b">
        <f t="shared" si="22"/>
        <v>1</v>
      </c>
      <c r="P334" s="2" t="s">
        <v>168</v>
      </c>
      <c r="R334" s="2" t="e">
        <f>F334=#REF!</f>
        <v>#REF!</v>
      </c>
      <c r="S334" s="2" t="e">
        <f>G334=#REF!</f>
        <v>#REF!</v>
      </c>
      <c r="T334" s="2" t="e">
        <f>H334=#REF!</f>
        <v>#REF!</v>
      </c>
      <c r="U334" s="2" t="e">
        <f>I334=#REF!</f>
        <v>#REF!</v>
      </c>
      <c r="V334" s="2" t="e">
        <f>J334=#REF!</f>
        <v>#REF!</v>
      </c>
      <c r="W334" s="92" t="e">
        <f>K334-#REF!</f>
        <v>#REF!</v>
      </c>
    </row>
    <row r="335" spans="1:23" x14ac:dyDescent="0.25">
      <c r="A335" s="2" t="str">
        <f t="shared" si="18"/>
        <v>Newport_9</v>
      </c>
      <c r="B335" s="100" t="s">
        <v>123</v>
      </c>
      <c r="C335" s="100" t="s">
        <v>86</v>
      </c>
      <c r="D335" s="109">
        <v>9</v>
      </c>
      <c r="E335" s="100" t="s">
        <v>31</v>
      </c>
      <c r="F335" s="100">
        <v>543.5</v>
      </c>
      <c r="G335" s="100">
        <v>181.16666666666666</v>
      </c>
      <c r="H335" s="100">
        <v>2.7559454388722702</v>
      </c>
      <c r="I335" s="100">
        <v>53</v>
      </c>
      <c r="J335" s="100">
        <v>17.666666666666668</v>
      </c>
      <c r="K335" s="100">
        <v>3.6804999999999999</v>
      </c>
      <c r="M335" s="100" t="str">
        <f t="shared" si="21"/>
        <v>Colorectal cancer</v>
      </c>
      <c r="N335" s="2" t="b">
        <f t="shared" si="22"/>
        <v>1</v>
      </c>
      <c r="P335" s="2" t="s">
        <v>166</v>
      </c>
      <c r="R335" s="2" t="e">
        <f>F335=#REF!</f>
        <v>#REF!</v>
      </c>
      <c r="S335" s="2" t="e">
        <f>G335=#REF!</f>
        <v>#REF!</v>
      </c>
      <c r="T335" s="2" t="e">
        <f>H335=#REF!</f>
        <v>#REF!</v>
      </c>
      <c r="U335" s="2" t="e">
        <f>I335=#REF!</f>
        <v>#REF!</v>
      </c>
      <c r="V335" s="2" t="e">
        <f>J335=#REF!</f>
        <v>#REF!</v>
      </c>
      <c r="W335" s="92" t="e">
        <f>K335-#REF!</f>
        <v>#REF!</v>
      </c>
    </row>
    <row r="336" spans="1:23" x14ac:dyDescent="0.25">
      <c r="A336" s="2" t="str">
        <f t="shared" si="18"/>
        <v>Newport_10</v>
      </c>
      <c r="B336" s="100" t="s">
        <v>123</v>
      </c>
      <c r="C336" s="100" t="s">
        <v>86</v>
      </c>
      <c r="D336" s="109">
        <v>10</v>
      </c>
      <c r="E336" s="100" t="s">
        <v>33</v>
      </c>
      <c r="F336" s="100">
        <v>542</v>
      </c>
      <c r="G336" s="100">
        <v>180.66666666666666</v>
      </c>
      <c r="H336" s="100">
        <v>2.7483393337051898</v>
      </c>
      <c r="I336" s="100">
        <v>48</v>
      </c>
      <c r="J336" s="100">
        <v>16</v>
      </c>
      <c r="K336" s="100">
        <v>3.3332999999999999</v>
      </c>
      <c r="M336" s="100" t="str">
        <f t="shared" si="21"/>
        <v>Stroke</v>
      </c>
      <c r="N336" s="2" t="b">
        <f t="shared" si="22"/>
        <v>1</v>
      </c>
      <c r="P336" s="2" t="s">
        <v>169</v>
      </c>
      <c r="R336" s="2" t="e">
        <f>F336=#REF!</f>
        <v>#REF!</v>
      </c>
      <c r="S336" s="2" t="e">
        <f>G336=#REF!</f>
        <v>#REF!</v>
      </c>
      <c r="T336" s="2" t="e">
        <f>H336=#REF!</f>
        <v>#REF!</v>
      </c>
      <c r="U336" s="2" t="e">
        <f>I336=#REF!</f>
        <v>#REF!</v>
      </c>
      <c r="V336" s="2" t="e">
        <f>J336=#REF!</f>
        <v>#REF!</v>
      </c>
      <c r="W336" s="92" t="e">
        <f>K336-#REF!</f>
        <v>#REF!</v>
      </c>
    </row>
    <row r="337" spans="1:23" x14ac:dyDescent="0.25">
      <c r="A337" s="2" t="str">
        <f t="shared" ref="A337:A374" si="23">CONCATENATE(TRIM(C337),"_",TRIM(D337))</f>
        <v>Newport_11</v>
      </c>
      <c r="B337" s="100" t="s">
        <v>123</v>
      </c>
      <c r="C337" s="100" t="s">
        <v>86</v>
      </c>
      <c r="D337" s="109">
        <v>11</v>
      </c>
      <c r="E337" s="100" t="s">
        <v>43</v>
      </c>
      <c r="F337" s="100">
        <v>10242</v>
      </c>
      <c r="G337" s="100">
        <v>3414</v>
      </c>
      <c r="H337" s="100">
        <v>51.934486080827533</v>
      </c>
      <c r="I337" s="100">
        <v>704</v>
      </c>
      <c r="J337" s="100">
        <v>234.66666666666666</v>
      </c>
      <c r="K337" s="100">
        <v>48.888500000000008</v>
      </c>
      <c r="M337" s="100" t="str">
        <f t="shared" si="21"/>
        <v>Top 10</v>
      </c>
      <c r="N337" s="2" t="b">
        <f t="shared" si="22"/>
        <v>1</v>
      </c>
      <c r="R337" s="2" t="e">
        <f>F337=#REF!</f>
        <v>#REF!</v>
      </c>
      <c r="S337" s="2" t="e">
        <f>G337=#REF!</f>
        <v>#REF!</v>
      </c>
      <c r="T337" s="2" t="e">
        <f>H337=#REF!</f>
        <v>#REF!</v>
      </c>
      <c r="U337" s="2" t="e">
        <f>I337=#REF!</f>
        <v>#REF!</v>
      </c>
      <c r="V337" s="2" t="e">
        <f>J337=#REF!</f>
        <v>#REF!</v>
      </c>
      <c r="W337" s="95" t="e">
        <f>K337-#REF!</f>
        <v>#REF!</v>
      </c>
    </row>
    <row r="338" spans="1:23" x14ac:dyDescent="0.25">
      <c r="A338" s="2" t="str">
        <f t="shared" si="23"/>
        <v>Newport_12</v>
      </c>
      <c r="B338" s="100" t="s">
        <v>123</v>
      </c>
      <c r="C338" s="100" t="s">
        <v>86</v>
      </c>
      <c r="D338" s="109">
        <v>12</v>
      </c>
      <c r="E338" s="100" t="s">
        <v>95</v>
      </c>
      <c r="F338" s="100">
        <v>19721</v>
      </c>
      <c r="G338" s="100">
        <v>6573.666666666667</v>
      </c>
      <c r="H338" s="100"/>
      <c r="I338" s="100">
        <v>1440</v>
      </c>
      <c r="J338" s="100">
        <v>480</v>
      </c>
      <c r="K338" s="100"/>
      <c r="M338" s="100" t="str">
        <f t="shared" si="21"/>
        <v>All causes</v>
      </c>
      <c r="N338" s="2" t="b">
        <f t="shared" si="22"/>
        <v>1</v>
      </c>
      <c r="R338" s="2" t="e">
        <f>F338=#REF!</f>
        <v>#REF!</v>
      </c>
      <c r="S338" s="2" t="e">
        <f>G338=#REF!</f>
        <v>#REF!</v>
      </c>
      <c r="T338" s="2" t="e">
        <f>H338=#REF!</f>
        <v>#REF!</v>
      </c>
      <c r="U338" s="2" t="e">
        <f>I338=#REF!</f>
        <v>#REF!</v>
      </c>
      <c r="V338" s="2" t="e">
        <f>J338=#REF!</f>
        <v>#REF!</v>
      </c>
      <c r="W338" s="2" t="e">
        <f>K338=#REF!</f>
        <v>#REF!</v>
      </c>
    </row>
    <row r="339" spans="1:23" x14ac:dyDescent="0.25">
      <c r="A339" s="2" t="str">
        <f t="shared" si="23"/>
        <v>Blaenau Gwent_1</v>
      </c>
      <c r="B339" s="86" t="s">
        <v>123</v>
      </c>
      <c r="C339" s="86" t="s">
        <v>87</v>
      </c>
      <c r="D339" s="87">
        <v>1</v>
      </c>
      <c r="E339" s="86" t="s">
        <v>24</v>
      </c>
      <c r="F339" s="86">
        <v>1288</v>
      </c>
      <c r="G339" s="86">
        <v>429.33333333333331</v>
      </c>
      <c r="H339" s="86">
        <v>11.3390263227397</v>
      </c>
      <c r="I339" s="86">
        <v>38</v>
      </c>
      <c r="J339" s="86">
        <v>12.666666666666666</v>
      </c>
      <c r="K339" s="86">
        <v>4.4185999999999996</v>
      </c>
      <c r="M339" s="86" t="str">
        <f t="shared" si="21"/>
        <v>Accidents</v>
      </c>
      <c r="N339" s="2" t="b">
        <f t="shared" si="22"/>
        <v>1</v>
      </c>
      <c r="P339" s="2" t="s">
        <v>161</v>
      </c>
      <c r="R339" s="2" t="e">
        <f>F339=#REF!</f>
        <v>#REF!</v>
      </c>
      <c r="S339" s="2" t="e">
        <f>G339=#REF!</f>
        <v>#REF!</v>
      </c>
      <c r="T339" s="2" t="e">
        <f>H339=#REF!</f>
        <v>#REF!</v>
      </c>
      <c r="U339" s="2" t="e">
        <f>I339=#REF!</f>
        <v>#REF!</v>
      </c>
      <c r="V339" s="2" t="e">
        <f>J339=#REF!</f>
        <v>#REF!</v>
      </c>
      <c r="W339" s="92" t="e">
        <f>K339-#REF!</f>
        <v>#REF!</v>
      </c>
    </row>
    <row r="340" spans="1:23" x14ac:dyDescent="0.25">
      <c r="A340" s="2" t="str">
        <f t="shared" si="23"/>
        <v>Blaenau Gwent_2</v>
      </c>
      <c r="B340" s="86" t="s">
        <v>123</v>
      </c>
      <c r="C340" s="86" t="s">
        <v>87</v>
      </c>
      <c r="D340" s="87">
        <v>2</v>
      </c>
      <c r="E340" s="86" t="s">
        <v>23</v>
      </c>
      <c r="F340" s="86">
        <v>1222.5</v>
      </c>
      <c r="G340" s="86">
        <v>407.5</v>
      </c>
      <c r="H340" s="86">
        <v>10.762391055550699</v>
      </c>
      <c r="I340" s="86">
        <v>119</v>
      </c>
      <c r="J340" s="86">
        <v>39.666666666666664</v>
      </c>
      <c r="K340" s="86">
        <v>13.837199999999999</v>
      </c>
      <c r="M340" s="86" t="str">
        <f t="shared" si="21"/>
        <v>Coronary heart disease</v>
      </c>
      <c r="N340" s="2" t="b">
        <f t="shared" si="22"/>
        <v>1</v>
      </c>
      <c r="P340" s="2" t="s">
        <v>160</v>
      </c>
      <c r="R340" s="2" t="e">
        <f>F340=#REF!</f>
        <v>#REF!</v>
      </c>
      <c r="S340" s="2" t="e">
        <f>G340=#REF!</f>
        <v>#REF!</v>
      </c>
      <c r="T340" s="2" t="e">
        <f>H340=#REF!</f>
        <v>#REF!</v>
      </c>
      <c r="U340" s="2" t="e">
        <f>I340=#REF!</f>
        <v>#REF!</v>
      </c>
      <c r="V340" s="2" t="e">
        <f>J340=#REF!</f>
        <v>#REF!</v>
      </c>
      <c r="W340" s="92" t="e">
        <f>K340-#REF!</f>
        <v>#REF!</v>
      </c>
    </row>
    <row r="341" spans="1:23" x14ac:dyDescent="0.25">
      <c r="A341" s="2" t="str">
        <f t="shared" si="23"/>
        <v>Blaenau Gwent_3</v>
      </c>
      <c r="B341" s="86" t="s">
        <v>123</v>
      </c>
      <c r="C341" s="86" t="s">
        <v>87</v>
      </c>
      <c r="D341" s="87">
        <v>3</v>
      </c>
      <c r="E341" s="86" t="s">
        <v>96</v>
      </c>
      <c r="F341" s="86">
        <v>745</v>
      </c>
      <c r="G341" s="86">
        <v>248.33333333333334</v>
      </c>
      <c r="H341" s="86">
        <v>6.5586759397834298</v>
      </c>
      <c r="I341" s="86">
        <v>10</v>
      </c>
      <c r="J341" s="86">
        <v>3.3333333333333335</v>
      </c>
      <c r="K341" s="86">
        <v>1.1627000000000001</v>
      </c>
      <c r="M341" s="86" t="str">
        <f t="shared" si="21"/>
        <v>Infant deaths*</v>
      </c>
      <c r="N341" s="2" t="b">
        <f t="shared" si="22"/>
        <v>1</v>
      </c>
      <c r="P341" s="2" t="s">
        <v>164</v>
      </c>
      <c r="R341" s="2" t="e">
        <f>F341=#REF!</f>
        <v>#REF!</v>
      </c>
      <c r="S341" s="2" t="e">
        <f>G341=#REF!</f>
        <v>#REF!</v>
      </c>
      <c r="T341" s="2" t="e">
        <f>H341=#REF!</f>
        <v>#REF!</v>
      </c>
      <c r="U341" s="2" t="e">
        <f>I341=#REF!</f>
        <v>#REF!</v>
      </c>
      <c r="V341" s="2" t="e">
        <f>J341=#REF!</f>
        <v>#REF!</v>
      </c>
      <c r="W341" s="92" t="e">
        <f>K341-#REF!</f>
        <v>#REF!</v>
      </c>
    </row>
    <row r="342" spans="1:23" x14ac:dyDescent="0.25">
      <c r="A342" s="2" t="str">
        <f t="shared" si="23"/>
        <v>Blaenau Gwent_4</v>
      </c>
      <c r="B342" s="86" t="s">
        <v>123</v>
      </c>
      <c r="C342" s="86" t="s">
        <v>87</v>
      </c>
      <c r="D342" s="87">
        <v>4</v>
      </c>
      <c r="E342" s="86" t="s">
        <v>27</v>
      </c>
      <c r="F342" s="86">
        <v>643.5</v>
      </c>
      <c r="G342" s="86">
        <v>214.5</v>
      </c>
      <c r="H342" s="86">
        <v>5.6651113654370997</v>
      </c>
      <c r="I342" s="86">
        <v>17</v>
      </c>
      <c r="J342" s="86">
        <v>5.666666666666667</v>
      </c>
      <c r="K342" s="86">
        <v>1.9766999999999999</v>
      </c>
      <c r="M342" s="86" t="str">
        <f t="shared" si="21"/>
        <v>Suicides</v>
      </c>
      <c r="N342" s="2" t="b">
        <f t="shared" si="22"/>
        <v>1</v>
      </c>
      <c r="P342" s="2" t="s">
        <v>163</v>
      </c>
      <c r="R342" s="2" t="e">
        <f>F342=#REF!</f>
        <v>#REF!</v>
      </c>
      <c r="S342" s="2" t="e">
        <f>G342=#REF!</f>
        <v>#REF!</v>
      </c>
      <c r="T342" s="2" t="e">
        <f>H342=#REF!</f>
        <v>#REF!</v>
      </c>
      <c r="U342" s="2" t="e">
        <f>I342=#REF!</f>
        <v>#REF!</v>
      </c>
      <c r="V342" s="2" t="e">
        <f>J342=#REF!</f>
        <v>#REF!</v>
      </c>
      <c r="W342" s="92" t="e">
        <f>K342-#REF!</f>
        <v>#REF!</v>
      </c>
    </row>
    <row r="343" spans="1:23" x14ac:dyDescent="0.25">
      <c r="A343" s="2" t="str">
        <f t="shared" si="23"/>
        <v>Blaenau Gwent_5</v>
      </c>
      <c r="B343" s="86" t="s">
        <v>123</v>
      </c>
      <c r="C343" s="86" t="s">
        <v>87</v>
      </c>
      <c r="D343" s="87">
        <v>5</v>
      </c>
      <c r="E343" s="86" t="s">
        <v>25</v>
      </c>
      <c r="F343" s="86">
        <v>572.5</v>
      </c>
      <c r="G343" s="86">
        <v>190.83333333333334</v>
      </c>
      <c r="H343" s="86">
        <v>5.0400563429879401</v>
      </c>
      <c r="I343" s="86">
        <v>61</v>
      </c>
      <c r="J343" s="86">
        <v>20.333333333333332</v>
      </c>
      <c r="K343" s="86">
        <v>7.093</v>
      </c>
      <c r="M343" s="86" t="str">
        <f t="shared" si="21"/>
        <v>Lung cancer</v>
      </c>
      <c r="N343" s="2" t="b">
        <f t="shared" si="22"/>
        <v>1</v>
      </c>
      <c r="P343" s="2" t="s">
        <v>162</v>
      </c>
      <c r="R343" s="2" t="e">
        <f>F343=#REF!</f>
        <v>#REF!</v>
      </c>
      <c r="S343" s="2" t="e">
        <f>G343=#REF!</f>
        <v>#REF!</v>
      </c>
      <c r="T343" s="2" t="e">
        <f>H343=#REF!</f>
        <v>#REF!</v>
      </c>
      <c r="U343" s="2" t="e">
        <f>I343=#REF!</f>
        <v>#REF!</v>
      </c>
      <c r="V343" s="2" t="e">
        <f>J343=#REF!</f>
        <v>#REF!</v>
      </c>
      <c r="W343" s="92" t="e">
        <f>K343-#REF!</f>
        <v>#REF!</v>
      </c>
    </row>
    <row r="344" spans="1:23" x14ac:dyDescent="0.25">
      <c r="A344" s="2" t="str">
        <f t="shared" si="23"/>
        <v>Blaenau Gwent_6</v>
      </c>
      <c r="B344" s="86" t="s">
        <v>123</v>
      </c>
      <c r="C344" s="86" t="s">
        <v>87</v>
      </c>
      <c r="D344" s="87">
        <v>6</v>
      </c>
      <c r="E344" s="86" t="s">
        <v>28</v>
      </c>
      <c r="F344" s="86">
        <v>524.5</v>
      </c>
      <c r="G344" s="86">
        <v>174.83333333333334</v>
      </c>
      <c r="H344" s="86">
        <v>4.6174839334448503</v>
      </c>
      <c r="I344" s="86">
        <v>23</v>
      </c>
      <c r="J344" s="86">
        <v>7.666666666666667</v>
      </c>
      <c r="K344" s="86">
        <v>2.6743999999999999</v>
      </c>
      <c r="M344" s="86" t="str">
        <f t="shared" si="21"/>
        <v>Alcoholic liver disease</v>
      </c>
      <c r="N344" s="2" t="b">
        <f t="shared" si="22"/>
        <v>1</v>
      </c>
      <c r="P344" s="2" t="s">
        <v>28</v>
      </c>
      <c r="R344" s="2" t="e">
        <f>F344=#REF!</f>
        <v>#REF!</v>
      </c>
      <c r="S344" s="2" t="e">
        <f>G344=#REF!</f>
        <v>#REF!</v>
      </c>
      <c r="T344" s="2" t="e">
        <f>H344=#REF!</f>
        <v>#REF!</v>
      </c>
      <c r="U344" s="2" t="e">
        <f>I344=#REF!</f>
        <v>#REF!</v>
      </c>
      <c r="V344" s="2" t="e">
        <f>J344=#REF!</f>
        <v>#REF!</v>
      </c>
      <c r="W344" s="92" t="e">
        <f>K344-#REF!</f>
        <v>#REF!</v>
      </c>
    </row>
    <row r="345" spans="1:23" x14ac:dyDescent="0.25">
      <c r="A345" s="2" t="str">
        <f t="shared" si="23"/>
        <v>Blaenau Gwent_7</v>
      </c>
      <c r="B345" s="86" t="s">
        <v>123</v>
      </c>
      <c r="C345" s="86" t="s">
        <v>87</v>
      </c>
      <c r="D345" s="87">
        <v>7</v>
      </c>
      <c r="E345" s="86" t="s">
        <v>29</v>
      </c>
      <c r="F345" s="86">
        <v>480.5</v>
      </c>
      <c r="G345" s="86">
        <v>160.16666666666666</v>
      </c>
      <c r="H345" s="86">
        <v>4.2301258913636799</v>
      </c>
      <c r="I345" s="86">
        <v>65</v>
      </c>
      <c r="J345" s="86">
        <v>21.666666666666668</v>
      </c>
      <c r="K345" s="86">
        <v>7.5580999999999996</v>
      </c>
      <c r="M345" s="86" t="str">
        <f t="shared" si="21"/>
        <v>COPD</v>
      </c>
      <c r="N345" s="2" t="b">
        <f t="shared" si="22"/>
        <v>1</v>
      </c>
      <c r="P345" s="2" t="s">
        <v>165</v>
      </c>
      <c r="R345" s="2" t="e">
        <f>F345=#REF!</f>
        <v>#REF!</v>
      </c>
      <c r="S345" s="2" t="e">
        <f>G345=#REF!</f>
        <v>#REF!</v>
      </c>
      <c r="T345" s="2" t="e">
        <f>H345=#REF!</f>
        <v>#REF!</v>
      </c>
      <c r="U345" s="2" t="e">
        <f>I345=#REF!</f>
        <v>#REF!</v>
      </c>
      <c r="V345" s="2" t="e">
        <f>J345=#REF!</f>
        <v>#REF!</v>
      </c>
      <c r="W345" s="92" t="e">
        <f>K345-#REF!</f>
        <v>#REF!</v>
      </c>
    </row>
    <row r="346" spans="1:23" x14ac:dyDescent="0.25">
      <c r="A346" s="2" t="str">
        <f t="shared" si="23"/>
        <v>Blaenau Gwent_8</v>
      </c>
      <c r="B346" s="86" t="s">
        <v>123</v>
      </c>
      <c r="C346" s="86" t="s">
        <v>87</v>
      </c>
      <c r="D346" s="87">
        <v>8</v>
      </c>
      <c r="E346" s="86" t="s">
        <v>32</v>
      </c>
      <c r="F346" s="86">
        <v>276.5</v>
      </c>
      <c r="G346" s="86">
        <v>92.166666666666671</v>
      </c>
      <c r="H346" s="86">
        <v>2.4341931508055299</v>
      </c>
      <c r="I346" s="86">
        <v>31</v>
      </c>
      <c r="J346" s="86">
        <v>10.333333333333334</v>
      </c>
      <c r="K346" s="86">
        <v>3.6046</v>
      </c>
      <c r="M346" s="86" t="str">
        <f t="shared" si="21"/>
        <v>Pneumonia</v>
      </c>
      <c r="N346" s="2" t="b">
        <f t="shared" si="22"/>
        <v>1</v>
      </c>
      <c r="P346" s="2" t="s">
        <v>168</v>
      </c>
      <c r="R346" s="2" t="e">
        <f>F346=#REF!</f>
        <v>#REF!</v>
      </c>
      <c r="S346" s="2" t="e">
        <f>G346=#REF!</f>
        <v>#REF!</v>
      </c>
      <c r="T346" s="2" t="e">
        <f>H346=#REF!</f>
        <v>#REF!</v>
      </c>
      <c r="U346" s="2" t="e">
        <f>I346=#REF!</f>
        <v>#REF!</v>
      </c>
      <c r="V346" s="2" t="e">
        <f>J346=#REF!</f>
        <v>#REF!</v>
      </c>
      <c r="W346" s="92" t="e">
        <f>K346-#REF!</f>
        <v>#REF!</v>
      </c>
    </row>
    <row r="347" spans="1:23" x14ac:dyDescent="0.25">
      <c r="A347" s="2" t="str">
        <f t="shared" si="23"/>
        <v>Blaenau Gwent_9</v>
      </c>
      <c r="B347" s="86" t="s">
        <v>123</v>
      </c>
      <c r="C347" s="86" t="s">
        <v>87</v>
      </c>
      <c r="D347" s="87">
        <v>9</v>
      </c>
      <c r="E347" s="86" t="s">
        <v>30</v>
      </c>
      <c r="F347" s="86">
        <v>237.5</v>
      </c>
      <c r="G347" s="86">
        <v>79.166666666666671</v>
      </c>
      <c r="H347" s="86">
        <v>2.0908530680517701</v>
      </c>
      <c r="I347" s="86">
        <v>15</v>
      </c>
      <c r="J347" s="86">
        <v>5</v>
      </c>
      <c r="K347" s="86">
        <v>1.7441</v>
      </c>
      <c r="M347" s="86" t="str">
        <f t="shared" ref="M347:M374" si="24">VLOOKUP(E347,$E$4:$E$26,1,FALSE)</f>
        <v>Breast cancer</v>
      </c>
      <c r="N347" s="2" t="b">
        <f t="shared" ref="N347:N374" si="25">M347=E347</f>
        <v>1</v>
      </c>
      <c r="P347" s="2" t="s">
        <v>167</v>
      </c>
      <c r="R347" s="2" t="e">
        <f>F347=#REF!</f>
        <v>#REF!</v>
      </c>
      <c r="S347" s="2" t="e">
        <f>G347=#REF!</f>
        <v>#REF!</v>
      </c>
      <c r="T347" s="2" t="e">
        <f>H347=#REF!</f>
        <v>#REF!</v>
      </c>
      <c r="U347" s="2" t="e">
        <f>I347=#REF!</f>
        <v>#REF!</v>
      </c>
      <c r="V347" s="2" t="e">
        <f>J347=#REF!</f>
        <v>#REF!</v>
      </c>
      <c r="W347" s="92" t="e">
        <f>K347-#REF!</f>
        <v>#REF!</v>
      </c>
    </row>
    <row r="348" spans="1:23" x14ac:dyDescent="0.25">
      <c r="A348" s="2" t="str">
        <f t="shared" si="23"/>
        <v>Blaenau Gwent_10</v>
      </c>
      <c r="B348" s="86" t="s">
        <v>123</v>
      </c>
      <c r="C348" s="86" t="s">
        <v>87</v>
      </c>
      <c r="D348" s="87">
        <v>10</v>
      </c>
      <c r="E348" s="86" t="s">
        <v>31</v>
      </c>
      <c r="F348" s="86">
        <v>226.5</v>
      </c>
      <c r="G348" s="86">
        <v>75.5</v>
      </c>
      <c r="H348" s="86">
        <v>1.9940135575314699</v>
      </c>
      <c r="I348" s="86">
        <v>29</v>
      </c>
      <c r="J348" s="86">
        <v>9.6666666666666661</v>
      </c>
      <c r="K348" s="86">
        <v>3.3719999999999999</v>
      </c>
      <c r="M348" s="86" t="str">
        <f t="shared" si="24"/>
        <v>Colorectal cancer</v>
      </c>
      <c r="N348" s="2" t="b">
        <f t="shared" si="25"/>
        <v>1</v>
      </c>
      <c r="P348" s="2" t="s">
        <v>166</v>
      </c>
      <c r="R348" s="2" t="e">
        <f>F348=#REF!</f>
        <v>#REF!</v>
      </c>
      <c r="S348" s="2" t="e">
        <f>G348=#REF!</f>
        <v>#REF!</v>
      </c>
      <c r="T348" s="2" t="e">
        <f>H348=#REF!</f>
        <v>#REF!</v>
      </c>
      <c r="U348" s="2" t="e">
        <f>I348=#REF!</f>
        <v>#REF!</v>
      </c>
      <c r="V348" s="2" t="e">
        <f>J348=#REF!</f>
        <v>#REF!</v>
      </c>
      <c r="W348" s="92" t="e">
        <f>K348-#REF!</f>
        <v>#REF!</v>
      </c>
    </row>
    <row r="349" spans="1:23" x14ac:dyDescent="0.25">
      <c r="A349" s="2" t="str">
        <f t="shared" si="23"/>
        <v>Blaenau Gwent_11</v>
      </c>
      <c r="B349" s="86" t="s">
        <v>123</v>
      </c>
      <c r="C349" s="86" t="s">
        <v>87</v>
      </c>
      <c r="D349" s="87">
        <v>11</v>
      </c>
      <c r="E349" s="86" t="s">
        <v>43</v>
      </c>
      <c r="F349" s="86">
        <v>6217</v>
      </c>
      <c r="G349" s="86">
        <v>2072.333333333333</v>
      </c>
      <c r="H349" s="86">
        <v>54.731930627696165</v>
      </c>
      <c r="I349" s="86">
        <v>408</v>
      </c>
      <c r="J349" s="86">
        <v>136</v>
      </c>
      <c r="K349" s="86">
        <v>47.441400000000002</v>
      </c>
      <c r="M349" s="86" t="str">
        <f t="shared" si="24"/>
        <v>Top 10</v>
      </c>
      <c r="N349" s="2" t="b">
        <f t="shared" si="25"/>
        <v>1</v>
      </c>
      <c r="R349" s="2" t="e">
        <f>F349=#REF!</f>
        <v>#REF!</v>
      </c>
      <c r="S349" s="2" t="e">
        <f>G349=#REF!</f>
        <v>#REF!</v>
      </c>
      <c r="T349" s="88" t="e">
        <f>H349-#REF!</f>
        <v>#REF!</v>
      </c>
      <c r="U349" s="2" t="e">
        <f>I349=#REF!</f>
        <v>#REF!</v>
      </c>
      <c r="V349" s="2" t="e">
        <f>J349=#REF!</f>
        <v>#REF!</v>
      </c>
      <c r="W349" s="93" t="e">
        <f>K349-#REF!</f>
        <v>#REF!</v>
      </c>
    </row>
    <row r="350" spans="1:23" x14ac:dyDescent="0.25">
      <c r="A350" s="2" t="str">
        <f t="shared" si="23"/>
        <v>Blaenau Gwent_12</v>
      </c>
      <c r="B350" s="86" t="s">
        <v>123</v>
      </c>
      <c r="C350" s="86" t="s">
        <v>87</v>
      </c>
      <c r="D350" s="87">
        <v>12</v>
      </c>
      <c r="E350" s="86" t="s">
        <v>95</v>
      </c>
      <c r="F350" s="86">
        <v>11359</v>
      </c>
      <c r="G350" s="86">
        <v>3786.3333333333335</v>
      </c>
      <c r="H350" s="86"/>
      <c r="I350" s="86">
        <v>860</v>
      </c>
      <c r="J350" s="86">
        <v>286.66666666666669</v>
      </c>
      <c r="K350" s="86"/>
      <c r="M350" s="86" t="str">
        <f t="shared" si="24"/>
        <v>All causes</v>
      </c>
      <c r="N350" s="2" t="b">
        <f t="shared" si="25"/>
        <v>1</v>
      </c>
      <c r="R350" s="2" t="e">
        <f>F350=#REF!</f>
        <v>#REF!</v>
      </c>
      <c r="S350" s="2" t="e">
        <f>G350=#REF!</f>
        <v>#REF!</v>
      </c>
      <c r="T350" s="2" t="e">
        <f>H350=#REF!</f>
        <v>#REF!</v>
      </c>
      <c r="U350" s="2" t="e">
        <f>I350=#REF!</f>
        <v>#REF!</v>
      </c>
      <c r="V350" s="2" t="e">
        <f>J350=#REF!</f>
        <v>#REF!</v>
      </c>
      <c r="W350" s="2" t="e">
        <f>K350=#REF!</f>
        <v>#REF!</v>
      </c>
    </row>
    <row r="351" spans="1:23" x14ac:dyDescent="0.25">
      <c r="A351" s="2" t="str">
        <f t="shared" si="23"/>
        <v>Torfaen_1</v>
      </c>
      <c r="B351" s="90" t="s">
        <v>123</v>
      </c>
      <c r="C351" s="90" t="s">
        <v>88</v>
      </c>
      <c r="D351" s="91">
        <v>1</v>
      </c>
      <c r="E351" s="90" t="s">
        <v>23</v>
      </c>
      <c r="F351" s="90">
        <v>1417</v>
      </c>
      <c r="G351" s="90">
        <v>472.33333333333331</v>
      </c>
      <c r="H351" s="90">
        <v>10.596769368830399</v>
      </c>
      <c r="I351" s="90">
        <v>128</v>
      </c>
      <c r="J351" s="90">
        <v>42.666666666666664</v>
      </c>
      <c r="K351" s="90">
        <v>13.1958</v>
      </c>
      <c r="M351" s="90" t="str">
        <f t="shared" si="24"/>
        <v>Coronary heart disease</v>
      </c>
      <c r="N351" s="2" t="b">
        <f t="shared" si="25"/>
        <v>1</v>
      </c>
      <c r="P351" s="2" t="s">
        <v>160</v>
      </c>
      <c r="R351" s="2" t="e">
        <f>F351=#REF!</f>
        <v>#REF!</v>
      </c>
      <c r="S351" s="2" t="e">
        <f>G351=#REF!</f>
        <v>#REF!</v>
      </c>
      <c r="T351" s="2" t="e">
        <f>H351=#REF!</f>
        <v>#REF!</v>
      </c>
      <c r="U351" s="2" t="e">
        <f>I351=#REF!</f>
        <v>#REF!</v>
      </c>
      <c r="V351" s="2" t="e">
        <f>J351=#REF!</f>
        <v>#REF!</v>
      </c>
      <c r="W351" s="92" t="e">
        <f>K351-#REF!</f>
        <v>#REF!</v>
      </c>
    </row>
    <row r="352" spans="1:23" x14ac:dyDescent="0.25">
      <c r="A352" s="2" t="str">
        <f t="shared" si="23"/>
        <v>Torfaen_2</v>
      </c>
      <c r="B352" s="90" t="s">
        <v>123</v>
      </c>
      <c r="C352" s="90" t="s">
        <v>88</v>
      </c>
      <c r="D352" s="91">
        <v>2</v>
      </c>
      <c r="E352" s="90" t="s">
        <v>24</v>
      </c>
      <c r="F352" s="90">
        <v>1137</v>
      </c>
      <c r="G352" s="90">
        <v>379</v>
      </c>
      <c r="H352" s="90">
        <v>8.5028417588991907</v>
      </c>
      <c r="I352" s="90">
        <v>36</v>
      </c>
      <c r="J352" s="90">
        <v>12</v>
      </c>
      <c r="K352" s="90">
        <v>3.7113</v>
      </c>
      <c r="M352" s="90" t="str">
        <f t="shared" si="24"/>
        <v>Accidents</v>
      </c>
      <c r="N352" s="2" t="b">
        <f t="shared" si="25"/>
        <v>1</v>
      </c>
      <c r="P352" s="2" t="s">
        <v>161</v>
      </c>
      <c r="R352" s="2" t="e">
        <f>F352=#REF!</f>
        <v>#REF!</v>
      </c>
      <c r="S352" s="2" t="e">
        <f>G352=#REF!</f>
        <v>#REF!</v>
      </c>
      <c r="T352" s="2" t="e">
        <f>H352=#REF!</f>
        <v>#REF!</v>
      </c>
      <c r="U352" s="2" t="e">
        <f>I352=#REF!</f>
        <v>#REF!</v>
      </c>
      <c r="V352" s="2" t="e">
        <f>J352=#REF!</f>
        <v>#REF!</v>
      </c>
      <c r="W352" s="92" t="e">
        <f>K352-#REF!</f>
        <v>#REF!</v>
      </c>
    </row>
    <row r="353" spans="1:23" x14ac:dyDescent="0.25">
      <c r="A353" s="2" t="str">
        <f t="shared" si="23"/>
        <v>Torfaen_3</v>
      </c>
      <c r="B353" s="90" t="s">
        <v>123</v>
      </c>
      <c r="C353" s="90" t="s">
        <v>88</v>
      </c>
      <c r="D353" s="91">
        <v>3</v>
      </c>
      <c r="E353" s="90" t="s">
        <v>96</v>
      </c>
      <c r="F353" s="90">
        <v>1043</v>
      </c>
      <c r="G353" s="90">
        <v>347.66666666666669</v>
      </c>
      <c r="H353" s="90">
        <v>7.7998803469937199</v>
      </c>
      <c r="I353" s="90">
        <v>14</v>
      </c>
      <c r="J353" s="90">
        <v>4.666666666666667</v>
      </c>
      <c r="K353" s="90">
        <v>1.4432</v>
      </c>
      <c r="M353" s="90" t="str">
        <f t="shared" si="24"/>
        <v>Infant deaths*</v>
      </c>
      <c r="N353" s="2" t="b">
        <f t="shared" si="25"/>
        <v>1</v>
      </c>
      <c r="P353" s="2" t="s">
        <v>164</v>
      </c>
      <c r="R353" s="2" t="e">
        <f>F353=#REF!</f>
        <v>#REF!</v>
      </c>
      <c r="S353" s="2" t="e">
        <f>G353=#REF!</f>
        <v>#REF!</v>
      </c>
      <c r="T353" s="2" t="e">
        <f>H353=#REF!</f>
        <v>#REF!</v>
      </c>
      <c r="U353" s="2" t="e">
        <f>I353=#REF!</f>
        <v>#REF!</v>
      </c>
      <c r="V353" s="2" t="e">
        <f>J353=#REF!</f>
        <v>#REF!</v>
      </c>
      <c r="W353" s="92" t="e">
        <f>K353-#REF!</f>
        <v>#REF!</v>
      </c>
    </row>
    <row r="354" spans="1:23" x14ac:dyDescent="0.25">
      <c r="A354" s="2" t="str">
        <f t="shared" si="23"/>
        <v>Torfaen_4</v>
      </c>
      <c r="B354" s="90" t="s">
        <v>123</v>
      </c>
      <c r="C354" s="90" t="s">
        <v>88</v>
      </c>
      <c r="D354" s="91">
        <v>4</v>
      </c>
      <c r="E354" s="90" t="s">
        <v>25</v>
      </c>
      <c r="F354" s="90">
        <v>880.5</v>
      </c>
      <c r="G354" s="90">
        <v>293.5</v>
      </c>
      <c r="H354" s="90">
        <v>6.5846545019443603</v>
      </c>
      <c r="I354" s="90">
        <v>97</v>
      </c>
      <c r="J354" s="90">
        <v>32.333333333333336</v>
      </c>
      <c r="K354" s="90">
        <v>10</v>
      </c>
      <c r="M354" s="90" t="str">
        <f t="shared" si="24"/>
        <v>Lung cancer</v>
      </c>
      <c r="N354" s="2" t="b">
        <f t="shared" si="25"/>
        <v>1</v>
      </c>
      <c r="P354" s="2" t="s">
        <v>162</v>
      </c>
      <c r="R354" s="2" t="e">
        <f>F354=#REF!</f>
        <v>#REF!</v>
      </c>
      <c r="S354" s="2" t="e">
        <f>G354=#REF!</f>
        <v>#REF!</v>
      </c>
      <c r="T354" s="2" t="e">
        <f>H354=#REF!</f>
        <v>#REF!</v>
      </c>
      <c r="U354" s="2" t="e">
        <f>I354=#REF!</f>
        <v>#REF!</v>
      </c>
      <c r="V354" s="2" t="e">
        <f>J354=#REF!</f>
        <v>#REF!</v>
      </c>
      <c r="W354" s="92" t="e">
        <f>K354-#REF!</f>
        <v>#REF!</v>
      </c>
    </row>
    <row r="355" spans="1:23" x14ac:dyDescent="0.25">
      <c r="A355" s="2" t="str">
        <f t="shared" si="23"/>
        <v>Torfaen_5</v>
      </c>
      <c r="B355" s="90" t="s">
        <v>123</v>
      </c>
      <c r="C355" s="90" t="s">
        <v>88</v>
      </c>
      <c r="D355" s="91">
        <v>5</v>
      </c>
      <c r="E355" s="90" t="s">
        <v>27</v>
      </c>
      <c r="F355" s="90">
        <v>677</v>
      </c>
      <c r="G355" s="90">
        <v>225.66666666666666</v>
      </c>
      <c r="H355" s="90">
        <v>5.0628178282979404</v>
      </c>
      <c r="I355" s="90">
        <v>24</v>
      </c>
      <c r="J355" s="90">
        <v>8</v>
      </c>
      <c r="K355" s="90">
        <v>2.4742000000000002</v>
      </c>
      <c r="M355" s="90" t="str">
        <f t="shared" si="24"/>
        <v>Suicides</v>
      </c>
      <c r="N355" s="2" t="b">
        <f t="shared" si="25"/>
        <v>1</v>
      </c>
      <c r="P355" s="2" t="s">
        <v>163</v>
      </c>
      <c r="R355" s="2" t="e">
        <f>F355=#REF!</f>
        <v>#REF!</v>
      </c>
      <c r="S355" s="2" t="e">
        <f>G355=#REF!</f>
        <v>#REF!</v>
      </c>
      <c r="T355" s="2" t="e">
        <f>H355=#REF!</f>
        <v>#REF!</v>
      </c>
      <c r="U355" s="2" t="e">
        <f>I355=#REF!</f>
        <v>#REF!</v>
      </c>
      <c r="V355" s="2" t="e">
        <f>J355=#REF!</f>
        <v>#REF!</v>
      </c>
      <c r="W355" s="92" t="e">
        <f>K355-#REF!</f>
        <v>#REF!</v>
      </c>
    </row>
    <row r="356" spans="1:23" x14ac:dyDescent="0.25">
      <c r="A356" s="2" t="str">
        <f t="shared" si="23"/>
        <v>Torfaen_6</v>
      </c>
      <c r="B356" s="90" t="s">
        <v>123</v>
      </c>
      <c r="C356" s="90" t="s">
        <v>88</v>
      </c>
      <c r="D356" s="91">
        <v>6</v>
      </c>
      <c r="E356" s="90" t="s">
        <v>28</v>
      </c>
      <c r="F356" s="90">
        <v>577.5</v>
      </c>
      <c r="G356" s="90">
        <v>192.5</v>
      </c>
      <c r="H356" s="90">
        <v>4.3187256954831001</v>
      </c>
      <c r="I356" s="90">
        <v>27</v>
      </c>
      <c r="J356" s="90">
        <v>9</v>
      </c>
      <c r="K356" s="90">
        <v>2.7835000000000001</v>
      </c>
      <c r="M356" s="90" t="str">
        <f t="shared" si="24"/>
        <v>Alcoholic liver disease</v>
      </c>
      <c r="N356" s="2" t="b">
        <f t="shared" si="25"/>
        <v>1</v>
      </c>
      <c r="P356" s="2" t="s">
        <v>28</v>
      </c>
      <c r="R356" s="2" t="e">
        <f>F356=#REF!</f>
        <v>#REF!</v>
      </c>
      <c r="S356" s="2" t="e">
        <f>G356=#REF!</f>
        <v>#REF!</v>
      </c>
      <c r="T356" s="2" t="e">
        <f>H356=#REF!</f>
        <v>#REF!</v>
      </c>
      <c r="U356" s="2" t="e">
        <f>I356=#REF!</f>
        <v>#REF!</v>
      </c>
      <c r="V356" s="2" t="e">
        <f>J356=#REF!</f>
        <v>#REF!</v>
      </c>
      <c r="W356" s="92" t="e">
        <f>K356-#REF!</f>
        <v>#REF!</v>
      </c>
    </row>
    <row r="357" spans="1:23" x14ac:dyDescent="0.25">
      <c r="A357" s="2" t="str">
        <f t="shared" si="23"/>
        <v>Torfaen_7</v>
      </c>
      <c r="B357" s="90" t="s">
        <v>123</v>
      </c>
      <c r="C357" s="90" t="s">
        <v>88</v>
      </c>
      <c r="D357" s="91">
        <v>7</v>
      </c>
      <c r="E357" s="90" t="s">
        <v>29</v>
      </c>
      <c r="F357" s="90">
        <v>455.5</v>
      </c>
      <c r="G357" s="90">
        <v>151.83333333333334</v>
      </c>
      <c r="H357" s="90">
        <v>3.4063715225845099</v>
      </c>
      <c r="I357" s="90">
        <v>51</v>
      </c>
      <c r="J357" s="90">
        <v>17</v>
      </c>
      <c r="K357" s="90">
        <v>5.2576999999999998</v>
      </c>
      <c r="M357" s="90" t="str">
        <f t="shared" si="24"/>
        <v>COPD</v>
      </c>
      <c r="N357" s="2" t="b">
        <f t="shared" si="25"/>
        <v>1</v>
      </c>
      <c r="P357" s="2" t="s">
        <v>165</v>
      </c>
      <c r="R357" s="2" t="e">
        <f>F357=#REF!</f>
        <v>#REF!</v>
      </c>
      <c r="S357" s="2" t="e">
        <f>G357=#REF!</f>
        <v>#REF!</v>
      </c>
      <c r="T357" s="2" t="e">
        <f>H357=#REF!</f>
        <v>#REF!</v>
      </c>
      <c r="U357" s="2" t="e">
        <f>I357=#REF!</f>
        <v>#REF!</v>
      </c>
      <c r="V357" s="2" t="e">
        <f>J357=#REF!</f>
        <v>#REF!</v>
      </c>
      <c r="W357" s="92" t="e">
        <f>K357-#REF!</f>
        <v>#REF!</v>
      </c>
    </row>
    <row r="358" spans="1:23" x14ac:dyDescent="0.25">
      <c r="A358" s="2" t="str">
        <f t="shared" si="23"/>
        <v>Torfaen_8</v>
      </c>
      <c r="B358" s="90" t="s">
        <v>123</v>
      </c>
      <c r="C358" s="90" t="s">
        <v>88</v>
      </c>
      <c r="D358" s="91">
        <v>8</v>
      </c>
      <c r="E358" s="90" t="s">
        <v>30</v>
      </c>
      <c r="F358" s="90">
        <v>406</v>
      </c>
      <c r="G358" s="90">
        <v>135.33333333333334</v>
      </c>
      <c r="H358" s="90">
        <v>3.0361950344002402</v>
      </c>
      <c r="I358" s="90">
        <v>32</v>
      </c>
      <c r="J358" s="90">
        <v>10.666666666666666</v>
      </c>
      <c r="K358" s="90">
        <v>3.2989000000000002</v>
      </c>
      <c r="M358" s="90" t="str">
        <f t="shared" si="24"/>
        <v>Breast cancer</v>
      </c>
      <c r="N358" s="2" t="b">
        <f t="shared" si="25"/>
        <v>1</v>
      </c>
      <c r="P358" s="2" t="s">
        <v>167</v>
      </c>
      <c r="R358" s="2" t="e">
        <f>F358=#REF!</f>
        <v>#REF!</v>
      </c>
      <c r="S358" s="2" t="e">
        <f>G358=#REF!</f>
        <v>#REF!</v>
      </c>
      <c r="T358" s="2" t="e">
        <f>H358=#REF!</f>
        <v>#REF!</v>
      </c>
      <c r="U358" s="2" t="e">
        <f>I358=#REF!</f>
        <v>#REF!</v>
      </c>
      <c r="V358" s="2" t="e">
        <f>J358=#REF!</f>
        <v>#REF!</v>
      </c>
      <c r="W358" s="92" t="e">
        <f>K358-#REF!</f>
        <v>#REF!</v>
      </c>
    </row>
    <row r="359" spans="1:23" x14ac:dyDescent="0.25">
      <c r="A359" s="2" t="str">
        <f t="shared" si="23"/>
        <v>Torfaen_9</v>
      </c>
      <c r="B359" s="90" t="s">
        <v>123</v>
      </c>
      <c r="C359" s="90" t="s">
        <v>88</v>
      </c>
      <c r="D359" s="91">
        <v>9</v>
      </c>
      <c r="E359" s="90" t="s">
        <v>31</v>
      </c>
      <c r="F359" s="90">
        <v>348</v>
      </c>
      <c r="G359" s="90">
        <v>116</v>
      </c>
      <c r="H359" s="90">
        <v>2.6024528866287802</v>
      </c>
      <c r="I359" s="90">
        <v>32</v>
      </c>
      <c r="J359" s="90">
        <v>10.666666666666666</v>
      </c>
      <c r="K359" s="90">
        <v>3.2989000000000002</v>
      </c>
      <c r="M359" s="90" t="str">
        <f t="shared" si="24"/>
        <v>Colorectal cancer</v>
      </c>
      <c r="N359" s="2" t="b">
        <f t="shared" si="25"/>
        <v>1</v>
      </c>
      <c r="P359" s="2" t="s">
        <v>166</v>
      </c>
      <c r="R359" s="2" t="e">
        <f>F359=#REF!</f>
        <v>#REF!</v>
      </c>
      <c r="S359" s="2" t="e">
        <f>G359=#REF!</f>
        <v>#REF!</v>
      </c>
      <c r="T359" s="2" t="e">
        <f>H359=#REF!</f>
        <v>#REF!</v>
      </c>
      <c r="U359" s="2" t="e">
        <f>I359=#REF!</f>
        <v>#REF!</v>
      </c>
      <c r="V359" s="2" t="e">
        <f>J359=#REF!</f>
        <v>#REF!</v>
      </c>
      <c r="W359" s="92" t="e">
        <f>K359-#REF!</f>
        <v>#REF!</v>
      </c>
    </row>
    <row r="360" spans="1:23" x14ac:dyDescent="0.25">
      <c r="A360" s="2" t="str">
        <f t="shared" si="23"/>
        <v>Torfaen_10</v>
      </c>
      <c r="B360" s="90" t="s">
        <v>123</v>
      </c>
      <c r="C360" s="90" t="s">
        <v>88</v>
      </c>
      <c r="D360" s="91">
        <v>10</v>
      </c>
      <c r="E360" s="90" t="s">
        <v>32</v>
      </c>
      <c r="F360" s="90">
        <v>304.5</v>
      </c>
      <c r="G360" s="90">
        <v>101.5</v>
      </c>
      <c r="H360" s="90">
        <v>2.2771462758001801</v>
      </c>
      <c r="I360" s="90">
        <v>25</v>
      </c>
      <c r="J360" s="90">
        <v>8.3333333333333339</v>
      </c>
      <c r="K360" s="90">
        <v>2.5773000000000001</v>
      </c>
      <c r="M360" s="90" t="str">
        <f t="shared" si="24"/>
        <v>Pneumonia</v>
      </c>
      <c r="N360" s="2" t="b">
        <f t="shared" si="25"/>
        <v>1</v>
      </c>
      <c r="P360" s="2" t="s">
        <v>168</v>
      </c>
      <c r="R360" s="2" t="e">
        <f>F360=#REF!</f>
        <v>#REF!</v>
      </c>
      <c r="S360" s="2" t="e">
        <f>G360=#REF!</f>
        <v>#REF!</v>
      </c>
      <c r="T360" s="2" t="e">
        <f>H360=#REF!</f>
        <v>#REF!</v>
      </c>
      <c r="U360" s="2" t="e">
        <f>I360=#REF!</f>
        <v>#REF!</v>
      </c>
      <c r="V360" s="2" t="e">
        <f>J360=#REF!</f>
        <v>#REF!</v>
      </c>
      <c r="W360" s="92" t="e">
        <f>K360-#REF!</f>
        <v>#REF!</v>
      </c>
    </row>
    <row r="361" spans="1:23" x14ac:dyDescent="0.25">
      <c r="A361" s="2" t="str">
        <f t="shared" si="23"/>
        <v>Torfaen_11</v>
      </c>
      <c r="B361" s="90" t="s">
        <v>123</v>
      </c>
      <c r="C361" s="90" t="s">
        <v>88</v>
      </c>
      <c r="D361" s="91">
        <v>11</v>
      </c>
      <c r="E361" s="90" t="s">
        <v>43</v>
      </c>
      <c r="F361" s="90">
        <v>7246</v>
      </c>
      <c r="G361" s="90">
        <v>2415.3333333333335</v>
      </c>
      <c r="H361" s="90">
        <v>54.187855219862413</v>
      </c>
      <c r="I361" s="90">
        <v>466</v>
      </c>
      <c r="J361" s="90">
        <v>155.33333333333331</v>
      </c>
      <c r="K361" s="90">
        <v>48.040800000000011</v>
      </c>
      <c r="M361" s="90" t="str">
        <f t="shared" si="24"/>
        <v>Top 10</v>
      </c>
      <c r="N361" s="2" t="b">
        <f t="shared" si="25"/>
        <v>1</v>
      </c>
      <c r="R361" s="2" t="e">
        <f>F361=#REF!</f>
        <v>#REF!</v>
      </c>
      <c r="S361" s="2" t="e">
        <f>G361=#REF!</f>
        <v>#REF!</v>
      </c>
      <c r="T361" s="2" t="e">
        <f>H361=#REF!</f>
        <v>#REF!</v>
      </c>
      <c r="U361" s="2" t="e">
        <f>I361=#REF!</f>
        <v>#REF!</v>
      </c>
      <c r="V361" s="2" t="e">
        <f>J361=#REF!</f>
        <v>#REF!</v>
      </c>
      <c r="W361" s="93" t="e">
        <f>K361-#REF!</f>
        <v>#REF!</v>
      </c>
    </row>
    <row r="362" spans="1:23" x14ac:dyDescent="0.25">
      <c r="A362" s="2" t="str">
        <f t="shared" si="23"/>
        <v>Torfaen_12</v>
      </c>
      <c r="B362" s="90" t="s">
        <v>123</v>
      </c>
      <c r="C362" s="90" t="s">
        <v>88</v>
      </c>
      <c r="D362" s="91">
        <v>12</v>
      </c>
      <c r="E362" s="90" t="s">
        <v>95</v>
      </c>
      <c r="F362" s="90">
        <v>13372</v>
      </c>
      <c r="G362" s="90">
        <v>4457.333333333333</v>
      </c>
      <c r="H362" s="90"/>
      <c r="I362" s="90">
        <v>970</v>
      </c>
      <c r="J362" s="90">
        <v>323.33333333333331</v>
      </c>
      <c r="K362" s="90"/>
      <c r="M362" s="90" t="str">
        <f t="shared" si="24"/>
        <v>All causes</v>
      </c>
      <c r="N362" s="2" t="b">
        <f t="shared" si="25"/>
        <v>1</v>
      </c>
      <c r="R362" s="2" t="e">
        <f>F362=#REF!</f>
        <v>#REF!</v>
      </c>
      <c r="S362" s="2" t="e">
        <f>G362=#REF!</f>
        <v>#REF!</v>
      </c>
      <c r="T362" s="2" t="e">
        <f>H362=#REF!</f>
        <v>#REF!</v>
      </c>
      <c r="U362" s="2" t="e">
        <f>I362=#REF!</f>
        <v>#REF!</v>
      </c>
      <c r="V362" s="2" t="e">
        <f>J362=#REF!</f>
        <v>#REF!</v>
      </c>
      <c r="W362" s="2" t="e">
        <f>K362=#REF!</f>
        <v>#REF!</v>
      </c>
    </row>
    <row r="363" spans="1:23" x14ac:dyDescent="0.25">
      <c r="A363" s="2" t="str">
        <f t="shared" si="23"/>
        <v>Caerphilly_1</v>
      </c>
      <c r="B363" s="94" t="s">
        <v>123</v>
      </c>
      <c r="C363" s="94" t="s">
        <v>89</v>
      </c>
      <c r="D363" s="105">
        <v>1</v>
      </c>
      <c r="E363" s="94" t="s">
        <v>23</v>
      </c>
      <c r="F363" s="94">
        <v>2986</v>
      </c>
      <c r="G363" s="94">
        <v>995.33333333333337</v>
      </c>
      <c r="H363" s="94">
        <v>11.405217524158701</v>
      </c>
      <c r="I363" s="94">
        <v>290</v>
      </c>
      <c r="J363" s="94">
        <v>96.666666666666671</v>
      </c>
      <c r="K363" s="94">
        <v>14.3849</v>
      </c>
      <c r="M363" s="94" t="str">
        <f t="shared" si="24"/>
        <v>Coronary heart disease</v>
      </c>
      <c r="N363" s="2" t="b">
        <f t="shared" si="25"/>
        <v>1</v>
      </c>
      <c r="P363" s="2" t="s">
        <v>160</v>
      </c>
      <c r="R363" s="2" t="e">
        <f>F363=#REF!</f>
        <v>#REF!</v>
      </c>
      <c r="S363" s="2" t="e">
        <f>G363=#REF!</f>
        <v>#REF!</v>
      </c>
      <c r="T363" s="2" t="e">
        <f>H363=#REF!</f>
        <v>#REF!</v>
      </c>
      <c r="U363" s="2" t="e">
        <f>I363=#REF!</f>
        <v>#REF!</v>
      </c>
      <c r="V363" s="2" t="e">
        <f>J363=#REF!</f>
        <v>#REF!</v>
      </c>
      <c r="W363" s="92" t="e">
        <f>K363-#REF!</f>
        <v>#REF!</v>
      </c>
    </row>
    <row r="364" spans="1:23" x14ac:dyDescent="0.25">
      <c r="A364" s="2" t="str">
        <f t="shared" si="23"/>
        <v>Caerphilly_2</v>
      </c>
      <c r="B364" s="94" t="s">
        <v>123</v>
      </c>
      <c r="C364" s="94" t="s">
        <v>89</v>
      </c>
      <c r="D364" s="105">
        <v>2</v>
      </c>
      <c r="E364" s="94" t="s">
        <v>24</v>
      </c>
      <c r="F364" s="94">
        <v>1725.5</v>
      </c>
      <c r="G364" s="94">
        <v>575.16666666666663</v>
      </c>
      <c r="H364" s="94">
        <v>6.5906573469309802</v>
      </c>
      <c r="I364" s="94">
        <v>65</v>
      </c>
      <c r="J364" s="94">
        <v>21.666666666666668</v>
      </c>
      <c r="K364" s="94">
        <v>3.2242000000000002</v>
      </c>
      <c r="M364" s="94" t="str">
        <f t="shared" si="24"/>
        <v>Accidents</v>
      </c>
      <c r="N364" s="2" t="b">
        <f t="shared" si="25"/>
        <v>1</v>
      </c>
      <c r="P364" s="2" t="s">
        <v>161</v>
      </c>
      <c r="R364" s="2" t="e">
        <f>F364=#REF!</f>
        <v>#REF!</v>
      </c>
      <c r="S364" s="2" t="e">
        <f>G364=#REF!</f>
        <v>#REF!</v>
      </c>
      <c r="T364" s="2" t="e">
        <f>H364=#REF!</f>
        <v>#REF!</v>
      </c>
      <c r="U364" s="2" t="e">
        <f>I364=#REF!</f>
        <v>#REF!</v>
      </c>
      <c r="V364" s="2" t="e">
        <f>J364=#REF!</f>
        <v>#REF!</v>
      </c>
      <c r="W364" s="92" t="e">
        <f>K364-#REF!</f>
        <v>#REF!</v>
      </c>
    </row>
    <row r="365" spans="1:23" x14ac:dyDescent="0.25">
      <c r="A365" s="2" t="str">
        <f t="shared" si="23"/>
        <v>Caerphilly_3</v>
      </c>
      <c r="B365" s="94" t="s">
        <v>123</v>
      </c>
      <c r="C365" s="94" t="s">
        <v>89</v>
      </c>
      <c r="D365" s="105">
        <v>3</v>
      </c>
      <c r="E365" s="94" t="s">
        <v>25</v>
      </c>
      <c r="F365" s="94">
        <v>1460.5</v>
      </c>
      <c r="G365" s="94">
        <v>486.83333333333331</v>
      </c>
      <c r="H365" s="94">
        <v>5.5784729383904397</v>
      </c>
      <c r="I365" s="94">
        <v>181</v>
      </c>
      <c r="J365" s="94">
        <v>60.333333333333336</v>
      </c>
      <c r="K365" s="94">
        <v>8.9780999999999995</v>
      </c>
      <c r="M365" s="94" t="str">
        <f t="shared" si="24"/>
        <v>Lung cancer</v>
      </c>
      <c r="N365" s="2" t="b">
        <f t="shared" si="25"/>
        <v>1</v>
      </c>
      <c r="P365" s="2" t="s">
        <v>162</v>
      </c>
      <c r="R365" s="2" t="e">
        <f>F365=#REF!</f>
        <v>#REF!</v>
      </c>
      <c r="S365" s="2" t="e">
        <f>G365=#REF!</f>
        <v>#REF!</v>
      </c>
      <c r="T365" s="2" t="e">
        <f>H365=#REF!</f>
        <v>#REF!</v>
      </c>
      <c r="U365" s="2" t="e">
        <f>I365=#REF!</f>
        <v>#REF!</v>
      </c>
      <c r="V365" s="2" t="e">
        <f>J365=#REF!</f>
        <v>#REF!</v>
      </c>
      <c r="W365" s="92" t="e">
        <f>K365-#REF!</f>
        <v>#REF!</v>
      </c>
    </row>
    <row r="366" spans="1:23" x14ac:dyDescent="0.25">
      <c r="A366" s="2" t="str">
        <f t="shared" si="23"/>
        <v>Caerphilly_4</v>
      </c>
      <c r="B366" s="94" t="s">
        <v>123</v>
      </c>
      <c r="C366" s="94" t="s">
        <v>89</v>
      </c>
      <c r="D366" s="105">
        <v>4</v>
      </c>
      <c r="E366" s="94" t="s">
        <v>27</v>
      </c>
      <c r="F366" s="94">
        <v>1342</v>
      </c>
      <c r="G366" s="94">
        <v>447.33333333333331</v>
      </c>
      <c r="H366" s="94">
        <v>5.1258546274015497</v>
      </c>
      <c r="I366" s="94">
        <v>38</v>
      </c>
      <c r="J366" s="94">
        <v>12.666666666666666</v>
      </c>
      <c r="K366" s="94">
        <v>1.8849</v>
      </c>
      <c r="M366" s="94" t="str">
        <f t="shared" si="24"/>
        <v>Suicides</v>
      </c>
      <c r="N366" s="2" t="b">
        <f t="shared" si="25"/>
        <v>1</v>
      </c>
      <c r="P366" s="2" t="s">
        <v>163</v>
      </c>
      <c r="R366" s="2" t="e">
        <f>F366=#REF!</f>
        <v>#REF!</v>
      </c>
      <c r="S366" s="2" t="e">
        <f>G366=#REF!</f>
        <v>#REF!</v>
      </c>
      <c r="T366" s="2" t="e">
        <f>H366=#REF!</f>
        <v>#REF!</v>
      </c>
      <c r="U366" s="2" t="e">
        <f>I366=#REF!</f>
        <v>#REF!</v>
      </c>
      <c r="V366" s="2" t="e">
        <f>J366=#REF!</f>
        <v>#REF!</v>
      </c>
      <c r="W366" s="92" t="e">
        <f>K366-#REF!</f>
        <v>#REF!</v>
      </c>
    </row>
    <row r="367" spans="1:23" x14ac:dyDescent="0.25">
      <c r="A367" s="2" t="str">
        <f t="shared" si="23"/>
        <v>Caerphilly_5</v>
      </c>
      <c r="B367" s="94" t="s">
        <v>123</v>
      </c>
      <c r="C367" s="94" t="s">
        <v>89</v>
      </c>
      <c r="D367" s="105">
        <v>5</v>
      </c>
      <c r="E367" s="94" t="s">
        <v>28</v>
      </c>
      <c r="F367" s="94">
        <v>1288.5</v>
      </c>
      <c r="G367" s="94">
        <v>429.5</v>
      </c>
      <c r="H367" s="94">
        <v>4.9215079637905301</v>
      </c>
      <c r="I367" s="94">
        <v>61</v>
      </c>
      <c r="J367" s="94">
        <v>20.333333333333332</v>
      </c>
      <c r="K367" s="94">
        <v>3.0257000000000001</v>
      </c>
      <c r="M367" s="94" t="str">
        <f t="shared" si="24"/>
        <v>Alcoholic liver disease</v>
      </c>
      <c r="N367" s="2" t="b">
        <f t="shared" si="25"/>
        <v>1</v>
      </c>
      <c r="P367" s="2" t="s">
        <v>28</v>
      </c>
      <c r="R367" s="2" t="e">
        <f>F367=#REF!</f>
        <v>#REF!</v>
      </c>
      <c r="S367" s="2" t="e">
        <f>G367=#REF!</f>
        <v>#REF!</v>
      </c>
      <c r="T367" s="2" t="e">
        <f>H367=#REF!</f>
        <v>#REF!</v>
      </c>
      <c r="U367" s="2" t="e">
        <f>I367=#REF!</f>
        <v>#REF!</v>
      </c>
      <c r="V367" s="2" t="e">
        <f>J367=#REF!</f>
        <v>#REF!</v>
      </c>
      <c r="W367" s="92" t="e">
        <f>K367-#REF!</f>
        <v>#REF!</v>
      </c>
    </row>
    <row r="368" spans="1:23" x14ac:dyDescent="0.25">
      <c r="A368" s="2" t="str">
        <f t="shared" si="23"/>
        <v>Caerphilly_6</v>
      </c>
      <c r="B368" s="94" t="s">
        <v>123</v>
      </c>
      <c r="C368" s="94" t="s">
        <v>89</v>
      </c>
      <c r="D368" s="105">
        <v>6</v>
      </c>
      <c r="E368" s="94" t="s">
        <v>96</v>
      </c>
      <c r="F368" s="94">
        <v>1117.5</v>
      </c>
      <c r="G368" s="94">
        <v>372.5</v>
      </c>
      <c r="H368" s="94">
        <v>4.2683625529964502</v>
      </c>
      <c r="I368" s="94">
        <v>15</v>
      </c>
      <c r="J368" s="94">
        <v>5</v>
      </c>
      <c r="K368" s="94">
        <v>0.74399999999999999</v>
      </c>
      <c r="M368" s="94" t="str">
        <f t="shared" si="24"/>
        <v>Infant deaths*</v>
      </c>
      <c r="N368" s="2" t="b">
        <f t="shared" si="25"/>
        <v>1</v>
      </c>
      <c r="P368" s="2" t="s">
        <v>164</v>
      </c>
      <c r="R368" s="2" t="e">
        <f>F368=#REF!</f>
        <v>#REF!</v>
      </c>
      <c r="S368" s="2" t="e">
        <f>G368=#REF!</f>
        <v>#REF!</v>
      </c>
      <c r="T368" s="2" t="e">
        <f>H368=#REF!</f>
        <v>#REF!</v>
      </c>
      <c r="U368" s="2" t="e">
        <f>I368=#REF!</f>
        <v>#REF!</v>
      </c>
      <c r="V368" s="2" t="e">
        <f>J368=#REF!</f>
        <v>#REF!</v>
      </c>
      <c r="W368" s="92" t="e">
        <f>K368-#REF!</f>
        <v>#REF!</v>
      </c>
    </row>
    <row r="369" spans="1:23" x14ac:dyDescent="0.25">
      <c r="A369" s="2" t="str">
        <f t="shared" si="23"/>
        <v>Caerphilly_7</v>
      </c>
      <c r="B369" s="94" t="s">
        <v>123</v>
      </c>
      <c r="C369" s="94" t="s">
        <v>89</v>
      </c>
      <c r="D369" s="105">
        <v>7</v>
      </c>
      <c r="E369" s="94" t="s">
        <v>29</v>
      </c>
      <c r="F369" s="94">
        <v>1058</v>
      </c>
      <c r="G369" s="94">
        <v>352.66666666666669</v>
      </c>
      <c r="H369" s="94">
        <v>4.0410985065505498</v>
      </c>
      <c r="I369" s="94">
        <v>120</v>
      </c>
      <c r="J369" s="94">
        <v>40</v>
      </c>
      <c r="K369" s="94">
        <v>5.9523000000000001</v>
      </c>
      <c r="M369" s="94" t="str">
        <f t="shared" si="24"/>
        <v>COPD</v>
      </c>
      <c r="N369" s="2" t="b">
        <f t="shared" si="25"/>
        <v>1</v>
      </c>
      <c r="P369" s="2" t="s">
        <v>165</v>
      </c>
      <c r="R369" s="2" t="e">
        <f>F369=#REF!</f>
        <v>#REF!</v>
      </c>
      <c r="S369" s="2" t="e">
        <f>G369=#REF!</f>
        <v>#REF!</v>
      </c>
      <c r="T369" s="2" t="e">
        <f>H369=#REF!</f>
        <v>#REF!</v>
      </c>
      <c r="U369" s="2" t="e">
        <f>I369=#REF!</f>
        <v>#REF!</v>
      </c>
      <c r="V369" s="2" t="e">
        <f>J369=#REF!</f>
        <v>#REF!</v>
      </c>
      <c r="W369" s="92" t="e">
        <f>K369-#REF!</f>
        <v>#REF!</v>
      </c>
    </row>
    <row r="370" spans="1:23" x14ac:dyDescent="0.25">
      <c r="A370" s="2" t="str">
        <f t="shared" si="23"/>
        <v>Caerphilly_8</v>
      </c>
      <c r="B370" s="94" t="s">
        <v>123</v>
      </c>
      <c r="C370" s="94" t="s">
        <v>89</v>
      </c>
      <c r="D370" s="105">
        <v>8</v>
      </c>
      <c r="E370" s="94" t="s">
        <v>31</v>
      </c>
      <c r="F370" s="94">
        <v>871</v>
      </c>
      <c r="G370" s="94">
        <v>290.33333333333331</v>
      </c>
      <c r="H370" s="94">
        <v>3.3268400748634499</v>
      </c>
      <c r="I370" s="94">
        <v>68</v>
      </c>
      <c r="J370" s="94">
        <v>22.666666666666668</v>
      </c>
      <c r="K370" s="94">
        <v>3.3730000000000002</v>
      </c>
      <c r="M370" s="94" t="str">
        <f t="shared" si="24"/>
        <v>Colorectal cancer</v>
      </c>
      <c r="N370" s="2" t="b">
        <f t="shared" si="25"/>
        <v>1</v>
      </c>
      <c r="P370" s="2" t="s">
        <v>166</v>
      </c>
      <c r="R370" s="2" t="e">
        <f>F370=#REF!</f>
        <v>#REF!</v>
      </c>
      <c r="S370" s="2" t="e">
        <f>G370=#REF!</f>
        <v>#REF!</v>
      </c>
      <c r="T370" s="2" t="e">
        <f>H370=#REF!</f>
        <v>#REF!</v>
      </c>
      <c r="U370" s="2" t="e">
        <f>I370=#REF!</f>
        <v>#REF!</v>
      </c>
      <c r="V370" s="2" t="e">
        <f>J370=#REF!</f>
        <v>#REF!</v>
      </c>
      <c r="W370" s="92" t="e">
        <f>K370-#REF!</f>
        <v>#REF!</v>
      </c>
    </row>
    <row r="371" spans="1:23" x14ac:dyDescent="0.25">
      <c r="A371" s="2" t="str">
        <f t="shared" si="23"/>
        <v>Caerphilly_9</v>
      </c>
      <c r="B371" s="94" t="s">
        <v>123</v>
      </c>
      <c r="C371" s="94" t="s">
        <v>89</v>
      </c>
      <c r="D371" s="105">
        <v>9</v>
      </c>
      <c r="E371" s="94" t="s">
        <v>30</v>
      </c>
      <c r="F371" s="94">
        <v>834</v>
      </c>
      <c r="G371" s="94">
        <v>278</v>
      </c>
      <c r="H371" s="94">
        <v>3.1855162140483602</v>
      </c>
      <c r="I371" s="94">
        <v>60</v>
      </c>
      <c r="J371" s="94">
        <v>20</v>
      </c>
      <c r="K371" s="94">
        <v>2.9761000000000002</v>
      </c>
      <c r="M371" s="94" t="str">
        <f t="shared" si="24"/>
        <v>Breast cancer</v>
      </c>
      <c r="N371" s="2" t="b">
        <f t="shared" si="25"/>
        <v>1</v>
      </c>
      <c r="P371" s="2" t="s">
        <v>167</v>
      </c>
      <c r="R371" s="2" t="e">
        <f>F371=#REF!</f>
        <v>#REF!</v>
      </c>
      <c r="S371" s="2" t="e">
        <f>G371=#REF!</f>
        <v>#REF!</v>
      </c>
      <c r="T371" s="2" t="e">
        <f>H371=#REF!</f>
        <v>#REF!</v>
      </c>
      <c r="U371" s="2" t="e">
        <f>I371=#REF!</f>
        <v>#REF!</v>
      </c>
      <c r="V371" s="2" t="e">
        <f>J371=#REF!</f>
        <v>#REF!</v>
      </c>
      <c r="W371" s="92" t="e">
        <f>K371-#REF!</f>
        <v>#REF!</v>
      </c>
    </row>
    <row r="372" spans="1:23" x14ac:dyDescent="0.25">
      <c r="A372" s="2" t="str">
        <f t="shared" si="23"/>
        <v>Caerphilly_10</v>
      </c>
      <c r="B372" s="94" t="s">
        <v>123</v>
      </c>
      <c r="C372" s="94" t="s">
        <v>89</v>
      </c>
      <c r="D372" s="105">
        <v>10</v>
      </c>
      <c r="E372" s="94" t="s">
        <v>32</v>
      </c>
      <c r="F372" s="94">
        <v>757</v>
      </c>
      <c r="G372" s="94">
        <v>252.33333333333334</v>
      </c>
      <c r="H372" s="94">
        <v>2.8914098010007301</v>
      </c>
      <c r="I372" s="94">
        <v>68</v>
      </c>
      <c r="J372" s="94">
        <v>22.666666666666668</v>
      </c>
      <c r="K372" s="94">
        <v>3.3730000000000002</v>
      </c>
      <c r="M372" s="94" t="str">
        <f t="shared" si="24"/>
        <v>Pneumonia</v>
      </c>
      <c r="N372" s="2" t="b">
        <f t="shared" si="25"/>
        <v>1</v>
      </c>
      <c r="P372" s="2" t="s">
        <v>168</v>
      </c>
      <c r="R372" s="2" t="e">
        <f>F372=#REF!</f>
        <v>#REF!</v>
      </c>
      <c r="S372" s="2" t="e">
        <f>G372=#REF!</f>
        <v>#REF!</v>
      </c>
      <c r="T372" s="2" t="e">
        <f>H372=#REF!</f>
        <v>#REF!</v>
      </c>
      <c r="U372" s="2" t="e">
        <f>I372=#REF!</f>
        <v>#REF!</v>
      </c>
      <c r="V372" s="2" t="e">
        <f>J372=#REF!</f>
        <v>#REF!</v>
      </c>
      <c r="W372" s="92" t="e">
        <f>K372-#REF!</f>
        <v>#REF!</v>
      </c>
    </row>
    <row r="373" spans="1:23" x14ac:dyDescent="0.25">
      <c r="A373" s="2" t="str">
        <f t="shared" si="23"/>
        <v>Caerphilly_11</v>
      </c>
      <c r="B373" s="94" t="s">
        <v>123</v>
      </c>
      <c r="C373" s="94" t="s">
        <v>89</v>
      </c>
      <c r="D373" s="105">
        <v>11</v>
      </c>
      <c r="E373" s="94" t="s">
        <v>43</v>
      </c>
      <c r="F373" s="94">
        <v>13440</v>
      </c>
      <c r="G373" s="94">
        <v>4480</v>
      </c>
      <c r="H373" s="94">
        <v>51.334937550131741</v>
      </c>
      <c r="I373" s="94">
        <v>966</v>
      </c>
      <c r="J373" s="94">
        <v>322.00000000000006</v>
      </c>
      <c r="K373" s="94">
        <v>47.916200000000003</v>
      </c>
      <c r="M373" s="94" t="str">
        <f t="shared" si="24"/>
        <v>Top 10</v>
      </c>
      <c r="N373" s="2" t="b">
        <f t="shared" si="25"/>
        <v>1</v>
      </c>
      <c r="R373" s="2" t="e">
        <f>F373=#REF!</f>
        <v>#REF!</v>
      </c>
      <c r="S373" s="2" t="e">
        <f>G373=#REF!</f>
        <v>#REF!</v>
      </c>
      <c r="T373" s="101" t="e">
        <f>H373-#REF!</f>
        <v>#REF!</v>
      </c>
      <c r="U373" s="2" t="e">
        <f>I373=#REF!</f>
        <v>#REF!</v>
      </c>
      <c r="V373" s="2" t="e">
        <f>J373=#REF!</f>
        <v>#REF!</v>
      </c>
      <c r="W373" s="110" t="e">
        <f>K373-#REF!</f>
        <v>#REF!</v>
      </c>
    </row>
    <row r="374" spans="1:23" x14ac:dyDescent="0.25">
      <c r="A374" s="2" t="str">
        <f t="shared" si="23"/>
        <v>Caerphilly_12</v>
      </c>
      <c r="B374" s="94" t="s">
        <v>123</v>
      </c>
      <c r="C374" s="94" t="s">
        <v>89</v>
      </c>
      <c r="D374" s="105">
        <v>12</v>
      </c>
      <c r="E374" s="94" t="s">
        <v>95</v>
      </c>
      <c r="F374" s="94">
        <v>26181</v>
      </c>
      <c r="G374" s="94">
        <v>8727</v>
      </c>
      <c r="H374" s="94"/>
      <c r="I374" s="94">
        <v>2016</v>
      </c>
      <c r="J374" s="94">
        <v>672</v>
      </c>
      <c r="K374" s="94"/>
      <c r="M374" s="94" t="str">
        <f t="shared" si="24"/>
        <v>All causes</v>
      </c>
      <c r="N374" s="2" t="b">
        <f t="shared" si="25"/>
        <v>1</v>
      </c>
      <c r="R374" s="2" t="e">
        <f>F374=#REF!</f>
        <v>#REF!</v>
      </c>
      <c r="S374" s="2" t="e">
        <f>G374=#REF!</f>
        <v>#REF!</v>
      </c>
      <c r="T374" s="2" t="e">
        <f>H374=#REF!</f>
        <v>#REF!</v>
      </c>
      <c r="U374" s="2" t="e">
        <f>I374=#REF!</f>
        <v>#REF!</v>
      </c>
      <c r="V374" s="2" t="e">
        <f>J374=#REF!</f>
        <v>#REF!</v>
      </c>
      <c r="W374" s="2" t="e">
        <f>K374=#REF!</f>
        <v>#REF!</v>
      </c>
    </row>
    <row r="375" spans="1:23" x14ac:dyDescent="0.25">
      <c r="M375" s="89"/>
    </row>
  </sheetData>
  <mergeCells count="1">
    <mergeCell ref="Q2:W2"/>
  </mergeCells>
  <conditionalFormatting sqref="N27:N374">
    <cfRule type="containsText" dxfId="2" priority="2" operator="containsText" text="true">
      <formula>NOT(ISERROR(SEARCH("true",N27)))</formula>
    </cfRule>
    <cfRule type="containsText" dxfId="1" priority="3" operator="containsText" text="false">
      <formula>NOT(ISERROR(SEARCH("false",N27)))</formula>
    </cfRule>
  </conditionalFormatting>
  <conditionalFormatting sqref="Q1:W217 Q218:X218 Q219:W1048576">
    <cfRule type="containsText" dxfId="0" priority="1" operator="containsText" text="TRUE">
      <formula>NOT(ISERROR(SEARCH("TRUE",Q1)))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27"/>
  <sheetViews>
    <sheetView workbookViewId="0">
      <selection activeCell="F27" sqref="F27"/>
    </sheetView>
  </sheetViews>
  <sheetFormatPr defaultRowHeight="15" x14ac:dyDescent="0.25"/>
  <cols>
    <col min="1" max="2" width="9.140625" style="2"/>
    <col min="3" max="3" width="14" style="2" customWidth="1"/>
    <col min="4" max="4" width="9.140625" style="2"/>
    <col min="5" max="5" width="21.7109375" style="2" bestFit="1" customWidth="1"/>
    <col min="6" max="7" width="9.85546875" style="2" customWidth="1"/>
    <col min="8" max="8" width="14.7109375" style="2" customWidth="1"/>
    <col min="9" max="9" width="9.140625" style="2"/>
    <col min="10" max="10" width="14.140625" style="2" customWidth="1"/>
    <col min="11" max="11" width="14.28515625" style="2" customWidth="1"/>
    <col min="12" max="13" width="9.140625" style="2"/>
    <col min="14" max="14" width="14.28515625" style="2" customWidth="1"/>
    <col min="15" max="15" width="14.85546875" style="2" bestFit="1" customWidth="1"/>
    <col min="16" max="16" width="7.85546875" style="2" customWidth="1"/>
    <col min="17" max="16384" width="9.140625" style="2"/>
  </cols>
  <sheetData>
    <row r="1" spans="1:15" x14ac:dyDescent="0.25">
      <c r="A1" s="111" t="s">
        <v>65</v>
      </c>
      <c r="B1" s="112"/>
    </row>
    <row r="2" spans="1:15" x14ac:dyDescent="0.25">
      <c r="A2" s="112" t="s">
        <v>63</v>
      </c>
      <c r="B2" s="112">
        <v>1</v>
      </c>
      <c r="E2" s="113"/>
      <c r="F2" s="113"/>
      <c r="G2" s="113"/>
      <c r="H2" s="113"/>
      <c r="I2" s="114" t="s">
        <v>55</v>
      </c>
      <c r="J2" s="114"/>
      <c r="K2" s="114"/>
      <c r="L2" s="113"/>
      <c r="M2" s="114" t="s">
        <v>56</v>
      </c>
      <c r="N2" s="114"/>
      <c r="O2" s="114"/>
    </row>
    <row r="3" spans="1:15" x14ac:dyDescent="0.25">
      <c r="A3" s="115"/>
      <c r="B3" s="115"/>
      <c r="E3" s="113" t="s">
        <v>62</v>
      </c>
      <c r="F3" s="113" t="s">
        <v>61</v>
      </c>
      <c r="G3" s="113" t="s">
        <v>91</v>
      </c>
      <c r="H3" s="113" t="s">
        <v>57</v>
      </c>
      <c r="I3" s="113" t="s">
        <v>19</v>
      </c>
      <c r="J3" s="113" t="s">
        <v>52</v>
      </c>
      <c r="K3" s="113" t="s">
        <v>58</v>
      </c>
      <c r="L3" s="113"/>
      <c r="M3" s="113" t="s">
        <v>59</v>
      </c>
      <c r="N3" s="113" t="s">
        <v>52</v>
      </c>
      <c r="O3" s="113" t="s">
        <v>60</v>
      </c>
    </row>
    <row r="4" spans="1:15" x14ac:dyDescent="0.25">
      <c r="B4" s="89" t="s">
        <v>74</v>
      </c>
      <c r="E4" s="113" t="str">
        <f>CONCATENATE(TRIM(F4),"_",TRIM(G4))</f>
        <v>Betsi Cadwaladr UHB_1</v>
      </c>
      <c r="F4" s="113" t="str">
        <f>IF($B$2=1,$B$5,IF($B$2=2,$B$6,IF($B$2=3,$B$7,IF($B$2=4,$B$8,IF($B$2=5,$B$9,IF($B$2=6,$B$10,IF($B$2=7,$B$11,FALSE)))))))</f>
        <v>Betsi Cadwaladr UHB</v>
      </c>
      <c r="G4" s="113">
        <v>1</v>
      </c>
      <c r="H4" s="113" t="str">
        <f>VLOOKUP(E4,'YLL data'!A:K,5,FALSE)</f>
        <v>Coronary heart disease</v>
      </c>
      <c r="I4" s="113">
        <f>VLOOKUP(E4,'YLL data'!A:K,6,FALSE)</f>
        <v>9884.5</v>
      </c>
      <c r="J4" s="113">
        <f>VLOOKUP(E4,'YLL data'!A:K,7,FALSE)</f>
        <v>3294.8333333333335</v>
      </c>
      <c r="K4" s="113">
        <f>VLOOKUP(E4,'YLL data'!A:K,8,FALSE)</f>
        <v>10.362197295313999</v>
      </c>
      <c r="L4" s="113"/>
      <c r="M4" s="113">
        <f>VLOOKUP(E4,'YLL data'!A:K,9,FALSE)</f>
        <v>939</v>
      </c>
      <c r="N4" s="113">
        <f>VLOOKUP(E4,'YLL data'!A:K,10,FALSE)</f>
        <v>313</v>
      </c>
      <c r="O4" s="113">
        <f>VLOOKUP(E4,'YLL data'!A:K,11,FALSE)</f>
        <v>12.4009</v>
      </c>
    </row>
    <row r="5" spans="1:15" x14ac:dyDescent="0.25">
      <c r="A5" s="2">
        <v>1</v>
      </c>
      <c r="B5" s="2" t="s">
        <v>66</v>
      </c>
      <c r="E5" s="113" t="str">
        <f t="shared" ref="E5:E15" si="0">CONCATENATE(TRIM(F5),"_",TRIM(G5))</f>
        <v>Betsi Cadwaladr UHB_2</v>
      </c>
      <c r="F5" s="113" t="str">
        <f t="shared" ref="F5:F15" si="1">IF($B$2=1,$B$5,IF($B$2=2,$B$6,IF($B$2=3,$B$7,IF($B$2=4,$B$8,IF($B$2=5,$B$9,IF($B$2=6,$B$10,IF($B$2=7,$B$11,FALSE)))))))</f>
        <v>Betsi Cadwaladr UHB</v>
      </c>
      <c r="G5" s="113">
        <v>2</v>
      </c>
      <c r="H5" s="113" t="str">
        <f>VLOOKUP(E5,'YLL data'!A:K,5,FALSE)</f>
        <v>Accidents</v>
      </c>
      <c r="I5" s="113">
        <f>VLOOKUP(E5,'YLL data'!A:K,6,FALSE)</f>
        <v>8373.5</v>
      </c>
      <c r="J5" s="113">
        <f>VLOOKUP(E5,'YLL data'!A:K,7,FALSE)</f>
        <v>2791.1666666666665</v>
      </c>
      <c r="K5" s="113">
        <f>VLOOKUP(E5,'YLL data'!A:K,8,FALSE)</f>
        <v>8.7781738127686406</v>
      </c>
      <c r="L5" s="113"/>
      <c r="M5" s="113">
        <f>VLOOKUP(E5,'YLL data'!A:K,9,FALSE)</f>
        <v>329</v>
      </c>
      <c r="N5" s="113">
        <f>VLOOKUP(E5,'YLL data'!A:K,10,FALSE)</f>
        <v>109.66666666666667</v>
      </c>
      <c r="O5" s="113">
        <f>VLOOKUP(E5,'YLL data'!A:K,11,FALSE)</f>
        <v>4.3449</v>
      </c>
    </row>
    <row r="6" spans="1:15" x14ac:dyDescent="0.25">
      <c r="A6" s="2">
        <v>2</v>
      </c>
      <c r="B6" s="2" t="s">
        <v>69</v>
      </c>
      <c r="E6" s="113" t="str">
        <f t="shared" si="0"/>
        <v>Betsi Cadwaladr UHB_3</v>
      </c>
      <c r="F6" s="113" t="str">
        <f t="shared" si="1"/>
        <v>Betsi Cadwaladr UHB</v>
      </c>
      <c r="G6" s="113">
        <v>3</v>
      </c>
      <c r="H6" s="113" t="str">
        <f>VLOOKUP(E6,'YLL data'!A:K,5,FALSE)</f>
        <v>Lung cancer</v>
      </c>
      <c r="I6" s="113">
        <f>VLOOKUP(E6,'YLL data'!A:K,6,FALSE)</f>
        <v>6915.5</v>
      </c>
      <c r="J6" s="113">
        <f>VLOOKUP(E6,'YLL data'!A:K,7,FALSE)</f>
        <v>2305.1666666666665</v>
      </c>
      <c r="K6" s="113">
        <f>VLOOKUP(E6,'YLL data'!A:K,8,FALSE)</f>
        <v>7.2497117098228303</v>
      </c>
      <c r="L6" s="113"/>
      <c r="M6" s="113">
        <f>VLOOKUP(E6,'YLL data'!A:K,9,FALSE)</f>
        <v>765</v>
      </c>
      <c r="N6" s="113">
        <f>VLOOKUP(E6,'YLL data'!A:K,10,FALSE)</f>
        <v>255</v>
      </c>
      <c r="O6" s="113">
        <f>VLOOKUP(E6,'YLL data'!A:K,11,FALSE)</f>
        <v>10.103</v>
      </c>
    </row>
    <row r="7" spans="1:15" x14ac:dyDescent="0.25">
      <c r="A7" s="2">
        <v>3</v>
      </c>
      <c r="B7" s="2" t="s">
        <v>68</v>
      </c>
      <c r="E7" s="113" t="str">
        <f t="shared" si="0"/>
        <v>Betsi Cadwaladr UHB_4</v>
      </c>
      <c r="F7" s="113" t="str">
        <f t="shared" si="1"/>
        <v>Betsi Cadwaladr UHB</v>
      </c>
      <c r="G7" s="113">
        <v>4</v>
      </c>
      <c r="H7" s="113" t="str">
        <f>VLOOKUP(E7,'YLL data'!A:K,5,FALSE)</f>
        <v>Infant deaths*</v>
      </c>
      <c r="I7" s="113">
        <f>VLOOKUP(E7,'YLL data'!A:K,6,FALSE)</f>
        <v>5885.5</v>
      </c>
      <c r="J7" s="113">
        <f>VLOOKUP(E7,'YLL data'!A:K,7,FALSE)</f>
        <v>1961.8333333333333</v>
      </c>
      <c r="K7" s="113">
        <f>VLOOKUP(E7,'YLL data'!A:K,8,FALSE)</f>
        <v>6.1699339553412296</v>
      </c>
      <c r="L7" s="113"/>
      <c r="M7" s="113">
        <f>VLOOKUP(E7,'YLL data'!A:K,9,FALSE)</f>
        <v>79</v>
      </c>
      <c r="N7" s="113">
        <f>VLOOKUP(E7,'YLL data'!A:K,10,FALSE)</f>
        <v>26.333333333333332</v>
      </c>
      <c r="O7" s="113">
        <f>VLOOKUP(E7,'YLL data'!A:K,11,FALSE)</f>
        <v>1.0432999999999999</v>
      </c>
    </row>
    <row r="8" spans="1:15" x14ac:dyDescent="0.25">
      <c r="A8" s="2">
        <v>4</v>
      </c>
      <c r="B8" s="2" t="s">
        <v>71</v>
      </c>
      <c r="E8" s="113" t="str">
        <f t="shared" si="0"/>
        <v>Betsi Cadwaladr UHB_5</v>
      </c>
      <c r="F8" s="113" t="str">
        <f t="shared" si="1"/>
        <v>Betsi Cadwaladr UHB</v>
      </c>
      <c r="G8" s="113">
        <v>5</v>
      </c>
      <c r="H8" s="113" t="str">
        <f>VLOOKUP(E8,'YLL data'!A:K,5,FALSE)</f>
        <v>Suicides</v>
      </c>
      <c r="I8" s="113">
        <f>VLOOKUP(E8,'YLL data'!A:K,6,FALSE)</f>
        <v>4960.5</v>
      </c>
      <c r="J8" s="113">
        <f>VLOOKUP(E8,'YLL data'!A:K,7,FALSE)</f>
        <v>1653.5</v>
      </c>
      <c r="K8" s="113">
        <f>VLOOKUP(E8,'YLL data'!A:K,8,FALSE)</f>
        <v>5.2002306321417304</v>
      </c>
      <c r="L8" s="113"/>
      <c r="M8" s="113">
        <f>VLOOKUP(E8,'YLL data'!A:K,9,FALSE)</f>
        <v>175</v>
      </c>
      <c r="N8" s="113">
        <f>VLOOKUP(E8,'YLL data'!A:K,10,FALSE)</f>
        <v>58.333333333333336</v>
      </c>
      <c r="O8" s="113">
        <f>VLOOKUP(E8,'YLL data'!A:K,11,FALSE)</f>
        <v>2.3111000000000002</v>
      </c>
    </row>
    <row r="9" spans="1:15" x14ac:dyDescent="0.25">
      <c r="A9" s="2">
        <v>5</v>
      </c>
      <c r="B9" s="2" t="s">
        <v>70</v>
      </c>
      <c r="E9" s="113" t="str">
        <f t="shared" si="0"/>
        <v>Betsi Cadwaladr UHB_6</v>
      </c>
      <c r="F9" s="113" t="str">
        <f t="shared" si="1"/>
        <v>Betsi Cadwaladr UHB</v>
      </c>
      <c r="G9" s="113">
        <v>6</v>
      </c>
      <c r="H9" s="113" t="str">
        <f>VLOOKUP(E9,'YLL data'!A:K,5,FALSE)</f>
        <v>Alcoholic liver disease</v>
      </c>
      <c r="I9" s="113">
        <f>VLOOKUP(E9,'YLL data'!A:K,6,FALSE)</f>
        <v>3374.5</v>
      </c>
      <c r="J9" s="113">
        <f>VLOOKUP(E9,'YLL data'!A:K,7,FALSE)</f>
        <v>1124.8333333333333</v>
      </c>
      <c r="K9" s="113">
        <f>VLOOKUP(E9,'YLL data'!A:K,8,FALSE)</f>
        <v>3.5375825558234602</v>
      </c>
      <c r="L9" s="113"/>
      <c r="M9" s="113">
        <f>VLOOKUP(E9,'YLL data'!A:K,9,FALSE)</f>
        <v>185</v>
      </c>
      <c r="N9" s="113">
        <f>VLOOKUP(E9,'YLL data'!A:K,10,FALSE)</f>
        <v>61.666666666666664</v>
      </c>
      <c r="O9" s="113">
        <f>VLOOKUP(E9,'YLL data'!A:K,11,FALSE)</f>
        <v>2.4432</v>
      </c>
    </row>
    <row r="10" spans="1:15" x14ac:dyDescent="0.25">
      <c r="A10" s="2">
        <v>6</v>
      </c>
      <c r="B10" s="2" t="s">
        <v>72</v>
      </c>
      <c r="E10" s="113" t="str">
        <f t="shared" si="0"/>
        <v>Betsi Cadwaladr UHB_7</v>
      </c>
      <c r="F10" s="113" t="str">
        <f t="shared" si="1"/>
        <v>Betsi Cadwaladr UHB</v>
      </c>
      <c r="G10" s="113">
        <v>7</v>
      </c>
      <c r="H10" s="113" t="str">
        <f>VLOOKUP(E10,'YLL data'!A:K,5,FALSE)</f>
        <v>COPD</v>
      </c>
      <c r="I10" s="113">
        <f>VLOOKUP(E10,'YLL data'!A:K,6,FALSE)</f>
        <v>3283</v>
      </c>
      <c r="J10" s="113">
        <f>VLOOKUP(E10,'YLL data'!A:K,7,FALSE)</f>
        <v>1094.3333333333333</v>
      </c>
      <c r="K10" s="113">
        <f>VLOOKUP(E10,'YLL data'!A:K,8,FALSE)</f>
        <v>3.4416605514204801</v>
      </c>
      <c r="L10" s="113"/>
      <c r="M10" s="113">
        <f>VLOOKUP(E10,'YLL data'!A:K,9,FALSE)</f>
        <v>430</v>
      </c>
      <c r="N10" s="113">
        <f>VLOOKUP(E10,'YLL data'!A:K,10,FALSE)</f>
        <v>143.33333333333334</v>
      </c>
      <c r="O10" s="113">
        <f>VLOOKUP(E10,'YLL data'!A:K,11,FALSE)</f>
        <v>5.6787999999999998</v>
      </c>
    </row>
    <row r="11" spans="1:15" x14ac:dyDescent="0.25">
      <c r="A11" s="2">
        <v>7</v>
      </c>
      <c r="B11" s="2" t="s">
        <v>73</v>
      </c>
      <c r="E11" s="113" t="str">
        <f t="shared" si="0"/>
        <v>Betsi Cadwaladr UHB_8</v>
      </c>
      <c r="F11" s="113" t="str">
        <f t="shared" si="1"/>
        <v>Betsi Cadwaladr UHB</v>
      </c>
      <c r="G11" s="113">
        <v>8</v>
      </c>
      <c r="H11" s="113" t="str">
        <f>VLOOKUP(E11,'YLL data'!A:K,5,FALSE)</f>
        <v>Breast cancer</v>
      </c>
      <c r="I11" s="113">
        <f>VLOOKUP(E11,'YLL data'!A:K,6,FALSE)</f>
        <v>2933.5</v>
      </c>
      <c r="J11" s="113">
        <f>VLOOKUP(E11,'YLL data'!A:K,7,FALSE)</f>
        <v>977.83333333333337</v>
      </c>
      <c r="K11" s="113">
        <f>VLOOKUP(E11,'YLL data'!A:K,8,FALSE)</f>
        <v>3.0752699444386198</v>
      </c>
      <c r="L11" s="113"/>
      <c r="M11" s="113">
        <f>VLOOKUP(E11,'YLL data'!A:K,9,FALSE)</f>
        <v>211</v>
      </c>
      <c r="N11" s="113">
        <f>VLOOKUP(E11,'YLL data'!A:K,10,FALSE)</f>
        <v>70.333333333333329</v>
      </c>
      <c r="O11" s="113">
        <f>VLOOKUP(E11,'YLL data'!A:K,11,FALSE)</f>
        <v>2.7865000000000002</v>
      </c>
    </row>
    <row r="12" spans="1:15" x14ac:dyDescent="0.25">
      <c r="E12" s="113" t="str">
        <f t="shared" si="0"/>
        <v>Betsi Cadwaladr UHB_9</v>
      </c>
      <c r="F12" s="113" t="str">
        <f t="shared" si="1"/>
        <v>Betsi Cadwaladr UHB</v>
      </c>
      <c r="G12" s="113">
        <v>9</v>
      </c>
      <c r="H12" s="113" t="str">
        <f>VLOOKUP(E12,'YLL data'!A:K,5,FALSE)</f>
        <v>Colorectal cancer</v>
      </c>
      <c r="I12" s="113">
        <f>VLOOKUP(E12,'YLL data'!A:K,6,FALSE)</f>
        <v>2581</v>
      </c>
      <c r="J12" s="113">
        <f>VLOOKUP(E12,'YLL data'!A:K,7,FALSE)</f>
        <v>860.33333333333337</v>
      </c>
      <c r="K12" s="113">
        <f>VLOOKUP(E12,'YLL data'!A:K,8,FALSE)</f>
        <v>2.7057343537058398</v>
      </c>
      <c r="L12" s="113"/>
      <c r="M12" s="113">
        <f>VLOOKUP(E12,'YLL data'!A:K,9,FALSE)</f>
        <v>276</v>
      </c>
      <c r="N12" s="113">
        <f>VLOOKUP(E12,'YLL data'!A:K,10,FALSE)</f>
        <v>92</v>
      </c>
      <c r="O12" s="113">
        <f>VLOOKUP(E12,'YLL data'!A:K,11,FALSE)</f>
        <v>3.645</v>
      </c>
    </row>
    <row r="13" spans="1:15" x14ac:dyDescent="0.25">
      <c r="E13" s="113" t="str">
        <f t="shared" si="0"/>
        <v>Betsi Cadwaladr UHB_10</v>
      </c>
      <c r="F13" s="113" t="str">
        <f t="shared" si="1"/>
        <v>Betsi Cadwaladr UHB</v>
      </c>
      <c r="G13" s="113">
        <v>10</v>
      </c>
      <c r="H13" s="113" t="str">
        <f>VLOOKUP(E13,'YLL data'!A:K,5,FALSE)</f>
        <v>Pneumonia</v>
      </c>
      <c r="I13" s="113">
        <f>VLOOKUP(E13,'YLL data'!A:K,6,FALSE)</f>
        <v>2359</v>
      </c>
      <c r="J13" s="113">
        <f>VLOOKUP(E13,'YLL data'!A:K,7,FALSE)</f>
        <v>786.33333333333337</v>
      </c>
      <c r="K13" s="113">
        <f>VLOOKUP(E13,'YLL data'!A:K,8,FALSE)</f>
        <v>2.4730055561379598</v>
      </c>
      <c r="L13" s="113"/>
      <c r="M13" s="113">
        <f>VLOOKUP(E13,'YLL data'!A:K,9,FALSE)</f>
        <v>216</v>
      </c>
      <c r="N13" s="113">
        <f>VLOOKUP(E13,'YLL data'!A:K,10,FALSE)</f>
        <v>72</v>
      </c>
      <c r="O13" s="113">
        <f>VLOOKUP(E13,'YLL data'!A:K,11,FALSE)</f>
        <v>2.8525999999999998</v>
      </c>
    </row>
    <row r="14" spans="1:15" x14ac:dyDescent="0.25">
      <c r="E14" s="113" t="str">
        <f t="shared" si="0"/>
        <v>Betsi Cadwaladr UHB_11</v>
      </c>
      <c r="F14" s="113" t="str">
        <f t="shared" si="1"/>
        <v>Betsi Cadwaladr UHB</v>
      </c>
      <c r="G14" s="113">
        <v>11</v>
      </c>
      <c r="H14" s="113" t="str">
        <f>VLOOKUP(E14,'YLL data'!A:K,5,FALSE)</f>
        <v>Top 10</v>
      </c>
      <c r="I14" s="113">
        <f>VLOOKUP(E14,'YLL data'!A:K,6,FALSE)</f>
        <v>50550.5</v>
      </c>
      <c r="J14" s="113">
        <f>VLOOKUP(E14,'YLL data'!A:K,7,FALSE)</f>
        <v>16850.166666666668</v>
      </c>
      <c r="K14" s="113">
        <f>VLOOKUP(E14,'YLL data'!A:K,8,FALSE)</f>
        <v>52.993500366914802</v>
      </c>
      <c r="L14" s="113"/>
      <c r="M14" s="113">
        <f>VLOOKUP(E14,'YLL data'!A:K,9,FALSE)</f>
        <v>3605</v>
      </c>
      <c r="N14" s="113">
        <f>VLOOKUP(E14,'YLL data'!A:K,10,FALSE)</f>
        <v>1201.6666666666667</v>
      </c>
      <c r="O14" s="113">
        <f>VLOOKUP(E14,'YLL data'!A:K,11,FALSE)</f>
        <v>47.609300000000005</v>
      </c>
    </row>
    <row r="15" spans="1:15" x14ac:dyDescent="0.25">
      <c r="E15" s="113" t="str">
        <f t="shared" si="0"/>
        <v>Betsi Cadwaladr UHB_12</v>
      </c>
      <c r="F15" s="113" t="str">
        <f t="shared" si="1"/>
        <v>Betsi Cadwaladr UHB</v>
      </c>
      <c r="G15" s="113">
        <v>12</v>
      </c>
      <c r="H15" s="113" t="str">
        <f>VLOOKUP(E15,'YLL data'!A:K,5,FALSE)</f>
        <v>All causes</v>
      </c>
      <c r="I15" s="113">
        <f>VLOOKUP(E15,'YLL data'!A:K,6,FALSE)</f>
        <v>95390</v>
      </c>
      <c r="J15" s="113">
        <f>VLOOKUP(E15,'YLL data'!A:K,7,FALSE)</f>
        <v>31796.666666666668</v>
      </c>
      <c r="K15" s="113">
        <f>VLOOKUP(E15,'YLL data'!A:K,8,FALSE)</f>
        <v>0</v>
      </c>
      <c r="L15" s="113"/>
      <c r="M15" s="113">
        <f>VLOOKUP(E15,'YLL data'!A:K,9,FALSE)</f>
        <v>7572</v>
      </c>
      <c r="N15" s="113">
        <f>VLOOKUP(E15,'YLL data'!A:K,10,FALSE)</f>
        <v>2524</v>
      </c>
      <c r="O15" s="113">
        <f>VLOOKUP(E15,'YLL data'!A:K,11,FALSE)</f>
        <v>0</v>
      </c>
    </row>
    <row r="23" spans="5:5" x14ac:dyDescent="0.25">
      <c r="E23" s="89" t="s">
        <v>93</v>
      </c>
    </row>
    <row r="24" spans="5:5" x14ac:dyDescent="0.25">
      <c r="E24" s="116" t="str">
        <f>CONCATENATE("Top 10 causes of mortality and years of life lost (YLL), count and percentage, all persons aged under 75, ",VLOOKUP($B$2,$A$5:$B$11,2,FALSE),", 2014-16.")</f>
        <v>Top 10 causes of mortality and years of life lost (YLL), count and percentage, all persons aged under 75, Betsi Cadwaladr UHB, 2014-16.</v>
      </c>
    </row>
    <row r="26" spans="5:5" x14ac:dyDescent="0.25">
      <c r="E26" s="116" t="s">
        <v>139</v>
      </c>
    </row>
    <row r="27" spans="5:5" x14ac:dyDescent="0.25">
      <c r="E27" s="117" t="str">
        <f>CONCATENATE("Top 10 causes of years of life lost (YLL), count, all persons aged under 75, ",VLOOKUP($B$2,$A$5:$B$11,2,FALSE),", 2014-16.")</f>
        <v>Top 10 causes of years of life lost (YLL), count, all persons aged under 75, Betsi Cadwaladr UHB, 2014-16.</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DD17B18-F629-4D6E-8FB1-C95F85F240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918113-C211-4EB8-859B-6727E28A7E39}">
  <ds:schemaRefs>
    <ds:schemaRef ds:uri="http://schemas.microsoft.com/sharepoint/v3/contenttype/forms"/>
  </ds:schemaRefs>
</ds:datastoreItem>
</file>

<file path=customXml/itemProps3.xml><?xml version="1.0" encoding="utf-8"?>
<ds:datastoreItem xmlns:ds="http://schemas.openxmlformats.org/officeDocument/2006/customXml" ds:itemID="{FF72C437-B68D-4315-BCE6-CCB647B368F2}">
  <ds:schemaRefs>
    <ds:schemaRef ds:uri="http://schemas.microsoft.com/office/2006/metadata/properties"/>
    <ds:schemaRef ds:uri="f30bebb2-c01f-48d0-81da-dc8b123879c2"/>
    <ds:schemaRef ds:uri="http://purl.org/dc/terms/"/>
    <ds:schemaRef ds:uri="b7e247b7-cca8-429f-8688-16f83c8fba5f"/>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Intro</vt:lpstr>
      <vt:lpstr>Wales</vt:lpstr>
      <vt:lpstr>Health Board</vt:lpstr>
      <vt:lpstr>Local Authority</vt:lpstr>
      <vt:lpstr>TechGuide</vt:lpstr>
      <vt:lpstr>InterpretGuide</vt:lpstr>
      <vt:lpstr>CopyingInstruct</vt:lpstr>
      <vt:lpstr>YLL data</vt:lpstr>
      <vt:lpstr>HB lookup</vt:lpstr>
      <vt:lpstr>LA lookup</vt:lpstr>
      <vt:lpstr>Abertawe_Bro_Morgannwg_UHB</vt:lpstr>
      <vt:lpstr>Betsi_Cadwaladr_UHB</vt:lpstr>
      <vt:lpstr>Cardiff_and_Vale_UHB</vt:lpstr>
      <vt:lpstr>Cwm_Taf_UHB</vt:lpstr>
      <vt:lpstr>'HB lookup'!Health_Boards</vt:lpstr>
      <vt:lpstr>Hywel_Dda_UHB</vt:lpstr>
      <vt:lpstr>Powys_THB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2018-05-09T12:17:21Z</dcterms:created>
  <dcterms:modified xsi:type="dcterms:W3CDTF">2021-07-12T10:42:59Z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