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D" lockStructure="1"/>
  <bookViews>
    <workbookView showSheetTabs="0" xWindow="240" yWindow="45" windowWidth="21105" windowHeight="12780" tabRatio="675"/>
  </bookViews>
  <sheets>
    <sheet name="Technical guide" sheetId="58" r:id="rId1"/>
    <sheet name="Interactive" sheetId="20" r:id="rId2"/>
    <sheet name="CopyingInstruct" sheetId="61" r:id="rId3"/>
    <sheet name="Interactive controls" sheetId="21" state="hidden" r:id="rId4"/>
    <sheet name="All DATA" sheetId="49" state="hidden" r:id="rId5"/>
    <sheet name="Data above guide" sheetId="50" state="hidden" r:id="rId6"/>
    <sheet name="Data Binge" sheetId="51" state="hidden" r:id="rId7"/>
    <sheet name="Data Heavy" sheetId="52" state="hidden" r:id="rId8"/>
  </sheets>
  <externalReferences>
    <externalReference r:id="rId9"/>
    <externalReference r:id="rId10"/>
    <externalReference r:id="rId11"/>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'[1]Raw Data Districts'!#REF!</definedName>
    <definedName name="_xlnm._FilterDatabase" localSheetId="7" hidden="1">'[1]Raw Data Districts'!#REF!</definedName>
    <definedName name="_xlnm._FilterDatabase" hidden="1">'[2]Raw Data Districts'!#REF!</definedName>
    <definedName name="_Order1" hidden="1">255</definedName>
    <definedName name="_Sort" localSheetId="2" hidden="1">#REF!</definedName>
    <definedName name="_Sort" hidden="1">#REF!</definedName>
    <definedName name="ConfidenceIntervalsLCL" localSheetId="6">OFFSET('[3]Interactive controls'!#REF!,'[3]Interactive controls'!#REF!,0,'[3]Interactive controls'!#REF!,1)</definedName>
    <definedName name="ConfidenceIntervalsLCL" localSheetId="7">OFFSET('[3]Interactive controls'!#REF!,'[3]Interactive controls'!#REF!,0,'[3]Interactive controls'!#REF!,1)</definedName>
    <definedName name="ConfidenceIntervalsUCL" localSheetId="6">OFFSET('[3]Interactive controls'!#REF!,'[3]Interactive controls'!#REF!,0,'[3]Interactive controls'!#REF!,1)</definedName>
    <definedName name="ConfidenceIntervalsUCL" localSheetId="7">OFFSET('[3]Interactive controls'!#REF!,'[3]Interactive controls'!#REF!,0,'[3]Interactive controls'!#REF!,1)</definedName>
    <definedName name="HB" localSheetId="6">OFFSET('[3]Interactive controls'!#REF!,'[3]Interactive controls'!#REF!,'[3]Interactive controls'!#REF!,'[3]Interactive controls'!#REF!,1)</definedName>
    <definedName name="HB" localSheetId="7">OFFSET('[3]Interactive controls'!#REF!,'[3]Interactive controls'!#REF!,'[3]Interactive controls'!#REF!,'[3]Interactive controls'!#REF!,1)</definedName>
    <definedName name="LAHB2" localSheetId="6">OFFSET('[3]Interactive controls'!#REF!,'[3]Interactive controls'!#REF!,'[3]Interactive controls'!#REF!,'[3]Interactive controls'!#REF!,1)</definedName>
    <definedName name="LAHB2" localSheetId="7">OFFSET('[3]Interactive controls'!#REF!,'[3]Interactive controls'!#REF!,'[3]Interactive controls'!#REF!,'[3]Interactive controls'!#REF!,1)</definedName>
    <definedName name="LAHBNAMES" localSheetId="6">OFFSET('[3]Interactive controls'!#REF!,'[3]Interactive controls'!#REF!,0,'[3]Interactive controls'!#REF!,1)</definedName>
    <definedName name="LAHBNAMES" localSheetId="7">OFFSET('[3]Interactive controls'!#REF!,'[3]Interactive controls'!#REF!,0,'[3]Interactive controls'!#REF!,1)</definedName>
    <definedName name="Option3sex" localSheetId="6">OFFSET('[3]Interactive controls'!#REF!,'[3]Interactive controls'!#REF!,'[3]Interactive controls'!#REF!,'[3]Interactive controls'!#REF!,'[3]Interactive controls'!#REF!)</definedName>
    <definedName name="Option3sex" localSheetId="7">OFFSET('[3]Interactive controls'!#REF!,'[3]Interactive controls'!#REF!,'[3]Interactive controls'!#REF!,'[3]Interactive controls'!#REF!,'[3]Interactive controls'!#REF!)</definedName>
    <definedName name="Option3Year" localSheetId="6">OFFSET('[3]Interactive controls'!#REF!,'[3]Interactive controls'!#REF!,'[3]Interactive controls'!#REF!,'[3]Interactive controls'!#REF!,'[3]Interactive controls'!#REF!)</definedName>
    <definedName name="Option3Year" localSheetId="7">OFFSET('[3]Interactive controls'!#REF!,'[3]Interactive controls'!#REF!,'[3]Interactive controls'!#REF!,'[3]Interactive controls'!#REF!,'[3]Interactive controls'!#REF!)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exSelection" localSheetId="6">IF('[3]Interactive controls'!#REF!=0,'[3]Interactive controls'!#REF!,'[3]Interactive controls'!#REF!)</definedName>
    <definedName name="SexSelection" localSheetId="7">IF('[3]Interactive controls'!#REF!=0,'[3]Interactive controls'!#REF!,'[3]Interactive controls'!#REF!)</definedName>
    <definedName name="WalesDecimal" localSheetId="6">OFFSET('[3]Interactive controls'!#REF!,0,'[3]Interactive controls'!#REF!,'[3]Interactive controls'!#REF!,1)</definedName>
    <definedName name="WalesDecimal" localSheetId="7">OFFSET('[3]Interactive controls'!#REF!,0,'[3]Interactive controls'!#REF!,'[3]Interactive controls'!#REF!,1)</definedName>
    <definedName name="WalesDecimalHB" localSheetId="6">OFFSET('[3]Interactive controls'!#REF!,0,'[3]Interactive controls'!#REF!,'[3]Interactive controls'!#REF!,1)</definedName>
    <definedName name="WalesDecimalHB" localSheetId="7">OFFSET('[3]Interactive controls'!#REF!,0,'[3]Interactive controls'!#REF!,'[3]Interactive controls'!#REF!,1)</definedName>
    <definedName name="WalesDecimalXY" localSheetId="6">OFFSET('[3]Interactive controls'!#REF!,0,0,'[3]Interactive controls'!#REF!,1)</definedName>
    <definedName name="WalesDecimalXY" localSheetId="7">OFFSET('[3]Interactive controls'!#REF!,0,0,'[3]Interactive controls'!#REF!,1)</definedName>
  </definedNames>
  <calcPr calcId="162913"/>
</workbook>
</file>

<file path=xl/calcChain.xml><?xml version="1.0" encoding="utf-8"?>
<calcChain xmlns="http://schemas.openxmlformats.org/spreadsheetml/2006/main">
  <c r="O3" i="49" l="1"/>
  <c r="T3" i="49" s="1"/>
  <c r="P3" i="49"/>
  <c r="Q3" i="49"/>
  <c r="R3" i="49"/>
  <c r="O4" i="49"/>
  <c r="P4" i="49"/>
  <c r="Q4" i="49"/>
  <c r="R4" i="49"/>
  <c r="S4" i="49"/>
  <c r="T4" i="49"/>
  <c r="O5" i="49"/>
  <c r="T5" i="49" s="1"/>
  <c r="P5" i="49"/>
  <c r="Q5" i="49"/>
  <c r="R5" i="49"/>
  <c r="S5" i="49" s="1"/>
  <c r="O6" i="49"/>
  <c r="P6" i="49"/>
  <c r="Q6" i="49"/>
  <c r="T6" i="49" s="1"/>
  <c r="R6" i="49"/>
  <c r="S6" i="49" s="1"/>
  <c r="O7" i="49"/>
  <c r="T7" i="49" s="1"/>
  <c r="P7" i="49"/>
  <c r="Q7" i="49"/>
  <c r="R7" i="49"/>
  <c r="S7" i="49" s="1"/>
  <c r="O8" i="49"/>
  <c r="T8" i="49" s="1"/>
  <c r="P8" i="49"/>
  <c r="Q8" i="49"/>
  <c r="R8" i="49"/>
  <c r="S8" i="49" s="1"/>
  <c r="O9" i="49"/>
  <c r="T9" i="49" s="1"/>
  <c r="P9" i="49"/>
  <c r="Q9" i="49"/>
  <c r="R9" i="49"/>
  <c r="O10" i="49"/>
  <c r="T10" i="49" s="1"/>
  <c r="P10" i="49"/>
  <c r="Q10" i="49"/>
  <c r="R10" i="49"/>
  <c r="S10" i="49" s="1"/>
  <c r="O11" i="49"/>
  <c r="P11" i="49"/>
  <c r="Q11" i="49"/>
  <c r="R11" i="49"/>
  <c r="S11" i="49" s="1"/>
  <c r="O12" i="49"/>
  <c r="T12" i="49" s="1"/>
  <c r="P12" i="49"/>
  <c r="Q12" i="49"/>
  <c r="R12" i="49"/>
  <c r="O13" i="49"/>
  <c r="P13" i="49"/>
  <c r="Q13" i="49"/>
  <c r="R13" i="49"/>
  <c r="S13" i="49"/>
  <c r="O14" i="49"/>
  <c r="P14" i="49"/>
  <c r="Q14" i="49"/>
  <c r="R14" i="49"/>
  <c r="S14" i="49" s="1"/>
  <c r="T14" i="49"/>
  <c r="O15" i="49"/>
  <c r="T15" i="49" s="1"/>
  <c r="P15" i="49"/>
  <c r="Q15" i="49"/>
  <c r="R15" i="49"/>
  <c r="S15" i="49"/>
  <c r="O16" i="49"/>
  <c r="P16" i="49"/>
  <c r="Q16" i="49"/>
  <c r="T16" i="49" s="1"/>
  <c r="R16" i="49"/>
  <c r="S16" i="49"/>
  <c r="O17" i="49"/>
  <c r="T17" i="49" s="1"/>
  <c r="P17" i="49"/>
  <c r="Q17" i="49"/>
  <c r="R17" i="49"/>
  <c r="S17" i="49"/>
  <c r="O18" i="49"/>
  <c r="T18" i="49" s="1"/>
  <c r="P18" i="49"/>
  <c r="Q18" i="49"/>
  <c r="R18" i="49"/>
  <c r="S18" i="49"/>
  <c r="O19" i="49"/>
  <c r="P19" i="49"/>
  <c r="Q19" i="49"/>
  <c r="R19" i="49"/>
  <c r="S19" i="49" s="1"/>
  <c r="O20" i="49"/>
  <c r="P20" i="49"/>
  <c r="Q20" i="49"/>
  <c r="R20" i="49"/>
  <c r="S20" i="49"/>
  <c r="T20" i="49"/>
  <c r="O21" i="49"/>
  <c r="T21" i="49" s="1"/>
  <c r="P21" i="49"/>
  <c r="Q21" i="49"/>
  <c r="R21" i="49"/>
  <c r="S21" i="49" s="1"/>
  <c r="O22" i="49"/>
  <c r="P22" i="49"/>
  <c r="Q22" i="49"/>
  <c r="T22" i="49" s="1"/>
  <c r="R22" i="49"/>
  <c r="S22" i="49" s="1"/>
  <c r="O23" i="49"/>
  <c r="T23" i="49" s="1"/>
  <c r="P23" i="49"/>
  <c r="Q23" i="49"/>
  <c r="R23" i="49"/>
  <c r="S23" i="49" s="1"/>
  <c r="O24" i="49"/>
  <c r="T24" i="49" s="1"/>
  <c r="P24" i="49"/>
  <c r="Q24" i="49"/>
  <c r="R24" i="49"/>
  <c r="S24" i="49" s="1"/>
  <c r="O25" i="49"/>
  <c r="T25" i="49" s="1"/>
  <c r="P25" i="49"/>
  <c r="Q25" i="49"/>
  <c r="R25" i="49"/>
  <c r="O26" i="49"/>
  <c r="T26" i="49" s="1"/>
  <c r="P26" i="49"/>
  <c r="Q26" i="49"/>
  <c r="R26" i="49"/>
  <c r="S26" i="49" s="1"/>
  <c r="O27" i="49"/>
  <c r="P27" i="49"/>
  <c r="Q27" i="49"/>
  <c r="R27" i="49"/>
  <c r="O28" i="49"/>
  <c r="P28" i="49"/>
  <c r="Q28" i="49"/>
  <c r="T28" i="49" s="1"/>
  <c r="R28" i="49"/>
  <c r="S28" i="49" s="1"/>
  <c r="O29" i="49"/>
  <c r="T29" i="49" s="1"/>
  <c r="P29" i="49"/>
  <c r="Q29" i="49"/>
  <c r="R29" i="49"/>
  <c r="O30" i="49"/>
  <c r="T30" i="49" s="1"/>
  <c r="P30" i="49"/>
  <c r="Q30" i="49"/>
  <c r="R30" i="49"/>
  <c r="S30" i="49"/>
  <c r="O31" i="49"/>
  <c r="P31" i="49"/>
  <c r="Q31" i="49"/>
  <c r="R31" i="49"/>
  <c r="S31" i="49" s="1"/>
  <c r="O32" i="49"/>
  <c r="P32" i="49"/>
  <c r="Q32" i="49"/>
  <c r="R32" i="49"/>
  <c r="S32" i="49"/>
  <c r="T32" i="49"/>
  <c r="O33" i="49"/>
  <c r="T33" i="49" s="1"/>
  <c r="P33" i="49"/>
  <c r="Q33" i="49"/>
  <c r="R33" i="49"/>
  <c r="S33" i="49" s="1"/>
  <c r="O34" i="49"/>
  <c r="P34" i="49"/>
  <c r="Q34" i="49"/>
  <c r="T34" i="49" s="1"/>
  <c r="R34" i="49"/>
  <c r="S34" i="49" s="1"/>
  <c r="O35" i="49"/>
  <c r="T35" i="49" s="1"/>
  <c r="P35" i="49"/>
  <c r="Q35" i="49"/>
  <c r="R35" i="49"/>
  <c r="S35" i="49" s="1"/>
  <c r="O36" i="49"/>
  <c r="T36" i="49" s="1"/>
  <c r="P36" i="49"/>
  <c r="Q36" i="49"/>
  <c r="R36" i="49"/>
  <c r="S36" i="49" s="1"/>
  <c r="O37" i="49"/>
  <c r="T37" i="49" s="1"/>
  <c r="P37" i="49"/>
  <c r="Q37" i="49"/>
  <c r="R37" i="49"/>
  <c r="S37" i="49" s="1"/>
  <c r="O38" i="49"/>
  <c r="T38" i="49" s="1"/>
  <c r="P38" i="49"/>
  <c r="Q38" i="49"/>
  <c r="R38" i="49"/>
  <c r="S38" i="49" s="1"/>
  <c r="O39" i="49"/>
  <c r="P39" i="49"/>
  <c r="Q39" i="49"/>
  <c r="R39" i="49"/>
  <c r="S39" i="49" s="1"/>
  <c r="O40" i="49"/>
  <c r="T40" i="49" s="1"/>
  <c r="P40" i="49"/>
  <c r="Q40" i="49"/>
  <c r="R40" i="49"/>
  <c r="O41" i="49"/>
  <c r="P41" i="49"/>
  <c r="Q41" i="49"/>
  <c r="R41" i="49"/>
  <c r="S41" i="49"/>
  <c r="O42" i="49"/>
  <c r="P42" i="49"/>
  <c r="Q42" i="49"/>
  <c r="R42" i="49"/>
  <c r="S42" i="49" s="1"/>
  <c r="T42" i="49"/>
  <c r="O43" i="49"/>
  <c r="T43" i="49" s="1"/>
  <c r="P43" i="49"/>
  <c r="Q43" i="49"/>
  <c r="R43" i="49"/>
  <c r="S43" i="49"/>
  <c r="O44" i="49"/>
  <c r="P44" i="49"/>
  <c r="Q44" i="49"/>
  <c r="T44" i="49" s="1"/>
  <c r="R44" i="49"/>
  <c r="S44" i="49"/>
  <c r="O45" i="49"/>
  <c r="T45" i="49" s="1"/>
  <c r="P45" i="49"/>
  <c r="Q45" i="49"/>
  <c r="R45" i="49"/>
  <c r="S45" i="49"/>
  <c r="O46" i="49"/>
  <c r="T46" i="49" s="1"/>
  <c r="P46" i="49"/>
  <c r="Q46" i="49"/>
  <c r="R46" i="49"/>
  <c r="S46" i="49"/>
  <c r="O47" i="49"/>
  <c r="P47" i="49"/>
  <c r="Q47" i="49"/>
  <c r="R47" i="49"/>
  <c r="S47" i="49" s="1"/>
  <c r="O48" i="49"/>
  <c r="P48" i="49"/>
  <c r="Q48" i="49"/>
  <c r="R48" i="49"/>
  <c r="S48" i="49"/>
  <c r="T48" i="49"/>
  <c r="O49" i="49"/>
  <c r="T49" i="49" s="1"/>
  <c r="P49" i="49"/>
  <c r="Q49" i="49"/>
  <c r="R49" i="49"/>
  <c r="S49" i="49" s="1"/>
  <c r="O50" i="49"/>
  <c r="P50" i="49"/>
  <c r="Q50" i="49"/>
  <c r="T50" i="49" s="1"/>
  <c r="R50" i="49"/>
  <c r="S50" i="49" s="1"/>
  <c r="O51" i="49"/>
  <c r="T51" i="49" s="1"/>
  <c r="P51" i="49"/>
  <c r="Q51" i="49"/>
  <c r="R51" i="49"/>
  <c r="S51" i="49" s="1"/>
  <c r="O52" i="49"/>
  <c r="T52" i="49" s="1"/>
  <c r="P52" i="49"/>
  <c r="Q52" i="49"/>
  <c r="R52" i="49"/>
  <c r="S52" i="49" s="1"/>
  <c r="O53" i="49"/>
  <c r="T53" i="49" s="1"/>
  <c r="P53" i="49"/>
  <c r="Q53" i="49"/>
  <c r="R53" i="49"/>
  <c r="S53" i="49" s="1"/>
  <c r="O54" i="49"/>
  <c r="P54" i="49"/>
  <c r="Q54" i="49"/>
  <c r="R54" i="49"/>
  <c r="S54" i="49" s="1"/>
  <c r="T54" i="49"/>
  <c r="O55" i="49"/>
  <c r="P55" i="49"/>
  <c r="Q55" i="49"/>
  <c r="R55" i="49"/>
  <c r="S55" i="49" s="1"/>
  <c r="O56" i="49"/>
  <c r="T56" i="49" s="1"/>
  <c r="P56" i="49"/>
  <c r="Q56" i="49"/>
  <c r="R56" i="49"/>
  <c r="O57" i="49"/>
  <c r="P57" i="49"/>
  <c r="Q57" i="49"/>
  <c r="R57" i="49"/>
  <c r="S57" i="49"/>
  <c r="O58" i="49"/>
  <c r="P58" i="49"/>
  <c r="Q58" i="49"/>
  <c r="R58" i="49"/>
  <c r="S58" i="49" s="1"/>
  <c r="T58" i="49"/>
  <c r="O59" i="49"/>
  <c r="T59" i="49" s="1"/>
  <c r="P59" i="49"/>
  <c r="Q59" i="49"/>
  <c r="R59" i="49"/>
  <c r="S59" i="49"/>
  <c r="O60" i="49"/>
  <c r="P60" i="49"/>
  <c r="Q60" i="49"/>
  <c r="T60" i="49" s="1"/>
  <c r="R60" i="49"/>
  <c r="S60" i="49"/>
  <c r="O61" i="49"/>
  <c r="T61" i="49" s="1"/>
  <c r="P61" i="49"/>
  <c r="Q61" i="49"/>
  <c r="R61" i="49"/>
  <c r="S61" i="49"/>
  <c r="O62" i="49"/>
  <c r="T62" i="49" s="1"/>
  <c r="P62" i="49"/>
  <c r="Q62" i="49"/>
  <c r="R62" i="49"/>
  <c r="S62" i="49"/>
  <c r="O63" i="49"/>
  <c r="P63" i="49"/>
  <c r="Q63" i="49"/>
  <c r="R63" i="49"/>
  <c r="S63" i="49" s="1"/>
  <c r="O64" i="49"/>
  <c r="P64" i="49"/>
  <c r="Q64" i="49"/>
  <c r="R64" i="49"/>
  <c r="S64" i="49"/>
  <c r="T64" i="49"/>
  <c r="O65" i="49"/>
  <c r="T65" i="49" s="1"/>
  <c r="P65" i="49"/>
  <c r="Q65" i="49"/>
  <c r="R65" i="49"/>
  <c r="S65" i="49" s="1"/>
  <c r="O66" i="49"/>
  <c r="P66" i="49"/>
  <c r="Q66" i="49"/>
  <c r="T66" i="49" s="1"/>
  <c r="R66" i="49"/>
  <c r="S66" i="49" s="1"/>
  <c r="O67" i="49"/>
  <c r="T67" i="49" s="1"/>
  <c r="P67" i="49"/>
  <c r="Q67" i="49"/>
  <c r="R67" i="49"/>
  <c r="S67" i="49" s="1"/>
  <c r="O68" i="49"/>
  <c r="T68" i="49" s="1"/>
  <c r="P68" i="49"/>
  <c r="Q68" i="49"/>
  <c r="R68" i="49"/>
  <c r="S68" i="49" s="1"/>
  <c r="O69" i="49"/>
  <c r="T69" i="49" s="1"/>
  <c r="P69" i="49"/>
  <c r="Q69" i="49"/>
  <c r="R69" i="49"/>
  <c r="O70" i="49"/>
  <c r="P70" i="49"/>
  <c r="Q70" i="49"/>
  <c r="R70" i="49"/>
  <c r="S70" i="49" s="1"/>
  <c r="T70" i="49"/>
  <c r="O71" i="49"/>
  <c r="P71" i="49"/>
  <c r="Q71" i="49"/>
  <c r="R71" i="49"/>
  <c r="S71" i="49" s="1"/>
  <c r="O72" i="49"/>
  <c r="T72" i="49" s="1"/>
  <c r="P72" i="49"/>
  <c r="Q72" i="49"/>
  <c r="R72" i="49"/>
  <c r="S72" i="49" s="1"/>
  <c r="O73" i="49"/>
  <c r="P73" i="49"/>
  <c r="Q73" i="49"/>
  <c r="R73" i="49"/>
  <c r="S73" i="49"/>
  <c r="O74" i="49"/>
  <c r="P74" i="49"/>
  <c r="Q74" i="49"/>
  <c r="R74" i="49"/>
  <c r="S74" i="49" s="1"/>
  <c r="T74" i="49"/>
  <c r="O75" i="49"/>
  <c r="T75" i="49" s="1"/>
  <c r="P75" i="49"/>
  <c r="Q75" i="49"/>
  <c r="R75" i="49"/>
  <c r="S75" i="49"/>
  <c r="O76" i="49"/>
  <c r="P76" i="49"/>
  <c r="Q76" i="49"/>
  <c r="T76" i="49" s="1"/>
  <c r="R76" i="49"/>
  <c r="S76" i="49"/>
  <c r="O77" i="49"/>
  <c r="T77" i="49" s="1"/>
  <c r="P77" i="49"/>
  <c r="Q77" i="49"/>
  <c r="R77" i="49"/>
  <c r="S77" i="49"/>
  <c r="O78" i="49"/>
  <c r="T78" i="49" s="1"/>
  <c r="P78" i="49"/>
  <c r="Q78" i="49"/>
  <c r="R78" i="49"/>
  <c r="S78" i="49"/>
  <c r="O79" i="49"/>
  <c r="P79" i="49"/>
  <c r="Q79" i="49"/>
  <c r="R79" i="49"/>
  <c r="S79" i="49" s="1"/>
  <c r="O80" i="49"/>
  <c r="P80" i="49"/>
  <c r="Q80" i="49"/>
  <c r="R80" i="49"/>
  <c r="S80" i="49"/>
  <c r="T80" i="49"/>
  <c r="O81" i="49"/>
  <c r="T81" i="49" s="1"/>
  <c r="P81" i="49"/>
  <c r="Q81" i="49"/>
  <c r="R81" i="49"/>
  <c r="S81" i="49" s="1"/>
  <c r="O82" i="49"/>
  <c r="P82" i="49"/>
  <c r="Q82" i="49"/>
  <c r="T82" i="49" s="1"/>
  <c r="R82" i="49"/>
  <c r="S82" i="49" s="1"/>
  <c r="O83" i="49"/>
  <c r="T83" i="49" s="1"/>
  <c r="P83" i="49"/>
  <c r="Q83" i="49"/>
  <c r="R83" i="49"/>
  <c r="S83" i="49" s="1"/>
  <c r="O84" i="49"/>
  <c r="T84" i="49" s="1"/>
  <c r="P84" i="49"/>
  <c r="Q84" i="49"/>
  <c r="R84" i="49"/>
  <c r="S84" i="49" s="1"/>
  <c r="O85" i="49"/>
  <c r="T85" i="49" s="1"/>
  <c r="P85" i="49"/>
  <c r="Q85" i="49"/>
  <c r="R85" i="49"/>
  <c r="S85" i="49" s="1"/>
  <c r="O86" i="49"/>
  <c r="P86" i="49"/>
  <c r="Q86" i="49"/>
  <c r="R86" i="49"/>
  <c r="S86" i="49" s="1"/>
  <c r="T86" i="49"/>
  <c r="O87" i="49"/>
  <c r="P87" i="49"/>
  <c r="Q87" i="49"/>
  <c r="R87" i="49"/>
  <c r="S87" i="49" s="1"/>
  <c r="O88" i="49"/>
  <c r="T88" i="49" s="1"/>
  <c r="P88" i="49"/>
  <c r="Q88" i="49"/>
  <c r="R88" i="49"/>
  <c r="O89" i="49"/>
  <c r="P89" i="49"/>
  <c r="Q89" i="49"/>
  <c r="R89" i="49"/>
  <c r="S89" i="49"/>
  <c r="O90" i="49"/>
  <c r="P90" i="49"/>
  <c r="Q90" i="49"/>
  <c r="R90" i="49"/>
  <c r="S90" i="49" s="1"/>
  <c r="T90" i="49"/>
  <c r="O91" i="49"/>
  <c r="T91" i="49" s="1"/>
  <c r="P91" i="49"/>
  <c r="Q91" i="49"/>
  <c r="R91" i="49"/>
  <c r="S91" i="49"/>
  <c r="O92" i="49"/>
  <c r="P92" i="49"/>
  <c r="Q92" i="49"/>
  <c r="T92" i="49" s="1"/>
  <c r="R92" i="49"/>
  <c r="S92" i="49"/>
  <c r="O93" i="49"/>
  <c r="T93" i="49" s="1"/>
  <c r="P93" i="49"/>
  <c r="Q93" i="49"/>
  <c r="R93" i="49"/>
  <c r="S93" i="49"/>
  <c r="O94" i="49"/>
  <c r="T94" i="49" s="1"/>
  <c r="P94" i="49"/>
  <c r="Q94" i="49"/>
  <c r="R94" i="49"/>
  <c r="S94" i="49"/>
  <c r="O95" i="49"/>
  <c r="P95" i="49"/>
  <c r="Q95" i="49"/>
  <c r="R95" i="49"/>
  <c r="S95" i="49" s="1"/>
  <c r="O96" i="49"/>
  <c r="P96" i="49"/>
  <c r="Q96" i="49"/>
  <c r="R96" i="49"/>
  <c r="S96" i="49"/>
  <c r="T96" i="49"/>
  <c r="O97" i="49"/>
  <c r="T97" i="49" s="1"/>
  <c r="P97" i="49"/>
  <c r="Q97" i="49"/>
  <c r="R97" i="49"/>
  <c r="S97" i="49" s="1"/>
  <c r="O98" i="49"/>
  <c r="P98" i="49"/>
  <c r="Q98" i="49"/>
  <c r="T98" i="49" s="1"/>
  <c r="R98" i="49"/>
  <c r="S98" i="49" s="1"/>
  <c r="O99" i="49"/>
  <c r="T99" i="49" s="1"/>
  <c r="P99" i="49"/>
  <c r="Q99" i="49"/>
  <c r="R99" i="49"/>
  <c r="S99" i="49" s="1"/>
  <c r="O100" i="49"/>
  <c r="T100" i="49" s="1"/>
  <c r="P100" i="49"/>
  <c r="Q100" i="49"/>
  <c r="R100" i="49"/>
  <c r="S100" i="49" s="1"/>
  <c r="O101" i="49"/>
  <c r="T101" i="49" s="1"/>
  <c r="P101" i="49"/>
  <c r="Q101" i="49"/>
  <c r="R101" i="49"/>
  <c r="O102" i="49"/>
  <c r="P102" i="49"/>
  <c r="Q102" i="49"/>
  <c r="R102" i="49"/>
  <c r="S102" i="49" s="1"/>
  <c r="T102" i="49"/>
  <c r="O103" i="49"/>
  <c r="P103" i="49"/>
  <c r="Q103" i="49"/>
  <c r="R103" i="49"/>
  <c r="S103" i="49" s="1"/>
  <c r="O104" i="49"/>
  <c r="T104" i="49" s="1"/>
  <c r="P104" i="49"/>
  <c r="Q104" i="49"/>
  <c r="R104" i="49"/>
  <c r="S104" i="49" s="1"/>
  <c r="O105" i="49"/>
  <c r="P105" i="49"/>
  <c r="Q105" i="49"/>
  <c r="R105" i="49"/>
  <c r="S105" i="49"/>
  <c r="O106" i="49"/>
  <c r="P106" i="49"/>
  <c r="Q106" i="49"/>
  <c r="R106" i="49"/>
  <c r="S106" i="49" s="1"/>
  <c r="T106" i="49"/>
  <c r="O107" i="49"/>
  <c r="T107" i="49" s="1"/>
  <c r="P107" i="49"/>
  <c r="Q107" i="49"/>
  <c r="R107" i="49"/>
  <c r="S107" i="49"/>
  <c r="O108" i="49"/>
  <c r="P108" i="49"/>
  <c r="Q108" i="49"/>
  <c r="T108" i="49" s="1"/>
  <c r="R108" i="49"/>
  <c r="S108" i="49"/>
  <c r="O109" i="49"/>
  <c r="T109" i="49" s="1"/>
  <c r="P109" i="49"/>
  <c r="Q109" i="49"/>
  <c r="R109" i="49"/>
  <c r="S109" i="49"/>
  <c r="O110" i="49"/>
  <c r="T110" i="49" s="1"/>
  <c r="P110" i="49"/>
  <c r="Q110" i="49"/>
  <c r="R110" i="49"/>
  <c r="S110" i="49"/>
  <c r="O111" i="49"/>
  <c r="P111" i="49"/>
  <c r="Q111" i="49"/>
  <c r="R111" i="49"/>
  <c r="S111" i="49" s="1"/>
  <c r="O112" i="49"/>
  <c r="P112" i="49"/>
  <c r="Q112" i="49"/>
  <c r="R112" i="49"/>
  <c r="S112" i="49"/>
  <c r="T112" i="49"/>
  <c r="O113" i="49"/>
  <c r="T113" i="49" s="1"/>
  <c r="P113" i="49"/>
  <c r="Q113" i="49"/>
  <c r="R113" i="49"/>
  <c r="S113" i="49" s="1"/>
  <c r="O114" i="49"/>
  <c r="P114" i="49"/>
  <c r="Q114" i="49"/>
  <c r="T114" i="49" s="1"/>
  <c r="R114" i="49"/>
  <c r="S114" i="49" s="1"/>
  <c r="O115" i="49"/>
  <c r="P115" i="49"/>
  <c r="Q115" i="49"/>
  <c r="R115" i="49"/>
  <c r="O116" i="49"/>
  <c r="T116" i="49" s="1"/>
  <c r="P116" i="49"/>
  <c r="Q116" i="49"/>
  <c r="R116" i="49"/>
  <c r="S116" i="49"/>
  <c r="O117" i="49"/>
  <c r="P117" i="49"/>
  <c r="Q117" i="49"/>
  <c r="R117" i="49"/>
  <c r="O118" i="49"/>
  <c r="S118" i="49" s="1"/>
  <c r="P118" i="49"/>
  <c r="Q118" i="49"/>
  <c r="R118" i="49"/>
  <c r="T118" i="49"/>
  <c r="O119" i="49"/>
  <c r="T119" i="49" s="1"/>
  <c r="P119" i="49"/>
  <c r="Q119" i="49"/>
  <c r="R119" i="49"/>
  <c r="S119" i="49"/>
  <c r="O120" i="49"/>
  <c r="P120" i="49"/>
  <c r="Q120" i="49"/>
  <c r="T120" i="49" s="1"/>
  <c r="R120" i="49"/>
  <c r="S120" i="49"/>
  <c r="O121" i="49"/>
  <c r="T121" i="49" s="1"/>
  <c r="P121" i="49"/>
  <c r="Q121" i="49"/>
  <c r="R121" i="49"/>
  <c r="S121" i="49"/>
  <c r="O122" i="49"/>
  <c r="T122" i="49" s="1"/>
  <c r="P122" i="49"/>
  <c r="Q122" i="49"/>
  <c r="R122" i="49"/>
  <c r="S122" i="49"/>
  <c r="O123" i="49"/>
  <c r="P123" i="49"/>
  <c r="Q123" i="49"/>
  <c r="R123" i="49"/>
  <c r="S123" i="49" s="1"/>
  <c r="O124" i="49"/>
  <c r="P124" i="49"/>
  <c r="Q124" i="49"/>
  <c r="R124" i="49"/>
  <c r="S124" i="49"/>
  <c r="T124" i="49"/>
  <c r="O125" i="49"/>
  <c r="T125" i="49" s="1"/>
  <c r="P125" i="49"/>
  <c r="Q125" i="49"/>
  <c r="R125" i="49"/>
  <c r="S125" i="49" s="1"/>
  <c r="O126" i="49"/>
  <c r="P126" i="49"/>
  <c r="Q126" i="49"/>
  <c r="T126" i="49" s="1"/>
  <c r="R126" i="49"/>
  <c r="S126" i="49" s="1"/>
  <c r="O127" i="49"/>
  <c r="T127" i="49" s="1"/>
  <c r="P127" i="49"/>
  <c r="Q127" i="49"/>
  <c r="R127" i="49"/>
  <c r="O128" i="49"/>
  <c r="T128" i="49" s="1"/>
  <c r="P128" i="49"/>
  <c r="Q128" i="49"/>
  <c r="R128" i="49"/>
  <c r="S128" i="49"/>
  <c r="O129" i="49"/>
  <c r="P129" i="49"/>
  <c r="Q129" i="49"/>
  <c r="R129" i="49"/>
  <c r="S129" i="49" s="1"/>
  <c r="O130" i="49"/>
  <c r="P130" i="49"/>
  <c r="Q130" i="49"/>
  <c r="R130" i="49"/>
  <c r="S130" i="49"/>
  <c r="T130" i="49"/>
  <c r="O131" i="49"/>
  <c r="T131" i="49" s="1"/>
  <c r="P131" i="49"/>
  <c r="Q131" i="49"/>
  <c r="R131" i="49"/>
  <c r="S131" i="49" s="1"/>
  <c r="O132" i="49"/>
  <c r="P132" i="49"/>
  <c r="Q132" i="49"/>
  <c r="T132" i="49" s="1"/>
  <c r="R132" i="49"/>
  <c r="S132" i="49" s="1"/>
  <c r="O133" i="49"/>
  <c r="T133" i="49" s="1"/>
  <c r="P133" i="49"/>
  <c r="Q133" i="49"/>
  <c r="R133" i="49"/>
  <c r="S133" i="49" s="1"/>
  <c r="O134" i="49"/>
  <c r="T134" i="49" s="1"/>
  <c r="P134" i="49"/>
  <c r="Q134" i="49"/>
  <c r="R134" i="49"/>
  <c r="S134" i="49" s="1"/>
  <c r="O135" i="49"/>
  <c r="T135" i="49" s="1"/>
  <c r="P135" i="49"/>
  <c r="Q135" i="49"/>
  <c r="R135" i="49"/>
  <c r="S135" i="49" s="1"/>
  <c r="O136" i="49"/>
  <c r="T136" i="49" s="1"/>
  <c r="P136" i="49"/>
  <c r="Q136" i="49"/>
  <c r="R136" i="49"/>
  <c r="S136" i="49" s="1"/>
  <c r="O137" i="49"/>
  <c r="P137" i="49"/>
  <c r="Q137" i="49"/>
  <c r="R137" i="49"/>
  <c r="O138" i="49"/>
  <c r="P138" i="49"/>
  <c r="Q138" i="49"/>
  <c r="T138" i="49" s="1"/>
  <c r="R138" i="49"/>
  <c r="S138" i="49" s="1"/>
  <c r="O139" i="49"/>
  <c r="T139" i="49" s="1"/>
  <c r="P139" i="49"/>
  <c r="Q139" i="49"/>
  <c r="R139" i="49"/>
  <c r="S139" i="49" s="1"/>
  <c r="O140" i="49"/>
  <c r="T140" i="49" s="1"/>
  <c r="P140" i="49"/>
  <c r="Q140" i="49"/>
  <c r="R140" i="49"/>
  <c r="S140" i="49" s="1"/>
  <c r="O141" i="49"/>
  <c r="T141" i="49" s="1"/>
  <c r="P141" i="49"/>
  <c r="Q141" i="49"/>
  <c r="R141" i="49"/>
  <c r="S141" i="49" s="1"/>
  <c r="O142" i="49"/>
  <c r="T142" i="49" s="1"/>
  <c r="P142" i="49"/>
  <c r="Q142" i="49"/>
  <c r="R142" i="49"/>
  <c r="S142" i="49" s="1"/>
  <c r="O143" i="49"/>
  <c r="S143" i="49" s="1"/>
  <c r="P143" i="49"/>
  <c r="Q143" i="49"/>
  <c r="R143" i="49"/>
  <c r="O144" i="49"/>
  <c r="T144" i="49" s="1"/>
  <c r="P144" i="49"/>
  <c r="Q144" i="49"/>
  <c r="R144" i="49"/>
  <c r="O145" i="49"/>
  <c r="P145" i="49"/>
  <c r="Q145" i="49"/>
  <c r="R145" i="49"/>
  <c r="S145" i="49"/>
  <c r="O146" i="49"/>
  <c r="P146" i="49"/>
  <c r="Q146" i="49"/>
  <c r="R146" i="49"/>
  <c r="S146" i="49" s="1"/>
  <c r="T146" i="49"/>
  <c r="O147" i="49"/>
  <c r="T147" i="49" s="1"/>
  <c r="P147" i="49"/>
  <c r="Q147" i="49"/>
  <c r="R147" i="49"/>
  <c r="O148" i="49"/>
  <c r="T148" i="49" s="1"/>
  <c r="P148" i="49"/>
  <c r="Q148" i="49"/>
  <c r="R148" i="49"/>
  <c r="S148" i="49" s="1"/>
  <c r="O149" i="49"/>
  <c r="S149" i="49" s="1"/>
  <c r="P149" i="49"/>
  <c r="Q149" i="49"/>
  <c r="R149" i="49"/>
  <c r="O150" i="49"/>
  <c r="P150" i="49"/>
  <c r="Q150" i="49"/>
  <c r="T150" i="49" s="1"/>
  <c r="R150" i="49"/>
  <c r="S150" i="49" s="1"/>
  <c r="O151" i="49"/>
  <c r="T151" i="49" s="1"/>
  <c r="P151" i="49"/>
  <c r="Q151" i="49"/>
  <c r="R151" i="49"/>
  <c r="S151" i="49" s="1"/>
  <c r="O152" i="49"/>
  <c r="T152" i="49" s="1"/>
  <c r="P152" i="49"/>
  <c r="Q152" i="49"/>
  <c r="R152" i="49"/>
  <c r="S152" i="49" s="1"/>
  <c r="O153" i="49"/>
  <c r="T153" i="49" s="1"/>
  <c r="P153" i="49"/>
  <c r="Q153" i="49"/>
  <c r="R153" i="49"/>
  <c r="O154" i="49"/>
  <c r="P154" i="49"/>
  <c r="Q154" i="49"/>
  <c r="R154" i="49"/>
  <c r="S154" i="49" s="1"/>
  <c r="T154" i="49"/>
  <c r="O155" i="49"/>
  <c r="P155" i="49"/>
  <c r="Q155" i="49"/>
  <c r="R155" i="49"/>
  <c r="S155" i="49" s="1"/>
  <c r="O156" i="49"/>
  <c r="T156" i="49" s="1"/>
  <c r="P156" i="49"/>
  <c r="Q156" i="49"/>
  <c r="R156" i="49"/>
  <c r="S156" i="49" s="1"/>
  <c r="O157" i="49"/>
  <c r="P157" i="49"/>
  <c r="Q157" i="49"/>
  <c r="R157" i="49"/>
  <c r="S157" i="49"/>
  <c r="O158" i="49"/>
  <c r="P158" i="49"/>
  <c r="Q158" i="49"/>
  <c r="R158" i="49"/>
  <c r="S158" i="49" s="1"/>
  <c r="T158" i="49"/>
  <c r="O159" i="49"/>
  <c r="T159" i="49" s="1"/>
  <c r="P159" i="49"/>
  <c r="Q159" i="49"/>
  <c r="R159" i="49"/>
  <c r="S159" i="49"/>
  <c r="O160" i="49"/>
  <c r="P160" i="49"/>
  <c r="Q160" i="49"/>
  <c r="T160" i="49" s="1"/>
  <c r="R160" i="49"/>
  <c r="S160" i="49"/>
  <c r="O161" i="49"/>
  <c r="T161" i="49" s="1"/>
  <c r="P161" i="49"/>
  <c r="Q161" i="49"/>
  <c r="R161" i="49"/>
  <c r="O162" i="49"/>
  <c r="T162" i="49" s="1"/>
  <c r="P162" i="49"/>
  <c r="Q162" i="49"/>
  <c r="R162" i="49"/>
  <c r="S162" i="49" s="1"/>
  <c r="O163" i="49"/>
  <c r="P163" i="49"/>
  <c r="Q163" i="49"/>
  <c r="R163" i="49"/>
  <c r="S163" i="49"/>
  <c r="O164" i="49"/>
  <c r="P164" i="49"/>
  <c r="Q164" i="49"/>
  <c r="R164" i="49"/>
  <c r="S164" i="49" s="1"/>
  <c r="T164" i="49"/>
  <c r="O165" i="49"/>
  <c r="T165" i="49" s="1"/>
  <c r="P165" i="49"/>
  <c r="Q165" i="49"/>
  <c r="R165" i="49"/>
  <c r="S165" i="49"/>
  <c r="O166" i="49"/>
  <c r="P166" i="49"/>
  <c r="Q166" i="49"/>
  <c r="T166" i="49" s="1"/>
  <c r="R166" i="49"/>
  <c r="S166" i="49"/>
  <c r="O167" i="49"/>
  <c r="T167" i="49" s="1"/>
  <c r="P167" i="49"/>
  <c r="Q167" i="49"/>
  <c r="R167" i="49"/>
  <c r="S167" i="49"/>
  <c r="O168" i="49"/>
  <c r="T168" i="49" s="1"/>
  <c r="P168" i="49"/>
  <c r="Q168" i="49"/>
  <c r="R168" i="49"/>
  <c r="S168" i="49"/>
  <c r="O169" i="49"/>
  <c r="P169" i="49"/>
  <c r="Q169" i="49"/>
  <c r="R169" i="49"/>
  <c r="S169" i="49" s="1"/>
  <c r="O170" i="49"/>
  <c r="P170" i="49"/>
  <c r="Q170" i="49"/>
  <c r="R170" i="49"/>
  <c r="S170" i="49"/>
  <c r="T170" i="49"/>
  <c r="O171" i="49"/>
  <c r="T171" i="49" s="1"/>
  <c r="P171" i="49"/>
  <c r="Q171" i="49"/>
  <c r="R171" i="49"/>
  <c r="S171" i="49" s="1"/>
  <c r="O172" i="49"/>
  <c r="P172" i="49"/>
  <c r="Q172" i="49"/>
  <c r="T172" i="49" s="1"/>
  <c r="R172" i="49"/>
  <c r="S172" i="49" s="1"/>
  <c r="O173" i="49"/>
  <c r="T173" i="49" s="1"/>
  <c r="P173" i="49"/>
  <c r="Q173" i="49"/>
  <c r="R173" i="49"/>
  <c r="S173" i="49" s="1"/>
  <c r="O174" i="49"/>
  <c r="T174" i="49" s="1"/>
  <c r="P174" i="49"/>
  <c r="Q174" i="49"/>
  <c r="R174" i="49"/>
  <c r="S174" i="49" s="1"/>
  <c r="O175" i="49"/>
  <c r="T175" i="49" s="1"/>
  <c r="P175" i="49"/>
  <c r="Q175" i="49"/>
  <c r="R175" i="49"/>
  <c r="S175" i="49" s="1"/>
  <c r="O176" i="49"/>
  <c r="P176" i="49"/>
  <c r="Q176" i="49"/>
  <c r="R176" i="49"/>
  <c r="S176" i="49" s="1"/>
  <c r="T176" i="49"/>
  <c r="O177" i="49"/>
  <c r="S177" i="49" s="1"/>
  <c r="P177" i="49"/>
  <c r="Q177" i="49"/>
  <c r="R177" i="49"/>
  <c r="O178" i="49"/>
  <c r="P178" i="49"/>
  <c r="Q178" i="49"/>
  <c r="T178" i="49" s="1"/>
  <c r="R178" i="49"/>
  <c r="S178" i="49" s="1"/>
  <c r="O179" i="49"/>
  <c r="T179" i="49" s="1"/>
  <c r="P179" i="49"/>
  <c r="Q179" i="49"/>
  <c r="R179" i="49"/>
  <c r="S179" i="49" s="1"/>
  <c r="O180" i="49"/>
  <c r="T180" i="49" s="1"/>
  <c r="P180" i="49"/>
  <c r="Q180" i="49"/>
  <c r="R180" i="49"/>
  <c r="S180" i="49" s="1"/>
  <c r="O181" i="49"/>
  <c r="T181" i="49" s="1"/>
  <c r="P181" i="49"/>
  <c r="Q181" i="49"/>
  <c r="R181" i="49"/>
  <c r="S181" i="49" s="1"/>
  <c r="O182" i="49"/>
  <c r="T182" i="49" s="1"/>
  <c r="P182" i="49"/>
  <c r="Q182" i="49"/>
  <c r="R182" i="49"/>
  <c r="S182" i="49" s="1"/>
  <c r="O183" i="49"/>
  <c r="P183" i="49"/>
  <c r="Q183" i="49"/>
  <c r="R183" i="49"/>
  <c r="S183" i="49" s="1"/>
  <c r="O184" i="49"/>
  <c r="T184" i="49" s="1"/>
  <c r="P184" i="49"/>
  <c r="Q184" i="49"/>
  <c r="R184" i="49"/>
  <c r="O185" i="49"/>
  <c r="P185" i="49"/>
  <c r="Q185" i="49"/>
  <c r="R185" i="49"/>
  <c r="S185" i="49"/>
  <c r="O186" i="49"/>
  <c r="P186" i="49"/>
  <c r="Q186" i="49"/>
  <c r="R186" i="49"/>
  <c r="S186" i="49" s="1"/>
  <c r="T186" i="49"/>
  <c r="O187" i="49"/>
  <c r="T187" i="49" s="1"/>
  <c r="P187" i="49"/>
  <c r="Q187" i="49"/>
  <c r="R187" i="49"/>
  <c r="O188" i="49"/>
  <c r="P188" i="49"/>
  <c r="Q188" i="49"/>
  <c r="R188" i="49"/>
  <c r="S188" i="49" s="1"/>
  <c r="T188" i="49"/>
  <c r="O189" i="49"/>
  <c r="P189" i="49"/>
  <c r="Q189" i="49"/>
  <c r="R189" i="49"/>
  <c r="S189" i="49" s="1"/>
  <c r="O190" i="49"/>
  <c r="T190" i="49" s="1"/>
  <c r="P190" i="49"/>
  <c r="Q190" i="49"/>
  <c r="R190" i="49"/>
  <c r="S190" i="49" s="1"/>
  <c r="O191" i="49"/>
  <c r="P191" i="49"/>
  <c r="Q191" i="49"/>
  <c r="R191" i="49"/>
  <c r="S191" i="49"/>
  <c r="O192" i="49"/>
  <c r="P192" i="49"/>
  <c r="Q192" i="49"/>
  <c r="R192" i="49"/>
  <c r="S192" i="49" s="1"/>
  <c r="T192" i="49"/>
  <c r="O193" i="49"/>
  <c r="T193" i="49" s="1"/>
  <c r="P193" i="49"/>
  <c r="Q193" i="49"/>
  <c r="R193" i="49"/>
  <c r="S193" i="49"/>
  <c r="O194" i="49"/>
  <c r="P194" i="49"/>
  <c r="Q194" i="49"/>
  <c r="T194" i="49" s="1"/>
  <c r="R194" i="49"/>
  <c r="S194" i="49"/>
  <c r="O195" i="49"/>
  <c r="T195" i="49" s="1"/>
  <c r="P195" i="49"/>
  <c r="Q195" i="49"/>
  <c r="R195" i="49"/>
  <c r="S195" i="49"/>
  <c r="O196" i="49"/>
  <c r="T196" i="49" s="1"/>
  <c r="P196" i="49"/>
  <c r="Q196" i="49"/>
  <c r="R196" i="49"/>
  <c r="S196" i="49"/>
  <c r="O197" i="49"/>
  <c r="P197" i="49"/>
  <c r="Q197" i="49"/>
  <c r="R197" i="49"/>
  <c r="S197" i="49" s="1"/>
  <c r="O198" i="49"/>
  <c r="P198" i="49"/>
  <c r="Q198" i="49"/>
  <c r="R198" i="49"/>
  <c r="S198" i="49"/>
  <c r="T198" i="49"/>
  <c r="O199" i="49"/>
  <c r="T199" i="49" s="1"/>
  <c r="P199" i="49"/>
  <c r="Q199" i="49"/>
  <c r="R199" i="49"/>
  <c r="S199" i="49" s="1"/>
  <c r="O200" i="49"/>
  <c r="P200" i="49"/>
  <c r="Q200" i="49"/>
  <c r="T200" i="49" s="1"/>
  <c r="R200" i="49"/>
  <c r="S200" i="49" s="1"/>
  <c r="O201" i="49"/>
  <c r="T201" i="49" s="1"/>
  <c r="P201" i="49"/>
  <c r="Q201" i="49"/>
  <c r="R201" i="49"/>
  <c r="S201" i="49" s="1"/>
  <c r="O202" i="49"/>
  <c r="T202" i="49" s="1"/>
  <c r="P202" i="49"/>
  <c r="Q202" i="49"/>
  <c r="R202" i="49"/>
  <c r="S202" i="49" s="1"/>
  <c r="O203" i="49"/>
  <c r="T203" i="49" s="1"/>
  <c r="P203" i="49"/>
  <c r="Q203" i="49"/>
  <c r="R203" i="49"/>
  <c r="S203" i="49" s="1"/>
  <c r="O204" i="49"/>
  <c r="T204" i="49" s="1"/>
  <c r="P204" i="49"/>
  <c r="Q204" i="49"/>
  <c r="R204" i="49"/>
  <c r="S204" i="49" s="1"/>
  <c r="O205" i="49"/>
  <c r="P205" i="49"/>
  <c r="Q205" i="49"/>
  <c r="R205" i="49"/>
  <c r="S205" i="49" s="1"/>
  <c r="O206" i="49"/>
  <c r="T206" i="49" s="1"/>
  <c r="P206" i="49"/>
  <c r="Q206" i="49"/>
  <c r="R206" i="49"/>
  <c r="S206" i="49" s="1"/>
  <c r="O207" i="49"/>
  <c r="P207" i="49"/>
  <c r="Q207" i="49"/>
  <c r="R207" i="49"/>
  <c r="O208" i="49"/>
  <c r="T208" i="49" s="1"/>
  <c r="P208" i="49"/>
  <c r="Q208" i="49"/>
  <c r="R208" i="49"/>
  <c r="S208" i="49" s="1"/>
  <c r="O209" i="49"/>
  <c r="T209" i="49" s="1"/>
  <c r="P209" i="49"/>
  <c r="Q209" i="49"/>
  <c r="R209" i="49"/>
  <c r="S209" i="49" s="1"/>
  <c r="O210" i="49"/>
  <c r="P210" i="49"/>
  <c r="Q210" i="49"/>
  <c r="R210" i="49"/>
  <c r="S210" i="49" s="1"/>
  <c r="T210" i="49"/>
  <c r="O211" i="49"/>
  <c r="P211" i="49"/>
  <c r="Q211" i="49"/>
  <c r="R211" i="49"/>
  <c r="S211" i="49" s="1"/>
  <c r="O212" i="49"/>
  <c r="T212" i="49" s="1"/>
  <c r="P212" i="49"/>
  <c r="Q212" i="49"/>
  <c r="R212" i="49"/>
  <c r="S212" i="49" s="1"/>
  <c r="O213" i="49"/>
  <c r="P213" i="49"/>
  <c r="Q213" i="49"/>
  <c r="R213" i="49"/>
  <c r="S213" i="49"/>
  <c r="O214" i="49"/>
  <c r="P214" i="49"/>
  <c r="Q214" i="49"/>
  <c r="R214" i="49"/>
  <c r="S214" i="49" s="1"/>
  <c r="T214" i="49"/>
  <c r="O215" i="49"/>
  <c r="T215" i="49" s="1"/>
  <c r="P215" i="49"/>
  <c r="Q215" i="49"/>
  <c r="R215" i="49"/>
  <c r="S215" i="49"/>
  <c r="O216" i="49"/>
  <c r="P216" i="49"/>
  <c r="Q216" i="49"/>
  <c r="T216" i="49" s="1"/>
  <c r="R216" i="49"/>
  <c r="S216" i="49"/>
  <c r="O217" i="49"/>
  <c r="P217" i="49"/>
  <c r="Q217" i="49"/>
  <c r="R217" i="49"/>
  <c r="S217" i="49"/>
  <c r="O218" i="49"/>
  <c r="T218" i="49" s="1"/>
  <c r="P218" i="49"/>
  <c r="Q218" i="49"/>
  <c r="R218" i="49"/>
  <c r="S218" i="49"/>
  <c r="O219" i="49"/>
  <c r="P219" i="49"/>
  <c r="Q219" i="49"/>
  <c r="R219" i="49"/>
  <c r="S219" i="49" s="1"/>
  <c r="O220" i="49"/>
  <c r="P220" i="49"/>
  <c r="Q220" i="49"/>
  <c r="R220" i="49"/>
  <c r="S220" i="49"/>
  <c r="T220" i="49"/>
  <c r="O221" i="49"/>
  <c r="T221" i="49" s="1"/>
  <c r="P221" i="49"/>
  <c r="Q221" i="49"/>
  <c r="R221" i="49"/>
  <c r="S221" i="49" s="1"/>
  <c r="O222" i="49"/>
  <c r="P222" i="49"/>
  <c r="Q222" i="49"/>
  <c r="T222" i="49" s="1"/>
  <c r="R222" i="49"/>
  <c r="S222" i="49" s="1"/>
  <c r="O223" i="49"/>
  <c r="T223" i="49" s="1"/>
  <c r="P223" i="49"/>
  <c r="Q223" i="49"/>
  <c r="R223" i="49"/>
  <c r="S223" i="49" s="1"/>
  <c r="O224" i="49"/>
  <c r="T224" i="49" s="1"/>
  <c r="P224" i="49"/>
  <c r="Q224" i="49"/>
  <c r="R224" i="49"/>
  <c r="S224" i="49" s="1"/>
  <c r="O225" i="49"/>
  <c r="P225" i="49"/>
  <c r="Q225" i="49"/>
  <c r="R225" i="49"/>
  <c r="O226" i="49"/>
  <c r="P226" i="49"/>
  <c r="Q226" i="49"/>
  <c r="R226" i="49"/>
  <c r="S226" i="49" s="1"/>
  <c r="T226" i="49"/>
  <c r="O227" i="49"/>
  <c r="P227" i="49"/>
  <c r="Q227" i="49"/>
  <c r="R227" i="49"/>
  <c r="S227" i="49" s="1"/>
  <c r="O228" i="49"/>
  <c r="T228" i="49" s="1"/>
  <c r="P228" i="49"/>
  <c r="Q228" i="49"/>
  <c r="R228" i="49"/>
  <c r="S228" i="49" s="1"/>
  <c r="O229" i="49"/>
  <c r="P229" i="49"/>
  <c r="Q229" i="49"/>
  <c r="R229" i="49"/>
  <c r="S229" i="49"/>
  <c r="O230" i="49"/>
  <c r="P230" i="49"/>
  <c r="Q230" i="49"/>
  <c r="R230" i="49"/>
  <c r="S230" i="49" s="1"/>
  <c r="T230" i="49"/>
  <c r="O231" i="49"/>
  <c r="T231" i="49" s="1"/>
  <c r="P231" i="49"/>
  <c r="Q231" i="49"/>
  <c r="R231" i="49"/>
  <c r="S231" i="49"/>
  <c r="O232" i="49"/>
  <c r="P232" i="49"/>
  <c r="Q232" i="49"/>
  <c r="R232" i="49"/>
  <c r="S232" i="49"/>
  <c r="O233" i="49"/>
  <c r="P233" i="49"/>
  <c r="Q233" i="49"/>
  <c r="R233" i="49"/>
  <c r="S233" i="49"/>
  <c r="O234" i="49"/>
  <c r="T234" i="49" s="1"/>
  <c r="P234" i="49"/>
  <c r="Q234" i="49"/>
  <c r="R234" i="49"/>
  <c r="S234" i="49"/>
  <c r="O235" i="49"/>
  <c r="P235" i="49"/>
  <c r="Q235" i="49"/>
  <c r="R235" i="49"/>
  <c r="S235" i="49" s="1"/>
  <c r="O236" i="49"/>
  <c r="P236" i="49"/>
  <c r="Q236" i="49"/>
  <c r="R236" i="49"/>
  <c r="S236" i="49"/>
  <c r="T236" i="49"/>
  <c r="O237" i="49"/>
  <c r="T237" i="49" s="1"/>
  <c r="P237" i="49"/>
  <c r="Q237" i="49"/>
  <c r="R237" i="49"/>
  <c r="S237" i="49" s="1"/>
  <c r="O238" i="49"/>
  <c r="P238" i="49"/>
  <c r="Q238" i="49"/>
  <c r="T238" i="49" s="1"/>
  <c r="R238" i="49"/>
  <c r="S238" i="49" s="1"/>
  <c r="O239" i="49"/>
  <c r="T239" i="49" s="1"/>
  <c r="P239" i="49"/>
  <c r="Q239" i="49"/>
  <c r="R239" i="49"/>
  <c r="S239" i="49" s="1"/>
  <c r="O240" i="49"/>
  <c r="T240" i="49" s="1"/>
  <c r="P240" i="49"/>
  <c r="Q240" i="49"/>
  <c r="R240" i="49"/>
  <c r="S240" i="49" s="1"/>
  <c r="O241" i="49"/>
  <c r="P241" i="49"/>
  <c r="Q241" i="49"/>
  <c r="R241" i="49"/>
  <c r="O242" i="49"/>
  <c r="P242" i="49"/>
  <c r="Q242" i="49"/>
  <c r="R242" i="49"/>
  <c r="S242" i="49" s="1"/>
  <c r="T242" i="49"/>
  <c r="O243" i="49"/>
  <c r="P243" i="49"/>
  <c r="Q243" i="49"/>
  <c r="R243" i="49"/>
  <c r="S243" i="49" s="1"/>
  <c r="O244" i="49"/>
  <c r="T244" i="49" s="1"/>
  <c r="P244" i="49"/>
  <c r="Q244" i="49"/>
  <c r="R244" i="49"/>
  <c r="O245" i="49"/>
  <c r="P245" i="49"/>
  <c r="Q245" i="49"/>
  <c r="R245" i="49"/>
  <c r="S245" i="49"/>
  <c r="O246" i="49"/>
  <c r="P246" i="49"/>
  <c r="Q246" i="49"/>
  <c r="R246" i="49"/>
  <c r="S246" i="49" s="1"/>
  <c r="T246" i="49"/>
  <c r="O247" i="49"/>
  <c r="T247" i="49" s="1"/>
  <c r="P247" i="49"/>
  <c r="Q247" i="49"/>
  <c r="R247" i="49"/>
  <c r="S247" i="49"/>
  <c r="O248" i="49"/>
  <c r="T248" i="49" s="1"/>
  <c r="P248" i="49"/>
  <c r="Q248" i="49"/>
  <c r="R248" i="49"/>
  <c r="S248" i="49"/>
  <c r="O249" i="49"/>
  <c r="P249" i="49"/>
  <c r="Q249" i="49"/>
  <c r="R249" i="49"/>
  <c r="S249" i="49"/>
  <c r="O250" i="49"/>
  <c r="T250" i="49" s="1"/>
  <c r="P250" i="49"/>
  <c r="Q250" i="49"/>
  <c r="R250" i="49"/>
  <c r="S250" i="49"/>
  <c r="O251" i="49"/>
  <c r="P251" i="49"/>
  <c r="Q251" i="49"/>
  <c r="R251" i="49"/>
  <c r="S251" i="49" s="1"/>
  <c r="O252" i="49"/>
  <c r="P252" i="49"/>
  <c r="Q252" i="49"/>
  <c r="R252" i="49"/>
  <c r="S252" i="49"/>
  <c r="T252" i="49"/>
  <c r="O253" i="49"/>
  <c r="T253" i="49" s="1"/>
  <c r="P253" i="49"/>
  <c r="Q253" i="49"/>
  <c r="R253" i="49"/>
  <c r="S253" i="49" s="1"/>
  <c r="O254" i="49"/>
  <c r="P254" i="49"/>
  <c r="Q254" i="49"/>
  <c r="T254" i="49" s="1"/>
  <c r="R254" i="49"/>
  <c r="S254" i="49" s="1"/>
  <c r="O255" i="49"/>
  <c r="T255" i="49" s="1"/>
  <c r="P255" i="49"/>
  <c r="Q255" i="49"/>
  <c r="R255" i="49"/>
  <c r="S255" i="49" s="1"/>
  <c r="O256" i="49"/>
  <c r="T256" i="49" s="1"/>
  <c r="P256" i="49"/>
  <c r="Q256" i="49"/>
  <c r="R256" i="49"/>
  <c r="S256" i="49" s="1"/>
  <c r="O257" i="49"/>
  <c r="P257" i="49"/>
  <c r="Q257" i="49"/>
  <c r="R257" i="49"/>
  <c r="O258" i="49"/>
  <c r="T258" i="49" s="1"/>
  <c r="P258" i="49"/>
  <c r="Q258" i="49"/>
  <c r="R258" i="49"/>
  <c r="S258" i="49" s="1"/>
  <c r="O259" i="49"/>
  <c r="S259" i="49" s="1"/>
  <c r="P259" i="49"/>
  <c r="Q259" i="49"/>
  <c r="R259" i="49"/>
  <c r="O260" i="49"/>
  <c r="P260" i="49"/>
  <c r="Q260" i="49"/>
  <c r="T260" i="49" s="1"/>
  <c r="R260" i="49"/>
  <c r="S260" i="49" s="1"/>
  <c r="O261" i="49"/>
  <c r="T261" i="49" s="1"/>
  <c r="P261" i="49"/>
  <c r="Q261" i="49"/>
  <c r="R261" i="49"/>
  <c r="S261" i="49" s="1"/>
  <c r="O262" i="49"/>
  <c r="T262" i="49" s="1"/>
  <c r="P262" i="49"/>
  <c r="Q262" i="49"/>
  <c r="R262" i="49"/>
  <c r="S262" i="49" s="1"/>
  <c r="O263" i="49"/>
  <c r="T263" i="49" s="1"/>
  <c r="P263" i="49"/>
  <c r="Q263" i="49"/>
  <c r="R263" i="49"/>
  <c r="O264" i="49"/>
  <c r="T264" i="49" s="1"/>
  <c r="P264" i="49"/>
  <c r="Q264" i="49"/>
  <c r="R264" i="49"/>
  <c r="S264" i="49" s="1"/>
  <c r="O265" i="49"/>
  <c r="P265" i="49"/>
  <c r="Q265" i="49"/>
  <c r="R265" i="49"/>
  <c r="S265" i="49" s="1"/>
  <c r="O266" i="49"/>
  <c r="T266" i="49" s="1"/>
  <c r="P266" i="49"/>
  <c r="Q266" i="49"/>
  <c r="R266" i="49"/>
  <c r="O267" i="49"/>
  <c r="P267" i="49"/>
  <c r="Q267" i="49"/>
  <c r="R267" i="49"/>
  <c r="S267" i="49"/>
  <c r="O268" i="49"/>
  <c r="P268" i="49"/>
  <c r="Q268" i="49"/>
  <c r="R268" i="49"/>
  <c r="S268" i="49" s="1"/>
  <c r="T268" i="49"/>
  <c r="O269" i="49"/>
  <c r="T269" i="49" s="1"/>
  <c r="P269" i="49"/>
  <c r="Q269" i="49"/>
  <c r="R269" i="49"/>
  <c r="S269" i="49"/>
  <c r="O270" i="49"/>
  <c r="T270" i="49" s="1"/>
  <c r="P270" i="49"/>
  <c r="Q270" i="49"/>
  <c r="R270" i="49"/>
  <c r="S270" i="49"/>
  <c r="O271" i="49"/>
  <c r="P271" i="49"/>
  <c r="Q271" i="49"/>
  <c r="R271" i="49"/>
  <c r="S271" i="49"/>
  <c r="O272" i="49"/>
  <c r="T272" i="49" s="1"/>
  <c r="P272" i="49"/>
  <c r="Q272" i="49"/>
  <c r="R272" i="49"/>
  <c r="S272" i="49"/>
  <c r="O273" i="49"/>
  <c r="P273" i="49"/>
  <c r="Q273" i="49"/>
  <c r="R273" i="49"/>
  <c r="S273" i="49" s="1"/>
  <c r="O274" i="49"/>
  <c r="P274" i="49"/>
  <c r="Q274" i="49"/>
  <c r="R274" i="49"/>
  <c r="S274" i="49"/>
  <c r="T274" i="49"/>
  <c r="O275" i="49"/>
  <c r="T275" i="49" s="1"/>
  <c r="P275" i="49"/>
  <c r="Q275" i="49"/>
  <c r="R275" i="49"/>
  <c r="S275" i="49" s="1"/>
  <c r="O276" i="49"/>
  <c r="P276" i="49"/>
  <c r="Q276" i="49"/>
  <c r="T276" i="49" s="1"/>
  <c r="R276" i="49"/>
  <c r="S276" i="49" s="1"/>
  <c r="O277" i="49"/>
  <c r="T277" i="49" s="1"/>
  <c r="P277" i="49"/>
  <c r="Q277" i="49"/>
  <c r="R277" i="49"/>
  <c r="S277" i="49" s="1"/>
  <c r="O278" i="49"/>
  <c r="T278" i="49" s="1"/>
  <c r="P278" i="49"/>
  <c r="Q278" i="49"/>
  <c r="R278" i="49"/>
  <c r="S278" i="49" s="1"/>
  <c r="O279" i="49"/>
  <c r="P279" i="49"/>
  <c r="Q279" i="49"/>
  <c r="R279" i="49"/>
  <c r="O280" i="49"/>
  <c r="T280" i="49" s="1"/>
  <c r="P280" i="49"/>
  <c r="Q280" i="49"/>
  <c r="R280" i="49"/>
  <c r="S280" i="49" s="1"/>
  <c r="O281" i="49"/>
  <c r="P281" i="49"/>
  <c r="Q281" i="49"/>
  <c r="R281" i="49"/>
  <c r="O282" i="49"/>
  <c r="P282" i="49"/>
  <c r="Q282" i="49"/>
  <c r="T282" i="49" s="1"/>
  <c r="R282" i="49"/>
  <c r="S282" i="49" s="1"/>
  <c r="O283" i="49"/>
  <c r="T283" i="49" s="1"/>
  <c r="P283" i="49"/>
  <c r="Q283" i="49"/>
  <c r="R283" i="49"/>
  <c r="S283" i="49" s="1"/>
  <c r="O284" i="49"/>
  <c r="T284" i="49" s="1"/>
  <c r="P284" i="49"/>
  <c r="Q284" i="49"/>
  <c r="R284" i="49"/>
  <c r="S284" i="49" s="1"/>
  <c r="O285" i="49"/>
  <c r="T285" i="49" s="1"/>
  <c r="P285" i="49"/>
  <c r="Q285" i="49"/>
  <c r="R285" i="49"/>
  <c r="O286" i="49"/>
  <c r="T286" i="49" s="1"/>
  <c r="P286" i="49"/>
  <c r="Q286" i="49"/>
  <c r="R286" i="49"/>
  <c r="S286" i="49" s="1"/>
  <c r="O287" i="49"/>
  <c r="P287" i="49"/>
  <c r="Q287" i="49"/>
  <c r="R287" i="49"/>
  <c r="S287" i="49" s="1"/>
  <c r="O288" i="49"/>
  <c r="T288" i="49" s="1"/>
  <c r="P288" i="49"/>
  <c r="Q288" i="49"/>
  <c r="R288" i="49"/>
  <c r="O289" i="49"/>
  <c r="P289" i="49"/>
  <c r="Q289" i="49"/>
  <c r="R289" i="49"/>
  <c r="S289" i="49"/>
  <c r="O290" i="49"/>
  <c r="P290" i="49"/>
  <c r="Q290" i="49"/>
  <c r="R290" i="49"/>
  <c r="S290" i="49" s="1"/>
  <c r="T290" i="49"/>
  <c r="O291" i="49"/>
  <c r="T291" i="49" s="1"/>
  <c r="P291" i="49"/>
  <c r="Q291" i="49"/>
  <c r="R291" i="49"/>
  <c r="S291" i="49"/>
  <c r="O292" i="49"/>
  <c r="P292" i="49"/>
  <c r="Q292" i="49"/>
  <c r="T292" i="49" s="1"/>
  <c r="R292" i="49"/>
  <c r="S292" i="49"/>
  <c r="O293" i="49"/>
  <c r="P293" i="49"/>
  <c r="Q293" i="49"/>
  <c r="R293" i="49"/>
  <c r="S293" i="49"/>
  <c r="O294" i="49"/>
  <c r="T294" i="49" s="1"/>
  <c r="P294" i="49"/>
  <c r="Q294" i="49"/>
  <c r="R294" i="49"/>
  <c r="S294" i="49"/>
  <c r="O295" i="49"/>
  <c r="P295" i="49"/>
  <c r="Q295" i="49"/>
  <c r="R295" i="49"/>
  <c r="S295" i="49" s="1"/>
  <c r="O296" i="49"/>
  <c r="P296" i="49"/>
  <c r="Q296" i="49"/>
  <c r="R296" i="49"/>
  <c r="S296" i="49"/>
  <c r="T296" i="49"/>
  <c r="O297" i="49"/>
  <c r="T297" i="49" s="1"/>
  <c r="P297" i="49"/>
  <c r="Q297" i="49"/>
  <c r="R297" i="49"/>
  <c r="S297" i="49" s="1"/>
  <c r="O298" i="49"/>
  <c r="T298" i="49" s="1"/>
  <c r="P298" i="49"/>
  <c r="Q298" i="49"/>
  <c r="R298" i="49"/>
  <c r="S298" i="49" s="1"/>
  <c r="O299" i="49"/>
  <c r="T299" i="49" s="1"/>
  <c r="P299" i="49"/>
  <c r="Q299" i="49"/>
  <c r="R299" i="49"/>
  <c r="S299" i="49" s="1"/>
  <c r="O300" i="49"/>
  <c r="T300" i="49" s="1"/>
  <c r="P300" i="49"/>
  <c r="Q300" i="49"/>
  <c r="R300" i="49"/>
  <c r="S300" i="49" s="1"/>
  <c r="O301" i="49"/>
  <c r="T301" i="49" s="1"/>
  <c r="P301" i="49"/>
  <c r="Q301" i="49"/>
  <c r="R301" i="49"/>
  <c r="O302" i="49"/>
  <c r="P302" i="49"/>
  <c r="Q302" i="49"/>
  <c r="R302" i="49"/>
  <c r="S302" i="49" s="1"/>
  <c r="T302" i="49"/>
  <c r="O303" i="49"/>
  <c r="P303" i="49"/>
  <c r="Q303" i="49"/>
  <c r="R303" i="49"/>
  <c r="S303" i="49"/>
  <c r="O304" i="49"/>
  <c r="T304" i="49" s="1"/>
  <c r="P304" i="49"/>
  <c r="Q304" i="49"/>
  <c r="R304" i="49"/>
  <c r="O305" i="49"/>
  <c r="P305" i="49"/>
  <c r="Q305" i="49"/>
  <c r="R305" i="49"/>
  <c r="S305" i="49"/>
  <c r="O306" i="49"/>
  <c r="P306" i="49"/>
  <c r="Q306" i="49"/>
  <c r="R306" i="49"/>
  <c r="S306" i="49" s="1"/>
  <c r="T306" i="49"/>
  <c r="O307" i="49"/>
  <c r="T307" i="49" s="1"/>
  <c r="P307" i="49"/>
  <c r="Q307" i="49"/>
  <c r="R307" i="49"/>
  <c r="S307" i="49"/>
  <c r="O308" i="49"/>
  <c r="P308" i="49"/>
  <c r="Q308" i="49"/>
  <c r="T308" i="49" s="1"/>
  <c r="R308" i="49"/>
  <c r="S308" i="49"/>
  <c r="O309" i="49"/>
  <c r="T309" i="49" s="1"/>
  <c r="P309" i="49"/>
  <c r="Q309" i="49"/>
  <c r="R309" i="49"/>
  <c r="S309" i="49"/>
  <c r="O310" i="49"/>
  <c r="P310" i="49"/>
  <c r="Q310" i="49"/>
  <c r="R310" i="49"/>
  <c r="T310" i="49"/>
  <c r="O311" i="49"/>
  <c r="P311" i="49"/>
  <c r="Q311" i="49"/>
  <c r="T311" i="49" s="1"/>
  <c r="R311" i="49"/>
  <c r="S311" i="49"/>
  <c r="O312" i="49"/>
  <c r="P312" i="49"/>
  <c r="Q312" i="49"/>
  <c r="R312" i="49"/>
  <c r="S312" i="49" s="1"/>
  <c r="T312" i="49"/>
  <c r="O313" i="49"/>
  <c r="T313" i="49" s="1"/>
  <c r="P313" i="49"/>
  <c r="Q313" i="49"/>
  <c r="R313" i="49"/>
  <c r="S313" i="49"/>
  <c r="O314" i="49"/>
  <c r="T314" i="49" s="1"/>
  <c r="P314" i="49"/>
  <c r="Q314" i="49"/>
  <c r="R314" i="49"/>
  <c r="S314" i="49" s="1"/>
  <c r="O315" i="49"/>
  <c r="T315" i="49" s="1"/>
  <c r="P315" i="49"/>
  <c r="Q315" i="49"/>
  <c r="R315" i="49"/>
  <c r="S315" i="49"/>
  <c r="O316" i="49"/>
  <c r="P316" i="49"/>
  <c r="Q316" i="49"/>
  <c r="R316" i="49"/>
  <c r="T316" i="49"/>
  <c r="O317" i="49"/>
  <c r="P317" i="49"/>
  <c r="Q317" i="49"/>
  <c r="R317" i="49"/>
  <c r="S317" i="49"/>
  <c r="O318" i="49"/>
  <c r="P318" i="49"/>
  <c r="Q318" i="49"/>
  <c r="R318" i="49"/>
  <c r="S318" i="49" s="1"/>
  <c r="T318" i="49"/>
  <c r="O319" i="49"/>
  <c r="T319" i="49" s="1"/>
  <c r="P319" i="49"/>
  <c r="Q319" i="49"/>
  <c r="R319" i="49"/>
  <c r="S319" i="49"/>
  <c r="O320" i="49"/>
  <c r="T320" i="49" s="1"/>
  <c r="P320" i="49"/>
  <c r="Q320" i="49"/>
  <c r="R320" i="49"/>
  <c r="S320" i="49" s="1"/>
  <c r="O321" i="49"/>
  <c r="P321" i="49"/>
  <c r="Q321" i="49"/>
  <c r="R321" i="49"/>
  <c r="S321" i="49"/>
  <c r="T321" i="49"/>
  <c r="O322" i="49"/>
  <c r="T322" i="49" s="1"/>
  <c r="P322" i="49"/>
  <c r="Q322" i="49"/>
  <c r="R322" i="49"/>
  <c r="O323" i="49"/>
  <c r="P323" i="49"/>
  <c r="Q323" i="49"/>
  <c r="R323" i="49"/>
  <c r="S323" i="49" s="1"/>
  <c r="O324" i="49"/>
  <c r="P324" i="49"/>
  <c r="Q324" i="49"/>
  <c r="R324" i="49"/>
  <c r="S324" i="49"/>
  <c r="O325" i="49"/>
  <c r="T325" i="49" s="1"/>
  <c r="P325" i="49"/>
  <c r="Q325" i="49"/>
  <c r="R325" i="49"/>
  <c r="S325" i="49"/>
  <c r="O326" i="49"/>
  <c r="P326" i="49"/>
  <c r="Q326" i="49"/>
  <c r="R326" i="49"/>
  <c r="S326" i="49"/>
  <c r="O327" i="49"/>
  <c r="P327" i="49"/>
  <c r="Q327" i="49"/>
  <c r="R327" i="49"/>
  <c r="S327" i="49" s="1"/>
  <c r="O328" i="49"/>
  <c r="T328" i="49" s="1"/>
  <c r="P328" i="49"/>
  <c r="Q328" i="49"/>
  <c r="R328" i="49"/>
  <c r="S328" i="49" s="1"/>
  <c r="O329" i="49"/>
  <c r="T329" i="49" s="1"/>
  <c r="P329" i="49"/>
  <c r="Q329" i="49"/>
  <c r="R329" i="49"/>
  <c r="S329" i="49" s="1"/>
  <c r="O330" i="49"/>
  <c r="T330" i="49" s="1"/>
  <c r="P330" i="49"/>
  <c r="Q330" i="49"/>
  <c r="R330" i="49"/>
  <c r="S330" i="49" s="1"/>
  <c r="O331" i="49"/>
  <c r="P331" i="49"/>
  <c r="Q331" i="49"/>
  <c r="R331" i="49"/>
  <c r="S331" i="49" s="1"/>
  <c r="O332" i="49"/>
  <c r="T332" i="49" s="1"/>
  <c r="P332" i="49"/>
  <c r="Q332" i="49"/>
  <c r="R332" i="49"/>
  <c r="S332" i="49"/>
  <c r="O333" i="49"/>
  <c r="P333" i="49"/>
  <c r="Q333" i="49"/>
  <c r="R333" i="49"/>
  <c r="S333" i="49"/>
  <c r="O334" i="49"/>
  <c r="P334" i="49"/>
  <c r="Q334" i="49"/>
  <c r="R334" i="49"/>
  <c r="O335" i="49"/>
  <c r="T335" i="49" s="1"/>
  <c r="P335" i="49"/>
  <c r="Q335" i="49"/>
  <c r="R335" i="49"/>
  <c r="S335" i="49" s="1"/>
  <c r="O336" i="49"/>
  <c r="P336" i="49"/>
  <c r="Q336" i="49"/>
  <c r="R336" i="49"/>
  <c r="S336" i="49" s="1"/>
  <c r="O337" i="49"/>
  <c r="T337" i="49" s="1"/>
  <c r="P337" i="49"/>
  <c r="Q337" i="49"/>
  <c r="R337" i="49"/>
  <c r="S337" i="49"/>
  <c r="O338" i="49"/>
  <c r="T338" i="49" s="1"/>
  <c r="P338" i="49"/>
  <c r="Q338" i="49"/>
  <c r="R338" i="49"/>
  <c r="S338" i="49"/>
  <c r="O339" i="49"/>
  <c r="P339" i="49"/>
  <c r="Q339" i="49"/>
  <c r="R339" i="49"/>
  <c r="S339" i="49"/>
  <c r="O340" i="49"/>
  <c r="P340" i="49"/>
  <c r="Q340" i="49"/>
  <c r="R340" i="49"/>
  <c r="S340" i="49" s="1"/>
  <c r="O341" i="49"/>
  <c r="P341" i="49"/>
  <c r="Q341" i="49"/>
  <c r="R341" i="49"/>
  <c r="S341" i="49" s="1"/>
  <c r="O342" i="49"/>
  <c r="T342" i="49" s="1"/>
  <c r="P342" i="49"/>
  <c r="Q342" i="49"/>
  <c r="R342" i="49"/>
  <c r="O343" i="49"/>
  <c r="T343" i="49" s="1"/>
  <c r="P343" i="49"/>
  <c r="Q343" i="49"/>
  <c r="R343" i="49"/>
  <c r="S343" i="49"/>
  <c r="O344" i="49"/>
  <c r="P344" i="49"/>
  <c r="Q344" i="49"/>
  <c r="R344" i="49"/>
  <c r="S344" i="49"/>
  <c r="O345" i="49"/>
  <c r="P345" i="49"/>
  <c r="Q345" i="49"/>
  <c r="R345" i="49"/>
  <c r="S345" i="49" s="1"/>
  <c r="O346" i="49"/>
  <c r="T346" i="49" s="1"/>
  <c r="P346" i="49"/>
  <c r="Q346" i="49"/>
  <c r="R346" i="49"/>
  <c r="O347" i="49"/>
  <c r="P347" i="49"/>
  <c r="Q347" i="49"/>
  <c r="R347" i="49"/>
  <c r="O348" i="49"/>
  <c r="P348" i="49"/>
  <c r="Q348" i="49"/>
  <c r="R348" i="49"/>
  <c r="S348" i="49" s="1"/>
  <c r="O349" i="49"/>
  <c r="P349" i="49"/>
  <c r="Q349" i="49"/>
  <c r="R349" i="49"/>
  <c r="S349" i="49" s="1"/>
  <c r="O350" i="49"/>
  <c r="T350" i="49" s="1"/>
  <c r="P350" i="49"/>
  <c r="Q350" i="49"/>
  <c r="R350" i="49"/>
  <c r="S350" i="49"/>
  <c r="O351" i="49"/>
  <c r="T351" i="49" s="1"/>
  <c r="P351" i="49"/>
  <c r="Q351" i="49"/>
  <c r="R351" i="49"/>
  <c r="S351" i="49"/>
  <c r="O352" i="49"/>
  <c r="P352" i="49"/>
  <c r="Q352" i="49"/>
  <c r="R352" i="49"/>
  <c r="S352" i="49" s="1"/>
  <c r="O353" i="49"/>
  <c r="P353" i="49"/>
  <c r="Q353" i="49"/>
  <c r="R353" i="49"/>
  <c r="S353" i="49"/>
  <c r="O354" i="49"/>
  <c r="T354" i="49" s="1"/>
  <c r="P354" i="49"/>
  <c r="Q354" i="49"/>
  <c r="R354" i="49"/>
  <c r="O355" i="49"/>
  <c r="T355" i="49" s="1"/>
  <c r="P355" i="49"/>
  <c r="Q355" i="49"/>
  <c r="R355" i="49"/>
  <c r="O356" i="49"/>
  <c r="P356" i="49"/>
  <c r="Q356" i="49"/>
  <c r="R356" i="49"/>
  <c r="S356" i="49" s="1"/>
  <c r="O357" i="49"/>
  <c r="P357" i="49"/>
  <c r="Q357" i="49"/>
  <c r="R357" i="49"/>
  <c r="S357" i="49" s="1"/>
  <c r="O358" i="49"/>
  <c r="T358" i="49" s="1"/>
  <c r="P358" i="49"/>
  <c r="Q358" i="49"/>
  <c r="R358" i="49"/>
  <c r="O359" i="49"/>
  <c r="T359" i="49" s="1"/>
  <c r="P359" i="49"/>
  <c r="Q359" i="49"/>
  <c r="R359" i="49"/>
  <c r="O360" i="49"/>
  <c r="T360" i="49" s="1"/>
  <c r="P360" i="49"/>
  <c r="Q360" i="49"/>
  <c r="R360" i="49"/>
  <c r="S360" i="49" s="1"/>
  <c r="O361" i="49"/>
  <c r="P361" i="49"/>
  <c r="Q361" i="49"/>
  <c r="R361" i="49"/>
  <c r="S361" i="49" s="1"/>
  <c r="O362" i="49"/>
  <c r="P362" i="49"/>
  <c r="Q362" i="49"/>
  <c r="R362" i="49"/>
  <c r="S362" i="49" s="1"/>
  <c r="O363" i="49"/>
  <c r="T363" i="49" s="1"/>
  <c r="P363" i="49"/>
  <c r="Q363" i="49"/>
  <c r="R363" i="49"/>
  <c r="S363" i="49"/>
  <c r="O364" i="49"/>
  <c r="T364" i="49" s="1"/>
  <c r="P364" i="49"/>
  <c r="Q364" i="49"/>
  <c r="R364" i="49"/>
  <c r="S364" i="49"/>
  <c r="O365" i="49"/>
  <c r="P365" i="49"/>
  <c r="Q365" i="49"/>
  <c r="R365" i="49"/>
  <c r="S365" i="49" s="1"/>
  <c r="O366" i="49"/>
  <c r="P366" i="49"/>
  <c r="Q366" i="49"/>
  <c r="R366" i="49"/>
  <c r="S366" i="49"/>
  <c r="O367" i="49"/>
  <c r="T367" i="49" s="1"/>
  <c r="P367" i="49"/>
  <c r="Q367" i="49"/>
  <c r="R367" i="49"/>
  <c r="O368" i="49"/>
  <c r="T368" i="49" s="1"/>
  <c r="P368" i="49"/>
  <c r="Q368" i="49"/>
  <c r="R368" i="49"/>
  <c r="O369" i="49"/>
  <c r="P369" i="49"/>
  <c r="Q369" i="49"/>
  <c r="R369" i="49"/>
  <c r="S369" i="49" s="1"/>
  <c r="O370" i="49"/>
  <c r="P370" i="49"/>
  <c r="Q370" i="49"/>
  <c r="R370" i="49"/>
  <c r="S370" i="49" s="1"/>
  <c r="O371" i="49"/>
  <c r="T371" i="49" s="1"/>
  <c r="P371" i="49"/>
  <c r="Q371" i="49"/>
  <c r="R371" i="49"/>
  <c r="S371" i="49"/>
  <c r="O372" i="49"/>
  <c r="T372" i="49" s="1"/>
  <c r="P372" i="49"/>
  <c r="Q372" i="49"/>
  <c r="R372" i="49"/>
  <c r="S372" i="49"/>
  <c r="O373" i="49"/>
  <c r="P373" i="49"/>
  <c r="Q373" i="49"/>
  <c r="R373" i="49"/>
  <c r="S373" i="49" s="1"/>
  <c r="O374" i="49"/>
  <c r="P374" i="49"/>
  <c r="Q374" i="49"/>
  <c r="R374" i="49"/>
  <c r="S374" i="49"/>
  <c r="O375" i="49"/>
  <c r="T375" i="49" s="1"/>
  <c r="P375" i="49"/>
  <c r="Q375" i="49"/>
  <c r="R375" i="49"/>
  <c r="O376" i="49"/>
  <c r="T376" i="49" s="1"/>
  <c r="P376" i="49"/>
  <c r="Q376" i="49"/>
  <c r="R376" i="49"/>
  <c r="S376" i="49" s="1"/>
  <c r="O377" i="49"/>
  <c r="P377" i="49"/>
  <c r="Q377" i="49"/>
  <c r="R377" i="49"/>
  <c r="S377" i="49" s="1"/>
  <c r="O378" i="49"/>
  <c r="P378" i="49"/>
  <c r="Q378" i="49"/>
  <c r="R378" i="49"/>
  <c r="S378" i="49" s="1"/>
  <c r="O379" i="49"/>
  <c r="T379" i="49" s="1"/>
  <c r="P379" i="49"/>
  <c r="Q379" i="49"/>
  <c r="R379" i="49"/>
  <c r="S379" i="49"/>
  <c r="O380" i="49"/>
  <c r="T380" i="49" s="1"/>
  <c r="P380" i="49"/>
  <c r="Q380" i="49"/>
  <c r="R380" i="49"/>
  <c r="S380" i="49"/>
  <c r="O381" i="49"/>
  <c r="P381" i="49"/>
  <c r="Q381" i="49"/>
  <c r="R381" i="49"/>
  <c r="S381" i="49" s="1"/>
  <c r="O382" i="49"/>
  <c r="P382" i="49"/>
  <c r="Q382" i="49"/>
  <c r="R382" i="49"/>
  <c r="S382" i="49"/>
  <c r="O383" i="49"/>
  <c r="T383" i="49" s="1"/>
  <c r="P383" i="49"/>
  <c r="Q383" i="49"/>
  <c r="R383" i="49"/>
  <c r="O384" i="49"/>
  <c r="T384" i="49" s="1"/>
  <c r="P384" i="49"/>
  <c r="Q384" i="49"/>
  <c r="R384" i="49"/>
  <c r="S384" i="49" s="1"/>
  <c r="O385" i="49"/>
  <c r="P385" i="49"/>
  <c r="Q385" i="49"/>
  <c r="R385" i="49"/>
  <c r="S385" i="49" s="1"/>
  <c r="O386" i="49"/>
  <c r="P386" i="49"/>
  <c r="Q386" i="49"/>
  <c r="R386" i="49"/>
  <c r="S386" i="49" s="1"/>
  <c r="O387" i="49"/>
  <c r="T387" i="49" s="1"/>
  <c r="P387" i="49"/>
  <c r="Q387" i="49"/>
  <c r="R387" i="49"/>
  <c r="S387" i="49"/>
  <c r="O388" i="49"/>
  <c r="T388" i="49" s="1"/>
  <c r="P388" i="49"/>
  <c r="Q388" i="49"/>
  <c r="R388" i="49"/>
  <c r="S388" i="49"/>
  <c r="O389" i="49"/>
  <c r="P389" i="49"/>
  <c r="Q389" i="49"/>
  <c r="R389" i="49"/>
  <c r="S389" i="49" s="1"/>
  <c r="O390" i="49"/>
  <c r="P390" i="49"/>
  <c r="Q390" i="49"/>
  <c r="R390" i="49"/>
  <c r="S390" i="49"/>
  <c r="O391" i="49"/>
  <c r="T391" i="49" s="1"/>
  <c r="P391" i="49"/>
  <c r="Q391" i="49"/>
  <c r="R391" i="49"/>
  <c r="O392" i="49"/>
  <c r="T392" i="49" s="1"/>
  <c r="P392" i="49"/>
  <c r="Q392" i="49"/>
  <c r="R392" i="49"/>
  <c r="S392" i="49" s="1"/>
  <c r="O393" i="49"/>
  <c r="P393" i="49"/>
  <c r="Q393" i="49"/>
  <c r="R393" i="49"/>
  <c r="S393" i="49" s="1"/>
  <c r="O394" i="49"/>
  <c r="P394" i="49"/>
  <c r="Q394" i="49"/>
  <c r="R394" i="49"/>
  <c r="O395" i="49"/>
  <c r="P395" i="49"/>
  <c r="Q395" i="49"/>
  <c r="R395" i="49"/>
  <c r="S395" i="49"/>
  <c r="O396" i="49"/>
  <c r="T396" i="49" s="1"/>
  <c r="P396" i="49"/>
  <c r="Q396" i="49"/>
  <c r="R396" i="49"/>
  <c r="O397" i="49"/>
  <c r="T397" i="49" s="1"/>
  <c r="P397" i="49"/>
  <c r="Q397" i="49"/>
  <c r="R397" i="49"/>
  <c r="S397" i="49" s="1"/>
  <c r="O398" i="49"/>
  <c r="P398" i="49"/>
  <c r="Q398" i="49"/>
  <c r="R398" i="49"/>
  <c r="S398" i="49" s="1"/>
  <c r="O399" i="49"/>
  <c r="P399" i="49"/>
  <c r="Q399" i="49"/>
  <c r="R399" i="49"/>
  <c r="S399" i="49" s="1"/>
  <c r="O400" i="49"/>
  <c r="T400" i="49" s="1"/>
  <c r="P400" i="49"/>
  <c r="Q400" i="49"/>
  <c r="R400" i="49"/>
  <c r="S400" i="49"/>
  <c r="O401" i="49"/>
  <c r="T401" i="49" s="1"/>
  <c r="P401" i="49"/>
  <c r="Q401" i="49"/>
  <c r="R401" i="49"/>
  <c r="S401" i="49"/>
  <c r="O402" i="49"/>
  <c r="P402" i="49"/>
  <c r="Q402" i="49"/>
  <c r="R402" i="49"/>
  <c r="S402" i="49" s="1"/>
  <c r="O403" i="49"/>
  <c r="P403" i="49"/>
  <c r="Q403" i="49"/>
  <c r="R403" i="49"/>
  <c r="S403" i="49"/>
  <c r="O404" i="49"/>
  <c r="T404" i="49" s="1"/>
  <c r="P404" i="49"/>
  <c r="Q404" i="49"/>
  <c r="R404" i="49"/>
  <c r="O405" i="49"/>
  <c r="T405" i="49" s="1"/>
  <c r="P405" i="49"/>
  <c r="Q405" i="49"/>
  <c r="R405" i="49"/>
  <c r="O406" i="49"/>
  <c r="P406" i="49"/>
  <c r="Q406" i="49"/>
  <c r="R406" i="49"/>
  <c r="S406" i="49" s="1"/>
  <c r="O407" i="49"/>
  <c r="P407" i="49"/>
  <c r="Q407" i="49"/>
  <c r="R407" i="49"/>
  <c r="S407" i="49" s="1"/>
  <c r="O408" i="49"/>
  <c r="T408" i="49" s="1"/>
  <c r="P408" i="49"/>
  <c r="Q408" i="49"/>
  <c r="R408" i="49"/>
  <c r="S408" i="49"/>
  <c r="O409" i="49"/>
  <c r="T409" i="49" s="1"/>
  <c r="P409" i="49"/>
  <c r="Q409" i="49"/>
  <c r="R409" i="49"/>
  <c r="S409" i="49"/>
  <c r="O410" i="49"/>
  <c r="P410" i="49"/>
  <c r="Q410" i="49"/>
  <c r="R410" i="49"/>
  <c r="S410" i="49" s="1"/>
  <c r="O411" i="49"/>
  <c r="P411" i="49"/>
  <c r="Q411" i="49"/>
  <c r="R411" i="49"/>
  <c r="S411" i="49"/>
  <c r="O412" i="49"/>
  <c r="T412" i="49" s="1"/>
  <c r="P412" i="49"/>
  <c r="Q412" i="49"/>
  <c r="R412" i="49"/>
  <c r="O413" i="49"/>
  <c r="T413" i="49" s="1"/>
  <c r="P413" i="49"/>
  <c r="Q413" i="49"/>
  <c r="R413" i="49"/>
  <c r="S413" i="49" s="1"/>
  <c r="O414" i="49"/>
  <c r="P414" i="49"/>
  <c r="Q414" i="49"/>
  <c r="R414" i="49"/>
  <c r="S414" i="49" s="1"/>
  <c r="O415" i="49"/>
  <c r="P415" i="49"/>
  <c r="Q415" i="49"/>
  <c r="R415" i="49"/>
  <c r="S415" i="49" s="1"/>
  <c r="O416" i="49"/>
  <c r="T416" i="49" s="1"/>
  <c r="P416" i="49"/>
  <c r="Q416" i="49"/>
  <c r="R416" i="49"/>
  <c r="S416" i="49"/>
  <c r="O417" i="49"/>
  <c r="T417" i="49" s="1"/>
  <c r="P417" i="49"/>
  <c r="Q417" i="49"/>
  <c r="R417" i="49"/>
  <c r="S417" i="49"/>
  <c r="O418" i="49"/>
  <c r="P418" i="49"/>
  <c r="Q418" i="49"/>
  <c r="R418" i="49"/>
  <c r="S418" i="49" s="1"/>
  <c r="O419" i="49"/>
  <c r="P419" i="49"/>
  <c r="Q419" i="49"/>
  <c r="R419" i="49"/>
  <c r="S419" i="49"/>
  <c r="O420" i="49"/>
  <c r="T420" i="49" s="1"/>
  <c r="P420" i="49"/>
  <c r="Q420" i="49"/>
  <c r="R420" i="49"/>
  <c r="O421" i="49"/>
  <c r="T421" i="49" s="1"/>
  <c r="P421" i="49"/>
  <c r="Q421" i="49"/>
  <c r="R421" i="49"/>
  <c r="O422" i="49"/>
  <c r="P422" i="49"/>
  <c r="Q422" i="49"/>
  <c r="R422" i="49"/>
  <c r="O423" i="49"/>
  <c r="P423" i="49"/>
  <c r="Q423" i="49"/>
  <c r="R423" i="49"/>
  <c r="S423" i="49" s="1"/>
  <c r="O424" i="49"/>
  <c r="P424" i="49"/>
  <c r="Q424" i="49"/>
  <c r="R424" i="49"/>
  <c r="S424" i="49"/>
  <c r="O425" i="49"/>
  <c r="T425" i="49" s="1"/>
  <c r="P425" i="49"/>
  <c r="Q425" i="49"/>
  <c r="R425" i="49"/>
  <c r="O426" i="49"/>
  <c r="T426" i="49" s="1"/>
  <c r="P426" i="49"/>
  <c r="Q426" i="49"/>
  <c r="R426" i="49"/>
  <c r="O427" i="49"/>
  <c r="T427" i="49" s="1"/>
  <c r="P427" i="49"/>
  <c r="Q427" i="49"/>
  <c r="R427" i="49"/>
  <c r="S427" i="49"/>
  <c r="O428" i="49"/>
  <c r="P428" i="49"/>
  <c r="Q428" i="49"/>
  <c r="R428" i="49"/>
  <c r="S428" i="49" s="1"/>
  <c r="O429" i="49"/>
  <c r="P429" i="49"/>
  <c r="Q429" i="49"/>
  <c r="R429" i="49"/>
  <c r="S429" i="49"/>
  <c r="O430" i="49"/>
  <c r="T430" i="49" s="1"/>
  <c r="P430" i="49"/>
  <c r="Q430" i="49"/>
  <c r="R430" i="49"/>
  <c r="O431" i="49"/>
  <c r="P431" i="49"/>
  <c r="Q431" i="49"/>
  <c r="R431" i="49"/>
  <c r="O432" i="49"/>
  <c r="P432" i="49"/>
  <c r="Q432" i="49"/>
  <c r="R432" i="49"/>
  <c r="S432" i="49" s="1"/>
  <c r="O433" i="49"/>
  <c r="P433" i="49"/>
  <c r="Q433" i="49"/>
  <c r="R433" i="49"/>
  <c r="S433" i="49" s="1"/>
  <c r="O434" i="49"/>
  <c r="T434" i="49" s="1"/>
  <c r="P434" i="49"/>
  <c r="Q434" i="49"/>
  <c r="R434" i="49"/>
  <c r="S434" i="49"/>
  <c r="O435" i="49"/>
  <c r="T435" i="49" s="1"/>
  <c r="P435" i="49"/>
  <c r="Q435" i="49"/>
  <c r="R435" i="49"/>
  <c r="S435" i="49"/>
  <c r="O436" i="49"/>
  <c r="P436" i="49"/>
  <c r="Q436" i="49"/>
  <c r="R436" i="49"/>
  <c r="S436" i="49" s="1"/>
  <c r="O437" i="49"/>
  <c r="P437" i="49"/>
  <c r="Q437" i="49"/>
  <c r="R437" i="49"/>
  <c r="S437" i="49"/>
  <c r="O438" i="49"/>
  <c r="T438" i="49" s="1"/>
  <c r="P438" i="49"/>
  <c r="Q438" i="49"/>
  <c r="R438" i="49"/>
  <c r="O439" i="49"/>
  <c r="T439" i="49" s="1"/>
  <c r="P439" i="49"/>
  <c r="Q439" i="49"/>
  <c r="R439" i="49"/>
  <c r="S439" i="49" s="1"/>
  <c r="O440" i="49"/>
  <c r="P440" i="49"/>
  <c r="Q440" i="49"/>
  <c r="R440" i="49"/>
  <c r="S440" i="49" s="1"/>
  <c r="O441" i="49"/>
  <c r="P441" i="49"/>
  <c r="Q441" i="49"/>
  <c r="R441" i="49"/>
  <c r="S441" i="49" s="1"/>
  <c r="O442" i="49"/>
  <c r="T442" i="49" s="1"/>
  <c r="P442" i="49"/>
  <c r="Q442" i="49"/>
  <c r="R442" i="49"/>
  <c r="S442" i="49"/>
  <c r="O443" i="49"/>
  <c r="T443" i="49" s="1"/>
  <c r="P443" i="49"/>
  <c r="Q443" i="49"/>
  <c r="R443" i="49"/>
  <c r="S443" i="49"/>
  <c r="O444" i="49"/>
  <c r="P444" i="49"/>
  <c r="Q444" i="49"/>
  <c r="R444" i="49"/>
  <c r="S444" i="49" s="1"/>
  <c r="O445" i="49"/>
  <c r="P445" i="49"/>
  <c r="Q445" i="49"/>
  <c r="R445" i="49"/>
  <c r="S445" i="49"/>
  <c r="O446" i="49"/>
  <c r="T446" i="49" s="1"/>
  <c r="P446" i="49"/>
  <c r="Q446" i="49"/>
  <c r="R446" i="49"/>
  <c r="O447" i="49"/>
  <c r="T447" i="49" s="1"/>
  <c r="P447" i="49"/>
  <c r="Q447" i="49"/>
  <c r="R447" i="49"/>
  <c r="O448" i="49"/>
  <c r="P448" i="49"/>
  <c r="Q448" i="49"/>
  <c r="R448" i="49"/>
  <c r="S448" i="49" s="1"/>
  <c r="O449" i="49"/>
  <c r="P449" i="49"/>
  <c r="Q449" i="49"/>
  <c r="R449" i="49"/>
  <c r="S449" i="49" s="1"/>
  <c r="O450" i="49"/>
  <c r="T450" i="49" s="1"/>
  <c r="P450" i="49"/>
  <c r="Q450" i="49"/>
  <c r="R450" i="49"/>
  <c r="S450" i="49"/>
  <c r="O451" i="49"/>
  <c r="T451" i="49" s="1"/>
  <c r="P451" i="49"/>
  <c r="Q451" i="49"/>
  <c r="R451" i="49"/>
  <c r="S451" i="49"/>
  <c r="O452" i="49"/>
  <c r="P452" i="49"/>
  <c r="Q452" i="49"/>
  <c r="R452" i="49"/>
  <c r="S452" i="49" s="1"/>
  <c r="O453" i="49"/>
  <c r="P453" i="49"/>
  <c r="Q453" i="49"/>
  <c r="R453" i="49"/>
  <c r="S453" i="49"/>
  <c r="O454" i="49"/>
  <c r="T454" i="49" s="1"/>
  <c r="P454" i="49"/>
  <c r="Q454" i="49"/>
  <c r="R454" i="49"/>
  <c r="O455" i="49"/>
  <c r="P455" i="49"/>
  <c r="Q455" i="49"/>
  <c r="R455" i="49"/>
  <c r="O456" i="49"/>
  <c r="P456" i="49"/>
  <c r="Q456" i="49"/>
  <c r="R456" i="49"/>
  <c r="S456" i="49" s="1"/>
  <c r="O457" i="49"/>
  <c r="P457" i="49"/>
  <c r="Q457" i="49"/>
  <c r="R457" i="49"/>
  <c r="S457" i="49" s="1"/>
  <c r="O458" i="49"/>
  <c r="T458" i="49" s="1"/>
  <c r="P458" i="49"/>
  <c r="Q458" i="49"/>
  <c r="R458" i="49"/>
  <c r="O459" i="49"/>
  <c r="T459" i="49" s="1"/>
  <c r="P459" i="49"/>
  <c r="Q459" i="49"/>
  <c r="R459" i="49"/>
  <c r="O460" i="49"/>
  <c r="T460" i="49" s="1"/>
  <c r="P460" i="49"/>
  <c r="Q460" i="49"/>
  <c r="R460" i="49"/>
  <c r="O461" i="49"/>
  <c r="P461" i="49"/>
  <c r="Q461" i="49"/>
  <c r="R461" i="49"/>
  <c r="S461" i="49" s="1"/>
  <c r="O462" i="49"/>
  <c r="P462" i="49"/>
  <c r="Q462" i="49"/>
  <c r="R462" i="49"/>
  <c r="S462" i="49" s="1"/>
  <c r="O463" i="49"/>
  <c r="T463" i="49" s="1"/>
  <c r="P463" i="49"/>
  <c r="Q463" i="49"/>
  <c r="R463" i="49"/>
  <c r="S463" i="49"/>
  <c r="O464" i="49"/>
  <c r="T464" i="49" s="1"/>
  <c r="P464" i="49"/>
  <c r="Q464" i="49"/>
  <c r="R464" i="49"/>
  <c r="S464" i="49"/>
  <c r="O465" i="49"/>
  <c r="P465" i="49"/>
  <c r="Q465" i="49"/>
  <c r="R465" i="49"/>
  <c r="S465" i="49" s="1"/>
  <c r="O466" i="49"/>
  <c r="P466" i="49"/>
  <c r="Q466" i="49"/>
  <c r="R466" i="49"/>
  <c r="S466" i="49"/>
  <c r="O467" i="49"/>
  <c r="T467" i="49" s="1"/>
  <c r="P467" i="49"/>
  <c r="Q467" i="49"/>
  <c r="R467" i="49"/>
  <c r="O468" i="49"/>
  <c r="T468" i="49" s="1"/>
  <c r="P468" i="49"/>
  <c r="Q468" i="49"/>
  <c r="R468" i="49"/>
  <c r="S468" i="49" s="1"/>
  <c r="O469" i="49"/>
  <c r="P469" i="49"/>
  <c r="Q469" i="49"/>
  <c r="R469" i="49"/>
  <c r="S469" i="49" s="1"/>
  <c r="O470" i="49"/>
  <c r="P470" i="49"/>
  <c r="Q470" i="49"/>
  <c r="R470" i="49"/>
  <c r="S470" i="49" s="1"/>
  <c r="O471" i="49"/>
  <c r="T471" i="49" s="1"/>
  <c r="P471" i="49"/>
  <c r="Q471" i="49"/>
  <c r="R471" i="49"/>
  <c r="S471" i="49"/>
  <c r="O472" i="49"/>
  <c r="T472" i="49" s="1"/>
  <c r="P472" i="49"/>
  <c r="Q472" i="49"/>
  <c r="R472" i="49"/>
  <c r="S472" i="49"/>
  <c r="O473" i="49"/>
  <c r="P473" i="49"/>
  <c r="Q473" i="49"/>
  <c r="R473" i="49"/>
  <c r="S473" i="49" s="1"/>
  <c r="O474" i="49"/>
  <c r="P474" i="49"/>
  <c r="Q474" i="49"/>
  <c r="R474" i="49"/>
  <c r="S474" i="49"/>
  <c r="O475" i="49"/>
  <c r="T475" i="49" s="1"/>
  <c r="P475" i="49"/>
  <c r="Q475" i="49"/>
  <c r="R475" i="49"/>
  <c r="O476" i="49"/>
  <c r="T476" i="49" s="1"/>
  <c r="P476" i="49"/>
  <c r="Q476" i="49"/>
  <c r="R476" i="49"/>
  <c r="S476" i="49" s="1"/>
  <c r="O477" i="49"/>
  <c r="P477" i="49"/>
  <c r="Q477" i="49"/>
  <c r="R477" i="49"/>
  <c r="S477" i="49" s="1"/>
  <c r="O478" i="49"/>
  <c r="P478" i="49"/>
  <c r="Q478" i="49"/>
  <c r="R478" i="49"/>
  <c r="S478" i="49" s="1"/>
  <c r="O479" i="49"/>
  <c r="T479" i="49" s="1"/>
  <c r="P479" i="49"/>
  <c r="Q479" i="49"/>
  <c r="R479" i="49"/>
  <c r="S479" i="49"/>
  <c r="O480" i="49"/>
  <c r="T480" i="49" s="1"/>
  <c r="P480" i="49"/>
  <c r="Q480" i="49"/>
  <c r="R480" i="49"/>
  <c r="S480" i="49"/>
  <c r="O481" i="49"/>
  <c r="P481" i="49"/>
  <c r="Q481" i="49"/>
  <c r="R481" i="49"/>
  <c r="S481" i="49" s="1"/>
  <c r="O482" i="49"/>
  <c r="P482" i="49"/>
  <c r="Q482" i="49"/>
  <c r="R482" i="49"/>
  <c r="S482" i="49" s="1"/>
  <c r="O483" i="49"/>
  <c r="T483" i="49" s="1"/>
  <c r="P483" i="49"/>
  <c r="Q483" i="49"/>
  <c r="R483" i="49"/>
  <c r="O484" i="49"/>
  <c r="P484" i="49"/>
  <c r="Q484" i="49"/>
  <c r="R484" i="49"/>
  <c r="S484" i="49"/>
  <c r="T484" i="49"/>
  <c r="O485" i="49"/>
  <c r="T485" i="49" s="1"/>
  <c r="P485" i="49"/>
  <c r="Q485" i="49"/>
  <c r="R485" i="49"/>
  <c r="S485" i="49" s="1"/>
  <c r="O486" i="49"/>
  <c r="P486" i="49"/>
  <c r="Q486" i="49"/>
  <c r="R486" i="49"/>
  <c r="O487" i="49"/>
  <c r="P487" i="49"/>
  <c r="Q487" i="49"/>
  <c r="R487" i="49"/>
  <c r="S487" i="49"/>
  <c r="O488" i="49"/>
  <c r="T488" i="49" s="1"/>
  <c r="P488" i="49"/>
  <c r="Q488" i="49"/>
  <c r="R488" i="49"/>
  <c r="S488" i="49" s="1"/>
  <c r="O489" i="49"/>
  <c r="T489" i="49" s="1"/>
  <c r="P489" i="49"/>
  <c r="Q489" i="49"/>
  <c r="R489" i="49"/>
  <c r="O490" i="49"/>
  <c r="T490" i="49" s="1"/>
  <c r="P490" i="49"/>
  <c r="Q490" i="49"/>
  <c r="R490" i="49"/>
  <c r="S490" i="49"/>
  <c r="O491" i="49"/>
  <c r="P491" i="49"/>
  <c r="Q491" i="49"/>
  <c r="R491" i="49"/>
  <c r="S491" i="49" s="1"/>
  <c r="O492" i="49"/>
  <c r="P492" i="49"/>
  <c r="Q492" i="49"/>
  <c r="R492" i="49"/>
  <c r="S492" i="49" s="1"/>
  <c r="T492" i="49"/>
  <c r="O493" i="49"/>
  <c r="T493" i="49" s="1"/>
  <c r="P493" i="49"/>
  <c r="Q493" i="49"/>
  <c r="R493" i="49"/>
  <c r="S493" i="49" s="1"/>
  <c r="O494" i="49"/>
  <c r="T494" i="49" s="1"/>
  <c r="P494" i="49"/>
  <c r="Q494" i="49"/>
  <c r="R494" i="49"/>
  <c r="S494" i="49" s="1"/>
  <c r="O495" i="49"/>
  <c r="T495" i="49" s="1"/>
  <c r="P495" i="49"/>
  <c r="Q495" i="49"/>
  <c r="R495" i="49"/>
  <c r="S495" i="49" s="1"/>
  <c r="O496" i="49"/>
  <c r="P496" i="49"/>
  <c r="Q496" i="49"/>
  <c r="R496" i="49"/>
  <c r="S496" i="49" s="1"/>
  <c r="O497" i="49"/>
  <c r="T497" i="49" s="1"/>
  <c r="P497" i="49"/>
  <c r="Q497" i="49"/>
  <c r="R497" i="49"/>
  <c r="S497" i="49" s="1"/>
  <c r="O498" i="49"/>
  <c r="T498" i="49" s="1"/>
  <c r="P498" i="49"/>
  <c r="Q498" i="49"/>
  <c r="R498" i="49"/>
  <c r="O499" i="49"/>
  <c r="T499" i="49" s="1"/>
  <c r="P499" i="49"/>
  <c r="Q499" i="49"/>
  <c r="R499" i="49"/>
  <c r="O500" i="49"/>
  <c r="T500" i="49" s="1"/>
  <c r="P500" i="49"/>
  <c r="Q500" i="49"/>
  <c r="R500" i="49"/>
  <c r="S500" i="49"/>
  <c r="O501" i="49"/>
  <c r="P501" i="49"/>
  <c r="Q501" i="49"/>
  <c r="R501" i="49"/>
  <c r="S501" i="49" s="1"/>
  <c r="O502" i="49"/>
  <c r="T502" i="49" s="1"/>
  <c r="P502" i="49"/>
  <c r="Q502" i="49"/>
  <c r="R502" i="49"/>
  <c r="S502" i="49"/>
  <c r="O503" i="49"/>
  <c r="T503" i="49" s="1"/>
  <c r="P503" i="49"/>
  <c r="Q503" i="49"/>
  <c r="R503" i="49"/>
  <c r="S503" i="49"/>
  <c r="O504" i="49"/>
  <c r="P504" i="49"/>
  <c r="Q504" i="49"/>
  <c r="R504" i="49"/>
  <c r="S504" i="49" s="1"/>
  <c r="O505" i="49"/>
  <c r="P505" i="49"/>
  <c r="Q505" i="49"/>
  <c r="R505" i="49"/>
  <c r="S505" i="49" s="1"/>
  <c r="O506" i="49"/>
  <c r="P506" i="49"/>
  <c r="Q506" i="49"/>
  <c r="R506" i="49"/>
  <c r="S506" i="49" s="1"/>
  <c r="O507" i="49"/>
  <c r="P507" i="49"/>
  <c r="Q507" i="49"/>
  <c r="R507" i="49"/>
  <c r="S507" i="49" s="1"/>
  <c r="O508" i="49"/>
  <c r="S508" i="49" s="1"/>
  <c r="P508" i="49"/>
  <c r="Q508" i="49"/>
  <c r="R508" i="49"/>
  <c r="T508" i="49"/>
  <c r="O509" i="49"/>
  <c r="P509" i="49"/>
  <c r="Q509" i="49"/>
  <c r="R509" i="49"/>
  <c r="S509" i="49" s="1"/>
  <c r="O510" i="49"/>
  <c r="P510" i="49"/>
  <c r="Q510" i="49"/>
  <c r="R510" i="49"/>
  <c r="S510" i="49"/>
  <c r="O511" i="49"/>
  <c r="T511" i="49" s="1"/>
  <c r="P511" i="49"/>
  <c r="Q511" i="49"/>
  <c r="R511" i="49"/>
  <c r="S511" i="49" s="1"/>
  <c r="O512" i="49"/>
  <c r="T512" i="49" s="1"/>
  <c r="P512" i="49"/>
  <c r="Q512" i="49"/>
  <c r="R512" i="49"/>
  <c r="O513" i="49"/>
  <c r="T513" i="49" s="1"/>
  <c r="P513" i="49"/>
  <c r="Q513" i="49"/>
  <c r="R513" i="49"/>
  <c r="O514" i="49"/>
  <c r="T514" i="49" s="1"/>
  <c r="P514" i="49"/>
  <c r="Q514" i="49"/>
  <c r="R514" i="49"/>
  <c r="O515" i="49"/>
  <c r="T515" i="49" s="1"/>
  <c r="P515" i="49"/>
  <c r="Q515" i="49"/>
  <c r="R515" i="49"/>
  <c r="S515" i="49"/>
  <c r="O516" i="49"/>
  <c r="P516" i="49"/>
  <c r="Q516" i="49"/>
  <c r="R516" i="49"/>
  <c r="S516" i="49" s="1"/>
  <c r="O517" i="49"/>
  <c r="P517" i="49"/>
  <c r="Q517" i="49"/>
  <c r="R517" i="49"/>
  <c r="O518" i="49"/>
  <c r="P518" i="49"/>
  <c r="Q518" i="49"/>
  <c r="R518" i="49"/>
  <c r="S518" i="49" s="1"/>
  <c r="O519" i="49"/>
  <c r="P519" i="49"/>
  <c r="Q519" i="49"/>
  <c r="T519" i="49" s="1"/>
  <c r="R519" i="49"/>
  <c r="S519" i="49"/>
  <c r="O520" i="49"/>
  <c r="T520" i="49" s="1"/>
  <c r="P520" i="49"/>
  <c r="Q520" i="49"/>
  <c r="R520" i="49"/>
  <c r="O521" i="49"/>
  <c r="P521" i="49"/>
  <c r="Q521" i="49"/>
  <c r="R521" i="49"/>
  <c r="O522" i="49"/>
  <c r="T522" i="49" s="1"/>
  <c r="P522" i="49"/>
  <c r="Q522" i="49"/>
  <c r="R522" i="49"/>
  <c r="S522" i="49" s="1"/>
  <c r="O523" i="49"/>
  <c r="P523" i="49"/>
  <c r="Q523" i="49"/>
  <c r="T523" i="49" s="1"/>
  <c r="R523" i="49"/>
  <c r="S523" i="49" s="1"/>
  <c r="O524" i="49"/>
  <c r="T524" i="49" s="1"/>
  <c r="P524" i="49"/>
  <c r="Q524" i="49"/>
  <c r="R524" i="49"/>
  <c r="S524" i="49" s="1"/>
  <c r="O525" i="49"/>
  <c r="T525" i="49" s="1"/>
  <c r="P525" i="49"/>
  <c r="Q525" i="49"/>
  <c r="R525" i="49"/>
  <c r="S525" i="49" s="1"/>
  <c r="O526" i="49"/>
  <c r="T526" i="49" s="1"/>
  <c r="P526" i="49"/>
  <c r="Q526" i="49"/>
  <c r="R526" i="49"/>
  <c r="O527" i="49"/>
  <c r="T527" i="49" s="1"/>
  <c r="P527" i="49"/>
  <c r="Q527" i="49"/>
  <c r="R527" i="49"/>
  <c r="S527" i="49"/>
  <c r="O528" i="49"/>
  <c r="P528" i="49"/>
  <c r="Q528" i="49"/>
  <c r="R528" i="49"/>
  <c r="S528" i="49" s="1"/>
  <c r="O529" i="49"/>
  <c r="P529" i="49"/>
  <c r="Q529" i="49"/>
  <c r="R529" i="49"/>
  <c r="S529" i="49"/>
  <c r="O530" i="49"/>
  <c r="T530" i="49" s="1"/>
  <c r="P530" i="49"/>
  <c r="Q530" i="49"/>
  <c r="R530" i="49"/>
  <c r="O531" i="49"/>
  <c r="P531" i="49"/>
  <c r="Q531" i="49"/>
  <c r="R531" i="49"/>
  <c r="S531" i="49"/>
  <c r="T531" i="49"/>
  <c r="O532" i="49"/>
  <c r="T532" i="49" s="1"/>
  <c r="P532" i="49"/>
  <c r="Q532" i="49"/>
  <c r="R532" i="49"/>
  <c r="S532" i="49" s="1"/>
  <c r="O533" i="49"/>
  <c r="P533" i="49"/>
  <c r="Q533" i="49"/>
  <c r="R533" i="49"/>
  <c r="O534" i="49"/>
  <c r="T534" i="49" s="1"/>
  <c r="P534" i="49"/>
  <c r="Q534" i="49"/>
  <c r="R534" i="49"/>
  <c r="S534" i="49" s="1"/>
  <c r="O535" i="49"/>
  <c r="P535" i="49"/>
  <c r="Q535" i="49"/>
  <c r="T535" i="49" s="1"/>
  <c r="R535" i="49"/>
  <c r="S535" i="49" s="1"/>
  <c r="O536" i="49"/>
  <c r="P536" i="49"/>
  <c r="Q536" i="49"/>
  <c r="R536" i="49"/>
  <c r="S536" i="49" s="1"/>
  <c r="O537" i="49"/>
  <c r="S537" i="49" s="1"/>
  <c r="P537" i="49"/>
  <c r="Q537" i="49"/>
  <c r="R537" i="49"/>
  <c r="O538" i="49"/>
  <c r="T538" i="49" s="1"/>
  <c r="P538" i="49"/>
  <c r="Q538" i="49"/>
  <c r="R538" i="49"/>
  <c r="S538" i="49" s="1"/>
  <c r="O539" i="49"/>
  <c r="S539" i="49" s="1"/>
  <c r="P539" i="49"/>
  <c r="Q539" i="49"/>
  <c r="R539" i="49"/>
  <c r="T539" i="49"/>
  <c r="O540" i="49"/>
  <c r="P540" i="49"/>
  <c r="Q540" i="49"/>
  <c r="R540" i="49"/>
  <c r="S540" i="49" s="1"/>
  <c r="O541" i="49"/>
  <c r="T541" i="49" s="1"/>
  <c r="P541" i="49"/>
  <c r="Q541" i="49"/>
  <c r="R541" i="49"/>
  <c r="S541" i="49" s="1"/>
  <c r="O542" i="49"/>
  <c r="P542" i="49"/>
  <c r="Q542" i="49"/>
  <c r="R542" i="49"/>
  <c r="S542" i="49" s="1"/>
  <c r="O543" i="49"/>
  <c r="P543" i="49"/>
  <c r="Q543" i="49"/>
  <c r="T543" i="49" s="1"/>
  <c r="R543" i="49"/>
  <c r="S543" i="49"/>
  <c r="O544" i="49"/>
  <c r="T544" i="49" s="1"/>
  <c r="P544" i="49"/>
  <c r="Q544" i="49"/>
  <c r="R544" i="49"/>
  <c r="O545" i="49"/>
  <c r="P545" i="49"/>
  <c r="Q545" i="49"/>
  <c r="R545" i="49"/>
  <c r="O546" i="49"/>
  <c r="P546" i="49"/>
  <c r="Q546" i="49"/>
  <c r="R546" i="49"/>
  <c r="S546" i="49" s="1"/>
  <c r="O547" i="49"/>
  <c r="P547" i="49"/>
  <c r="Q547" i="49"/>
  <c r="T547" i="49" s="1"/>
  <c r="R547" i="49"/>
  <c r="S547" i="49" s="1"/>
  <c r="O548" i="49"/>
  <c r="T548" i="49" s="1"/>
  <c r="P548" i="49"/>
  <c r="Q548" i="49"/>
  <c r="R548" i="49"/>
  <c r="S548" i="49" s="1"/>
  <c r="O549" i="49"/>
  <c r="T549" i="49" s="1"/>
  <c r="P549" i="49"/>
  <c r="Q549" i="49"/>
  <c r="R549" i="49"/>
  <c r="O550" i="49"/>
  <c r="T550" i="49" s="1"/>
  <c r="P550" i="49"/>
  <c r="Q550" i="49"/>
  <c r="R550" i="49"/>
  <c r="S550" i="49" s="1"/>
  <c r="O551" i="49"/>
  <c r="S551" i="49" s="1"/>
  <c r="P551" i="49"/>
  <c r="Q551" i="49"/>
  <c r="R551" i="49"/>
  <c r="T551" i="49"/>
  <c r="O552" i="49"/>
  <c r="P552" i="49"/>
  <c r="Q552" i="49"/>
  <c r="R552" i="49"/>
  <c r="S552" i="49" s="1"/>
  <c r="O553" i="49"/>
  <c r="P553" i="49"/>
  <c r="Q553" i="49"/>
  <c r="R553" i="49"/>
  <c r="O554" i="49"/>
  <c r="P554" i="49"/>
  <c r="Q554" i="49"/>
  <c r="R554" i="49"/>
  <c r="S554" i="49" s="1"/>
  <c r="O555" i="49"/>
  <c r="P555" i="49"/>
  <c r="Q555" i="49"/>
  <c r="R555" i="49"/>
  <c r="S555" i="49" s="1"/>
  <c r="T555" i="49"/>
  <c r="O556" i="49"/>
  <c r="T556" i="49" s="1"/>
  <c r="P556" i="49"/>
  <c r="Q556" i="49"/>
  <c r="R556" i="49"/>
  <c r="O557" i="49"/>
  <c r="P557" i="49"/>
  <c r="Q557" i="49"/>
  <c r="R557" i="49"/>
  <c r="S557" i="49"/>
  <c r="O558" i="49"/>
  <c r="T558" i="49" s="1"/>
  <c r="P558" i="49"/>
  <c r="Q558" i="49"/>
  <c r="R558" i="49"/>
  <c r="O559" i="49"/>
  <c r="P559" i="49"/>
  <c r="Q559" i="49"/>
  <c r="R559" i="49"/>
  <c r="O560" i="49"/>
  <c r="P560" i="49"/>
  <c r="Q560" i="49"/>
  <c r="R560" i="49"/>
  <c r="S560" i="49" s="1"/>
  <c r="O561" i="49"/>
  <c r="P561" i="49"/>
  <c r="Q561" i="49"/>
  <c r="R561" i="49"/>
  <c r="S561" i="49"/>
  <c r="O562" i="49"/>
  <c r="P562" i="49"/>
  <c r="Q562" i="49"/>
  <c r="R562" i="49"/>
  <c r="S562" i="49" s="1"/>
  <c r="O563" i="49"/>
  <c r="P563" i="49"/>
  <c r="Q563" i="49"/>
  <c r="R563" i="49"/>
  <c r="S563" i="49" s="1"/>
  <c r="T563" i="49"/>
  <c r="O564" i="49"/>
  <c r="P564" i="49"/>
  <c r="Q564" i="49"/>
  <c r="R564" i="49"/>
  <c r="S564" i="49" s="1"/>
  <c r="O565" i="49"/>
  <c r="P565" i="49"/>
  <c r="Q565" i="49"/>
  <c r="R565" i="49"/>
  <c r="O566" i="49"/>
  <c r="P566" i="49"/>
  <c r="Q566" i="49"/>
  <c r="R566" i="49"/>
  <c r="S566" i="49" s="1"/>
  <c r="O567" i="49"/>
  <c r="P567" i="49"/>
  <c r="Q567" i="49"/>
  <c r="R567" i="49"/>
  <c r="S567" i="49" s="1"/>
  <c r="T567" i="49"/>
  <c r="O568" i="49"/>
  <c r="T568" i="49" s="1"/>
  <c r="P568" i="49"/>
  <c r="Q568" i="49"/>
  <c r="R568" i="49"/>
  <c r="O569" i="49"/>
  <c r="P569" i="49"/>
  <c r="Q569" i="49"/>
  <c r="R569" i="49"/>
  <c r="O570" i="49"/>
  <c r="T570" i="49" s="1"/>
  <c r="P570" i="49"/>
  <c r="Q570" i="49"/>
  <c r="R570" i="49"/>
  <c r="O571" i="49"/>
  <c r="P571" i="49"/>
  <c r="Q571" i="49"/>
  <c r="R571" i="49"/>
  <c r="S571" i="49"/>
  <c r="T571" i="49"/>
  <c r="O572" i="49"/>
  <c r="T572" i="49" s="1"/>
  <c r="P572" i="49"/>
  <c r="Q572" i="49"/>
  <c r="R572" i="49"/>
  <c r="S572" i="49" s="1"/>
  <c r="O573" i="49"/>
  <c r="P573" i="49"/>
  <c r="Q573" i="49"/>
  <c r="R573" i="49"/>
  <c r="S573" i="49" s="1"/>
  <c r="O574" i="49"/>
  <c r="P574" i="49"/>
  <c r="Q574" i="49"/>
  <c r="R574" i="49"/>
  <c r="S574" i="49" s="1"/>
  <c r="O575" i="49"/>
  <c r="P575" i="49"/>
  <c r="Q575" i="49"/>
  <c r="T575" i="49" s="1"/>
  <c r="R575" i="49"/>
  <c r="S575" i="49" s="1"/>
  <c r="O576" i="49"/>
  <c r="T576" i="49" s="1"/>
  <c r="P576" i="49"/>
  <c r="Q576" i="49"/>
  <c r="R576" i="49"/>
  <c r="O577" i="49"/>
  <c r="T577" i="49" s="1"/>
  <c r="P577" i="49"/>
  <c r="Q577" i="49"/>
  <c r="R577" i="49"/>
  <c r="S577" i="49"/>
  <c r="O578" i="49"/>
  <c r="P578" i="49"/>
  <c r="Q578" i="49"/>
  <c r="R578" i="49"/>
  <c r="S578" i="49" s="1"/>
  <c r="O579" i="49"/>
  <c r="P579" i="49"/>
  <c r="Q579" i="49"/>
  <c r="R579" i="49"/>
  <c r="S579" i="49" s="1"/>
  <c r="T579" i="49"/>
  <c r="O580" i="49"/>
  <c r="T580" i="49" s="1"/>
  <c r="P580" i="49"/>
  <c r="Q580" i="49"/>
  <c r="R580" i="49"/>
  <c r="O581" i="49"/>
  <c r="P581" i="49"/>
  <c r="Q581" i="49"/>
  <c r="R581" i="49"/>
  <c r="S581" i="49"/>
  <c r="O582" i="49"/>
  <c r="T582" i="49" s="1"/>
  <c r="P582" i="49"/>
  <c r="Q582" i="49"/>
  <c r="R582" i="49"/>
  <c r="O583" i="49"/>
  <c r="P583" i="49"/>
  <c r="Q583" i="49"/>
  <c r="R583" i="49"/>
  <c r="O584" i="49"/>
  <c r="P584" i="49"/>
  <c r="Q584" i="49"/>
  <c r="R584" i="49"/>
  <c r="S584" i="49" s="1"/>
  <c r="O585" i="49"/>
  <c r="P585" i="49"/>
  <c r="Q585" i="49"/>
  <c r="R585" i="49"/>
  <c r="S585" i="49"/>
  <c r="O586" i="49"/>
  <c r="P586" i="49"/>
  <c r="Q586" i="49"/>
  <c r="R586" i="49"/>
  <c r="S586" i="49" s="1"/>
  <c r="O587" i="49"/>
  <c r="P587" i="49"/>
  <c r="Q587" i="49"/>
  <c r="R587" i="49"/>
  <c r="S587" i="49" s="1"/>
  <c r="T587" i="49"/>
  <c r="O588" i="49"/>
  <c r="P588" i="49"/>
  <c r="Q588" i="49"/>
  <c r="R588" i="49"/>
  <c r="S588" i="49" s="1"/>
  <c r="O589" i="49"/>
  <c r="T589" i="49" s="1"/>
  <c r="P589" i="49"/>
  <c r="Q589" i="49"/>
  <c r="R589" i="49"/>
  <c r="S589" i="49" s="1"/>
  <c r="O590" i="49"/>
  <c r="P590" i="49"/>
  <c r="Q590" i="49"/>
  <c r="R590" i="49"/>
  <c r="S590" i="49" s="1"/>
  <c r="O591" i="49"/>
  <c r="P591" i="49"/>
  <c r="Q591" i="49"/>
  <c r="T591" i="49" s="1"/>
  <c r="R591" i="49"/>
  <c r="S591" i="49"/>
  <c r="O592" i="49"/>
  <c r="T592" i="49" s="1"/>
  <c r="P592" i="49"/>
  <c r="Q592" i="49"/>
  <c r="R592" i="49"/>
  <c r="O593" i="49"/>
  <c r="P593" i="49"/>
  <c r="Q593" i="49"/>
  <c r="R593" i="49"/>
  <c r="O594" i="49"/>
  <c r="T594" i="49" s="1"/>
  <c r="P594" i="49"/>
  <c r="Q594" i="49"/>
  <c r="R594" i="49"/>
  <c r="S594" i="49" s="1"/>
  <c r="O595" i="49"/>
  <c r="T595" i="49" s="1"/>
  <c r="P595" i="49"/>
  <c r="Q595" i="49"/>
  <c r="R595" i="49"/>
  <c r="S595" i="49" s="1"/>
  <c r="O596" i="49"/>
  <c r="T596" i="49" s="1"/>
  <c r="P596" i="49"/>
  <c r="Q596" i="49"/>
  <c r="R596" i="49"/>
  <c r="S596" i="49" s="1"/>
  <c r="O597" i="49"/>
  <c r="S597" i="49" s="1"/>
  <c r="P597" i="49"/>
  <c r="Q597" i="49"/>
  <c r="R597" i="49"/>
  <c r="O598" i="49"/>
  <c r="T598" i="49" s="1"/>
  <c r="P598" i="49"/>
  <c r="Q598" i="49"/>
  <c r="R598" i="49"/>
  <c r="S598" i="49" s="1"/>
  <c r="O599" i="49"/>
  <c r="S599" i="49" s="1"/>
  <c r="P599" i="49"/>
  <c r="Q599" i="49"/>
  <c r="R599" i="49"/>
  <c r="T599" i="49"/>
  <c r="O600" i="49"/>
  <c r="P600" i="49"/>
  <c r="Q600" i="49"/>
  <c r="R600" i="49"/>
  <c r="S600" i="49" s="1"/>
  <c r="O601" i="49"/>
  <c r="T601" i="49" s="1"/>
  <c r="P601" i="49"/>
  <c r="Q601" i="49"/>
  <c r="R601" i="49"/>
  <c r="S601" i="49" s="1"/>
  <c r="O602" i="49"/>
  <c r="P602" i="49"/>
  <c r="Q602" i="49"/>
  <c r="R602" i="49"/>
  <c r="S602" i="49" s="1"/>
  <c r="O603" i="49"/>
  <c r="P603" i="49"/>
  <c r="Q603" i="49"/>
  <c r="T603" i="49" s="1"/>
  <c r="R603" i="49"/>
  <c r="S603" i="49"/>
  <c r="O604" i="49"/>
  <c r="T604" i="49" s="1"/>
  <c r="P604" i="49"/>
  <c r="Q604" i="49"/>
  <c r="R604" i="49"/>
  <c r="O605" i="49"/>
  <c r="P605" i="49"/>
  <c r="Q605" i="49"/>
  <c r="R605" i="49"/>
  <c r="O606" i="49"/>
  <c r="T606" i="49" s="1"/>
  <c r="P606" i="49"/>
  <c r="Q606" i="49"/>
  <c r="R606" i="49"/>
  <c r="S606" i="49" s="1"/>
  <c r="O607" i="49"/>
  <c r="P607" i="49"/>
  <c r="Q607" i="49"/>
  <c r="T607" i="49" s="1"/>
  <c r="R607" i="49"/>
  <c r="S607" i="49" s="1"/>
  <c r="O608" i="49"/>
  <c r="T608" i="49" s="1"/>
  <c r="P608" i="49"/>
  <c r="Q608" i="49"/>
  <c r="R608" i="49"/>
  <c r="S608" i="49" s="1"/>
  <c r="O609" i="49"/>
  <c r="T609" i="49" s="1"/>
  <c r="P609" i="49"/>
  <c r="Q609" i="49"/>
  <c r="R609" i="49"/>
  <c r="O610" i="49"/>
  <c r="T610" i="49" s="1"/>
  <c r="P610" i="49"/>
  <c r="Q610" i="49"/>
  <c r="R610" i="49"/>
  <c r="S610" i="49" s="1"/>
  <c r="O611" i="49"/>
  <c r="S611" i="49" s="1"/>
  <c r="P611" i="49"/>
  <c r="Q611" i="49"/>
  <c r="R611" i="49"/>
  <c r="T611" i="49"/>
  <c r="O612" i="49"/>
  <c r="P612" i="49"/>
  <c r="Q612" i="49"/>
  <c r="R612" i="49"/>
  <c r="S612" i="49" s="1"/>
  <c r="O613" i="49"/>
  <c r="T613" i="49" s="1"/>
  <c r="P613" i="49"/>
  <c r="Q613" i="49"/>
  <c r="R613" i="49"/>
  <c r="O614" i="49"/>
  <c r="P614" i="49"/>
  <c r="Q614" i="49"/>
  <c r="R614" i="49"/>
  <c r="S614" i="49" s="1"/>
  <c r="O615" i="49"/>
  <c r="T615" i="49" s="1"/>
  <c r="P615" i="49"/>
  <c r="Q615" i="49"/>
  <c r="R615" i="49"/>
  <c r="S615" i="49" s="1"/>
  <c r="O616" i="49"/>
  <c r="T616" i="49" s="1"/>
  <c r="P616" i="49"/>
  <c r="Q616" i="49"/>
  <c r="R616" i="49"/>
  <c r="O617" i="49"/>
  <c r="T617" i="49" s="1"/>
  <c r="P617" i="49"/>
  <c r="Q617" i="49"/>
  <c r="R617" i="49"/>
  <c r="S617" i="49"/>
  <c r="O618" i="49"/>
  <c r="T618" i="49" s="1"/>
  <c r="P618" i="49"/>
  <c r="Q618" i="49"/>
  <c r="R618" i="49"/>
  <c r="O619" i="49"/>
  <c r="P619" i="49"/>
  <c r="Q619" i="49"/>
  <c r="R619" i="49"/>
  <c r="O620" i="49"/>
  <c r="P620" i="49"/>
  <c r="Q620" i="49"/>
  <c r="R620" i="49"/>
  <c r="S620" i="49" s="1"/>
  <c r="O621" i="49"/>
  <c r="P621" i="49"/>
  <c r="Q621" i="49"/>
  <c r="R621" i="49"/>
  <c r="S621" i="49" s="1"/>
  <c r="O622" i="49"/>
  <c r="T622" i="49" s="1"/>
  <c r="P622" i="49"/>
  <c r="Q622" i="49"/>
  <c r="R622" i="49"/>
  <c r="S622" i="49" s="1"/>
  <c r="O623" i="49"/>
  <c r="S623" i="49" s="1"/>
  <c r="P623" i="49"/>
  <c r="Q623" i="49"/>
  <c r="R623" i="49"/>
  <c r="T623" i="49"/>
  <c r="O624" i="49"/>
  <c r="P624" i="49"/>
  <c r="Q624" i="49"/>
  <c r="R624" i="49"/>
  <c r="S624" i="49" s="1"/>
  <c r="O625" i="49"/>
  <c r="T625" i="49" s="1"/>
  <c r="P625" i="49"/>
  <c r="Q625" i="49"/>
  <c r="R625" i="49"/>
  <c r="S625" i="49" s="1"/>
  <c r="O626" i="49"/>
  <c r="P626" i="49"/>
  <c r="Q626" i="49"/>
  <c r="R626" i="49"/>
  <c r="S626" i="49" s="1"/>
  <c r="O627" i="49"/>
  <c r="P627" i="49"/>
  <c r="Q627" i="49"/>
  <c r="T627" i="49" s="1"/>
  <c r="R627" i="49"/>
  <c r="S627" i="49"/>
  <c r="O628" i="49"/>
  <c r="T628" i="49" s="1"/>
  <c r="P628" i="49"/>
  <c r="Q628" i="49"/>
  <c r="R628" i="49"/>
  <c r="O629" i="49"/>
  <c r="P629" i="49"/>
  <c r="Q629" i="49"/>
  <c r="R629" i="49"/>
  <c r="O630" i="49"/>
  <c r="T630" i="49" s="1"/>
  <c r="P630" i="49"/>
  <c r="Q630" i="49"/>
  <c r="R630" i="49"/>
  <c r="S630" i="49" s="1"/>
  <c r="O631" i="49"/>
  <c r="P631" i="49"/>
  <c r="Q631" i="49"/>
  <c r="T631" i="49" s="1"/>
  <c r="R631" i="49"/>
  <c r="S631" i="49" s="1"/>
  <c r="O632" i="49"/>
  <c r="T632" i="49" s="1"/>
  <c r="P632" i="49"/>
  <c r="Q632" i="49"/>
  <c r="R632" i="49"/>
  <c r="S632" i="49" s="1"/>
  <c r="O633" i="49"/>
  <c r="T633" i="49" s="1"/>
  <c r="P633" i="49"/>
  <c r="Q633" i="49"/>
  <c r="R633" i="49"/>
  <c r="O634" i="49"/>
  <c r="T634" i="49" s="1"/>
  <c r="P634" i="49"/>
  <c r="Q634" i="49"/>
  <c r="R634" i="49"/>
  <c r="O635" i="49"/>
  <c r="T635" i="49" s="1"/>
  <c r="P635" i="49"/>
  <c r="Q635" i="49"/>
  <c r="R635" i="49"/>
  <c r="S635" i="49"/>
  <c r="O636" i="49"/>
  <c r="P636" i="49"/>
  <c r="Q636" i="49"/>
  <c r="R636" i="49"/>
  <c r="S636" i="49" s="1"/>
  <c r="O637" i="49"/>
  <c r="P637" i="49"/>
  <c r="Q637" i="49"/>
  <c r="R637" i="49"/>
  <c r="S637" i="49"/>
  <c r="O638" i="49"/>
  <c r="T638" i="49" s="1"/>
  <c r="P638" i="49"/>
  <c r="Q638" i="49"/>
  <c r="R638" i="49"/>
  <c r="O639" i="49"/>
  <c r="P639" i="49"/>
  <c r="Q639" i="49"/>
  <c r="R639" i="49"/>
  <c r="S639" i="49"/>
  <c r="T639" i="49"/>
  <c r="O640" i="49"/>
  <c r="T640" i="49" s="1"/>
  <c r="P640" i="49"/>
  <c r="Q640" i="49"/>
  <c r="R640" i="49"/>
  <c r="S640" i="49" s="1"/>
  <c r="O641" i="49"/>
  <c r="T641" i="49" s="1"/>
  <c r="P641" i="49"/>
  <c r="Q641" i="49"/>
  <c r="R641" i="49"/>
  <c r="S641" i="49"/>
  <c r="O642" i="49"/>
  <c r="T642" i="49" s="1"/>
  <c r="P642" i="49"/>
  <c r="Q642" i="49"/>
  <c r="R642" i="49"/>
  <c r="O643" i="49"/>
  <c r="T643" i="49" s="1"/>
  <c r="P643" i="49"/>
  <c r="Q643" i="49"/>
  <c r="R643" i="49"/>
  <c r="S643" i="49" s="1"/>
  <c r="O644" i="49"/>
  <c r="P644" i="49"/>
  <c r="Q644" i="49"/>
  <c r="T644" i="49" s="1"/>
  <c r="R644" i="49"/>
  <c r="S644" i="49" s="1"/>
  <c r="O645" i="49"/>
  <c r="S645" i="49" s="1"/>
  <c r="P645" i="49"/>
  <c r="Q645" i="49"/>
  <c r="R645" i="49"/>
  <c r="O646" i="49"/>
  <c r="T646" i="49" s="1"/>
  <c r="P646" i="49"/>
  <c r="Q646" i="49"/>
  <c r="R646" i="49"/>
  <c r="O647" i="49"/>
  <c r="T647" i="49" s="1"/>
  <c r="P647" i="49"/>
  <c r="Q647" i="49"/>
  <c r="R647" i="49"/>
  <c r="S647" i="49" s="1"/>
  <c r="O648" i="49"/>
  <c r="P648" i="49"/>
  <c r="Q648" i="49"/>
  <c r="T648" i="49" s="1"/>
  <c r="R648" i="49"/>
  <c r="S648" i="49" s="1"/>
  <c r="O649" i="49"/>
  <c r="P649" i="49"/>
  <c r="Q649" i="49"/>
  <c r="R649" i="49"/>
  <c r="S649" i="49" s="1"/>
  <c r="T649" i="49"/>
  <c r="O650" i="49"/>
  <c r="T650" i="49" s="1"/>
  <c r="P650" i="49"/>
  <c r="Q650" i="49"/>
  <c r="R650" i="49"/>
  <c r="S650" i="49" s="1"/>
  <c r="O651" i="49"/>
  <c r="P651" i="49"/>
  <c r="Q651" i="49"/>
  <c r="R651" i="49"/>
  <c r="S651" i="49" s="1"/>
  <c r="O652" i="49"/>
  <c r="T652" i="49" s="1"/>
  <c r="P652" i="49"/>
  <c r="Q652" i="49"/>
  <c r="R652" i="49"/>
  <c r="O653" i="49"/>
  <c r="P653" i="49"/>
  <c r="Q653" i="49"/>
  <c r="R653" i="49"/>
  <c r="O654" i="49"/>
  <c r="T654" i="49" s="1"/>
  <c r="P654" i="49"/>
  <c r="Q654" i="49"/>
  <c r="R654" i="49"/>
  <c r="S654" i="49" s="1"/>
  <c r="O655" i="49"/>
  <c r="P655" i="49"/>
  <c r="Q655" i="49"/>
  <c r="T655" i="49" s="1"/>
  <c r="R655" i="49"/>
  <c r="S655" i="49" s="1"/>
  <c r="O656" i="49"/>
  <c r="T656" i="49" s="1"/>
  <c r="P656" i="49"/>
  <c r="Q656" i="49"/>
  <c r="R656" i="49"/>
  <c r="O657" i="49"/>
  <c r="T657" i="49" s="1"/>
  <c r="P657" i="49"/>
  <c r="Q657" i="49"/>
  <c r="R657" i="49"/>
  <c r="S657" i="49" s="1"/>
  <c r="O658" i="49"/>
  <c r="T658" i="49" s="1"/>
  <c r="P658" i="49"/>
  <c r="Q658" i="49"/>
  <c r="R658" i="49"/>
  <c r="O659" i="49"/>
  <c r="T659" i="49" s="1"/>
  <c r="P659" i="49"/>
  <c r="Q659" i="49"/>
  <c r="R659" i="49"/>
  <c r="O660" i="49"/>
  <c r="P660" i="49"/>
  <c r="Q660" i="49"/>
  <c r="R660" i="49"/>
  <c r="S660" i="49" s="1"/>
  <c r="T660" i="49"/>
  <c r="O661" i="49"/>
  <c r="P661" i="49"/>
  <c r="Q661" i="49"/>
  <c r="R661" i="49"/>
  <c r="S661" i="49"/>
  <c r="O662" i="49"/>
  <c r="P662" i="49"/>
  <c r="Q662" i="49"/>
  <c r="R662" i="49"/>
  <c r="S662" i="49" s="1"/>
  <c r="T662" i="49"/>
  <c r="O663" i="49"/>
  <c r="T663" i="49" s="1"/>
  <c r="P663" i="49"/>
  <c r="Q663" i="49"/>
  <c r="R663" i="49"/>
  <c r="S663" i="49"/>
  <c r="O664" i="49"/>
  <c r="T664" i="49" s="1"/>
  <c r="P664" i="49"/>
  <c r="Q664" i="49"/>
  <c r="R664" i="49"/>
  <c r="S664" i="49" s="1"/>
  <c r="O665" i="49"/>
  <c r="P665" i="49"/>
  <c r="Q665" i="49"/>
  <c r="R665" i="49"/>
  <c r="S665" i="49"/>
  <c r="T665" i="49"/>
  <c r="O666" i="49"/>
  <c r="T666" i="49" s="1"/>
  <c r="P666" i="49"/>
  <c r="Q666" i="49"/>
  <c r="R666" i="49"/>
  <c r="S666" i="49" s="1"/>
  <c r="O667" i="49"/>
  <c r="P667" i="49"/>
  <c r="Q667" i="49"/>
  <c r="R667" i="49"/>
  <c r="S667" i="49" s="1"/>
  <c r="O668" i="49"/>
  <c r="P668" i="49"/>
  <c r="Q668" i="49"/>
  <c r="R668" i="49"/>
  <c r="S668" i="49" s="1"/>
  <c r="T668" i="49"/>
  <c r="O669" i="49"/>
  <c r="T669" i="49" s="1"/>
  <c r="P669" i="49"/>
  <c r="Q669" i="49"/>
  <c r="R669" i="49"/>
  <c r="S669" i="49"/>
  <c r="O670" i="49"/>
  <c r="P670" i="49"/>
  <c r="Q670" i="49"/>
  <c r="T670" i="49" s="1"/>
  <c r="R670" i="49"/>
  <c r="S670" i="49" s="1"/>
  <c r="O671" i="49"/>
  <c r="P671" i="49"/>
  <c r="Q671" i="49"/>
  <c r="T671" i="49" s="1"/>
  <c r="R671" i="49"/>
  <c r="S671" i="49"/>
  <c r="O672" i="49"/>
  <c r="P672" i="49"/>
  <c r="Q672" i="49"/>
  <c r="R672" i="49"/>
  <c r="T672" i="49"/>
  <c r="O673" i="49"/>
  <c r="P673" i="49"/>
  <c r="Q673" i="49"/>
  <c r="T673" i="49" s="1"/>
  <c r="R673" i="49"/>
  <c r="S673" i="49" s="1"/>
  <c r="O674" i="49"/>
  <c r="P674" i="49"/>
  <c r="Q674" i="49"/>
  <c r="R674" i="49"/>
  <c r="S674" i="49" s="1"/>
  <c r="T674" i="49"/>
  <c r="O675" i="49"/>
  <c r="T675" i="49" s="1"/>
  <c r="P675" i="49"/>
  <c r="Q675" i="49"/>
  <c r="R675" i="49"/>
  <c r="S675" i="49"/>
  <c r="O676" i="49"/>
  <c r="P676" i="49"/>
  <c r="Q676" i="49"/>
  <c r="T676" i="49" s="1"/>
  <c r="R676" i="49"/>
  <c r="S676" i="49" s="1"/>
  <c r="O677" i="49"/>
  <c r="P677" i="49"/>
  <c r="Q677" i="49"/>
  <c r="R677" i="49"/>
  <c r="O678" i="49"/>
  <c r="T678" i="49" s="1"/>
  <c r="P678" i="49"/>
  <c r="Q678" i="49"/>
  <c r="R678" i="49"/>
  <c r="O679" i="49"/>
  <c r="P679" i="49"/>
  <c r="Q679" i="49"/>
  <c r="R679" i="49"/>
  <c r="O680" i="49"/>
  <c r="T680" i="49" s="1"/>
  <c r="P680" i="49"/>
  <c r="Q680" i="49"/>
  <c r="R680" i="49"/>
  <c r="S680" i="49" s="1"/>
  <c r="O681" i="49"/>
  <c r="P681" i="49"/>
  <c r="Q681" i="49"/>
  <c r="R681" i="49"/>
  <c r="S681" i="49" s="1"/>
  <c r="T681" i="49"/>
  <c r="O682" i="49"/>
  <c r="T682" i="49" s="1"/>
  <c r="P682" i="49"/>
  <c r="Q682" i="49"/>
  <c r="R682" i="49"/>
  <c r="S682" i="49" s="1"/>
  <c r="O683" i="49"/>
  <c r="P683" i="49"/>
  <c r="Q683" i="49"/>
  <c r="R683" i="49"/>
  <c r="S683" i="49" s="1"/>
  <c r="O684" i="49"/>
  <c r="T684" i="49" s="1"/>
  <c r="P684" i="49"/>
  <c r="Q684" i="49"/>
  <c r="R684" i="49"/>
  <c r="O685" i="49"/>
  <c r="P685" i="49"/>
  <c r="Q685" i="49"/>
  <c r="R685" i="49"/>
  <c r="O686" i="49"/>
  <c r="P686" i="49"/>
  <c r="Q686" i="49"/>
  <c r="R686" i="49"/>
  <c r="S686" i="49" s="1"/>
  <c r="T686" i="49"/>
  <c r="O687" i="49"/>
  <c r="P687" i="49"/>
  <c r="Q687" i="49"/>
  <c r="T687" i="49" s="1"/>
  <c r="R687" i="49"/>
  <c r="S687" i="49"/>
  <c r="O688" i="49"/>
  <c r="T688" i="49" s="1"/>
  <c r="P688" i="49"/>
  <c r="Q688" i="49"/>
  <c r="R688" i="49"/>
  <c r="O689" i="49"/>
  <c r="P689" i="49"/>
  <c r="Q689" i="49"/>
  <c r="R689" i="49"/>
  <c r="S689" i="49" s="1"/>
  <c r="T689" i="49"/>
  <c r="O690" i="49"/>
  <c r="T690" i="49" s="1"/>
  <c r="P690" i="49"/>
  <c r="Q690" i="49"/>
  <c r="R690" i="49"/>
  <c r="O691" i="49"/>
  <c r="P691" i="49"/>
  <c r="Q691" i="49"/>
  <c r="R691" i="49"/>
  <c r="O692" i="49"/>
  <c r="T692" i="49" s="1"/>
  <c r="P692" i="49"/>
  <c r="Q692" i="49"/>
  <c r="R692" i="49"/>
  <c r="S692" i="49" s="1"/>
  <c r="O693" i="49"/>
  <c r="P693" i="49"/>
  <c r="Q693" i="49"/>
  <c r="R693" i="49"/>
  <c r="S693" i="49"/>
  <c r="O694" i="49"/>
  <c r="P694" i="49"/>
  <c r="Q694" i="49"/>
  <c r="R694" i="49"/>
  <c r="S694" i="49" s="1"/>
  <c r="T694" i="49"/>
  <c r="O695" i="49"/>
  <c r="T695" i="49" s="1"/>
  <c r="P695" i="49"/>
  <c r="Q695" i="49"/>
  <c r="R695" i="49"/>
  <c r="S695" i="49"/>
  <c r="O696" i="49"/>
  <c r="T696" i="49" s="1"/>
  <c r="P696" i="49"/>
  <c r="Q696" i="49"/>
  <c r="R696" i="49"/>
  <c r="S696" i="49" s="1"/>
  <c r="O697" i="49"/>
  <c r="P697" i="49"/>
  <c r="Q697" i="49"/>
  <c r="R697" i="49"/>
  <c r="S697" i="49"/>
  <c r="T697" i="49"/>
  <c r="O698" i="49"/>
  <c r="T698" i="49" s="1"/>
  <c r="P698" i="49"/>
  <c r="Q698" i="49"/>
  <c r="R698" i="49"/>
  <c r="S698" i="49" s="1"/>
  <c r="O699" i="49"/>
  <c r="P699" i="49"/>
  <c r="Q699" i="49"/>
  <c r="R699" i="49"/>
  <c r="S699" i="49" s="1"/>
  <c r="O700" i="49"/>
  <c r="P700" i="49"/>
  <c r="Q700" i="49"/>
  <c r="R700" i="49"/>
  <c r="S700" i="49" s="1"/>
  <c r="T700" i="49"/>
  <c r="O701" i="49"/>
  <c r="T701" i="49" s="1"/>
  <c r="P701" i="49"/>
  <c r="Q701" i="49"/>
  <c r="R701" i="49"/>
  <c r="S701" i="49"/>
  <c r="O702" i="49"/>
  <c r="P702" i="49"/>
  <c r="Q702" i="49"/>
  <c r="T702" i="49" s="1"/>
  <c r="R702" i="49"/>
  <c r="S702" i="49" s="1"/>
  <c r="O703" i="49"/>
  <c r="P703" i="49"/>
  <c r="Q703" i="49"/>
  <c r="T703" i="49" s="1"/>
  <c r="R703" i="49"/>
  <c r="S703" i="49"/>
  <c r="O704" i="49"/>
  <c r="P704" i="49"/>
  <c r="Q704" i="49"/>
  <c r="R704" i="49"/>
  <c r="T704" i="49"/>
  <c r="O705" i="49"/>
  <c r="P705" i="49"/>
  <c r="Q705" i="49"/>
  <c r="T705" i="49" s="1"/>
  <c r="R705" i="49"/>
  <c r="S705" i="49" s="1"/>
  <c r="O706" i="49"/>
  <c r="P706" i="49"/>
  <c r="Q706" i="49"/>
  <c r="R706" i="49"/>
  <c r="S706" i="49" s="1"/>
  <c r="T706" i="49"/>
  <c r="O707" i="49"/>
  <c r="T707" i="49" s="1"/>
  <c r="P707" i="49"/>
  <c r="Q707" i="49"/>
  <c r="R707" i="49"/>
  <c r="S707" i="49"/>
  <c r="O708" i="49"/>
  <c r="P708" i="49"/>
  <c r="Q708" i="49"/>
  <c r="T708" i="49" s="1"/>
  <c r="R708" i="49"/>
  <c r="S708" i="49" s="1"/>
  <c r="O709" i="49"/>
  <c r="P709" i="49"/>
  <c r="Q709" i="49"/>
  <c r="R709" i="49"/>
  <c r="S709" i="49" s="1"/>
  <c r="O710" i="49"/>
  <c r="T710" i="49" s="1"/>
  <c r="P710" i="49"/>
  <c r="Q710" i="49"/>
  <c r="R710" i="49"/>
  <c r="O711" i="49"/>
  <c r="T711" i="49" s="1"/>
  <c r="P711" i="49"/>
  <c r="Q711" i="49"/>
  <c r="R711" i="49"/>
  <c r="S711" i="49" s="1"/>
  <c r="O712" i="49"/>
  <c r="T712" i="49" s="1"/>
  <c r="P712" i="49"/>
  <c r="Q712" i="49"/>
  <c r="R712" i="49"/>
  <c r="S712" i="49" s="1"/>
  <c r="O713" i="49"/>
  <c r="P713" i="49"/>
  <c r="Q713" i="49"/>
  <c r="R713" i="49"/>
  <c r="S713" i="49" s="1"/>
  <c r="T713" i="49"/>
  <c r="O714" i="49"/>
  <c r="T714" i="49" s="1"/>
  <c r="P714" i="49"/>
  <c r="Q714" i="49"/>
  <c r="R714" i="49"/>
  <c r="S714" i="49" s="1"/>
  <c r="O715" i="49"/>
  <c r="P715" i="49"/>
  <c r="Q715" i="49"/>
  <c r="R715" i="49"/>
  <c r="S715" i="49" s="1"/>
  <c r="O716" i="49"/>
  <c r="T716" i="49" s="1"/>
  <c r="P716" i="49"/>
  <c r="Q716" i="49"/>
  <c r="R716" i="49"/>
  <c r="O717" i="49"/>
  <c r="T717" i="49" s="1"/>
  <c r="P717" i="49"/>
  <c r="Q717" i="49"/>
  <c r="R717" i="49"/>
  <c r="S717" i="49" s="1"/>
  <c r="O718" i="49"/>
  <c r="P718" i="49"/>
  <c r="Q718" i="49"/>
  <c r="R718" i="49"/>
  <c r="S718" i="49" s="1"/>
  <c r="T718" i="49"/>
  <c r="O719" i="49"/>
  <c r="P719" i="49"/>
  <c r="Q719" i="49"/>
  <c r="T719" i="49" s="1"/>
  <c r="R719" i="49"/>
  <c r="S719" i="49"/>
  <c r="O720" i="49"/>
  <c r="T720" i="49" s="1"/>
  <c r="P720" i="49"/>
  <c r="Q720" i="49"/>
  <c r="R720" i="49"/>
  <c r="S720" i="49" s="1"/>
  <c r="O721" i="49"/>
  <c r="T721" i="49" s="1"/>
  <c r="P721" i="49"/>
  <c r="Q721" i="49"/>
  <c r="R721" i="49"/>
  <c r="S721" i="49" s="1"/>
  <c r="O722" i="49"/>
  <c r="T722" i="49" s="1"/>
  <c r="P722" i="49"/>
  <c r="Q722" i="49"/>
  <c r="R722" i="49"/>
  <c r="O723" i="49"/>
  <c r="T723" i="49" s="1"/>
  <c r="P723" i="49"/>
  <c r="Q723" i="49"/>
  <c r="R723" i="49"/>
  <c r="S723" i="49" s="1"/>
  <c r="O724" i="49"/>
  <c r="T724" i="49" s="1"/>
  <c r="P724" i="49"/>
  <c r="Q724" i="49"/>
  <c r="R724" i="49"/>
  <c r="S724" i="49" s="1"/>
  <c r="O725" i="49"/>
  <c r="P725" i="49"/>
  <c r="Q725" i="49"/>
  <c r="R725" i="49"/>
  <c r="S725" i="49" s="1"/>
  <c r="O726" i="49"/>
  <c r="P726" i="49"/>
  <c r="Q726" i="49"/>
  <c r="R726" i="49"/>
  <c r="S726" i="49" s="1"/>
  <c r="T726" i="49"/>
  <c r="O727" i="49"/>
  <c r="T727" i="49" s="1"/>
  <c r="P727" i="49"/>
  <c r="Q727" i="49"/>
  <c r="R727" i="49"/>
  <c r="S727" i="49"/>
  <c r="O728" i="49"/>
  <c r="T728" i="49" s="1"/>
  <c r="P728" i="49"/>
  <c r="Q728" i="49"/>
  <c r="R728" i="49"/>
  <c r="S728" i="49" s="1"/>
  <c r="O729" i="49"/>
  <c r="P729" i="49"/>
  <c r="Q729" i="49"/>
  <c r="R729" i="49"/>
  <c r="S729" i="49"/>
  <c r="T729" i="49"/>
  <c r="O730" i="49"/>
  <c r="T730" i="49" s="1"/>
  <c r="P730" i="49"/>
  <c r="Q730" i="49"/>
  <c r="R730" i="49"/>
  <c r="S730" i="49" s="1"/>
  <c r="O731" i="49"/>
  <c r="P731" i="49"/>
  <c r="Q731" i="49"/>
  <c r="R731" i="49"/>
  <c r="O732" i="49"/>
  <c r="P732" i="49"/>
  <c r="Q732" i="49"/>
  <c r="T732" i="49" s="1"/>
  <c r="R732" i="49"/>
  <c r="S732" i="49" s="1"/>
  <c r="O733" i="49"/>
  <c r="P733" i="49"/>
  <c r="Q733" i="49"/>
  <c r="R733" i="49"/>
  <c r="O734" i="49"/>
  <c r="T734" i="49" s="1"/>
  <c r="P734" i="49"/>
  <c r="Q734" i="49"/>
  <c r="R734" i="49"/>
  <c r="S734" i="49" s="1"/>
  <c r="O735" i="49"/>
  <c r="T735" i="49" s="1"/>
  <c r="P735" i="49"/>
  <c r="Q735" i="49"/>
  <c r="R735" i="49"/>
  <c r="S735" i="49" s="1"/>
  <c r="O736" i="49"/>
  <c r="T736" i="49" s="1"/>
  <c r="P736" i="49"/>
  <c r="Q736" i="49"/>
  <c r="R736" i="49"/>
  <c r="O737" i="49"/>
  <c r="T737" i="49" s="1"/>
  <c r="P737" i="49"/>
  <c r="Q737" i="49"/>
  <c r="R737" i="49"/>
  <c r="S737" i="49" s="1"/>
  <c r="O738" i="49"/>
  <c r="P738" i="49"/>
  <c r="Q738" i="49"/>
  <c r="T738" i="49" s="1"/>
  <c r="R738" i="49"/>
  <c r="S738" i="49" s="1"/>
  <c r="O739" i="49"/>
  <c r="P739" i="49"/>
  <c r="Q739" i="49"/>
  <c r="R739" i="49"/>
  <c r="O740" i="49"/>
  <c r="T740" i="49" s="1"/>
  <c r="P740" i="49"/>
  <c r="Q740" i="49"/>
  <c r="R740" i="49"/>
  <c r="S740" i="49" s="1"/>
  <c r="O741" i="49"/>
  <c r="T741" i="49" s="1"/>
  <c r="P741" i="49"/>
  <c r="Q741" i="49"/>
  <c r="R741" i="49"/>
  <c r="S741" i="49" s="1"/>
  <c r="O742" i="49"/>
  <c r="T742" i="49" s="1"/>
  <c r="P742" i="49"/>
  <c r="Q742" i="49"/>
  <c r="R742" i="49"/>
  <c r="S742" i="49" s="1"/>
  <c r="O743" i="49"/>
  <c r="P743" i="49"/>
  <c r="Q743" i="49"/>
  <c r="R743" i="49"/>
  <c r="S743" i="49"/>
  <c r="T743" i="49"/>
  <c r="O744" i="49"/>
  <c r="T744" i="49" s="1"/>
  <c r="P744" i="49"/>
  <c r="Q744" i="49"/>
  <c r="R744" i="49"/>
  <c r="S744" i="49" s="1"/>
  <c r="O745" i="49"/>
  <c r="T745" i="49" s="1"/>
  <c r="P745" i="49"/>
  <c r="Q745" i="49"/>
  <c r="R745" i="49"/>
  <c r="S745" i="49" s="1"/>
  <c r="O746" i="49"/>
  <c r="T746" i="49" s="1"/>
  <c r="P746" i="49"/>
  <c r="Q746" i="49"/>
  <c r="R746" i="49"/>
  <c r="S746" i="49" s="1"/>
  <c r="O747" i="49"/>
  <c r="T747" i="49" s="1"/>
  <c r="P747" i="49"/>
  <c r="Q747" i="49"/>
  <c r="R747" i="49"/>
  <c r="S747" i="49" s="1"/>
  <c r="O748" i="49"/>
  <c r="T748" i="49" s="1"/>
  <c r="P748" i="49"/>
  <c r="Q748" i="49"/>
  <c r="R748" i="49"/>
  <c r="S748" i="49" s="1"/>
  <c r="O749" i="49"/>
  <c r="P749" i="49"/>
  <c r="Q749" i="49"/>
  <c r="R749" i="49"/>
  <c r="S749" i="49"/>
  <c r="O750" i="49"/>
  <c r="P750" i="49"/>
  <c r="Q750" i="49"/>
  <c r="R750" i="49"/>
  <c r="T750" i="49"/>
  <c r="O751" i="49"/>
  <c r="T751" i="49" s="1"/>
  <c r="P751" i="49"/>
  <c r="Q751" i="49"/>
  <c r="R751" i="49"/>
  <c r="S751" i="49" s="1"/>
  <c r="O752" i="49"/>
  <c r="P752" i="49"/>
  <c r="Q752" i="49"/>
  <c r="R752" i="49"/>
  <c r="S752" i="49" s="1"/>
  <c r="T752" i="49"/>
  <c r="O753" i="49"/>
  <c r="T753" i="49" s="1"/>
  <c r="P753" i="49"/>
  <c r="Q753" i="49"/>
  <c r="R753" i="49"/>
  <c r="S753" i="49"/>
  <c r="O754" i="49"/>
  <c r="T754" i="49" s="1"/>
  <c r="P754" i="49"/>
  <c r="Q754" i="49"/>
  <c r="R754" i="49"/>
  <c r="S754" i="49" s="1"/>
  <c r="O755" i="49"/>
  <c r="P755" i="49"/>
  <c r="Q755" i="49"/>
  <c r="R755" i="49"/>
  <c r="S755" i="49"/>
  <c r="O756" i="49"/>
  <c r="P756" i="49"/>
  <c r="Q756" i="49"/>
  <c r="R756" i="49"/>
  <c r="T756" i="49"/>
  <c r="O757" i="49"/>
  <c r="P757" i="49"/>
  <c r="Q757" i="49"/>
  <c r="R757" i="49"/>
  <c r="S757" i="49" s="1"/>
  <c r="O758" i="49"/>
  <c r="P758" i="49"/>
  <c r="Q758" i="49"/>
  <c r="T758" i="49" s="1"/>
  <c r="R758" i="49"/>
  <c r="S758" i="49" s="1"/>
  <c r="O759" i="49"/>
  <c r="P759" i="49"/>
  <c r="Q759" i="49"/>
  <c r="R759" i="49"/>
  <c r="O760" i="49"/>
  <c r="P760" i="49"/>
  <c r="Q760" i="49"/>
  <c r="T760" i="49" s="1"/>
  <c r="R760" i="49"/>
  <c r="S760" i="49" s="1"/>
  <c r="O761" i="49"/>
  <c r="P761" i="49"/>
  <c r="Q761" i="49"/>
  <c r="R761" i="49"/>
  <c r="S761" i="49" s="1"/>
  <c r="T761" i="49"/>
  <c r="O762" i="49"/>
  <c r="T762" i="49" s="1"/>
  <c r="P762" i="49"/>
  <c r="Q762" i="49"/>
  <c r="R762" i="49"/>
  <c r="O763" i="49"/>
  <c r="P763" i="49"/>
  <c r="Q763" i="49"/>
  <c r="R763" i="49"/>
  <c r="S763" i="49" s="1"/>
  <c r="O764" i="49"/>
  <c r="P764" i="49"/>
  <c r="Q764" i="49"/>
  <c r="T764" i="49" s="1"/>
  <c r="R764" i="49"/>
  <c r="S764" i="49" s="1"/>
  <c r="O765" i="49"/>
  <c r="P765" i="49"/>
  <c r="Q765" i="49"/>
  <c r="R765" i="49"/>
  <c r="O766" i="49"/>
  <c r="P766" i="49"/>
  <c r="Q766" i="49"/>
  <c r="R766" i="49"/>
  <c r="S766" i="49" s="1"/>
  <c r="T766" i="49"/>
  <c r="O767" i="49"/>
  <c r="T767" i="49" s="1"/>
  <c r="P767" i="49"/>
  <c r="Q767" i="49"/>
  <c r="R767" i="49"/>
  <c r="S767" i="49" s="1"/>
  <c r="O768" i="49"/>
  <c r="T768" i="49" s="1"/>
  <c r="P768" i="49"/>
  <c r="Q768" i="49"/>
  <c r="R768" i="49"/>
  <c r="O769" i="49"/>
  <c r="T769" i="49" s="1"/>
  <c r="P769" i="49"/>
  <c r="Q769" i="49"/>
  <c r="R769" i="49"/>
  <c r="S769" i="49" s="1"/>
  <c r="O770" i="49"/>
  <c r="P770" i="49"/>
  <c r="Q770" i="49"/>
  <c r="T770" i="49" s="1"/>
  <c r="R770" i="49"/>
  <c r="S770" i="49" s="1"/>
  <c r="O771" i="49"/>
  <c r="P771" i="49"/>
  <c r="Q771" i="49"/>
  <c r="R771" i="49"/>
  <c r="O772" i="49"/>
  <c r="P772" i="49"/>
  <c r="Q772" i="49"/>
  <c r="R772" i="49"/>
  <c r="S772" i="49" s="1"/>
  <c r="T772" i="49"/>
  <c r="O773" i="49"/>
  <c r="T773" i="49" s="1"/>
  <c r="P773" i="49"/>
  <c r="Q773" i="49"/>
  <c r="R773" i="49"/>
  <c r="S773" i="49" s="1"/>
  <c r="O774" i="49"/>
  <c r="T774" i="49" s="1"/>
  <c r="P774" i="49"/>
  <c r="Q774" i="49"/>
  <c r="R774" i="49"/>
  <c r="S774" i="49" s="1"/>
  <c r="O775" i="49"/>
  <c r="P775" i="49"/>
  <c r="Q775" i="49"/>
  <c r="R775" i="49"/>
  <c r="S775" i="49"/>
  <c r="T775" i="49"/>
  <c r="O776" i="49"/>
  <c r="T776" i="49" s="1"/>
  <c r="P776" i="49"/>
  <c r="Q776" i="49"/>
  <c r="R776" i="49"/>
  <c r="S776" i="49" s="1"/>
  <c r="O777" i="49"/>
  <c r="T777" i="49" s="1"/>
  <c r="P777" i="49"/>
  <c r="Q777" i="49"/>
  <c r="R777" i="49"/>
  <c r="S777" i="49" s="1"/>
  <c r="O778" i="49"/>
  <c r="T778" i="49" s="1"/>
  <c r="P778" i="49"/>
  <c r="Q778" i="49"/>
  <c r="R778" i="49"/>
  <c r="S778" i="49" s="1"/>
  <c r="O779" i="49"/>
  <c r="T779" i="49" s="1"/>
  <c r="P779" i="49"/>
  <c r="Q779" i="49"/>
  <c r="R779" i="49"/>
  <c r="S779" i="49" s="1"/>
  <c r="O780" i="49"/>
  <c r="T780" i="49" s="1"/>
  <c r="P780" i="49"/>
  <c r="Q780" i="49"/>
  <c r="R780" i="49"/>
  <c r="S780" i="49" s="1"/>
  <c r="O781" i="49"/>
  <c r="P781" i="49"/>
  <c r="Q781" i="49"/>
  <c r="R781" i="49"/>
  <c r="S781" i="49"/>
  <c r="O782" i="49"/>
  <c r="P782" i="49"/>
  <c r="Q782" i="49"/>
  <c r="R782" i="49"/>
  <c r="T782" i="49"/>
  <c r="O783" i="49"/>
  <c r="T783" i="49" s="1"/>
  <c r="P783" i="49"/>
  <c r="Q783" i="49"/>
  <c r="R783" i="49"/>
  <c r="S783" i="49" s="1"/>
  <c r="O784" i="49"/>
  <c r="P784" i="49"/>
  <c r="Q784" i="49"/>
  <c r="R784" i="49"/>
  <c r="S784" i="49" s="1"/>
  <c r="T784" i="49"/>
  <c r="O785" i="49"/>
  <c r="T785" i="49" s="1"/>
  <c r="P785" i="49"/>
  <c r="Q785" i="49"/>
  <c r="R785" i="49"/>
  <c r="S785" i="49"/>
  <c r="O786" i="49"/>
  <c r="T786" i="49" s="1"/>
  <c r="P786" i="49"/>
  <c r="Q786" i="49"/>
  <c r="R786" i="49"/>
  <c r="S786" i="49" s="1"/>
  <c r="O787" i="49"/>
  <c r="P787" i="49"/>
  <c r="Q787" i="49"/>
  <c r="R787" i="49"/>
  <c r="S787" i="49"/>
  <c r="O788" i="49"/>
  <c r="P788" i="49"/>
  <c r="Q788" i="49"/>
  <c r="R788" i="49"/>
  <c r="T788" i="49"/>
  <c r="O789" i="49"/>
  <c r="T789" i="49" s="1"/>
  <c r="P789" i="49"/>
  <c r="Q789" i="49"/>
  <c r="R789" i="49"/>
  <c r="S789" i="49" s="1"/>
  <c r="O790" i="49"/>
  <c r="P790" i="49"/>
  <c r="Q790" i="49"/>
  <c r="T790" i="49" s="1"/>
  <c r="R790" i="49"/>
  <c r="S790" i="49" s="1"/>
  <c r="O791" i="49"/>
  <c r="S791" i="49" s="1"/>
  <c r="P791" i="49"/>
  <c r="Q791" i="49"/>
  <c r="R791" i="49"/>
  <c r="O792" i="49"/>
  <c r="P792" i="49"/>
  <c r="Q792" i="49"/>
  <c r="T792" i="49" s="1"/>
  <c r="R792" i="49"/>
  <c r="S792" i="49" s="1"/>
  <c r="O793" i="49"/>
  <c r="P793" i="49"/>
  <c r="Q793" i="49"/>
  <c r="R793" i="49"/>
  <c r="S793" i="49" s="1"/>
  <c r="T793" i="49"/>
  <c r="O794" i="49"/>
  <c r="T794" i="49" s="1"/>
  <c r="P794" i="49"/>
  <c r="Q794" i="49"/>
  <c r="R794" i="49"/>
  <c r="O795" i="49"/>
  <c r="P795" i="49"/>
  <c r="Q795" i="49"/>
  <c r="R795" i="49"/>
  <c r="S795" i="49" s="1"/>
  <c r="O796" i="49"/>
  <c r="P796" i="49"/>
  <c r="Q796" i="49"/>
  <c r="T796" i="49" s="1"/>
  <c r="R796" i="49"/>
  <c r="S796" i="49" s="1"/>
  <c r="O797" i="49"/>
  <c r="P797" i="49"/>
  <c r="Q797" i="49"/>
  <c r="R797" i="49"/>
  <c r="S797" i="49" s="1"/>
  <c r="O798" i="49"/>
  <c r="T798" i="49" s="1"/>
  <c r="P798" i="49"/>
  <c r="Q798" i="49"/>
  <c r="R798" i="49"/>
  <c r="O799" i="49"/>
  <c r="T799" i="49" s="1"/>
  <c r="P799" i="49"/>
  <c r="Q799" i="49"/>
  <c r="R799" i="49"/>
  <c r="S799" i="49" s="1"/>
  <c r="O800" i="49"/>
  <c r="T800" i="49" s="1"/>
  <c r="P800" i="49"/>
  <c r="Q800" i="49"/>
  <c r="R800" i="49"/>
  <c r="O801" i="49"/>
  <c r="S801" i="49" s="1"/>
  <c r="P801" i="49"/>
  <c r="Q801" i="49"/>
  <c r="R801" i="49"/>
  <c r="O802" i="49"/>
  <c r="P802" i="49"/>
  <c r="Q802" i="49"/>
  <c r="T802" i="49" s="1"/>
  <c r="R802" i="49"/>
  <c r="S802" i="49" s="1"/>
  <c r="O803" i="49"/>
  <c r="T803" i="49" s="1"/>
  <c r="P803" i="49"/>
  <c r="Q803" i="49"/>
  <c r="R803" i="49"/>
  <c r="O804" i="49"/>
  <c r="P804" i="49"/>
  <c r="Q804" i="49"/>
  <c r="R804" i="49"/>
  <c r="S804" i="49" s="1"/>
  <c r="T804" i="49"/>
  <c r="O805" i="49"/>
  <c r="T805" i="49" s="1"/>
  <c r="P805" i="49"/>
  <c r="Q805" i="49"/>
  <c r="R805" i="49"/>
  <c r="S805" i="49"/>
  <c r="O806" i="49"/>
  <c r="T806" i="49" s="1"/>
  <c r="P806" i="49"/>
  <c r="Q806" i="49"/>
  <c r="R806" i="49"/>
  <c r="S806" i="49" s="1"/>
  <c r="O807" i="49"/>
  <c r="P807" i="49"/>
  <c r="Q807" i="49"/>
  <c r="R807" i="49"/>
  <c r="S807" i="49"/>
  <c r="T807" i="49"/>
  <c r="O808" i="49"/>
  <c r="T808" i="49" s="1"/>
  <c r="P808" i="49"/>
  <c r="Q808" i="49"/>
  <c r="R808" i="49"/>
  <c r="O809" i="49"/>
  <c r="P809" i="49"/>
  <c r="Q809" i="49"/>
  <c r="T809" i="49" s="1"/>
  <c r="R809" i="49"/>
  <c r="S809" i="49" s="1"/>
  <c r="O810" i="49"/>
  <c r="T810" i="49" s="1"/>
  <c r="P810" i="49"/>
  <c r="Q810" i="49"/>
  <c r="R810" i="49"/>
  <c r="O811" i="49"/>
  <c r="T811" i="49" s="1"/>
  <c r="P811" i="49"/>
  <c r="Q811" i="49"/>
  <c r="R811" i="49"/>
  <c r="S811" i="49" s="1"/>
  <c r="O812" i="49"/>
  <c r="P812" i="49"/>
  <c r="Q812" i="49"/>
  <c r="T812" i="49" s="1"/>
  <c r="R812" i="49"/>
  <c r="S812" i="49" s="1"/>
  <c r="O813" i="49"/>
  <c r="P813" i="49"/>
  <c r="Q813" i="49"/>
  <c r="R813" i="49"/>
  <c r="S813" i="49"/>
  <c r="O814" i="49"/>
  <c r="P814" i="49"/>
  <c r="Q814" i="49"/>
  <c r="R814" i="49"/>
  <c r="T814" i="49"/>
  <c r="O815" i="49"/>
  <c r="T815" i="49" s="1"/>
  <c r="P815" i="49"/>
  <c r="Q815" i="49"/>
  <c r="R815" i="49"/>
  <c r="O816" i="49"/>
  <c r="P816" i="49"/>
  <c r="Q816" i="49"/>
  <c r="R816" i="49"/>
  <c r="O817" i="49"/>
  <c r="P817" i="49"/>
  <c r="Q817" i="49"/>
  <c r="R817" i="49"/>
  <c r="O818" i="49"/>
  <c r="T818" i="49" s="1"/>
  <c r="P818" i="49"/>
  <c r="Q818" i="49"/>
  <c r="R818" i="49"/>
  <c r="O819" i="49"/>
  <c r="T819" i="49" s="1"/>
  <c r="P819" i="49"/>
  <c r="Q819" i="49"/>
  <c r="R819" i="49"/>
  <c r="S819" i="49"/>
  <c r="O820" i="49"/>
  <c r="P820" i="49"/>
  <c r="Q820" i="49"/>
  <c r="R820" i="49"/>
  <c r="S820" i="49" s="1"/>
  <c r="O821" i="49"/>
  <c r="P821" i="49"/>
  <c r="Q821" i="49"/>
  <c r="R821" i="49"/>
  <c r="S821" i="49" s="1"/>
  <c r="O822" i="49"/>
  <c r="T822" i="49" s="1"/>
  <c r="P822" i="49"/>
  <c r="Q822" i="49"/>
  <c r="R822" i="49"/>
  <c r="O823" i="49"/>
  <c r="T823" i="49" s="1"/>
  <c r="P823" i="49"/>
  <c r="Q823" i="49"/>
  <c r="R823" i="49"/>
  <c r="S823" i="49"/>
  <c r="O824" i="49"/>
  <c r="T824" i="49" s="1"/>
  <c r="P824" i="49"/>
  <c r="Q824" i="49"/>
  <c r="R824" i="49"/>
  <c r="O825" i="49"/>
  <c r="T825" i="49" s="1"/>
  <c r="P825" i="49"/>
  <c r="Q825" i="49"/>
  <c r="R825" i="49"/>
  <c r="S825" i="49"/>
  <c r="O826" i="49"/>
  <c r="P826" i="49"/>
  <c r="Q826" i="49"/>
  <c r="R826" i="49"/>
  <c r="S826" i="49" s="1"/>
  <c r="T826" i="49"/>
  <c r="O827" i="49"/>
  <c r="T827" i="49" s="1"/>
  <c r="P827" i="49"/>
  <c r="Q827" i="49"/>
  <c r="R827" i="49"/>
  <c r="O828" i="49"/>
  <c r="P828" i="49"/>
  <c r="Q828" i="49"/>
  <c r="T828" i="49" s="1"/>
  <c r="R828" i="49"/>
  <c r="S828" i="49" s="1"/>
  <c r="O829" i="49"/>
  <c r="P829" i="49"/>
  <c r="Q829" i="49"/>
  <c r="R829" i="49"/>
  <c r="S829" i="49" s="1"/>
  <c r="O830" i="49"/>
  <c r="T830" i="49" s="1"/>
  <c r="P830" i="49"/>
  <c r="Q830" i="49"/>
  <c r="R830" i="49"/>
  <c r="O831" i="49"/>
  <c r="S831" i="49" s="1"/>
  <c r="P831" i="49"/>
  <c r="Q831" i="49"/>
  <c r="R831" i="49"/>
  <c r="T831" i="49"/>
  <c r="O832" i="49"/>
  <c r="P832" i="49"/>
  <c r="Q832" i="49"/>
  <c r="T832" i="49" s="1"/>
  <c r="R832" i="49"/>
  <c r="S832" i="49" s="1"/>
  <c r="O833" i="49"/>
  <c r="S833" i="49" s="1"/>
  <c r="P833" i="49"/>
  <c r="Q833" i="49"/>
  <c r="T833" i="49" s="1"/>
  <c r="R833" i="49"/>
  <c r="O834" i="49"/>
  <c r="T834" i="49" s="1"/>
  <c r="P834" i="49"/>
  <c r="Q834" i="49"/>
  <c r="R834" i="49"/>
  <c r="O835" i="49"/>
  <c r="P835" i="49"/>
  <c r="Q835" i="49"/>
  <c r="R835" i="49"/>
  <c r="S835" i="49" s="1"/>
  <c r="O836" i="49"/>
  <c r="T836" i="49" s="1"/>
  <c r="P836" i="49"/>
  <c r="Q836" i="49"/>
  <c r="R836" i="49"/>
  <c r="O837" i="49"/>
  <c r="T837" i="49" s="1"/>
  <c r="P837" i="49"/>
  <c r="Q837" i="49"/>
  <c r="R837" i="49"/>
  <c r="S837" i="49"/>
  <c r="O838" i="49"/>
  <c r="P838" i="49"/>
  <c r="Q838" i="49"/>
  <c r="R838" i="49"/>
  <c r="S838" i="49" s="1"/>
  <c r="T838" i="49"/>
  <c r="O839" i="49"/>
  <c r="P839" i="49"/>
  <c r="Q839" i="49"/>
  <c r="T839" i="49" s="1"/>
  <c r="R839" i="49"/>
  <c r="S839" i="49" s="1"/>
  <c r="O840" i="49"/>
  <c r="P840" i="49"/>
  <c r="Q840" i="49"/>
  <c r="R840" i="49"/>
  <c r="S840" i="49" s="1"/>
  <c r="T840" i="49"/>
  <c r="O841" i="49"/>
  <c r="T841" i="49" s="1"/>
  <c r="P841" i="49"/>
  <c r="Q841" i="49"/>
  <c r="R841" i="49"/>
  <c r="S841" i="49" s="1"/>
  <c r="O842" i="49"/>
  <c r="T842" i="49" s="1"/>
  <c r="P842" i="49"/>
  <c r="Q842" i="49"/>
  <c r="R842" i="49"/>
  <c r="O843" i="49"/>
  <c r="T843" i="49" s="1"/>
  <c r="P843" i="49"/>
  <c r="Q843" i="49"/>
  <c r="R843" i="49"/>
  <c r="O844" i="49"/>
  <c r="T844" i="49" s="1"/>
  <c r="P844" i="49"/>
  <c r="Q844" i="49"/>
  <c r="R844" i="49"/>
  <c r="O845" i="49"/>
  <c r="P845" i="49"/>
  <c r="Q845" i="49"/>
  <c r="R845" i="49"/>
  <c r="S845" i="49" s="1"/>
  <c r="O846" i="49"/>
  <c r="P846" i="49"/>
  <c r="Q846" i="49"/>
  <c r="T846" i="49" s="1"/>
  <c r="R846" i="49"/>
  <c r="S846" i="49" s="1"/>
  <c r="O847" i="49"/>
  <c r="P847" i="49"/>
  <c r="Q847" i="49"/>
  <c r="R847" i="49"/>
  <c r="S847" i="49"/>
  <c r="T847" i="49"/>
  <c r="O848" i="49"/>
  <c r="T848" i="49" s="1"/>
  <c r="P848" i="49"/>
  <c r="Q848" i="49"/>
  <c r="R848" i="49"/>
  <c r="S848" i="49" s="1"/>
  <c r="O849" i="49"/>
  <c r="P849" i="49"/>
  <c r="Q849" i="49"/>
  <c r="T849" i="49" s="1"/>
  <c r="R849" i="49"/>
  <c r="S849" i="49"/>
  <c r="O850" i="49"/>
  <c r="P850" i="49"/>
  <c r="Q850" i="49"/>
  <c r="R850" i="49"/>
  <c r="S850" i="49" s="1"/>
  <c r="T850" i="49"/>
  <c r="O851" i="49"/>
  <c r="P851" i="49"/>
  <c r="Q851" i="49"/>
  <c r="R851" i="49"/>
  <c r="S851" i="49" s="1"/>
  <c r="O852" i="49"/>
  <c r="P852" i="49"/>
  <c r="Q852" i="49"/>
  <c r="R852" i="49"/>
  <c r="S852" i="49" s="1"/>
  <c r="T852" i="49"/>
  <c r="O853" i="49"/>
  <c r="T853" i="49" s="1"/>
  <c r="P853" i="49"/>
  <c r="Q853" i="49"/>
  <c r="R853" i="49"/>
  <c r="S853" i="49"/>
  <c r="O854" i="49"/>
  <c r="T854" i="49" s="1"/>
  <c r="P854" i="49"/>
  <c r="Q854" i="49"/>
  <c r="R854" i="49"/>
  <c r="S854" i="49" s="1"/>
  <c r="O855" i="49"/>
  <c r="P855" i="49"/>
  <c r="Q855" i="49"/>
  <c r="T855" i="49" s="1"/>
  <c r="R855" i="49"/>
  <c r="S855" i="49" s="1"/>
  <c r="O856" i="49"/>
  <c r="T856" i="49" s="1"/>
  <c r="P856" i="49"/>
  <c r="Q856" i="49"/>
  <c r="R856" i="49"/>
  <c r="O857" i="49"/>
  <c r="T857" i="49" s="1"/>
  <c r="P857" i="49"/>
  <c r="Q857" i="49"/>
  <c r="R857" i="49"/>
  <c r="S857" i="49" s="1"/>
  <c r="O858" i="49"/>
  <c r="P858" i="49"/>
  <c r="Q858" i="49"/>
  <c r="T858" i="49" s="1"/>
  <c r="R858" i="49"/>
  <c r="O859" i="49"/>
  <c r="T859" i="49" s="1"/>
  <c r="P859" i="49"/>
  <c r="Q859" i="49"/>
  <c r="R859" i="49"/>
  <c r="O860" i="49"/>
  <c r="P860" i="49"/>
  <c r="Q860" i="49"/>
  <c r="R860" i="49"/>
  <c r="S860" i="49" s="1"/>
  <c r="T860" i="49"/>
  <c r="O861" i="49"/>
  <c r="P861" i="49"/>
  <c r="Q861" i="49"/>
  <c r="R861" i="49"/>
  <c r="S861" i="49" s="1"/>
  <c r="O862" i="49"/>
  <c r="T862" i="49" s="1"/>
  <c r="P862" i="49"/>
  <c r="Q862" i="49"/>
  <c r="R862" i="49"/>
  <c r="O863" i="49"/>
  <c r="T863" i="49" s="1"/>
  <c r="P863" i="49"/>
  <c r="Q863" i="49"/>
  <c r="R863" i="49"/>
  <c r="S863" i="49"/>
  <c r="O864" i="49"/>
  <c r="T864" i="49" s="1"/>
  <c r="P864" i="49"/>
  <c r="Q864" i="49"/>
  <c r="R864" i="49"/>
  <c r="S864" i="49" s="1"/>
  <c r="O865" i="49"/>
  <c r="P865" i="49"/>
  <c r="Q865" i="49"/>
  <c r="T865" i="49" s="1"/>
  <c r="R865" i="49"/>
  <c r="S865" i="49" s="1"/>
  <c r="O866" i="49"/>
  <c r="T866" i="49" s="1"/>
  <c r="P866" i="49"/>
  <c r="Q866" i="49"/>
  <c r="R866" i="49"/>
  <c r="O867" i="49"/>
  <c r="P867" i="49"/>
  <c r="Q867" i="49"/>
  <c r="R867" i="49"/>
  <c r="S867" i="49" s="1"/>
  <c r="O868" i="49"/>
  <c r="T868" i="49" s="1"/>
  <c r="P868" i="49"/>
  <c r="Q868" i="49"/>
  <c r="R868" i="49"/>
  <c r="O869" i="49"/>
  <c r="T869" i="49" s="1"/>
  <c r="P869" i="49"/>
  <c r="Q869" i="49"/>
  <c r="R869" i="49"/>
  <c r="S869" i="49" s="1"/>
  <c r="O870" i="49"/>
  <c r="P870" i="49"/>
  <c r="Q870" i="49"/>
  <c r="R870" i="49"/>
  <c r="S870" i="49" s="1"/>
  <c r="T870" i="49"/>
  <c r="O871" i="49"/>
  <c r="P871" i="49"/>
  <c r="Q871" i="49"/>
  <c r="T871" i="49" s="1"/>
  <c r="R871" i="49"/>
  <c r="S871" i="49" s="1"/>
  <c r="O872" i="49"/>
  <c r="P872" i="49"/>
  <c r="Q872" i="49"/>
  <c r="R872" i="49"/>
  <c r="S872" i="49" s="1"/>
  <c r="T872" i="49"/>
  <c r="O873" i="49"/>
  <c r="T873" i="49" s="1"/>
  <c r="P873" i="49"/>
  <c r="Q873" i="49"/>
  <c r="R873" i="49"/>
  <c r="O874" i="49"/>
  <c r="T874" i="49" s="1"/>
  <c r="P874" i="49"/>
  <c r="Q874" i="49"/>
  <c r="R874" i="49"/>
  <c r="O875" i="49"/>
  <c r="T875" i="49" s="1"/>
  <c r="P875" i="49"/>
  <c r="Q875" i="49"/>
  <c r="R875" i="49"/>
  <c r="S875" i="49"/>
  <c r="O876" i="49"/>
  <c r="T876" i="49" s="1"/>
  <c r="P876" i="49"/>
  <c r="Q876" i="49"/>
  <c r="R876" i="49"/>
  <c r="S876" i="49" s="1"/>
  <c r="O877" i="49"/>
  <c r="P877" i="49"/>
  <c r="Q877" i="49"/>
  <c r="R877" i="49"/>
  <c r="O878" i="49"/>
  <c r="P878" i="49"/>
  <c r="Q878" i="49"/>
  <c r="T878" i="49" s="1"/>
  <c r="R878" i="49"/>
  <c r="S878" i="49" s="1"/>
  <c r="O879" i="49"/>
  <c r="P879" i="49"/>
  <c r="Q879" i="49"/>
  <c r="T879" i="49" s="1"/>
  <c r="R879" i="49"/>
  <c r="S879" i="49" s="1"/>
  <c r="O880" i="49"/>
  <c r="T880" i="49" s="1"/>
  <c r="P880" i="49"/>
  <c r="Q880" i="49"/>
  <c r="R880" i="49"/>
  <c r="O881" i="49"/>
  <c r="P881" i="49"/>
  <c r="Q881" i="49"/>
  <c r="T881" i="49" s="1"/>
  <c r="R881" i="49"/>
  <c r="S881" i="49" s="1"/>
  <c r="O882" i="49"/>
  <c r="P882" i="49"/>
  <c r="Q882" i="49"/>
  <c r="R882" i="49"/>
  <c r="T882" i="49"/>
  <c r="O883" i="49"/>
  <c r="T883" i="49" s="1"/>
  <c r="P883" i="49"/>
  <c r="Q883" i="49"/>
  <c r="R883" i="49"/>
  <c r="S883" i="49" s="1"/>
  <c r="O884" i="49"/>
  <c r="P884" i="49"/>
  <c r="Q884" i="49"/>
  <c r="T884" i="49" s="1"/>
  <c r="R884" i="49"/>
  <c r="S884" i="49" s="1"/>
  <c r="O885" i="49"/>
  <c r="P885" i="49"/>
  <c r="Q885" i="49"/>
  <c r="R885" i="49"/>
  <c r="O886" i="49"/>
  <c r="P886" i="49"/>
  <c r="Q886" i="49"/>
  <c r="R886" i="49"/>
  <c r="S886" i="49" s="1"/>
  <c r="T886" i="49"/>
  <c r="O887" i="49"/>
  <c r="T887" i="49" s="1"/>
  <c r="P887" i="49"/>
  <c r="Q887" i="49"/>
  <c r="R887" i="49"/>
  <c r="S887" i="49"/>
  <c r="O888" i="49"/>
  <c r="P888" i="49"/>
  <c r="Q888" i="49"/>
  <c r="R888" i="49"/>
  <c r="O889" i="49"/>
  <c r="P889" i="49"/>
  <c r="Q889" i="49"/>
  <c r="R889" i="49"/>
  <c r="S889" i="49" s="1"/>
  <c r="T889" i="49"/>
  <c r="O890" i="49"/>
  <c r="T890" i="49" s="1"/>
  <c r="P890" i="49"/>
  <c r="Q890" i="49"/>
  <c r="R890" i="49"/>
  <c r="S890" i="49" s="1"/>
  <c r="O891" i="49"/>
  <c r="S891" i="49" s="1"/>
  <c r="P891" i="49"/>
  <c r="Q891" i="49"/>
  <c r="R891" i="49"/>
  <c r="O892" i="49"/>
  <c r="P892" i="49"/>
  <c r="Q892" i="49"/>
  <c r="R892" i="49"/>
  <c r="S892" i="49" s="1"/>
  <c r="T892" i="49"/>
  <c r="O893" i="49"/>
  <c r="T893" i="49" s="1"/>
  <c r="P893" i="49"/>
  <c r="Q893" i="49"/>
  <c r="R893" i="49"/>
  <c r="O894" i="49"/>
  <c r="P894" i="49"/>
  <c r="Q894" i="49"/>
  <c r="T894" i="49" s="1"/>
  <c r="R894" i="49"/>
  <c r="S894" i="49" s="1"/>
  <c r="O895" i="49"/>
  <c r="P895" i="49"/>
  <c r="Q895" i="49"/>
  <c r="T895" i="49" s="1"/>
  <c r="R895" i="49"/>
  <c r="S895" i="49" s="1"/>
  <c r="O896" i="49"/>
  <c r="P896" i="49"/>
  <c r="Q896" i="49"/>
  <c r="R896" i="49"/>
  <c r="T896" i="49"/>
  <c r="O897" i="49"/>
  <c r="T897" i="49" s="1"/>
  <c r="P897" i="49"/>
  <c r="Q897" i="49"/>
  <c r="R897" i="49"/>
  <c r="S897" i="49"/>
  <c r="O898" i="49"/>
  <c r="P898" i="49"/>
  <c r="Q898" i="49"/>
  <c r="T898" i="49" s="1"/>
  <c r="R898" i="49"/>
  <c r="S898" i="49" s="1"/>
  <c r="O899" i="49"/>
  <c r="T899" i="49" s="1"/>
  <c r="P899" i="49"/>
  <c r="Q899" i="49"/>
  <c r="R899" i="49"/>
  <c r="S899" i="49"/>
  <c r="O900" i="49"/>
  <c r="T900" i="49" s="1"/>
  <c r="P900" i="49"/>
  <c r="Q900" i="49"/>
  <c r="R900" i="49"/>
  <c r="O901" i="49"/>
  <c r="P901" i="49"/>
  <c r="Q901" i="49"/>
  <c r="R901" i="49"/>
  <c r="S901" i="49" s="1"/>
  <c r="O902" i="49"/>
  <c r="T902" i="49" s="1"/>
  <c r="P902" i="49"/>
  <c r="Q902" i="49"/>
  <c r="R902" i="49"/>
  <c r="O903" i="49"/>
  <c r="T903" i="49" s="1"/>
  <c r="P903" i="49"/>
  <c r="Q903" i="49"/>
  <c r="R903" i="49"/>
  <c r="S903" i="49" s="1"/>
  <c r="O904" i="49"/>
  <c r="P904" i="49"/>
  <c r="Q904" i="49"/>
  <c r="R904" i="49"/>
  <c r="S904" i="49" s="1"/>
  <c r="O905" i="49"/>
  <c r="T905" i="49" s="1"/>
  <c r="P905" i="49"/>
  <c r="Q905" i="49"/>
  <c r="R905" i="49"/>
  <c r="O906" i="49"/>
  <c r="P906" i="49"/>
  <c r="Q906" i="49"/>
  <c r="R906" i="49"/>
  <c r="S906" i="49" s="1"/>
  <c r="T906" i="49"/>
  <c r="O907" i="49"/>
  <c r="P907" i="49"/>
  <c r="Q907" i="49"/>
  <c r="R907" i="49"/>
  <c r="S907" i="49" s="1"/>
  <c r="O908" i="49"/>
  <c r="T908" i="49" s="1"/>
  <c r="P908" i="49"/>
  <c r="Q908" i="49"/>
  <c r="R908" i="49"/>
  <c r="O909" i="49"/>
  <c r="T909" i="49" s="1"/>
  <c r="P909" i="49"/>
  <c r="Q909" i="49"/>
  <c r="R909" i="49"/>
  <c r="S909" i="49"/>
  <c r="O910" i="49"/>
  <c r="T910" i="49" s="1"/>
  <c r="P910" i="49"/>
  <c r="Q910" i="49"/>
  <c r="R910" i="49"/>
  <c r="S910" i="49" s="1"/>
  <c r="O911" i="49"/>
  <c r="P911" i="49"/>
  <c r="Q911" i="49"/>
  <c r="T911" i="49" s="1"/>
  <c r="R911" i="49"/>
  <c r="S911" i="49" s="1"/>
  <c r="O912" i="49"/>
  <c r="T912" i="49" s="1"/>
  <c r="P912" i="49"/>
  <c r="Q912" i="49"/>
  <c r="R912" i="49"/>
  <c r="O913" i="49"/>
  <c r="T913" i="49" s="1"/>
  <c r="P913" i="49"/>
  <c r="Q913" i="49"/>
  <c r="R913" i="49"/>
  <c r="S913" i="49"/>
  <c r="O914" i="49"/>
  <c r="T914" i="49" s="1"/>
  <c r="P914" i="49"/>
  <c r="Q914" i="49"/>
  <c r="R914" i="49"/>
  <c r="O915" i="49"/>
  <c r="T915" i="49" s="1"/>
  <c r="P915" i="49"/>
  <c r="Q915" i="49"/>
  <c r="R915" i="49"/>
  <c r="S915" i="49" s="1"/>
  <c r="O916" i="49"/>
  <c r="P916" i="49"/>
  <c r="Q916" i="49"/>
  <c r="R916" i="49"/>
  <c r="S916" i="49" s="1"/>
  <c r="T916" i="49"/>
  <c r="O917" i="49"/>
  <c r="P917" i="49"/>
  <c r="Q917" i="49"/>
  <c r="R917" i="49"/>
  <c r="S917" i="49" s="1"/>
  <c r="O918" i="49"/>
  <c r="P918" i="49"/>
  <c r="Q918" i="49"/>
  <c r="T918" i="49" s="1"/>
  <c r="R918" i="49"/>
  <c r="S918" i="49" s="1"/>
  <c r="O919" i="49"/>
  <c r="P919" i="49"/>
  <c r="Q919" i="49"/>
  <c r="T919" i="49" s="1"/>
  <c r="R919" i="49"/>
  <c r="O920" i="49"/>
  <c r="P920" i="49"/>
  <c r="Q920" i="49"/>
  <c r="T920" i="49" s="1"/>
  <c r="R920" i="49"/>
  <c r="S920" i="49" s="1"/>
  <c r="O921" i="49"/>
  <c r="P921" i="49"/>
  <c r="Q921" i="49"/>
  <c r="T921" i="49" s="1"/>
  <c r="R921" i="49"/>
  <c r="O922" i="49"/>
  <c r="P922" i="49"/>
  <c r="Q922" i="49"/>
  <c r="T922" i="49" s="1"/>
  <c r="R922" i="49"/>
  <c r="S922" i="49" s="1"/>
  <c r="O923" i="49"/>
  <c r="P923" i="49"/>
  <c r="Q923" i="49"/>
  <c r="T923" i="49" s="1"/>
  <c r="R923" i="49"/>
  <c r="O924" i="49"/>
  <c r="P924" i="49"/>
  <c r="Q924" i="49"/>
  <c r="T924" i="49" s="1"/>
  <c r="R924" i="49"/>
  <c r="S924" i="49" s="1"/>
  <c r="O925" i="49"/>
  <c r="P925" i="49"/>
  <c r="Q925" i="49"/>
  <c r="T925" i="49" s="1"/>
  <c r="R925" i="49"/>
  <c r="O926" i="49"/>
  <c r="P926" i="49"/>
  <c r="Q926" i="49"/>
  <c r="T926" i="49" s="1"/>
  <c r="R926" i="49"/>
  <c r="S926" i="49" s="1"/>
  <c r="O927" i="49"/>
  <c r="P927" i="49"/>
  <c r="Q927" i="49"/>
  <c r="T927" i="49" s="1"/>
  <c r="R927" i="49"/>
  <c r="O928" i="49"/>
  <c r="P928" i="49"/>
  <c r="Q928" i="49"/>
  <c r="T928" i="49" s="1"/>
  <c r="R928" i="49"/>
  <c r="S928" i="49" s="1"/>
  <c r="O929" i="49"/>
  <c r="P929" i="49"/>
  <c r="Q929" i="49"/>
  <c r="T929" i="49" s="1"/>
  <c r="R929" i="49"/>
  <c r="O930" i="49"/>
  <c r="P930" i="49"/>
  <c r="Q930" i="49"/>
  <c r="R930" i="49"/>
  <c r="S930" i="49" s="1"/>
  <c r="O931" i="49"/>
  <c r="P931" i="49"/>
  <c r="Q931" i="49"/>
  <c r="T931" i="49" s="1"/>
  <c r="R931" i="49"/>
  <c r="O932" i="49"/>
  <c r="P932" i="49"/>
  <c r="Q932" i="49"/>
  <c r="T932" i="49" s="1"/>
  <c r="R932" i="49"/>
  <c r="S932" i="49" s="1"/>
  <c r="O933" i="49"/>
  <c r="P933" i="49"/>
  <c r="Q933" i="49"/>
  <c r="T933" i="49" s="1"/>
  <c r="R933" i="49"/>
  <c r="O934" i="49"/>
  <c r="P934" i="49"/>
  <c r="Q934" i="49"/>
  <c r="T934" i="49" s="1"/>
  <c r="R934" i="49"/>
  <c r="S934" i="49" s="1"/>
  <c r="O935" i="49"/>
  <c r="P935" i="49"/>
  <c r="Q935" i="49"/>
  <c r="T935" i="49" s="1"/>
  <c r="R935" i="49"/>
  <c r="O936" i="49"/>
  <c r="P936" i="49"/>
  <c r="Q936" i="49"/>
  <c r="T936" i="49" s="1"/>
  <c r="R936" i="49"/>
  <c r="S936" i="49" s="1"/>
  <c r="O937" i="49"/>
  <c r="P937" i="49"/>
  <c r="Q937" i="49"/>
  <c r="T937" i="49" s="1"/>
  <c r="R937" i="49"/>
  <c r="O938" i="49"/>
  <c r="P938" i="49"/>
  <c r="Q938" i="49"/>
  <c r="R938" i="49"/>
  <c r="S938" i="49" s="1"/>
  <c r="O939" i="49"/>
  <c r="P939" i="49"/>
  <c r="Q939" i="49"/>
  <c r="R939" i="49"/>
  <c r="O940" i="49"/>
  <c r="P940" i="49"/>
  <c r="Q940" i="49"/>
  <c r="R940" i="49"/>
  <c r="S940" i="49" s="1"/>
  <c r="O941" i="49"/>
  <c r="P941" i="49"/>
  <c r="Q941" i="49"/>
  <c r="R941" i="49"/>
  <c r="O942" i="49"/>
  <c r="P942" i="49"/>
  <c r="Q942" i="49"/>
  <c r="R942" i="49"/>
  <c r="S942" i="49" s="1"/>
  <c r="O943" i="49"/>
  <c r="P943" i="49"/>
  <c r="Q943" i="49"/>
  <c r="T943" i="49" s="1"/>
  <c r="R943" i="49"/>
  <c r="O944" i="49"/>
  <c r="P944" i="49"/>
  <c r="Q944" i="49"/>
  <c r="R944" i="49"/>
  <c r="S944" i="49" s="1"/>
  <c r="O945" i="49"/>
  <c r="P945" i="49"/>
  <c r="Q945" i="49"/>
  <c r="R945" i="49"/>
  <c r="O946" i="49"/>
  <c r="P946" i="49"/>
  <c r="Q946" i="49"/>
  <c r="R946" i="49"/>
  <c r="S946" i="49" s="1"/>
  <c r="O947" i="49"/>
  <c r="P947" i="49"/>
  <c r="Q947" i="49"/>
  <c r="R947" i="49"/>
  <c r="O948" i="49"/>
  <c r="P948" i="49"/>
  <c r="Q948" i="49"/>
  <c r="R948" i="49"/>
  <c r="S948" i="49" s="1"/>
  <c r="O949" i="49"/>
  <c r="P949" i="49"/>
  <c r="Q949" i="49"/>
  <c r="R949" i="49"/>
  <c r="O950" i="49"/>
  <c r="P950" i="49"/>
  <c r="Q950" i="49"/>
  <c r="R950" i="49"/>
  <c r="S950" i="49" s="1"/>
  <c r="O951" i="49"/>
  <c r="P951" i="49"/>
  <c r="Q951" i="49"/>
  <c r="R951" i="49"/>
  <c r="O952" i="49"/>
  <c r="P952" i="49"/>
  <c r="Q952" i="49"/>
  <c r="R952" i="49"/>
  <c r="S952" i="49" s="1"/>
  <c r="O953" i="49"/>
  <c r="P953" i="49"/>
  <c r="Q953" i="49"/>
  <c r="R953" i="49"/>
  <c r="O954" i="49"/>
  <c r="P954" i="49"/>
  <c r="Q954" i="49"/>
  <c r="R954" i="49"/>
  <c r="S954" i="49" s="1"/>
  <c r="O955" i="49"/>
  <c r="P955" i="49"/>
  <c r="Q955" i="49"/>
  <c r="R955" i="49"/>
  <c r="O956" i="49"/>
  <c r="P956" i="49"/>
  <c r="Q956" i="49"/>
  <c r="R956" i="49"/>
  <c r="S956" i="49" s="1"/>
  <c r="O957" i="49"/>
  <c r="P957" i="49"/>
  <c r="Q957" i="49"/>
  <c r="R957" i="49"/>
  <c r="O958" i="49"/>
  <c r="P958" i="49"/>
  <c r="Q958" i="49"/>
  <c r="R958" i="49"/>
  <c r="S958" i="49" s="1"/>
  <c r="O959" i="49"/>
  <c r="P959" i="49"/>
  <c r="Q959" i="49"/>
  <c r="R959" i="49"/>
  <c r="O960" i="49"/>
  <c r="P960" i="49"/>
  <c r="Q960" i="49"/>
  <c r="R960" i="49"/>
  <c r="S960" i="49" s="1"/>
  <c r="O961" i="49"/>
  <c r="P961" i="49"/>
  <c r="Q961" i="49"/>
  <c r="R961" i="49"/>
  <c r="O962" i="49"/>
  <c r="P962" i="49"/>
  <c r="Q962" i="49"/>
  <c r="R962" i="49"/>
  <c r="S962" i="49" s="1"/>
  <c r="O963" i="49"/>
  <c r="P963" i="49"/>
  <c r="Q963" i="49"/>
  <c r="R963" i="49"/>
  <c r="O964" i="49"/>
  <c r="P964" i="49"/>
  <c r="Q964" i="49"/>
  <c r="R964" i="49"/>
  <c r="S964" i="49" s="1"/>
  <c r="O965" i="49"/>
  <c r="T965" i="49" s="1"/>
  <c r="P965" i="49"/>
  <c r="Q965" i="49"/>
  <c r="R965" i="49"/>
  <c r="O966" i="49"/>
  <c r="P966" i="49"/>
  <c r="Q966" i="49"/>
  <c r="R966" i="49"/>
  <c r="S966" i="49" s="1"/>
  <c r="O967" i="49"/>
  <c r="P967" i="49"/>
  <c r="Q967" i="49"/>
  <c r="R967" i="49"/>
  <c r="O968" i="49"/>
  <c r="P968" i="49"/>
  <c r="Q968" i="49"/>
  <c r="T968" i="49" s="1"/>
  <c r="R968" i="49"/>
  <c r="S968" i="49" s="1"/>
  <c r="O969" i="49"/>
  <c r="P969" i="49"/>
  <c r="Q969" i="49"/>
  <c r="T969" i="49" s="1"/>
  <c r="R969" i="49"/>
  <c r="O970" i="49"/>
  <c r="P970" i="49"/>
  <c r="Q970" i="49"/>
  <c r="T970" i="49" s="1"/>
  <c r="R970" i="49"/>
  <c r="S970" i="49" s="1"/>
  <c r="O971" i="49"/>
  <c r="P971" i="49"/>
  <c r="Q971" i="49"/>
  <c r="T971" i="49" s="1"/>
  <c r="R971" i="49"/>
  <c r="O972" i="49"/>
  <c r="P972" i="49"/>
  <c r="Q972" i="49"/>
  <c r="T972" i="49" s="1"/>
  <c r="R972" i="49"/>
  <c r="S972" i="49" s="1"/>
  <c r="O973" i="49"/>
  <c r="P973" i="49"/>
  <c r="Q973" i="49"/>
  <c r="T973" i="49" s="1"/>
  <c r="R973" i="49"/>
  <c r="O974" i="49"/>
  <c r="P974" i="49"/>
  <c r="Q974" i="49"/>
  <c r="T974" i="49" s="1"/>
  <c r="R974" i="49"/>
  <c r="S974" i="49" s="1"/>
  <c r="O975" i="49"/>
  <c r="P975" i="49"/>
  <c r="Q975" i="49"/>
  <c r="T975" i="49" s="1"/>
  <c r="R975" i="49"/>
  <c r="O976" i="49"/>
  <c r="P976" i="49"/>
  <c r="Q976" i="49"/>
  <c r="T976" i="49" s="1"/>
  <c r="R976" i="49"/>
  <c r="S976" i="49" s="1"/>
  <c r="O977" i="49"/>
  <c r="P977" i="49"/>
  <c r="Q977" i="49"/>
  <c r="T977" i="49" s="1"/>
  <c r="R977" i="49"/>
  <c r="O978" i="49"/>
  <c r="P978" i="49"/>
  <c r="Q978" i="49"/>
  <c r="T978" i="49" s="1"/>
  <c r="R978" i="49"/>
  <c r="S978" i="49" s="1"/>
  <c r="O979" i="49"/>
  <c r="P979" i="49"/>
  <c r="Q979" i="49"/>
  <c r="T979" i="49" s="1"/>
  <c r="R979" i="49"/>
  <c r="O980" i="49"/>
  <c r="P980" i="49"/>
  <c r="Q980" i="49"/>
  <c r="T980" i="49" s="1"/>
  <c r="R980" i="49"/>
  <c r="S980" i="49" s="1"/>
  <c r="O981" i="49"/>
  <c r="P981" i="49"/>
  <c r="Q981" i="49"/>
  <c r="T981" i="49" s="1"/>
  <c r="R981" i="49"/>
  <c r="O982" i="49"/>
  <c r="P982" i="49"/>
  <c r="Q982" i="49"/>
  <c r="T982" i="49" s="1"/>
  <c r="R982" i="49"/>
  <c r="S982" i="49" s="1"/>
  <c r="O983" i="49"/>
  <c r="P983" i="49"/>
  <c r="Q983" i="49"/>
  <c r="T983" i="49" s="1"/>
  <c r="R983" i="49"/>
  <c r="O984" i="49"/>
  <c r="P984" i="49"/>
  <c r="Q984" i="49"/>
  <c r="T984" i="49" s="1"/>
  <c r="R984" i="49"/>
  <c r="S984" i="49" s="1"/>
  <c r="O985" i="49"/>
  <c r="P985" i="49"/>
  <c r="Q985" i="49"/>
  <c r="T985" i="49" s="1"/>
  <c r="R985" i="49"/>
  <c r="O986" i="49"/>
  <c r="P986" i="49"/>
  <c r="Q986" i="49"/>
  <c r="T986" i="49" s="1"/>
  <c r="R986" i="49"/>
  <c r="S986" i="49" s="1"/>
  <c r="O987" i="49"/>
  <c r="P987" i="49"/>
  <c r="Q987" i="49"/>
  <c r="T987" i="49" s="1"/>
  <c r="R987" i="49"/>
  <c r="O988" i="49"/>
  <c r="P988" i="49"/>
  <c r="Q988" i="49"/>
  <c r="T988" i="49" s="1"/>
  <c r="R988" i="49"/>
  <c r="S988" i="49" s="1"/>
  <c r="O989" i="49"/>
  <c r="P989" i="49"/>
  <c r="Q989" i="49"/>
  <c r="T989" i="49" s="1"/>
  <c r="R989" i="49"/>
  <c r="O990" i="49"/>
  <c r="P990" i="49"/>
  <c r="Q990" i="49"/>
  <c r="T990" i="49" s="1"/>
  <c r="R990" i="49"/>
  <c r="S990" i="49" s="1"/>
  <c r="O991" i="49"/>
  <c r="P991" i="49"/>
  <c r="Q991" i="49"/>
  <c r="R991" i="49"/>
  <c r="O992" i="49"/>
  <c r="P992" i="49"/>
  <c r="Q992" i="49"/>
  <c r="R992" i="49"/>
  <c r="S992" i="49" s="1"/>
  <c r="O993" i="49"/>
  <c r="P993" i="49"/>
  <c r="Q993" i="49"/>
  <c r="R993" i="49"/>
  <c r="O994" i="49"/>
  <c r="P994" i="49"/>
  <c r="Q994" i="49"/>
  <c r="R994" i="49"/>
  <c r="S994" i="49" s="1"/>
  <c r="O995" i="49"/>
  <c r="P995" i="49"/>
  <c r="Q995" i="49"/>
  <c r="R995" i="49"/>
  <c r="O996" i="49"/>
  <c r="P996" i="49"/>
  <c r="Q996" i="49"/>
  <c r="R996" i="49"/>
  <c r="S996" i="49" s="1"/>
  <c r="O997" i="49"/>
  <c r="P997" i="49"/>
  <c r="Q997" i="49"/>
  <c r="R997" i="49"/>
  <c r="O998" i="49"/>
  <c r="P998" i="49"/>
  <c r="Q998" i="49"/>
  <c r="R998" i="49"/>
  <c r="S998" i="49" s="1"/>
  <c r="O999" i="49"/>
  <c r="P999" i="49"/>
  <c r="Q999" i="49"/>
  <c r="R999" i="49"/>
  <c r="O1000" i="49"/>
  <c r="P1000" i="49"/>
  <c r="Q1000" i="49"/>
  <c r="R1000" i="49"/>
  <c r="S1000" i="49" s="1"/>
  <c r="O1001" i="49"/>
  <c r="P1001" i="49"/>
  <c r="Q1001" i="49"/>
  <c r="R1001" i="49"/>
  <c r="O1002" i="49"/>
  <c r="P1002" i="49"/>
  <c r="Q1002" i="49"/>
  <c r="R1002" i="49"/>
  <c r="S1002" i="49" s="1"/>
  <c r="O1003" i="49"/>
  <c r="P1003" i="49"/>
  <c r="Q1003" i="49"/>
  <c r="R1003" i="49"/>
  <c r="O1004" i="49"/>
  <c r="P1004" i="49"/>
  <c r="Q1004" i="49"/>
  <c r="R1004" i="49"/>
  <c r="S1004" i="49" s="1"/>
  <c r="O1005" i="49"/>
  <c r="P1005" i="49"/>
  <c r="Q1005" i="49"/>
  <c r="R1005" i="49"/>
  <c r="O1006" i="49"/>
  <c r="P1006" i="49"/>
  <c r="Q1006" i="49"/>
  <c r="R1006" i="49"/>
  <c r="S1006" i="49" s="1"/>
  <c r="O1007" i="49"/>
  <c r="P1007" i="49"/>
  <c r="Q1007" i="49"/>
  <c r="R1007" i="49"/>
  <c r="O1008" i="49"/>
  <c r="P1008" i="49"/>
  <c r="Q1008" i="49"/>
  <c r="R1008" i="49"/>
  <c r="S1008" i="49" s="1"/>
  <c r="O1009" i="49"/>
  <c r="T1009" i="49" s="1"/>
  <c r="P1009" i="49"/>
  <c r="Q1009" i="49"/>
  <c r="R1009" i="49"/>
  <c r="O1010" i="49"/>
  <c r="P1010" i="49"/>
  <c r="Q1010" i="49"/>
  <c r="R1010" i="49"/>
  <c r="O1011" i="49"/>
  <c r="T1011" i="49" s="1"/>
  <c r="P1011" i="49"/>
  <c r="Q1011" i="49"/>
  <c r="R1011" i="49"/>
  <c r="O1012" i="49"/>
  <c r="P1012" i="49"/>
  <c r="Q1012" i="49"/>
  <c r="R1012" i="49"/>
  <c r="S1012" i="49" s="1"/>
  <c r="O1013" i="49"/>
  <c r="T1013" i="49" s="1"/>
  <c r="P1013" i="49"/>
  <c r="Q1013" i="49"/>
  <c r="R1013" i="49"/>
  <c r="O1014" i="49"/>
  <c r="P1014" i="49"/>
  <c r="Q1014" i="49"/>
  <c r="R1014" i="49"/>
  <c r="S1014" i="49" s="1"/>
  <c r="O1015" i="49"/>
  <c r="T1015" i="49" s="1"/>
  <c r="P1015" i="49"/>
  <c r="Q1015" i="49"/>
  <c r="R1015" i="49"/>
  <c r="O1016" i="49"/>
  <c r="P1016" i="49"/>
  <c r="Q1016" i="49"/>
  <c r="R1016" i="49"/>
  <c r="S1016" i="49" s="1"/>
  <c r="O1017" i="49"/>
  <c r="T1017" i="49" s="1"/>
  <c r="P1017" i="49"/>
  <c r="Q1017" i="49"/>
  <c r="R1017" i="49"/>
  <c r="O1018" i="49"/>
  <c r="P1018" i="49"/>
  <c r="Q1018" i="49"/>
  <c r="R1018" i="49"/>
  <c r="S1018" i="49" s="1"/>
  <c r="O1019" i="49"/>
  <c r="T1019" i="49" s="1"/>
  <c r="P1019" i="49"/>
  <c r="Q1019" i="49"/>
  <c r="R1019" i="49"/>
  <c r="O1020" i="49"/>
  <c r="P1020" i="49"/>
  <c r="Q1020" i="49"/>
  <c r="R1020" i="49"/>
  <c r="S1020" i="49" s="1"/>
  <c r="O1021" i="49"/>
  <c r="T1021" i="49" s="1"/>
  <c r="P1021" i="49"/>
  <c r="Q1021" i="49"/>
  <c r="R1021" i="49"/>
  <c r="O1022" i="49"/>
  <c r="P1022" i="49"/>
  <c r="Q1022" i="49"/>
  <c r="R1022" i="49"/>
  <c r="S1022" i="49" s="1"/>
  <c r="O1023" i="49"/>
  <c r="T1023" i="49" s="1"/>
  <c r="P1023" i="49"/>
  <c r="Q1023" i="49"/>
  <c r="R1023" i="49"/>
  <c r="O1024" i="49"/>
  <c r="P1024" i="49"/>
  <c r="Q1024" i="49"/>
  <c r="R1024" i="49"/>
  <c r="S1024" i="49" s="1"/>
  <c r="O1025" i="49"/>
  <c r="T1025" i="49" s="1"/>
  <c r="P1025" i="49"/>
  <c r="Q1025" i="49"/>
  <c r="R1025" i="49"/>
  <c r="O1026" i="49"/>
  <c r="P1026" i="49"/>
  <c r="Q1026" i="49"/>
  <c r="R1026" i="49"/>
  <c r="S1026" i="49" s="1"/>
  <c r="O1027" i="49"/>
  <c r="T1027" i="49" s="1"/>
  <c r="P1027" i="49"/>
  <c r="Q1027" i="49"/>
  <c r="R1027" i="49"/>
  <c r="O1028" i="49"/>
  <c r="P1028" i="49"/>
  <c r="Q1028" i="49"/>
  <c r="R1028" i="49"/>
  <c r="S1028" i="49" s="1"/>
  <c r="O1029" i="49"/>
  <c r="T1029" i="49" s="1"/>
  <c r="P1029" i="49"/>
  <c r="Q1029" i="49"/>
  <c r="R1029" i="49"/>
  <c r="O1030" i="49"/>
  <c r="P1030" i="49"/>
  <c r="Q1030" i="49"/>
  <c r="R1030" i="49"/>
  <c r="S1030" i="49" s="1"/>
  <c r="O1031" i="49"/>
  <c r="T1031" i="49" s="1"/>
  <c r="P1031" i="49"/>
  <c r="Q1031" i="49"/>
  <c r="R1031" i="49"/>
  <c r="O1032" i="49"/>
  <c r="P1032" i="49"/>
  <c r="Q1032" i="49"/>
  <c r="R1032" i="49"/>
  <c r="S1032" i="49" s="1"/>
  <c r="O1033" i="49"/>
  <c r="T1033" i="49" s="1"/>
  <c r="P1033" i="49"/>
  <c r="Q1033" i="49"/>
  <c r="R1033" i="49"/>
  <c r="O1034" i="49"/>
  <c r="P1034" i="49"/>
  <c r="Q1034" i="49"/>
  <c r="R1034" i="49"/>
  <c r="S1034" i="49" s="1"/>
  <c r="O1035" i="49"/>
  <c r="T1035" i="49" s="1"/>
  <c r="P1035" i="49"/>
  <c r="Q1035" i="49"/>
  <c r="R1035" i="49"/>
  <c r="O1036" i="49"/>
  <c r="P1036" i="49"/>
  <c r="Q1036" i="49"/>
  <c r="R1036" i="49"/>
  <c r="S1036" i="49" s="1"/>
  <c r="O1037" i="49"/>
  <c r="T1037" i="49" s="1"/>
  <c r="P1037" i="49"/>
  <c r="Q1037" i="49"/>
  <c r="R1037" i="49"/>
  <c r="O1038" i="49"/>
  <c r="P1038" i="49"/>
  <c r="Q1038" i="49"/>
  <c r="R1038" i="49"/>
  <c r="S1038" i="49" s="1"/>
  <c r="O1039" i="49"/>
  <c r="T1039" i="49" s="1"/>
  <c r="P1039" i="49"/>
  <c r="Q1039" i="49"/>
  <c r="R1039" i="49"/>
  <c r="O1040" i="49"/>
  <c r="P1040" i="49"/>
  <c r="Q1040" i="49"/>
  <c r="R1040" i="49"/>
  <c r="S1040" i="49" s="1"/>
  <c r="O1041" i="49"/>
  <c r="T1041" i="49" s="1"/>
  <c r="P1041" i="49"/>
  <c r="Q1041" i="49"/>
  <c r="R1041" i="49"/>
  <c r="O1042" i="49"/>
  <c r="P1042" i="49"/>
  <c r="Q1042" i="49"/>
  <c r="R1042" i="49"/>
  <c r="S1042" i="49" s="1"/>
  <c r="O1043" i="49"/>
  <c r="T1043" i="49" s="1"/>
  <c r="P1043" i="49"/>
  <c r="Q1043" i="49"/>
  <c r="R1043" i="49"/>
  <c r="O1044" i="49"/>
  <c r="P1044" i="49"/>
  <c r="Q1044" i="49"/>
  <c r="R1044" i="49"/>
  <c r="S1044" i="49" s="1"/>
  <c r="O1045" i="49"/>
  <c r="T1045" i="49" s="1"/>
  <c r="P1045" i="49"/>
  <c r="Q1045" i="49"/>
  <c r="R1045" i="49"/>
  <c r="O1046" i="49"/>
  <c r="P1046" i="49"/>
  <c r="Q1046" i="49"/>
  <c r="R1046" i="49"/>
  <c r="S1046" i="49" s="1"/>
  <c r="O1047" i="49"/>
  <c r="T1047" i="49" s="1"/>
  <c r="P1047" i="49"/>
  <c r="Q1047" i="49"/>
  <c r="R1047" i="49"/>
  <c r="O1048" i="49"/>
  <c r="P1048" i="49"/>
  <c r="Q1048" i="49"/>
  <c r="R1048" i="49"/>
  <c r="S1048" i="49" s="1"/>
  <c r="O1049" i="49"/>
  <c r="T1049" i="49" s="1"/>
  <c r="P1049" i="49"/>
  <c r="Q1049" i="49"/>
  <c r="R1049" i="49"/>
  <c r="S1049" i="49" s="1"/>
  <c r="O1050" i="49"/>
  <c r="P1050" i="49"/>
  <c r="Q1050" i="49"/>
  <c r="R1050" i="49"/>
  <c r="S1050" i="49" s="1"/>
  <c r="O1051" i="49"/>
  <c r="T1051" i="49" s="1"/>
  <c r="P1051" i="49"/>
  <c r="Q1051" i="49"/>
  <c r="R1051" i="49"/>
  <c r="O1052" i="49"/>
  <c r="P1052" i="49"/>
  <c r="Q1052" i="49"/>
  <c r="R1052" i="49"/>
  <c r="O1053" i="49"/>
  <c r="T1053" i="49" s="1"/>
  <c r="P1053" i="49"/>
  <c r="Q1053" i="49"/>
  <c r="R1053" i="49"/>
  <c r="S1053" i="49"/>
  <c r="O1054" i="49"/>
  <c r="P1054" i="49"/>
  <c r="Q1054" i="49"/>
  <c r="R1054" i="49"/>
  <c r="S1054" i="49" s="1"/>
  <c r="O1055" i="49"/>
  <c r="P1055" i="49"/>
  <c r="Q1055" i="49"/>
  <c r="R1055" i="49"/>
  <c r="S1055" i="49" s="1"/>
  <c r="O1056" i="49"/>
  <c r="P1056" i="49"/>
  <c r="Q1056" i="49"/>
  <c r="R1056" i="49"/>
  <c r="O1057" i="49"/>
  <c r="P1057" i="49"/>
  <c r="Q1057" i="49"/>
  <c r="R1057" i="49"/>
  <c r="S1057" i="49"/>
  <c r="O1058" i="49"/>
  <c r="P1058" i="49"/>
  <c r="Q1058" i="49"/>
  <c r="R1058" i="49"/>
  <c r="O1059" i="49"/>
  <c r="T1059" i="49" s="1"/>
  <c r="P1059" i="49"/>
  <c r="Q1059" i="49"/>
  <c r="R1059" i="49"/>
  <c r="S1059" i="49" s="1"/>
  <c r="O1060" i="49"/>
  <c r="P1060" i="49"/>
  <c r="Q1060" i="49"/>
  <c r="R1060" i="49"/>
  <c r="O1061" i="49"/>
  <c r="T1061" i="49" s="1"/>
  <c r="P1061" i="49"/>
  <c r="Q1061" i="49"/>
  <c r="R1061" i="49"/>
  <c r="O1062" i="49"/>
  <c r="P1062" i="49"/>
  <c r="Q1062" i="49"/>
  <c r="R1062" i="49"/>
  <c r="S1062" i="49" s="1"/>
  <c r="O1063" i="49"/>
  <c r="P1063" i="49"/>
  <c r="Q1063" i="49"/>
  <c r="R1063" i="49"/>
  <c r="S1063" i="49" s="1"/>
  <c r="O1064" i="49"/>
  <c r="P1064" i="49"/>
  <c r="Q1064" i="49"/>
  <c r="R1064" i="49"/>
  <c r="S1064" i="49" s="1"/>
  <c r="O1065" i="49"/>
  <c r="T1065" i="49" s="1"/>
  <c r="P1065" i="49"/>
  <c r="Q1065" i="49"/>
  <c r="R1065" i="49"/>
  <c r="S1065" i="49" s="1"/>
  <c r="O1066" i="49"/>
  <c r="P1066" i="49"/>
  <c r="Q1066" i="49"/>
  <c r="R1066" i="49"/>
  <c r="S1066" i="49" s="1"/>
  <c r="O1067" i="49"/>
  <c r="T1067" i="49" s="1"/>
  <c r="P1067" i="49"/>
  <c r="Q1067" i="49"/>
  <c r="R1067" i="49"/>
  <c r="O1068" i="49"/>
  <c r="P1068" i="49"/>
  <c r="Q1068" i="49"/>
  <c r="R1068" i="49"/>
  <c r="O1069" i="49"/>
  <c r="T1069" i="49" s="1"/>
  <c r="P1069" i="49"/>
  <c r="Q1069" i="49"/>
  <c r="R1069" i="49"/>
  <c r="S1069" i="49"/>
  <c r="O1070" i="49"/>
  <c r="P1070" i="49"/>
  <c r="Q1070" i="49"/>
  <c r="R1070" i="49"/>
  <c r="S1070" i="49" s="1"/>
  <c r="O1071" i="49"/>
  <c r="P1071" i="49"/>
  <c r="Q1071" i="49"/>
  <c r="R1071" i="49"/>
  <c r="S1071" i="49" s="1"/>
  <c r="O1072" i="49"/>
  <c r="P1072" i="49"/>
  <c r="Q1072" i="49"/>
  <c r="R1072" i="49"/>
  <c r="O1073" i="49"/>
  <c r="P1073" i="49"/>
  <c r="Q1073" i="49"/>
  <c r="R1073" i="49"/>
  <c r="S1073" i="49"/>
  <c r="O1074" i="49"/>
  <c r="P1074" i="49"/>
  <c r="Q1074" i="49"/>
  <c r="R1074" i="49"/>
  <c r="O1075" i="49"/>
  <c r="T1075" i="49" s="1"/>
  <c r="P1075" i="49"/>
  <c r="Q1075" i="49"/>
  <c r="R1075" i="49"/>
  <c r="S1075" i="49" s="1"/>
  <c r="O1076" i="49"/>
  <c r="P1076" i="49"/>
  <c r="Q1076" i="49"/>
  <c r="R1076" i="49"/>
  <c r="O1077" i="49"/>
  <c r="T1077" i="49" s="1"/>
  <c r="P1077" i="49"/>
  <c r="Q1077" i="49"/>
  <c r="R1077" i="49"/>
  <c r="O1078" i="49"/>
  <c r="P1078" i="49"/>
  <c r="Q1078" i="49"/>
  <c r="R1078" i="49"/>
  <c r="S1078" i="49" s="1"/>
  <c r="O1079" i="49"/>
  <c r="P1079" i="49"/>
  <c r="Q1079" i="49"/>
  <c r="R1079" i="49"/>
  <c r="S1079" i="49" s="1"/>
  <c r="O1080" i="49"/>
  <c r="P1080" i="49"/>
  <c r="Q1080" i="49"/>
  <c r="R1080" i="49"/>
  <c r="S1080" i="49" s="1"/>
  <c r="O1081" i="49"/>
  <c r="T1081" i="49" s="1"/>
  <c r="P1081" i="49"/>
  <c r="Q1081" i="49"/>
  <c r="R1081" i="49"/>
  <c r="S1081" i="49" s="1"/>
  <c r="O1082" i="49"/>
  <c r="P1082" i="49"/>
  <c r="Q1082" i="49"/>
  <c r="R1082" i="49"/>
  <c r="S1082" i="49" s="1"/>
  <c r="U5"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S72" i="52"/>
  <c r="T72" i="52"/>
  <c r="U72" i="52"/>
  <c r="V72" i="52"/>
  <c r="W72" i="52"/>
  <c r="S73" i="52"/>
  <c r="T73" i="52"/>
  <c r="U73" i="52"/>
  <c r="V73" i="52"/>
  <c r="W73" i="52"/>
  <c r="S74" i="52"/>
  <c r="T74" i="52"/>
  <c r="U74" i="52"/>
  <c r="V74" i="52"/>
  <c r="W74" i="52"/>
  <c r="S75" i="52"/>
  <c r="T75" i="52"/>
  <c r="U75" i="52"/>
  <c r="V75" i="52"/>
  <c r="W75" i="52"/>
  <c r="S76" i="52"/>
  <c r="T76" i="52"/>
  <c r="U76" i="52"/>
  <c r="V76" i="52"/>
  <c r="W76" i="52"/>
  <c r="S77" i="52"/>
  <c r="T77" i="52"/>
  <c r="U77" i="52"/>
  <c r="V77" i="52"/>
  <c r="W77" i="52"/>
  <c r="S78" i="52"/>
  <c r="T78" i="52"/>
  <c r="U78" i="52"/>
  <c r="V78" i="52"/>
  <c r="W78" i="52"/>
  <c r="S79" i="52"/>
  <c r="T79" i="52"/>
  <c r="U79" i="52"/>
  <c r="V79" i="52"/>
  <c r="W79" i="52"/>
  <c r="S80" i="52"/>
  <c r="T80" i="52"/>
  <c r="U80" i="52"/>
  <c r="V80" i="52"/>
  <c r="W80" i="52"/>
  <c r="S81" i="52"/>
  <c r="T81" i="52"/>
  <c r="U81" i="52"/>
  <c r="V81" i="52"/>
  <c r="W81" i="52"/>
  <c r="S82" i="52"/>
  <c r="T82" i="52"/>
  <c r="U82" i="52"/>
  <c r="V82" i="52"/>
  <c r="W82" i="52"/>
  <c r="S83" i="52"/>
  <c r="T83" i="52"/>
  <c r="U83" i="52"/>
  <c r="V83" i="52"/>
  <c r="W83" i="52"/>
  <c r="S84" i="52"/>
  <c r="T84" i="52"/>
  <c r="U84" i="52"/>
  <c r="V84" i="52"/>
  <c r="W84" i="52"/>
  <c r="S85" i="52"/>
  <c r="T85" i="52"/>
  <c r="U85" i="52"/>
  <c r="V85" i="52"/>
  <c r="W85" i="52"/>
  <c r="S86" i="52"/>
  <c r="T86" i="52"/>
  <c r="U86" i="52"/>
  <c r="V86" i="52"/>
  <c r="W86" i="52"/>
  <c r="S87" i="52"/>
  <c r="T87" i="52"/>
  <c r="U87" i="52"/>
  <c r="V87" i="52"/>
  <c r="W87" i="52"/>
  <c r="S88" i="52"/>
  <c r="T88" i="52"/>
  <c r="U88" i="52"/>
  <c r="V88" i="52"/>
  <c r="W88" i="52"/>
  <c r="S89" i="52"/>
  <c r="T89" i="52"/>
  <c r="U89" i="52"/>
  <c r="V89" i="52"/>
  <c r="W89" i="52"/>
  <c r="S90" i="52"/>
  <c r="T90" i="52"/>
  <c r="U90" i="52"/>
  <c r="V90" i="52"/>
  <c r="W90" i="52"/>
  <c r="S91" i="52"/>
  <c r="T91" i="52"/>
  <c r="U91" i="52"/>
  <c r="V91" i="52"/>
  <c r="W91" i="52"/>
  <c r="S92" i="52"/>
  <c r="T92" i="52"/>
  <c r="U92" i="52"/>
  <c r="V92" i="52"/>
  <c r="W92" i="52"/>
  <c r="S93" i="52"/>
  <c r="T93" i="52"/>
  <c r="U93" i="52"/>
  <c r="V93" i="52"/>
  <c r="W93" i="52"/>
  <c r="S94" i="52"/>
  <c r="T94" i="52"/>
  <c r="U94" i="52"/>
  <c r="V94" i="52"/>
  <c r="W94" i="52"/>
  <c r="S95" i="52"/>
  <c r="T95" i="52"/>
  <c r="U95" i="52"/>
  <c r="V95" i="52"/>
  <c r="W95" i="52"/>
  <c r="S96" i="52"/>
  <c r="T96" i="52"/>
  <c r="U96" i="52"/>
  <c r="V96" i="52"/>
  <c r="W96" i="52"/>
  <c r="S97" i="52"/>
  <c r="T97" i="52"/>
  <c r="U97" i="52"/>
  <c r="V97" i="52"/>
  <c r="W97" i="52"/>
  <c r="S98" i="52"/>
  <c r="T98" i="52"/>
  <c r="U98" i="52"/>
  <c r="V98" i="52"/>
  <c r="W98" i="52"/>
  <c r="S99" i="52"/>
  <c r="T99" i="52"/>
  <c r="U99" i="52"/>
  <c r="V99" i="52"/>
  <c r="W99" i="52"/>
  <c r="U5" i="51"/>
  <c r="O6" i="51"/>
  <c r="O7"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S71" i="51"/>
  <c r="T71" i="51"/>
  <c r="U71" i="51"/>
  <c r="V71" i="51"/>
  <c r="W71" i="51"/>
  <c r="S72" i="51"/>
  <c r="T72" i="51"/>
  <c r="U72" i="51"/>
  <c r="V72" i="51"/>
  <c r="W72" i="51"/>
  <c r="S73" i="51"/>
  <c r="T73" i="51"/>
  <c r="U73" i="51"/>
  <c r="V73" i="51"/>
  <c r="W73" i="51"/>
  <c r="S74" i="51"/>
  <c r="T74" i="51"/>
  <c r="U74" i="51"/>
  <c r="V74" i="51"/>
  <c r="W74" i="51"/>
  <c r="S75" i="51"/>
  <c r="T75" i="51"/>
  <c r="U75" i="51"/>
  <c r="V75" i="51"/>
  <c r="W75" i="51"/>
  <c r="S76" i="51"/>
  <c r="T76" i="51"/>
  <c r="U76" i="51"/>
  <c r="V76" i="51"/>
  <c r="W76" i="51"/>
  <c r="S77" i="51"/>
  <c r="T77" i="51"/>
  <c r="U77" i="51"/>
  <c r="V77" i="51"/>
  <c r="W77" i="51"/>
  <c r="S78" i="51"/>
  <c r="T78" i="51"/>
  <c r="U78" i="51"/>
  <c r="V78" i="51"/>
  <c r="W78" i="51"/>
  <c r="S79" i="51"/>
  <c r="T79" i="51"/>
  <c r="U79" i="51"/>
  <c r="V79" i="51"/>
  <c r="W79" i="51"/>
  <c r="S80" i="51"/>
  <c r="T80" i="51"/>
  <c r="U80" i="51"/>
  <c r="V80" i="51"/>
  <c r="W80" i="51"/>
  <c r="S81" i="51"/>
  <c r="T81" i="51"/>
  <c r="U81" i="51"/>
  <c r="V81" i="51"/>
  <c r="W81" i="51"/>
  <c r="S82" i="51"/>
  <c r="T82" i="51"/>
  <c r="U82" i="51"/>
  <c r="V82" i="51"/>
  <c r="W82" i="51"/>
  <c r="S83" i="51"/>
  <c r="T83" i="51"/>
  <c r="U83" i="51"/>
  <c r="V83" i="51"/>
  <c r="W83" i="51"/>
  <c r="S84" i="51"/>
  <c r="T84" i="51"/>
  <c r="U84" i="51"/>
  <c r="V84" i="51"/>
  <c r="W84" i="51"/>
  <c r="S85" i="51"/>
  <c r="T85" i="51"/>
  <c r="U85" i="51"/>
  <c r="V85" i="51"/>
  <c r="W85" i="51"/>
  <c r="S86" i="51"/>
  <c r="T86" i="51"/>
  <c r="U86" i="51"/>
  <c r="V86" i="51"/>
  <c r="W86" i="51"/>
  <c r="S87" i="51"/>
  <c r="T87" i="51"/>
  <c r="U87" i="51"/>
  <c r="V87" i="51"/>
  <c r="W87" i="51"/>
  <c r="S88" i="51"/>
  <c r="T88" i="51"/>
  <c r="U88" i="51"/>
  <c r="V88" i="51"/>
  <c r="W88" i="51"/>
  <c r="S89" i="51"/>
  <c r="T89" i="51"/>
  <c r="U89" i="51"/>
  <c r="V89" i="51"/>
  <c r="W89" i="51"/>
  <c r="S90" i="51"/>
  <c r="T90" i="51"/>
  <c r="U90" i="51"/>
  <c r="V90" i="51"/>
  <c r="W90" i="51"/>
  <c r="S91" i="51"/>
  <c r="T91" i="51"/>
  <c r="U91" i="51"/>
  <c r="V91" i="51"/>
  <c r="W91" i="51"/>
  <c r="S92" i="51"/>
  <c r="T92" i="51"/>
  <c r="U92" i="51"/>
  <c r="V92" i="51"/>
  <c r="W92" i="51"/>
  <c r="S93" i="51"/>
  <c r="T93" i="51"/>
  <c r="U93" i="51"/>
  <c r="V93" i="51"/>
  <c r="W93" i="51"/>
  <c r="S94" i="51"/>
  <c r="T94" i="51"/>
  <c r="U94" i="51"/>
  <c r="V94" i="51"/>
  <c r="W94" i="51"/>
  <c r="S95" i="51"/>
  <c r="T95" i="51"/>
  <c r="U95" i="51"/>
  <c r="V95" i="51"/>
  <c r="W95" i="51"/>
  <c r="S96" i="51"/>
  <c r="T96" i="51"/>
  <c r="U96" i="51"/>
  <c r="V96" i="51"/>
  <c r="W96" i="51"/>
  <c r="S97" i="51"/>
  <c r="T97" i="51"/>
  <c r="U97" i="51"/>
  <c r="V97" i="51"/>
  <c r="W97" i="51"/>
  <c r="S98" i="51"/>
  <c r="T98" i="51"/>
  <c r="U98" i="51"/>
  <c r="V98" i="51"/>
  <c r="W98" i="51"/>
  <c r="U5" i="50"/>
  <c r="O6" i="50"/>
  <c r="O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S72" i="50"/>
  <c r="T72" i="50"/>
  <c r="U72" i="50"/>
  <c r="V72" i="50"/>
  <c r="W72" i="50"/>
  <c r="S73" i="50"/>
  <c r="T73" i="50"/>
  <c r="U73" i="50"/>
  <c r="V73" i="50"/>
  <c r="W73" i="50"/>
  <c r="S74" i="50"/>
  <c r="T74" i="50"/>
  <c r="U74" i="50"/>
  <c r="V74" i="50"/>
  <c r="W74" i="50"/>
  <c r="S75" i="50"/>
  <c r="T75" i="50"/>
  <c r="U75" i="50"/>
  <c r="V75" i="50"/>
  <c r="W75" i="50"/>
  <c r="S76" i="50"/>
  <c r="T76" i="50"/>
  <c r="U76" i="50"/>
  <c r="V76" i="50"/>
  <c r="W76" i="50"/>
  <c r="S77" i="50"/>
  <c r="T77" i="50"/>
  <c r="U77" i="50"/>
  <c r="V77" i="50"/>
  <c r="W77" i="50"/>
  <c r="S78" i="50"/>
  <c r="T78" i="50"/>
  <c r="U78" i="50"/>
  <c r="V78" i="50"/>
  <c r="W78" i="50"/>
  <c r="S79" i="50"/>
  <c r="T79" i="50"/>
  <c r="U79" i="50"/>
  <c r="V79" i="50"/>
  <c r="W79" i="50"/>
  <c r="S80" i="50"/>
  <c r="T80" i="50"/>
  <c r="U80" i="50"/>
  <c r="V80" i="50"/>
  <c r="W80" i="50"/>
  <c r="S81" i="50"/>
  <c r="T81" i="50"/>
  <c r="U81" i="50"/>
  <c r="V81" i="50"/>
  <c r="W81" i="50"/>
  <c r="S82" i="50"/>
  <c r="T82" i="50"/>
  <c r="U82" i="50"/>
  <c r="V82" i="50"/>
  <c r="W82" i="50"/>
  <c r="S83" i="50"/>
  <c r="T83" i="50"/>
  <c r="U83" i="50"/>
  <c r="V83" i="50"/>
  <c r="W83" i="50"/>
  <c r="S84" i="50"/>
  <c r="T84" i="50"/>
  <c r="U84" i="50"/>
  <c r="V84" i="50"/>
  <c r="W84" i="50"/>
  <c r="S85" i="50"/>
  <c r="T85" i="50"/>
  <c r="U85" i="50"/>
  <c r="V85" i="50"/>
  <c r="W85" i="50"/>
  <c r="S86" i="50"/>
  <c r="T86" i="50"/>
  <c r="U86" i="50"/>
  <c r="V86" i="50"/>
  <c r="W86" i="50"/>
  <c r="S87" i="50"/>
  <c r="T87" i="50"/>
  <c r="U87" i="50"/>
  <c r="V87" i="50"/>
  <c r="W87" i="50"/>
  <c r="S88" i="50"/>
  <c r="T88" i="50"/>
  <c r="U88" i="50"/>
  <c r="V88" i="50"/>
  <c r="W88" i="50"/>
  <c r="S89" i="50"/>
  <c r="T89" i="50"/>
  <c r="U89" i="50"/>
  <c r="V89" i="50"/>
  <c r="W89" i="50"/>
  <c r="S90" i="50"/>
  <c r="T90" i="50"/>
  <c r="U90" i="50"/>
  <c r="V90" i="50"/>
  <c r="W90" i="50"/>
  <c r="S91" i="50"/>
  <c r="T91" i="50"/>
  <c r="U91" i="50"/>
  <c r="V91" i="50"/>
  <c r="W91" i="50"/>
  <c r="S92" i="50"/>
  <c r="T92" i="50"/>
  <c r="U92" i="50"/>
  <c r="V92" i="50"/>
  <c r="W92" i="50"/>
  <c r="S93" i="50"/>
  <c r="T93" i="50"/>
  <c r="U93" i="50"/>
  <c r="V93" i="50"/>
  <c r="W93" i="50"/>
  <c r="S94" i="50"/>
  <c r="T94" i="50"/>
  <c r="U94" i="50"/>
  <c r="V94" i="50"/>
  <c r="W94" i="50"/>
  <c r="S95" i="50"/>
  <c r="T95" i="50"/>
  <c r="U95" i="50"/>
  <c r="V95" i="50"/>
  <c r="W95" i="50"/>
  <c r="S96" i="50"/>
  <c r="T96" i="50"/>
  <c r="U96" i="50"/>
  <c r="V96" i="50"/>
  <c r="W96" i="50"/>
  <c r="S97" i="50"/>
  <c r="T97" i="50"/>
  <c r="U97" i="50"/>
  <c r="V97" i="50"/>
  <c r="W97" i="50"/>
  <c r="S98" i="50"/>
  <c r="T98" i="50"/>
  <c r="U98" i="50"/>
  <c r="V98" i="50"/>
  <c r="W98" i="50"/>
  <c r="S99" i="50"/>
  <c r="T99" i="50"/>
  <c r="U99" i="50"/>
  <c r="V99" i="50"/>
  <c r="W99" i="50"/>
  <c r="T1079" i="49" l="1"/>
  <c r="T1063" i="49"/>
  <c r="S1010" i="49"/>
  <c r="T888" i="49"/>
  <c r="T691" i="49"/>
  <c r="S691" i="49"/>
  <c r="T653" i="49"/>
  <c r="S653" i="49"/>
  <c r="S619" i="49"/>
  <c r="T619" i="49"/>
  <c r="T521" i="49"/>
  <c r="S521" i="49"/>
  <c r="S1076" i="49"/>
  <c r="S1067" i="49"/>
  <c r="S1060" i="49"/>
  <c r="S1051" i="49"/>
  <c r="S873" i="49"/>
  <c r="S843" i="49"/>
  <c r="S815" i="49"/>
  <c r="S1074" i="49"/>
  <c r="T1073" i="49"/>
  <c r="S1058" i="49"/>
  <c r="T1057" i="49"/>
  <c r="T1046" i="49"/>
  <c r="T1044" i="49"/>
  <c r="T1042" i="49"/>
  <c r="T1040" i="49"/>
  <c r="T1038" i="49"/>
  <c r="T1036" i="49"/>
  <c r="T1034" i="49"/>
  <c r="T1032" i="49"/>
  <c r="T1030" i="49"/>
  <c r="T1028" i="49"/>
  <c r="T1026" i="49"/>
  <c r="T1024" i="49"/>
  <c r="T1022" i="49"/>
  <c r="T1020" i="49"/>
  <c r="T1018" i="49"/>
  <c r="T1016" i="49"/>
  <c r="T1014" i="49"/>
  <c r="T1012" i="49"/>
  <c r="T1010" i="49"/>
  <c r="T1008" i="49"/>
  <c r="T1006" i="49"/>
  <c r="T1004" i="49"/>
  <c r="T1002" i="49"/>
  <c r="T1000" i="49"/>
  <c r="T998" i="49"/>
  <c r="T996" i="49"/>
  <c r="T994" i="49"/>
  <c r="T992" i="49"/>
  <c r="T904" i="49"/>
  <c r="S900" i="49"/>
  <c r="S880" i="49"/>
  <c r="S866" i="49"/>
  <c r="S859" i="49"/>
  <c r="S824" i="49"/>
  <c r="S810" i="49"/>
  <c r="T797" i="49"/>
  <c r="S1072" i="49"/>
  <c r="T1071" i="49"/>
  <c r="S1056" i="49"/>
  <c r="T1055" i="49"/>
  <c r="S1047" i="49"/>
  <c r="S1045" i="49"/>
  <c r="S1043" i="49"/>
  <c r="S1041" i="49"/>
  <c r="S1039" i="49"/>
  <c r="S1037" i="49"/>
  <c r="S1035" i="49"/>
  <c r="S1033" i="49"/>
  <c r="S1031" i="49"/>
  <c r="S1029" i="49"/>
  <c r="S1027" i="49"/>
  <c r="S1025" i="49"/>
  <c r="S1023" i="49"/>
  <c r="S1021" i="49"/>
  <c r="S1019" i="49"/>
  <c r="S1017" i="49"/>
  <c r="S1015" i="49"/>
  <c r="S1013" i="49"/>
  <c r="S1011" i="49"/>
  <c r="S1009" i="49"/>
  <c r="S1007" i="49"/>
  <c r="S1005" i="49"/>
  <c r="S1003" i="49"/>
  <c r="S1001" i="49"/>
  <c r="S999" i="49"/>
  <c r="S997" i="49"/>
  <c r="S995" i="49"/>
  <c r="S993" i="49"/>
  <c r="S991" i="49"/>
  <c r="S989" i="49"/>
  <c r="S987" i="49"/>
  <c r="S912" i="49"/>
  <c r="S905" i="49"/>
  <c r="S834" i="49"/>
  <c r="S827" i="49"/>
  <c r="S808" i="49"/>
  <c r="S803" i="49"/>
  <c r="T801" i="49"/>
  <c r="S798" i="49"/>
  <c r="T795" i="49"/>
  <c r="T791" i="49"/>
  <c r="T771" i="49"/>
  <c r="S771" i="49"/>
  <c r="S1077" i="49"/>
  <c r="S1061" i="49"/>
  <c r="T967" i="49"/>
  <c r="S893" i="49"/>
  <c r="T817" i="49"/>
  <c r="S817" i="49"/>
  <c r="T765" i="49"/>
  <c r="S765" i="49"/>
  <c r="S1068" i="49"/>
  <c r="S1052" i="49"/>
  <c r="T885" i="49"/>
  <c r="S885" i="49"/>
  <c r="S844" i="49"/>
  <c r="S818" i="49"/>
  <c r="S759" i="49"/>
  <c r="T759" i="49"/>
  <c r="T739" i="49"/>
  <c r="S739" i="49"/>
  <c r="T733" i="49"/>
  <c r="S733" i="49"/>
  <c r="T1007" i="49"/>
  <c r="T1005" i="49"/>
  <c r="T1003" i="49"/>
  <c r="T1001" i="49"/>
  <c r="T999" i="49"/>
  <c r="T997" i="49"/>
  <c r="T995" i="49"/>
  <c r="T993" i="49"/>
  <c r="T991" i="49"/>
  <c r="T963" i="49"/>
  <c r="T961" i="49"/>
  <c r="T959" i="49"/>
  <c r="T957" i="49"/>
  <c r="T955" i="49"/>
  <c r="T953" i="49"/>
  <c r="T951" i="49"/>
  <c r="T949" i="49"/>
  <c r="T947" i="49"/>
  <c r="T945" i="49"/>
  <c r="T941" i="49"/>
  <c r="T939" i="49"/>
  <c r="T917" i="49"/>
  <c r="S877" i="49"/>
  <c r="S858" i="49"/>
  <c r="T851" i="49"/>
  <c r="T845" i="49"/>
  <c r="T820" i="49"/>
  <c r="S816" i="49"/>
  <c r="T731" i="49"/>
  <c r="T725" i="49"/>
  <c r="T347" i="49"/>
  <c r="S347" i="49"/>
  <c r="T763" i="49"/>
  <c r="T757" i="49"/>
  <c r="T605" i="49"/>
  <c r="S605" i="49"/>
  <c r="T545" i="49"/>
  <c r="S545" i="49"/>
  <c r="T685" i="49"/>
  <c r="S685" i="49"/>
  <c r="S405" i="49"/>
  <c r="S355" i="49"/>
  <c r="T966" i="49"/>
  <c r="T964" i="49"/>
  <c r="T962" i="49"/>
  <c r="T960" i="49"/>
  <c r="T958" i="49"/>
  <c r="T956" i="49"/>
  <c r="T954" i="49"/>
  <c r="T952" i="49"/>
  <c r="T950" i="49"/>
  <c r="T948" i="49"/>
  <c r="T946" i="49"/>
  <c r="T944" i="49"/>
  <c r="T942" i="49"/>
  <c r="T940" i="49"/>
  <c r="T938" i="49"/>
  <c r="T930" i="49"/>
  <c r="S896" i="49"/>
  <c r="S882" i="49"/>
  <c r="S856" i="49"/>
  <c r="T816" i="49"/>
  <c r="S814" i="49"/>
  <c r="T813" i="49"/>
  <c r="S794" i="49"/>
  <c r="S788" i="49"/>
  <c r="T787" i="49"/>
  <c r="S782" i="49"/>
  <c r="T781" i="49"/>
  <c r="S762" i="49"/>
  <c r="S756" i="49"/>
  <c r="T755" i="49"/>
  <c r="S750" i="49"/>
  <c r="T749" i="49"/>
  <c r="S679" i="49"/>
  <c r="T679" i="49"/>
  <c r="T593" i="49"/>
  <c r="S593" i="49"/>
  <c r="T455" i="49"/>
  <c r="S455" i="49"/>
  <c r="S447" i="49"/>
  <c r="S368" i="49"/>
  <c r="S985" i="49"/>
  <c r="S983" i="49"/>
  <c r="S981" i="49"/>
  <c r="S979" i="49"/>
  <c r="S977" i="49"/>
  <c r="S975" i="49"/>
  <c r="S973" i="49"/>
  <c r="S971" i="49"/>
  <c r="S969" i="49"/>
  <c r="S967" i="49"/>
  <c r="S965" i="49"/>
  <c r="S963" i="49"/>
  <c r="S961" i="49"/>
  <c r="S959" i="49"/>
  <c r="S957" i="49"/>
  <c r="S955" i="49"/>
  <c r="S953" i="49"/>
  <c r="S951" i="49"/>
  <c r="S949" i="49"/>
  <c r="S947" i="49"/>
  <c r="S945" i="49"/>
  <c r="S943" i="49"/>
  <c r="S941" i="49"/>
  <c r="S939" i="49"/>
  <c r="S937" i="49"/>
  <c r="S935" i="49"/>
  <c r="S933" i="49"/>
  <c r="S931" i="49"/>
  <c r="S929" i="49"/>
  <c r="S927" i="49"/>
  <c r="S925" i="49"/>
  <c r="S923" i="49"/>
  <c r="S921" i="49"/>
  <c r="S919" i="49"/>
  <c r="S914" i="49"/>
  <c r="S908" i="49"/>
  <c r="T907" i="49"/>
  <c r="S902" i="49"/>
  <c r="T901" i="49"/>
  <c r="S888" i="49"/>
  <c r="S874" i="49"/>
  <c r="S868" i="49"/>
  <c r="T867" i="49"/>
  <c r="S862" i="49"/>
  <c r="T861" i="49"/>
  <c r="S842" i="49"/>
  <c r="S836" i="49"/>
  <c r="T835" i="49"/>
  <c r="S830" i="49"/>
  <c r="T829" i="49"/>
  <c r="S822" i="49"/>
  <c r="T821" i="49"/>
  <c r="S800" i="49"/>
  <c r="S768" i="49"/>
  <c r="S736" i="49"/>
  <c r="S722" i="49"/>
  <c r="S659" i="49"/>
  <c r="S460" i="49"/>
  <c r="T431" i="49"/>
  <c r="S431" i="49"/>
  <c r="S421" i="49"/>
  <c r="T629" i="49"/>
  <c r="S629" i="49"/>
  <c r="S583" i="49"/>
  <c r="T583" i="49"/>
  <c r="S559" i="49"/>
  <c r="T559" i="49"/>
  <c r="T624" i="49"/>
  <c r="T614" i="49"/>
  <c r="T612" i="49"/>
  <c r="T600" i="49"/>
  <c r="T588" i="49"/>
  <c r="T578" i="49"/>
  <c r="T573" i="49"/>
  <c r="T566" i="49"/>
  <c r="T564" i="49"/>
  <c r="T554" i="49"/>
  <c r="T552" i="49"/>
  <c r="T540" i="49"/>
  <c r="T533" i="49"/>
  <c r="T509" i="49"/>
  <c r="T504" i="49"/>
  <c r="T491" i="49"/>
  <c r="T481" i="49"/>
  <c r="T473" i="49"/>
  <c r="T465" i="49"/>
  <c r="T452" i="49"/>
  <c r="T444" i="49"/>
  <c r="T436" i="49"/>
  <c r="T428" i="49"/>
  <c r="T423" i="49"/>
  <c r="T418" i="49"/>
  <c r="T410" i="49"/>
  <c r="T402" i="49"/>
  <c r="T389" i="49"/>
  <c r="T381" i="49"/>
  <c r="T373" i="49"/>
  <c r="T365" i="49"/>
  <c r="T352" i="49"/>
  <c r="T317" i="49"/>
  <c r="S88" i="49"/>
  <c r="S704" i="49"/>
  <c r="S672" i="49"/>
  <c r="S633" i="49"/>
  <c r="S628" i="49"/>
  <c r="S618" i="49"/>
  <c r="S604" i="49"/>
  <c r="S592" i="49"/>
  <c r="T586" i="49"/>
  <c r="S582" i="49"/>
  <c r="T581" i="49"/>
  <c r="T569" i="49"/>
  <c r="T562" i="49"/>
  <c r="S558" i="49"/>
  <c r="T557" i="49"/>
  <c r="S544" i="49"/>
  <c r="T536" i="49"/>
  <c r="S520" i="49"/>
  <c r="T507" i="49"/>
  <c r="S498" i="49"/>
  <c r="S475" i="49"/>
  <c r="S467" i="49"/>
  <c r="S459" i="49"/>
  <c r="S454" i="49"/>
  <c r="S446" i="49"/>
  <c r="S438" i="49"/>
  <c r="S430" i="49"/>
  <c r="S425" i="49"/>
  <c r="S420" i="49"/>
  <c r="S412" i="49"/>
  <c r="S404" i="49"/>
  <c r="S396" i="49"/>
  <c r="S391" i="49"/>
  <c r="S383" i="49"/>
  <c r="S375" i="49"/>
  <c r="S367" i="49"/>
  <c r="S359" i="49"/>
  <c r="S354" i="49"/>
  <c r="S346" i="49"/>
  <c r="S301" i="49"/>
  <c r="S285" i="49"/>
  <c r="S263" i="49"/>
  <c r="S56" i="49"/>
  <c r="S25" i="49"/>
  <c r="S9" i="49"/>
  <c r="S716" i="49"/>
  <c r="T715" i="49"/>
  <c r="S710" i="49"/>
  <c r="T709" i="49"/>
  <c r="S690" i="49"/>
  <c r="S684" i="49"/>
  <c r="T683" i="49"/>
  <c r="S678" i="49"/>
  <c r="T677" i="49"/>
  <c r="S658" i="49"/>
  <c r="S652" i="49"/>
  <c r="T651" i="49"/>
  <c r="S646" i="49"/>
  <c r="S638" i="49"/>
  <c r="T637" i="49"/>
  <c r="T620" i="49"/>
  <c r="S616" i="49"/>
  <c r="T584" i="49"/>
  <c r="S580" i="49"/>
  <c r="T574" i="49"/>
  <c r="S570" i="49"/>
  <c r="S568" i="49"/>
  <c r="T560" i="49"/>
  <c r="S556" i="49"/>
  <c r="S530" i="49"/>
  <c r="T529" i="49"/>
  <c r="T517" i="49"/>
  <c r="T510" i="49"/>
  <c r="T505" i="49"/>
  <c r="T487" i="49"/>
  <c r="S483" i="49"/>
  <c r="T482" i="49"/>
  <c r="T474" i="49"/>
  <c r="T466" i="49"/>
  <c r="T453" i="49"/>
  <c r="T445" i="49"/>
  <c r="T437" i="49"/>
  <c r="T429" i="49"/>
  <c r="T424" i="49"/>
  <c r="T419" i="49"/>
  <c r="T411" i="49"/>
  <c r="T403" i="49"/>
  <c r="T395" i="49"/>
  <c r="T390" i="49"/>
  <c r="T382" i="49"/>
  <c r="T374" i="49"/>
  <c r="T366" i="49"/>
  <c r="T353" i="49"/>
  <c r="T341" i="49"/>
  <c r="S40" i="49"/>
  <c r="S565" i="49"/>
  <c r="S553" i="49"/>
  <c r="T546" i="49"/>
  <c r="T477" i="49"/>
  <c r="T469" i="49"/>
  <c r="T461" i="49"/>
  <c r="T456" i="49"/>
  <c r="T448" i="49"/>
  <c r="T440" i="49"/>
  <c r="T432" i="49"/>
  <c r="T422" i="49"/>
  <c r="T414" i="49"/>
  <c r="T406" i="49"/>
  <c r="T398" i="49"/>
  <c r="T393" i="49"/>
  <c r="T385" i="49"/>
  <c r="T377" i="49"/>
  <c r="T369" i="49"/>
  <c r="T361" i="49"/>
  <c r="T356" i="49"/>
  <c r="T348" i="49"/>
  <c r="S304" i="49"/>
  <c r="S184" i="49"/>
  <c r="S144" i="49"/>
  <c r="S101" i="49"/>
  <c r="T279" i="49"/>
  <c r="S279" i="49"/>
  <c r="T257" i="49"/>
  <c r="S257" i="49"/>
  <c r="S688" i="49"/>
  <c r="S656" i="49"/>
  <c r="S642" i="49"/>
  <c r="S634" i="49"/>
  <c r="S576" i="49"/>
  <c r="S526" i="49"/>
  <c r="S514" i="49"/>
  <c r="S512" i="49"/>
  <c r="S499" i="49"/>
  <c r="S489" i="49"/>
  <c r="S288" i="49"/>
  <c r="S266" i="49"/>
  <c r="S244" i="49"/>
  <c r="T241" i="49"/>
  <c r="S241" i="49"/>
  <c r="S153" i="49"/>
  <c r="S69" i="49"/>
  <c r="S12" i="49"/>
  <c r="T699" i="49"/>
  <c r="T693" i="49"/>
  <c r="S677" i="49"/>
  <c r="T667" i="49"/>
  <c r="T661" i="49"/>
  <c r="T636" i="49"/>
  <c r="T626" i="49"/>
  <c r="T621" i="49"/>
  <c r="T602" i="49"/>
  <c r="T590" i="49"/>
  <c r="T585" i="49"/>
  <c r="T561" i="49"/>
  <c r="T542" i="49"/>
  <c r="T528" i="49"/>
  <c r="T518" i="49"/>
  <c r="T516" i="49"/>
  <c r="T506" i="49"/>
  <c r="T501" i="49"/>
  <c r="T496" i="49"/>
  <c r="T486" i="49"/>
  <c r="T478" i="49"/>
  <c r="T470" i="49"/>
  <c r="T462" i="49"/>
  <c r="T457" i="49"/>
  <c r="T449" i="49"/>
  <c r="T441" i="49"/>
  <c r="T433" i="49"/>
  <c r="T415" i="49"/>
  <c r="T407" i="49"/>
  <c r="T399" i="49"/>
  <c r="T394" i="49"/>
  <c r="T386" i="49"/>
  <c r="T378" i="49"/>
  <c r="T370" i="49"/>
  <c r="T362" i="49"/>
  <c r="T357" i="49"/>
  <c r="T349" i="49"/>
  <c r="T232" i="49"/>
  <c r="T225" i="49"/>
  <c r="S225" i="49"/>
  <c r="T336" i="49"/>
  <c r="T331" i="49"/>
  <c r="T323" i="49"/>
  <c r="T295" i="49"/>
  <c r="T273" i="49"/>
  <c r="T251" i="49"/>
  <c r="T235" i="49"/>
  <c r="T219" i="49"/>
  <c r="T197" i="49"/>
  <c r="T169" i="49"/>
  <c r="T129" i="49"/>
  <c r="T123" i="49"/>
  <c r="T117" i="49"/>
  <c r="T111" i="49"/>
  <c r="T95" i="49"/>
  <c r="T79" i="49"/>
  <c r="T63" i="49"/>
  <c r="T47" i="49"/>
  <c r="T31" i="49"/>
  <c r="T19" i="49"/>
  <c r="T344" i="49"/>
  <c r="T339" i="49"/>
  <c r="T334" i="49"/>
  <c r="T326" i="49"/>
  <c r="T305" i="49"/>
  <c r="T289" i="49"/>
  <c r="T267" i="49"/>
  <c r="T245" i="49"/>
  <c r="T229" i="49"/>
  <c r="T213" i="49"/>
  <c r="S207" i="49"/>
  <c r="T191" i="49"/>
  <c r="T185" i="49"/>
  <c r="T163" i="49"/>
  <c r="T157" i="49"/>
  <c r="T145" i="49"/>
  <c r="T105" i="49"/>
  <c r="T89" i="49"/>
  <c r="T73" i="49"/>
  <c r="T57" i="49"/>
  <c r="T41" i="49"/>
  <c r="T13" i="49"/>
  <c r="S322" i="49"/>
  <c r="S115" i="49"/>
  <c r="T324" i="49"/>
  <c r="S316" i="49"/>
  <c r="S310" i="49"/>
  <c r="T293" i="49"/>
  <c r="T271" i="49"/>
  <c r="T249" i="49"/>
  <c r="T233" i="49"/>
  <c r="T217" i="49"/>
  <c r="T345" i="49"/>
  <c r="T340" i="49"/>
  <c r="T327" i="49"/>
  <c r="T303" i="49"/>
  <c r="T287" i="49"/>
  <c r="T281" i="49"/>
  <c r="T265" i="49"/>
  <c r="T243" i="49"/>
  <c r="T227" i="49"/>
  <c r="T211" i="49"/>
  <c r="T205" i="49"/>
  <c r="T189" i="49"/>
  <c r="T183" i="49"/>
  <c r="T155" i="49"/>
  <c r="T143" i="49"/>
  <c r="T137" i="49"/>
  <c r="T103" i="49"/>
  <c r="T87" i="49"/>
  <c r="T71" i="49"/>
  <c r="T55" i="49"/>
  <c r="T39" i="49"/>
  <c r="T27" i="49"/>
  <c r="T11" i="49"/>
  <c r="T333" i="49"/>
  <c r="S426" i="49"/>
  <c r="S422" i="49"/>
  <c r="S394" i="49"/>
  <c r="S281" i="49"/>
  <c r="S187" i="49"/>
  <c r="S161" i="49"/>
  <c r="S127" i="49"/>
  <c r="S117" i="49"/>
  <c r="S29" i="49"/>
  <c r="S27" i="49"/>
  <c r="S3" i="49"/>
  <c r="T877" i="49"/>
  <c r="S731" i="49"/>
  <c r="T645" i="49"/>
  <c r="S613" i="49"/>
  <c r="S609" i="49"/>
  <c r="S569" i="49"/>
  <c r="S549" i="49"/>
  <c r="S533" i="49"/>
  <c r="S517" i="49"/>
  <c r="S513" i="49"/>
  <c r="S486" i="49"/>
  <c r="T259" i="49"/>
  <c r="T207" i="49"/>
  <c r="T177" i="49"/>
  <c r="T149" i="49"/>
  <c r="T115" i="49"/>
  <c r="T1082" i="49"/>
  <c r="T1080" i="49"/>
  <c r="T1078" i="49"/>
  <c r="T1076" i="49"/>
  <c r="T1074" i="49"/>
  <c r="T1072" i="49"/>
  <c r="T1070" i="49"/>
  <c r="T1068" i="49"/>
  <c r="T1066" i="49"/>
  <c r="T1064" i="49"/>
  <c r="T1062" i="49"/>
  <c r="T1060" i="49"/>
  <c r="T1058" i="49"/>
  <c r="T1056" i="49"/>
  <c r="T1054" i="49"/>
  <c r="T1052" i="49"/>
  <c r="T1050" i="49"/>
  <c r="T1048" i="49"/>
  <c r="T891" i="49"/>
  <c r="T597" i="49"/>
  <c r="T565" i="49"/>
  <c r="T553" i="49"/>
  <c r="T537" i="49"/>
  <c r="S458" i="49"/>
  <c r="S358" i="49"/>
  <c r="S342" i="49"/>
  <c r="S147" i="49"/>
  <c r="S137" i="49"/>
  <c r="S334" i="49"/>
  <c r="C8" i="21" l="1"/>
  <c r="G29" i="21" l="1"/>
  <c r="BT24" i="50"/>
  <c r="BU24" i="50"/>
  <c r="BV24" i="50"/>
  <c r="BW24" i="50"/>
  <c r="BX24" i="50"/>
  <c r="BT25" i="50"/>
  <c r="BU25" i="50"/>
  <c r="BV25" i="50"/>
  <c r="BW25" i="50"/>
  <c r="BX25" i="50"/>
  <c r="BT26" i="50"/>
  <c r="BU26" i="50"/>
  <c r="BV26" i="50"/>
  <c r="BW26" i="50"/>
  <c r="BX26" i="50"/>
  <c r="BV23" i="50"/>
  <c r="BW23" i="50"/>
  <c r="BX23" i="50"/>
  <c r="BU23" i="50"/>
  <c r="BT23" i="50"/>
  <c r="BG32" i="50"/>
  <c r="BH32" i="50"/>
  <c r="BI32" i="50"/>
  <c r="BJ32" i="50"/>
  <c r="BK32" i="50"/>
  <c r="BG33" i="50"/>
  <c r="BH33" i="50"/>
  <c r="BI33" i="50"/>
  <c r="BJ33" i="50"/>
  <c r="BK33" i="50"/>
  <c r="BG34" i="50"/>
  <c r="BH34" i="50"/>
  <c r="BI34" i="50"/>
  <c r="BJ34" i="50"/>
  <c r="BK34" i="50"/>
  <c r="BG35" i="50"/>
  <c r="BH35" i="50"/>
  <c r="BI35" i="50"/>
  <c r="BJ35" i="50"/>
  <c r="BK35" i="50"/>
  <c r="BG36" i="50"/>
  <c r="BH36" i="50"/>
  <c r="BI36" i="50"/>
  <c r="BJ36" i="50"/>
  <c r="BK36" i="50"/>
  <c r="BG37" i="50"/>
  <c r="BH37" i="50"/>
  <c r="BI37" i="50"/>
  <c r="BJ37" i="50"/>
  <c r="BK37" i="50"/>
  <c r="BG38" i="50"/>
  <c r="BH38" i="50"/>
  <c r="BI38" i="50"/>
  <c r="BJ38" i="50"/>
  <c r="BK38" i="50"/>
  <c r="BI31" i="50"/>
  <c r="BJ31" i="50"/>
  <c r="BK31" i="50"/>
  <c r="BH31" i="50"/>
  <c r="BG31" i="50"/>
  <c r="AT271" i="50"/>
  <c r="AU271" i="50"/>
  <c r="AV271" i="50"/>
  <c r="AW271" i="50"/>
  <c r="AX271" i="50"/>
  <c r="AT272" i="50"/>
  <c r="AU272" i="50"/>
  <c r="AV272" i="50"/>
  <c r="AW272" i="50"/>
  <c r="AX272" i="50"/>
  <c r="AT273" i="50"/>
  <c r="AU273" i="50"/>
  <c r="AV273" i="50"/>
  <c r="AW273" i="50"/>
  <c r="AX273" i="50"/>
  <c r="AT274" i="50"/>
  <c r="AU274" i="50"/>
  <c r="AV274" i="50"/>
  <c r="AW274" i="50"/>
  <c r="AX274" i="50"/>
  <c r="AT275" i="50"/>
  <c r="AU275" i="50"/>
  <c r="AV275" i="50"/>
  <c r="AW275" i="50"/>
  <c r="AX275" i="50"/>
  <c r="AT276" i="50"/>
  <c r="AU276" i="50"/>
  <c r="AV276" i="50"/>
  <c r="AW276" i="50"/>
  <c r="AX276" i="50"/>
  <c r="AT277" i="50"/>
  <c r="AU277" i="50"/>
  <c r="AV277" i="50"/>
  <c r="AW277" i="50"/>
  <c r="AX277" i="50"/>
  <c r="AT278" i="50"/>
  <c r="AU278" i="50"/>
  <c r="AV278" i="50"/>
  <c r="AW278" i="50"/>
  <c r="AX278" i="50"/>
  <c r="AT192" i="50"/>
  <c r="AU192" i="50"/>
  <c r="AV192" i="50"/>
  <c r="AW192" i="50"/>
  <c r="AX192" i="50"/>
  <c r="AT193" i="50"/>
  <c r="AU193" i="50"/>
  <c r="AV193" i="50"/>
  <c r="AW193" i="50"/>
  <c r="AX193" i="50"/>
  <c r="AT194" i="50"/>
  <c r="AU194" i="50"/>
  <c r="AV194" i="50"/>
  <c r="AW194" i="50"/>
  <c r="AX194" i="50"/>
  <c r="AT195" i="50"/>
  <c r="AU195" i="50"/>
  <c r="AV195" i="50"/>
  <c r="AW195" i="50"/>
  <c r="AX195" i="50"/>
  <c r="AT196" i="50"/>
  <c r="AU196" i="50"/>
  <c r="AV196" i="50"/>
  <c r="AW196" i="50"/>
  <c r="AX196" i="50"/>
  <c r="AT197" i="50"/>
  <c r="AU197" i="50"/>
  <c r="AV197" i="50"/>
  <c r="AW197" i="50"/>
  <c r="AX197" i="50"/>
  <c r="AT198" i="50"/>
  <c r="AU198" i="50"/>
  <c r="AV198" i="50"/>
  <c r="AW198" i="50"/>
  <c r="AX198" i="50"/>
  <c r="AT199" i="50"/>
  <c r="AU199" i="50"/>
  <c r="AV199" i="50"/>
  <c r="AW199" i="50"/>
  <c r="AX199" i="50"/>
  <c r="AT200" i="50"/>
  <c r="AU200" i="50"/>
  <c r="AV200" i="50"/>
  <c r="AW200" i="50"/>
  <c r="AX200" i="50"/>
  <c r="AT201" i="50"/>
  <c r="AU201" i="50"/>
  <c r="AV201" i="50"/>
  <c r="AW201" i="50"/>
  <c r="AX201" i="50"/>
  <c r="AT202" i="50"/>
  <c r="AU202" i="50"/>
  <c r="AV202" i="50"/>
  <c r="AW202" i="50"/>
  <c r="AX202" i="50"/>
  <c r="AT203" i="50"/>
  <c r="AU203" i="50"/>
  <c r="AV203" i="50"/>
  <c r="AW203" i="50"/>
  <c r="AX203" i="50"/>
  <c r="AT204" i="50"/>
  <c r="AU204" i="50"/>
  <c r="AV204" i="50"/>
  <c r="AW204" i="50"/>
  <c r="AX204" i="50"/>
  <c r="AT205" i="50"/>
  <c r="AU205" i="50"/>
  <c r="AV205" i="50"/>
  <c r="AW205" i="50"/>
  <c r="AX205" i="50"/>
  <c r="AT206" i="50"/>
  <c r="AU206" i="50"/>
  <c r="AV206" i="50"/>
  <c r="AW206" i="50"/>
  <c r="AX206" i="50"/>
  <c r="AT207" i="50"/>
  <c r="AU207" i="50"/>
  <c r="AV207" i="50"/>
  <c r="AW207" i="50"/>
  <c r="AX207" i="50"/>
  <c r="AT208" i="50"/>
  <c r="AU208" i="50"/>
  <c r="AV208" i="50"/>
  <c r="AW208" i="50"/>
  <c r="AX208" i="50"/>
  <c r="AT209" i="50"/>
  <c r="AU209" i="50"/>
  <c r="AV209" i="50"/>
  <c r="AW209" i="50"/>
  <c r="AX209" i="50"/>
  <c r="AT210" i="50"/>
  <c r="AU210" i="50"/>
  <c r="AV210" i="50"/>
  <c r="AW210" i="50"/>
  <c r="AX210" i="50"/>
  <c r="AT211" i="50"/>
  <c r="AU211" i="50"/>
  <c r="AV211" i="50"/>
  <c r="AW211" i="50"/>
  <c r="AX211" i="50"/>
  <c r="AT212" i="50"/>
  <c r="AU212" i="50"/>
  <c r="AV212" i="50"/>
  <c r="AW212" i="50"/>
  <c r="AX212" i="50"/>
  <c r="AT213" i="50"/>
  <c r="AU213" i="50"/>
  <c r="AV213" i="50"/>
  <c r="AW213" i="50"/>
  <c r="AX213" i="50"/>
  <c r="AT214" i="50"/>
  <c r="AU214" i="50"/>
  <c r="AV214" i="50"/>
  <c r="AW214" i="50"/>
  <c r="AX214" i="50"/>
  <c r="AT215" i="50"/>
  <c r="AU215" i="50"/>
  <c r="AV215" i="50"/>
  <c r="AW215" i="50"/>
  <c r="AX215" i="50"/>
  <c r="AT216" i="50"/>
  <c r="AU216" i="50"/>
  <c r="AV216" i="50"/>
  <c r="AW216" i="50"/>
  <c r="AX216" i="50"/>
  <c r="AT217" i="50"/>
  <c r="AU217" i="50"/>
  <c r="AV217" i="50"/>
  <c r="AW217" i="50"/>
  <c r="AX217" i="50"/>
  <c r="AT218" i="50"/>
  <c r="AU218" i="50"/>
  <c r="AV218" i="50"/>
  <c r="AW218" i="50"/>
  <c r="AX218" i="50"/>
  <c r="AT219" i="50"/>
  <c r="AU219" i="50"/>
  <c r="AV219" i="50"/>
  <c r="AW219" i="50"/>
  <c r="AX219" i="50"/>
  <c r="AT220" i="50"/>
  <c r="AU220" i="50"/>
  <c r="AV220" i="50"/>
  <c r="AW220" i="50"/>
  <c r="AX220" i="50"/>
  <c r="AT221" i="50"/>
  <c r="AU221" i="50"/>
  <c r="AV221" i="50"/>
  <c r="AW221" i="50"/>
  <c r="AX221" i="50"/>
  <c r="AT222" i="50"/>
  <c r="AU222" i="50"/>
  <c r="AV222" i="50"/>
  <c r="AW222" i="50"/>
  <c r="AX222" i="50"/>
  <c r="AT223" i="50"/>
  <c r="AU223" i="50"/>
  <c r="AV223" i="50"/>
  <c r="AW223" i="50"/>
  <c r="AX223" i="50"/>
  <c r="AT224" i="50"/>
  <c r="AU224" i="50"/>
  <c r="AV224" i="50"/>
  <c r="AW224" i="50"/>
  <c r="AX224" i="50"/>
  <c r="AT225" i="50"/>
  <c r="AU225" i="50"/>
  <c r="AV225" i="50"/>
  <c r="AW225" i="50"/>
  <c r="AX225" i="50"/>
  <c r="AT226" i="50"/>
  <c r="AU226" i="50"/>
  <c r="AV226" i="50"/>
  <c r="AW226" i="50"/>
  <c r="AX226" i="50"/>
  <c r="AT227" i="50"/>
  <c r="AU227" i="50"/>
  <c r="AV227" i="50"/>
  <c r="AW227" i="50"/>
  <c r="AX227" i="50"/>
  <c r="AT228" i="50"/>
  <c r="AU228" i="50"/>
  <c r="AV228" i="50"/>
  <c r="AW228" i="50"/>
  <c r="AX228" i="50"/>
  <c r="AT229" i="50"/>
  <c r="AU229" i="50"/>
  <c r="AV229" i="50"/>
  <c r="AW229" i="50"/>
  <c r="AX229" i="50"/>
  <c r="AT230" i="50"/>
  <c r="AU230" i="50"/>
  <c r="AV230" i="50"/>
  <c r="AW230" i="50"/>
  <c r="AX230" i="50"/>
  <c r="AT231" i="50"/>
  <c r="AU231" i="50"/>
  <c r="AV231" i="50"/>
  <c r="AW231" i="50"/>
  <c r="AX231" i="50"/>
  <c r="AT232" i="50"/>
  <c r="AU232" i="50"/>
  <c r="AV232" i="50"/>
  <c r="AW232" i="50"/>
  <c r="AX232" i="50"/>
  <c r="AT233" i="50"/>
  <c r="AU233" i="50"/>
  <c r="AV233" i="50"/>
  <c r="AW233" i="50"/>
  <c r="AX233" i="50"/>
  <c r="AT234" i="50"/>
  <c r="AU234" i="50"/>
  <c r="AV234" i="50"/>
  <c r="AW234" i="50"/>
  <c r="AX234" i="50"/>
  <c r="AT235" i="50"/>
  <c r="AU235" i="50"/>
  <c r="AV235" i="50"/>
  <c r="AW235" i="50"/>
  <c r="AX235" i="50"/>
  <c r="AT236" i="50"/>
  <c r="AU236" i="50"/>
  <c r="AV236" i="50"/>
  <c r="AW236" i="50"/>
  <c r="AX236" i="50"/>
  <c r="AT237" i="50"/>
  <c r="AU237" i="50"/>
  <c r="AV237" i="50"/>
  <c r="AW237" i="50"/>
  <c r="AX237" i="50"/>
  <c r="AT238" i="50"/>
  <c r="AU238" i="50"/>
  <c r="AV238" i="50"/>
  <c r="AW238" i="50"/>
  <c r="AX238" i="50"/>
  <c r="AT239" i="50"/>
  <c r="AU239" i="50"/>
  <c r="AV239" i="50"/>
  <c r="AW239" i="50"/>
  <c r="AX239" i="50"/>
  <c r="AT240" i="50"/>
  <c r="AU240" i="50"/>
  <c r="AV240" i="50"/>
  <c r="AW240" i="50"/>
  <c r="AX240" i="50"/>
  <c r="AT241" i="50"/>
  <c r="AU241" i="50"/>
  <c r="AV241" i="50"/>
  <c r="AW241" i="50"/>
  <c r="AX241" i="50"/>
  <c r="AT242" i="50"/>
  <c r="AU242" i="50"/>
  <c r="AV242" i="50"/>
  <c r="AW242" i="50"/>
  <c r="AX242" i="50"/>
  <c r="AT243" i="50"/>
  <c r="AU243" i="50"/>
  <c r="AV243" i="50"/>
  <c r="AW243" i="50"/>
  <c r="AX243" i="50"/>
  <c r="AT244" i="50"/>
  <c r="AU244" i="50"/>
  <c r="AV244" i="50"/>
  <c r="AW244" i="50"/>
  <c r="AX244" i="50"/>
  <c r="AT245" i="50"/>
  <c r="AU245" i="50"/>
  <c r="AV245" i="50"/>
  <c r="AW245" i="50"/>
  <c r="AX245" i="50"/>
  <c r="AT246" i="50"/>
  <c r="AU246" i="50"/>
  <c r="AV246" i="50"/>
  <c r="AW246" i="50"/>
  <c r="AX246" i="50"/>
  <c r="AT247" i="50"/>
  <c r="AU247" i="50"/>
  <c r="AV247" i="50"/>
  <c r="AW247" i="50"/>
  <c r="AX247" i="50"/>
  <c r="AT248" i="50"/>
  <c r="AU248" i="50"/>
  <c r="AV248" i="50"/>
  <c r="AW248" i="50"/>
  <c r="AX248" i="50"/>
  <c r="AT249" i="50"/>
  <c r="AU249" i="50"/>
  <c r="AV249" i="50"/>
  <c r="AW249" i="50"/>
  <c r="AX249" i="50"/>
  <c r="AT250" i="50"/>
  <c r="AU250" i="50"/>
  <c r="AV250" i="50"/>
  <c r="AW250" i="50"/>
  <c r="AX250" i="50"/>
  <c r="AT251" i="50"/>
  <c r="AU251" i="50"/>
  <c r="AV251" i="50"/>
  <c r="AW251" i="50"/>
  <c r="AX251" i="50"/>
  <c r="AT252" i="50"/>
  <c r="AU252" i="50"/>
  <c r="AV252" i="50"/>
  <c r="AW252" i="50"/>
  <c r="AX252" i="50"/>
  <c r="AT253" i="50"/>
  <c r="AU253" i="50"/>
  <c r="AV253" i="50"/>
  <c r="AW253" i="50"/>
  <c r="AX253" i="50"/>
  <c r="AT254" i="50"/>
  <c r="AU254" i="50"/>
  <c r="AV254" i="50"/>
  <c r="AW254" i="50"/>
  <c r="AX254" i="50"/>
  <c r="AT255" i="50"/>
  <c r="AU255" i="50"/>
  <c r="AV255" i="50"/>
  <c r="AW255" i="50"/>
  <c r="AX255" i="50"/>
  <c r="AT256" i="50"/>
  <c r="AU256" i="50"/>
  <c r="AV256" i="50"/>
  <c r="AW256" i="50"/>
  <c r="AX256" i="50"/>
  <c r="AT257" i="50"/>
  <c r="AU257" i="50"/>
  <c r="AV257" i="50"/>
  <c r="AW257" i="50"/>
  <c r="AX257" i="50"/>
  <c r="AT258" i="50"/>
  <c r="AU258" i="50"/>
  <c r="AV258" i="50"/>
  <c r="AW258" i="50"/>
  <c r="AX258" i="50"/>
  <c r="AT259" i="50"/>
  <c r="AU259" i="50"/>
  <c r="AV259" i="50"/>
  <c r="AW259" i="50"/>
  <c r="AX259" i="50"/>
  <c r="AT260" i="50"/>
  <c r="AU260" i="50"/>
  <c r="AV260" i="50"/>
  <c r="AW260" i="50"/>
  <c r="AX260" i="50"/>
  <c r="AT261" i="50"/>
  <c r="AU261" i="50"/>
  <c r="AV261" i="50"/>
  <c r="AW261" i="50"/>
  <c r="AX261" i="50"/>
  <c r="AT262" i="50"/>
  <c r="AU262" i="50"/>
  <c r="AV262" i="50"/>
  <c r="AW262" i="50"/>
  <c r="AX262" i="50"/>
  <c r="AT263" i="50"/>
  <c r="AU263" i="50"/>
  <c r="AV263" i="50"/>
  <c r="AW263" i="50"/>
  <c r="AX263" i="50"/>
  <c r="AT264" i="50"/>
  <c r="AU264" i="50"/>
  <c r="AV264" i="50"/>
  <c r="AW264" i="50"/>
  <c r="AX264" i="50"/>
  <c r="AT265" i="50"/>
  <c r="AU265" i="50"/>
  <c r="AV265" i="50"/>
  <c r="AW265" i="50"/>
  <c r="AX265" i="50"/>
  <c r="AT266" i="50"/>
  <c r="AU266" i="50"/>
  <c r="AV266" i="50"/>
  <c r="AW266" i="50"/>
  <c r="AX266" i="50"/>
  <c r="AT267" i="50"/>
  <c r="AU267" i="50"/>
  <c r="AV267" i="50"/>
  <c r="AW267" i="50"/>
  <c r="AX267" i="50"/>
  <c r="AT268" i="50"/>
  <c r="AU268" i="50"/>
  <c r="AV268" i="50"/>
  <c r="AW268" i="50"/>
  <c r="AX268" i="50"/>
  <c r="AT269" i="50"/>
  <c r="AU269" i="50"/>
  <c r="AV269" i="50"/>
  <c r="AW269" i="50"/>
  <c r="AX269" i="50"/>
  <c r="AT270" i="50"/>
  <c r="AU270" i="50"/>
  <c r="AV270" i="50"/>
  <c r="AW270" i="50"/>
  <c r="AX270" i="50"/>
  <c r="AV191" i="50"/>
  <c r="AW191" i="50"/>
  <c r="AX191" i="50"/>
  <c r="AU191" i="50"/>
  <c r="AT191" i="50"/>
  <c r="AF440" i="50"/>
  <c r="AG440" i="50"/>
  <c r="AH440" i="50"/>
  <c r="AI440" i="50"/>
  <c r="AJ440" i="50"/>
  <c r="AF441" i="50"/>
  <c r="AG441" i="50"/>
  <c r="AH441" i="50"/>
  <c r="AI441" i="50"/>
  <c r="AJ441" i="50"/>
  <c r="AF442" i="50"/>
  <c r="AG442" i="50"/>
  <c r="AH442" i="50"/>
  <c r="AI442" i="50"/>
  <c r="AJ442" i="50"/>
  <c r="AF443" i="50"/>
  <c r="AG443" i="50"/>
  <c r="AH443" i="50"/>
  <c r="AI443" i="50"/>
  <c r="AJ443" i="50"/>
  <c r="AF444" i="50"/>
  <c r="AG444" i="50"/>
  <c r="AH444" i="50"/>
  <c r="AI444" i="50"/>
  <c r="AJ444" i="50"/>
  <c r="AF445" i="50"/>
  <c r="AG445" i="50"/>
  <c r="AH445" i="50"/>
  <c r="AI445" i="50"/>
  <c r="AJ445" i="50"/>
  <c r="AF446" i="50"/>
  <c r="AG446" i="50"/>
  <c r="AH446" i="50"/>
  <c r="AI446" i="50"/>
  <c r="AJ446" i="50"/>
  <c r="AF447" i="50"/>
  <c r="AG447" i="50"/>
  <c r="AH447" i="50"/>
  <c r="AI447" i="50"/>
  <c r="AJ447" i="50"/>
  <c r="AF448" i="50"/>
  <c r="AG448" i="50"/>
  <c r="AH448" i="50"/>
  <c r="AI448" i="50"/>
  <c r="AJ448" i="50"/>
  <c r="AF449" i="50"/>
  <c r="AG449" i="50"/>
  <c r="AH449" i="50"/>
  <c r="AI449" i="50"/>
  <c r="AJ449" i="50"/>
  <c r="AF450" i="50"/>
  <c r="AG450" i="50"/>
  <c r="AH450" i="50"/>
  <c r="AI450" i="50"/>
  <c r="AJ450" i="50"/>
  <c r="AF451" i="50"/>
  <c r="AG451" i="50"/>
  <c r="AH451" i="50"/>
  <c r="AI451" i="50"/>
  <c r="AJ451" i="50"/>
  <c r="AF452" i="50"/>
  <c r="AG452" i="50"/>
  <c r="AH452" i="50"/>
  <c r="AI452" i="50"/>
  <c r="AJ452" i="50"/>
  <c r="AF453" i="50"/>
  <c r="AG453" i="50"/>
  <c r="AH453" i="50"/>
  <c r="AI453" i="50"/>
  <c r="AJ453" i="50"/>
  <c r="AF454" i="50"/>
  <c r="AG454" i="50"/>
  <c r="AH454" i="50"/>
  <c r="AI454" i="50"/>
  <c r="AJ454" i="50"/>
  <c r="AF455" i="50"/>
  <c r="AG455" i="50"/>
  <c r="AH455" i="50"/>
  <c r="AI455" i="50"/>
  <c r="AJ455" i="50"/>
  <c r="AF456" i="50"/>
  <c r="AG456" i="50"/>
  <c r="AH456" i="50"/>
  <c r="AI456" i="50"/>
  <c r="AJ456" i="50"/>
  <c r="AF457" i="50"/>
  <c r="AG457" i="50"/>
  <c r="AH457" i="50"/>
  <c r="AI457" i="50"/>
  <c r="AJ457" i="50"/>
  <c r="AF458" i="50"/>
  <c r="AG458" i="50"/>
  <c r="AH458" i="50"/>
  <c r="AI458" i="50"/>
  <c r="AJ458" i="50"/>
  <c r="AF459" i="50"/>
  <c r="AG459" i="50"/>
  <c r="AH459" i="50"/>
  <c r="AI459" i="50"/>
  <c r="AJ459" i="50"/>
  <c r="AF460" i="50"/>
  <c r="AG460" i="50"/>
  <c r="AH460" i="50"/>
  <c r="AI460" i="50"/>
  <c r="AJ460" i="50"/>
  <c r="AF461" i="50"/>
  <c r="AG461" i="50"/>
  <c r="AH461" i="50"/>
  <c r="AI461" i="50"/>
  <c r="AJ461" i="50"/>
  <c r="AF462" i="50"/>
  <c r="AG462" i="50"/>
  <c r="AH462" i="50"/>
  <c r="AI462" i="50"/>
  <c r="AJ462" i="50"/>
  <c r="AF463" i="50"/>
  <c r="AG463" i="50"/>
  <c r="AH463" i="50"/>
  <c r="AI463" i="50"/>
  <c r="AJ463" i="50"/>
  <c r="AF464" i="50"/>
  <c r="AG464" i="50"/>
  <c r="AH464" i="50"/>
  <c r="AI464" i="50"/>
  <c r="AJ464" i="50"/>
  <c r="AF465" i="50"/>
  <c r="AG465" i="50"/>
  <c r="AH465" i="50"/>
  <c r="AI465" i="50"/>
  <c r="AJ465" i="50"/>
  <c r="AF466" i="50"/>
  <c r="AG466" i="50"/>
  <c r="AH466" i="50"/>
  <c r="AI466" i="50"/>
  <c r="AJ466" i="50"/>
  <c r="AF467" i="50"/>
  <c r="AG467" i="50"/>
  <c r="AH467" i="50"/>
  <c r="AI467" i="50"/>
  <c r="AJ467" i="50"/>
  <c r="AF468" i="50"/>
  <c r="AG468" i="50"/>
  <c r="AH468" i="50"/>
  <c r="AI468" i="50"/>
  <c r="AJ468" i="50"/>
  <c r="AF469" i="50"/>
  <c r="AG469" i="50"/>
  <c r="AH469" i="50"/>
  <c r="AI469" i="50"/>
  <c r="AJ469" i="50"/>
  <c r="AF470" i="50"/>
  <c r="AG470" i="50"/>
  <c r="AH470" i="50"/>
  <c r="AI470" i="50"/>
  <c r="AJ470" i="50"/>
  <c r="AF471" i="50"/>
  <c r="AG471" i="50"/>
  <c r="AH471" i="50"/>
  <c r="AI471" i="50"/>
  <c r="AJ471" i="50"/>
  <c r="AF472" i="50"/>
  <c r="AG472" i="50"/>
  <c r="AH472" i="50"/>
  <c r="AI472" i="50"/>
  <c r="AJ472" i="50"/>
  <c r="AF473" i="50"/>
  <c r="AG473" i="50"/>
  <c r="AH473" i="50"/>
  <c r="AI473" i="50"/>
  <c r="AJ473" i="50"/>
  <c r="AF474" i="50"/>
  <c r="AG474" i="50"/>
  <c r="AH474" i="50"/>
  <c r="AI474" i="50"/>
  <c r="AJ474" i="50"/>
  <c r="AF475" i="50"/>
  <c r="AG475" i="50"/>
  <c r="AH475" i="50"/>
  <c r="AI475" i="50"/>
  <c r="AJ475" i="50"/>
  <c r="AF476" i="50"/>
  <c r="AG476" i="50"/>
  <c r="AH476" i="50"/>
  <c r="AI476" i="50"/>
  <c r="AJ476" i="50"/>
  <c r="AF477" i="50"/>
  <c r="AG477" i="50"/>
  <c r="AH477" i="50"/>
  <c r="AI477" i="50"/>
  <c r="AJ477" i="50"/>
  <c r="AF478" i="50"/>
  <c r="AG478" i="50"/>
  <c r="AH478" i="50"/>
  <c r="AI478" i="50"/>
  <c r="AJ478" i="50"/>
  <c r="AF479" i="50"/>
  <c r="AG479" i="50"/>
  <c r="AH479" i="50"/>
  <c r="AI479" i="50"/>
  <c r="AJ479" i="50"/>
  <c r="AF480" i="50"/>
  <c r="AG480" i="50"/>
  <c r="AH480" i="50"/>
  <c r="AI480" i="50"/>
  <c r="AJ480" i="50"/>
  <c r="AF481" i="50"/>
  <c r="AG481" i="50"/>
  <c r="AH481" i="50"/>
  <c r="AI481" i="50"/>
  <c r="AJ481" i="50"/>
  <c r="AF482" i="50"/>
  <c r="AG482" i="50"/>
  <c r="AH482" i="50"/>
  <c r="AI482" i="50"/>
  <c r="AJ482" i="50"/>
  <c r="AF483" i="50"/>
  <c r="AG483" i="50"/>
  <c r="AH483" i="50"/>
  <c r="AI483" i="50"/>
  <c r="AJ483" i="50"/>
  <c r="AF484" i="50"/>
  <c r="AG484" i="50"/>
  <c r="AH484" i="50"/>
  <c r="AI484" i="50"/>
  <c r="AJ484" i="50"/>
  <c r="AF485" i="50"/>
  <c r="AG485" i="50"/>
  <c r="AH485" i="50"/>
  <c r="AI485" i="50"/>
  <c r="AJ485" i="50"/>
  <c r="AF486" i="50"/>
  <c r="AG486" i="50"/>
  <c r="AH486" i="50"/>
  <c r="AI486" i="50"/>
  <c r="AJ486" i="50"/>
  <c r="AF487" i="50"/>
  <c r="AG487" i="50"/>
  <c r="AH487" i="50"/>
  <c r="AI487" i="50"/>
  <c r="AJ487" i="50"/>
  <c r="AF488" i="50"/>
  <c r="AG488" i="50"/>
  <c r="AH488" i="50"/>
  <c r="AI488" i="50"/>
  <c r="AJ488" i="50"/>
  <c r="AF489" i="50"/>
  <c r="AG489" i="50"/>
  <c r="AH489" i="50"/>
  <c r="AI489" i="50"/>
  <c r="AJ489" i="50"/>
  <c r="AF490" i="50"/>
  <c r="AG490" i="50"/>
  <c r="AH490" i="50"/>
  <c r="AI490" i="50"/>
  <c r="AJ490" i="50"/>
  <c r="AF491" i="50"/>
  <c r="AG491" i="50"/>
  <c r="AH491" i="50"/>
  <c r="AI491" i="50"/>
  <c r="AJ491" i="50"/>
  <c r="AF492" i="50"/>
  <c r="AG492" i="50"/>
  <c r="AH492" i="50"/>
  <c r="AI492" i="50"/>
  <c r="AJ492" i="50"/>
  <c r="AF493" i="50"/>
  <c r="AG493" i="50"/>
  <c r="AH493" i="50"/>
  <c r="AI493" i="50"/>
  <c r="AJ493" i="50"/>
  <c r="AF494" i="50"/>
  <c r="AG494" i="50"/>
  <c r="AH494" i="50"/>
  <c r="AI494" i="50"/>
  <c r="AJ494" i="50"/>
  <c r="AF495" i="50"/>
  <c r="AG495" i="50"/>
  <c r="AH495" i="50"/>
  <c r="AI495" i="50"/>
  <c r="AJ495" i="50"/>
  <c r="AF496" i="50"/>
  <c r="AG496" i="50"/>
  <c r="AH496" i="50"/>
  <c r="AI496" i="50"/>
  <c r="AJ496" i="50"/>
  <c r="AF497" i="50"/>
  <c r="AG497" i="50"/>
  <c r="AH497" i="50"/>
  <c r="AI497" i="50"/>
  <c r="AJ497" i="50"/>
  <c r="AF498" i="50"/>
  <c r="AG498" i="50"/>
  <c r="AH498" i="50"/>
  <c r="AI498" i="50"/>
  <c r="AJ498" i="50"/>
  <c r="AF499" i="50"/>
  <c r="AG499" i="50"/>
  <c r="AH499" i="50"/>
  <c r="AI499" i="50"/>
  <c r="AJ499" i="50"/>
  <c r="AF500" i="50"/>
  <c r="AG500" i="50"/>
  <c r="AH500" i="50"/>
  <c r="AI500" i="50"/>
  <c r="AJ500" i="50"/>
  <c r="AF501" i="50"/>
  <c r="AG501" i="50"/>
  <c r="AH501" i="50"/>
  <c r="AI501" i="50"/>
  <c r="AJ501" i="50"/>
  <c r="AF502" i="50"/>
  <c r="AG502" i="50"/>
  <c r="AH502" i="50"/>
  <c r="AI502" i="50"/>
  <c r="AJ502" i="50"/>
  <c r="AF503" i="50"/>
  <c r="AG503" i="50"/>
  <c r="AH503" i="50"/>
  <c r="AI503" i="50"/>
  <c r="AJ503" i="50"/>
  <c r="AF504" i="50"/>
  <c r="AG504" i="50"/>
  <c r="AH504" i="50"/>
  <c r="AI504" i="50"/>
  <c r="AJ504" i="50"/>
  <c r="AF505" i="50"/>
  <c r="AG505" i="50"/>
  <c r="AH505" i="50"/>
  <c r="AI505" i="50"/>
  <c r="AJ505" i="50"/>
  <c r="AF506" i="50"/>
  <c r="AG506" i="50"/>
  <c r="AH506" i="50"/>
  <c r="AI506" i="50"/>
  <c r="AJ506" i="50"/>
  <c r="AF507" i="50"/>
  <c r="AG507" i="50"/>
  <c r="AH507" i="50"/>
  <c r="AI507" i="50"/>
  <c r="AJ507" i="50"/>
  <c r="AF508" i="50"/>
  <c r="AG508" i="50"/>
  <c r="AH508" i="50"/>
  <c r="AI508" i="50"/>
  <c r="AJ508" i="50"/>
  <c r="AF509" i="50"/>
  <c r="AG509" i="50"/>
  <c r="AH509" i="50"/>
  <c r="AI509" i="50"/>
  <c r="AJ509" i="50"/>
  <c r="AF510" i="50"/>
  <c r="AG510" i="50"/>
  <c r="AH510" i="50"/>
  <c r="AI510" i="50"/>
  <c r="AJ510" i="50"/>
  <c r="AF511" i="50"/>
  <c r="AG511" i="50"/>
  <c r="AH511" i="50"/>
  <c r="AI511" i="50"/>
  <c r="AJ511" i="50"/>
  <c r="AF512" i="50"/>
  <c r="AG512" i="50"/>
  <c r="AH512" i="50"/>
  <c r="AI512" i="50"/>
  <c r="AJ512" i="50"/>
  <c r="AF513" i="50"/>
  <c r="AG513" i="50"/>
  <c r="AH513" i="50"/>
  <c r="AI513" i="50"/>
  <c r="AJ513" i="50"/>
  <c r="AF514" i="50"/>
  <c r="AG514" i="50"/>
  <c r="AH514" i="50"/>
  <c r="AI514" i="50"/>
  <c r="AJ514" i="50"/>
  <c r="AF515" i="50"/>
  <c r="AG515" i="50"/>
  <c r="AH515" i="50"/>
  <c r="AI515" i="50"/>
  <c r="AJ515" i="50"/>
  <c r="AF516" i="50"/>
  <c r="AG516" i="50"/>
  <c r="AH516" i="50"/>
  <c r="AI516" i="50"/>
  <c r="AJ516" i="50"/>
  <c r="AF517" i="50"/>
  <c r="AG517" i="50"/>
  <c r="AH517" i="50"/>
  <c r="AI517" i="50"/>
  <c r="AJ517" i="50"/>
  <c r="AF518" i="50"/>
  <c r="AG518" i="50"/>
  <c r="AH518" i="50"/>
  <c r="AI518" i="50"/>
  <c r="AJ518" i="50"/>
  <c r="AF519" i="50"/>
  <c r="AG519" i="50"/>
  <c r="AH519" i="50"/>
  <c r="AI519" i="50"/>
  <c r="AJ519" i="50"/>
  <c r="AF520" i="50"/>
  <c r="AG520" i="50"/>
  <c r="AH520" i="50"/>
  <c r="AI520" i="50"/>
  <c r="AJ520" i="50"/>
  <c r="AF521" i="50"/>
  <c r="AG521" i="50"/>
  <c r="AH521" i="50"/>
  <c r="AI521" i="50"/>
  <c r="AJ521" i="50"/>
  <c r="AF522" i="50"/>
  <c r="AG522" i="50"/>
  <c r="AH522" i="50"/>
  <c r="AI522" i="50"/>
  <c r="AJ522" i="50"/>
  <c r="AF523" i="50"/>
  <c r="AG523" i="50"/>
  <c r="AH523" i="50"/>
  <c r="AI523" i="50"/>
  <c r="AJ523" i="50"/>
  <c r="AF524" i="50"/>
  <c r="AG524" i="50"/>
  <c r="AH524" i="50"/>
  <c r="AI524" i="50"/>
  <c r="AJ524" i="50"/>
  <c r="AF525" i="50"/>
  <c r="AG525" i="50"/>
  <c r="AH525" i="50"/>
  <c r="AI525" i="50"/>
  <c r="AJ525" i="50"/>
  <c r="AF526" i="50"/>
  <c r="AG526" i="50"/>
  <c r="AH526" i="50"/>
  <c r="AI526" i="50"/>
  <c r="AJ526" i="50"/>
  <c r="AF527" i="50"/>
  <c r="AG527" i="50"/>
  <c r="AH527" i="50"/>
  <c r="AI527" i="50"/>
  <c r="AJ527" i="50"/>
  <c r="AF528" i="50"/>
  <c r="AG528" i="50"/>
  <c r="AH528" i="50"/>
  <c r="AI528" i="50"/>
  <c r="AJ528" i="50"/>
  <c r="AF529" i="50"/>
  <c r="AG529" i="50"/>
  <c r="AH529" i="50"/>
  <c r="AI529" i="50"/>
  <c r="AJ529" i="50"/>
  <c r="AF530" i="50"/>
  <c r="AG530" i="50"/>
  <c r="AH530" i="50"/>
  <c r="AI530" i="50"/>
  <c r="AJ530" i="50"/>
  <c r="AF531" i="50"/>
  <c r="AG531" i="50"/>
  <c r="AH531" i="50"/>
  <c r="AI531" i="50"/>
  <c r="AJ531" i="50"/>
  <c r="AF532" i="50"/>
  <c r="AG532" i="50"/>
  <c r="AH532" i="50"/>
  <c r="AI532" i="50"/>
  <c r="AJ532" i="50"/>
  <c r="AF533" i="50"/>
  <c r="AG533" i="50"/>
  <c r="AH533" i="50"/>
  <c r="AI533" i="50"/>
  <c r="AJ533" i="50"/>
  <c r="AF534" i="50"/>
  <c r="AG534" i="50"/>
  <c r="AH534" i="50"/>
  <c r="AI534" i="50"/>
  <c r="AJ534" i="50"/>
  <c r="AF535" i="50"/>
  <c r="AG535" i="50"/>
  <c r="AH535" i="50"/>
  <c r="AI535" i="50"/>
  <c r="AJ535" i="50"/>
  <c r="AF536" i="50"/>
  <c r="AG536" i="50"/>
  <c r="AH536" i="50"/>
  <c r="AI536" i="50"/>
  <c r="AJ536" i="50"/>
  <c r="AF537" i="50"/>
  <c r="AG537" i="50"/>
  <c r="AH537" i="50"/>
  <c r="AI537" i="50"/>
  <c r="AJ537" i="50"/>
  <c r="AF538" i="50"/>
  <c r="AG538" i="50"/>
  <c r="AH538" i="50"/>
  <c r="AI538" i="50"/>
  <c r="AJ538" i="50"/>
  <c r="AF539" i="50"/>
  <c r="AG539" i="50"/>
  <c r="AH539" i="50"/>
  <c r="AI539" i="50"/>
  <c r="AJ539" i="50"/>
  <c r="AF540" i="50"/>
  <c r="AG540" i="50"/>
  <c r="AH540" i="50"/>
  <c r="AI540" i="50"/>
  <c r="AJ540" i="50"/>
  <c r="AF541" i="50"/>
  <c r="AG541" i="50"/>
  <c r="AH541" i="50"/>
  <c r="AI541" i="50"/>
  <c r="AJ541" i="50"/>
  <c r="AF542" i="50"/>
  <c r="AG542" i="50"/>
  <c r="AH542" i="50"/>
  <c r="AI542" i="50"/>
  <c r="AJ542" i="50"/>
  <c r="AF399" i="50"/>
  <c r="AG399" i="50"/>
  <c r="AH399" i="50"/>
  <c r="AI399" i="50"/>
  <c r="AJ399" i="50"/>
  <c r="AF400" i="50"/>
  <c r="AG400" i="50"/>
  <c r="AH400" i="50"/>
  <c r="AI400" i="50"/>
  <c r="AJ400" i="50"/>
  <c r="AF401" i="50"/>
  <c r="AG401" i="50"/>
  <c r="AH401" i="50"/>
  <c r="AI401" i="50"/>
  <c r="AJ401" i="50"/>
  <c r="AF402" i="50"/>
  <c r="AG402" i="50"/>
  <c r="AH402" i="50"/>
  <c r="AI402" i="50"/>
  <c r="AJ402" i="50"/>
  <c r="AF403" i="50"/>
  <c r="AG403" i="50"/>
  <c r="AH403" i="50"/>
  <c r="AI403" i="50"/>
  <c r="AJ403" i="50"/>
  <c r="AF404" i="50"/>
  <c r="AG404" i="50"/>
  <c r="AH404" i="50"/>
  <c r="AI404" i="50"/>
  <c r="AJ404" i="50"/>
  <c r="AF405" i="50"/>
  <c r="AG405" i="50"/>
  <c r="AH405" i="50"/>
  <c r="AI405" i="50"/>
  <c r="AJ405" i="50"/>
  <c r="AF406" i="50"/>
  <c r="AG406" i="50"/>
  <c r="AH406" i="50"/>
  <c r="AI406" i="50"/>
  <c r="AJ406" i="50"/>
  <c r="AF407" i="50"/>
  <c r="AG407" i="50"/>
  <c r="AH407" i="50"/>
  <c r="AI407" i="50"/>
  <c r="AJ407" i="50"/>
  <c r="AF408" i="50"/>
  <c r="AG408" i="50"/>
  <c r="AH408" i="50"/>
  <c r="AI408" i="50"/>
  <c r="AJ408" i="50"/>
  <c r="AF409" i="50"/>
  <c r="AG409" i="50"/>
  <c r="AH409" i="50"/>
  <c r="AI409" i="50"/>
  <c r="AJ409" i="50"/>
  <c r="AF410" i="50"/>
  <c r="AG410" i="50"/>
  <c r="AH410" i="50"/>
  <c r="AI410" i="50"/>
  <c r="AJ410" i="50"/>
  <c r="AF411" i="50"/>
  <c r="AG411" i="50"/>
  <c r="AH411" i="50"/>
  <c r="AI411" i="50"/>
  <c r="AJ411" i="50"/>
  <c r="AF412" i="50"/>
  <c r="AG412" i="50"/>
  <c r="AH412" i="50"/>
  <c r="AI412" i="50"/>
  <c r="AJ412" i="50"/>
  <c r="AF413" i="50"/>
  <c r="AG413" i="50"/>
  <c r="AH413" i="50"/>
  <c r="AI413" i="50"/>
  <c r="AJ413" i="50"/>
  <c r="AF414" i="50"/>
  <c r="AG414" i="50"/>
  <c r="AH414" i="50"/>
  <c r="AI414" i="50"/>
  <c r="AJ414" i="50"/>
  <c r="AF415" i="50"/>
  <c r="AG415" i="50"/>
  <c r="AH415" i="50"/>
  <c r="AI415" i="50"/>
  <c r="AJ415" i="50"/>
  <c r="AF416" i="50"/>
  <c r="AG416" i="50"/>
  <c r="AH416" i="50"/>
  <c r="AI416" i="50"/>
  <c r="AJ416" i="50"/>
  <c r="AF417" i="50"/>
  <c r="AG417" i="50"/>
  <c r="AH417" i="50"/>
  <c r="AI417" i="50"/>
  <c r="AJ417" i="50"/>
  <c r="AF418" i="50"/>
  <c r="AG418" i="50"/>
  <c r="AH418" i="50"/>
  <c r="AI418" i="50"/>
  <c r="AJ418" i="50"/>
  <c r="AF419" i="50"/>
  <c r="AG419" i="50"/>
  <c r="AH419" i="50"/>
  <c r="AI419" i="50"/>
  <c r="AJ419" i="50"/>
  <c r="AF420" i="50"/>
  <c r="AG420" i="50"/>
  <c r="AH420" i="50"/>
  <c r="AI420" i="50"/>
  <c r="AJ420" i="50"/>
  <c r="AF421" i="50"/>
  <c r="AG421" i="50"/>
  <c r="AH421" i="50"/>
  <c r="AI421" i="50"/>
  <c r="AJ421" i="50"/>
  <c r="AF422" i="50"/>
  <c r="AG422" i="50"/>
  <c r="AH422" i="50"/>
  <c r="AI422" i="50"/>
  <c r="AJ422" i="50"/>
  <c r="AF423" i="50"/>
  <c r="AG423" i="50"/>
  <c r="AH423" i="50"/>
  <c r="AI423" i="50"/>
  <c r="AJ423" i="50"/>
  <c r="AF424" i="50"/>
  <c r="AG424" i="50"/>
  <c r="AH424" i="50"/>
  <c r="AI424" i="50"/>
  <c r="AJ424" i="50"/>
  <c r="AF425" i="50"/>
  <c r="AG425" i="50"/>
  <c r="AH425" i="50"/>
  <c r="AI425" i="50"/>
  <c r="AJ425" i="50"/>
  <c r="AF426" i="50"/>
  <c r="AG426" i="50"/>
  <c r="AH426" i="50"/>
  <c r="AI426" i="50"/>
  <c r="AJ426" i="50"/>
  <c r="AF427" i="50"/>
  <c r="AG427" i="50"/>
  <c r="AH427" i="50"/>
  <c r="AI427" i="50"/>
  <c r="AJ427" i="50"/>
  <c r="AF428" i="50"/>
  <c r="AG428" i="50"/>
  <c r="AH428" i="50"/>
  <c r="AI428" i="50"/>
  <c r="AJ428" i="50"/>
  <c r="AF429" i="50"/>
  <c r="AG429" i="50"/>
  <c r="AH429" i="50"/>
  <c r="AI429" i="50"/>
  <c r="AJ429" i="50"/>
  <c r="AF430" i="50"/>
  <c r="AG430" i="50"/>
  <c r="AH430" i="50"/>
  <c r="AI430" i="50"/>
  <c r="AJ430" i="50"/>
  <c r="AF431" i="50"/>
  <c r="AG431" i="50"/>
  <c r="AH431" i="50"/>
  <c r="AI431" i="50"/>
  <c r="AJ431" i="50"/>
  <c r="AF432" i="50"/>
  <c r="AG432" i="50"/>
  <c r="AH432" i="50"/>
  <c r="AI432" i="50"/>
  <c r="AJ432" i="50"/>
  <c r="AF433" i="50"/>
  <c r="AG433" i="50"/>
  <c r="AH433" i="50"/>
  <c r="AI433" i="50"/>
  <c r="AJ433" i="50"/>
  <c r="AF434" i="50"/>
  <c r="AG434" i="50"/>
  <c r="AH434" i="50"/>
  <c r="AI434" i="50"/>
  <c r="AJ434" i="50"/>
  <c r="AF435" i="50"/>
  <c r="AG435" i="50"/>
  <c r="AH435" i="50"/>
  <c r="AI435" i="50"/>
  <c r="AJ435" i="50"/>
  <c r="AF436" i="50"/>
  <c r="AG436" i="50"/>
  <c r="AH436" i="50"/>
  <c r="AI436" i="50"/>
  <c r="AJ436" i="50"/>
  <c r="AF437" i="50"/>
  <c r="AG437" i="50"/>
  <c r="AH437" i="50"/>
  <c r="AI437" i="50"/>
  <c r="AJ437" i="50"/>
  <c r="AF438" i="50"/>
  <c r="AG438" i="50"/>
  <c r="AH438" i="50"/>
  <c r="AI438" i="50"/>
  <c r="AJ438" i="50"/>
  <c r="AF439" i="50"/>
  <c r="AG439" i="50"/>
  <c r="AH439" i="50"/>
  <c r="AI439" i="50"/>
  <c r="AJ439" i="50"/>
  <c r="AF368" i="50"/>
  <c r="AG368" i="50"/>
  <c r="AH368" i="50"/>
  <c r="AI368" i="50"/>
  <c r="AJ368" i="50"/>
  <c r="AF369" i="50"/>
  <c r="AG369" i="50"/>
  <c r="AH369" i="50"/>
  <c r="AI369" i="50"/>
  <c r="AJ369" i="50"/>
  <c r="AF370" i="50"/>
  <c r="AG370" i="50"/>
  <c r="AH370" i="50"/>
  <c r="AI370" i="50"/>
  <c r="AJ370" i="50"/>
  <c r="AF371" i="50"/>
  <c r="AG371" i="50"/>
  <c r="AH371" i="50"/>
  <c r="AI371" i="50"/>
  <c r="AJ371" i="50"/>
  <c r="AF372" i="50"/>
  <c r="AG372" i="50"/>
  <c r="AH372" i="50"/>
  <c r="AI372" i="50"/>
  <c r="AJ372" i="50"/>
  <c r="AF373" i="50"/>
  <c r="AG373" i="50"/>
  <c r="AH373" i="50"/>
  <c r="AI373" i="50"/>
  <c r="AJ373" i="50"/>
  <c r="AF374" i="50"/>
  <c r="AG374" i="50"/>
  <c r="AH374" i="50"/>
  <c r="AI374" i="50"/>
  <c r="AJ374" i="50"/>
  <c r="AF375" i="50"/>
  <c r="AG375" i="50"/>
  <c r="AH375" i="50"/>
  <c r="AI375" i="50"/>
  <c r="AJ375" i="50"/>
  <c r="AF376" i="50"/>
  <c r="AG376" i="50"/>
  <c r="AH376" i="50"/>
  <c r="AI376" i="50"/>
  <c r="AJ376" i="50"/>
  <c r="AF377" i="50"/>
  <c r="AG377" i="50"/>
  <c r="AH377" i="50"/>
  <c r="AI377" i="50"/>
  <c r="AJ377" i="50"/>
  <c r="AF378" i="50"/>
  <c r="AG378" i="50"/>
  <c r="AH378" i="50"/>
  <c r="AI378" i="50"/>
  <c r="AJ378" i="50"/>
  <c r="AF379" i="50"/>
  <c r="AG379" i="50"/>
  <c r="AH379" i="50"/>
  <c r="AI379" i="50"/>
  <c r="AJ379" i="50"/>
  <c r="AF380" i="50"/>
  <c r="AG380" i="50"/>
  <c r="AH380" i="50"/>
  <c r="AI380" i="50"/>
  <c r="AJ380" i="50"/>
  <c r="AF381" i="50"/>
  <c r="AG381" i="50"/>
  <c r="AH381" i="50"/>
  <c r="AI381" i="50"/>
  <c r="AJ381" i="50"/>
  <c r="AF382" i="50"/>
  <c r="AG382" i="50"/>
  <c r="AH382" i="50"/>
  <c r="AI382" i="50"/>
  <c r="AJ382" i="50"/>
  <c r="AF383" i="50"/>
  <c r="AG383" i="50"/>
  <c r="AH383" i="50"/>
  <c r="AI383" i="50"/>
  <c r="AJ383" i="50"/>
  <c r="AF384" i="50"/>
  <c r="AG384" i="50"/>
  <c r="AH384" i="50"/>
  <c r="AI384" i="50"/>
  <c r="AJ384" i="50"/>
  <c r="AF385" i="50"/>
  <c r="AG385" i="50"/>
  <c r="AH385" i="50"/>
  <c r="AI385" i="50"/>
  <c r="AJ385" i="50"/>
  <c r="AF386" i="50"/>
  <c r="AG386" i="50"/>
  <c r="AH386" i="50"/>
  <c r="AI386" i="50"/>
  <c r="AJ386" i="50"/>
  <c r="AF387" i="50"/>
  <c r="AG387" i="50"/>
  <c r="AH387" i="50"/>
  <c r="AI387" i="50"/>
  <c r="AJ387" i="50"/>
  <c r="AF388" i="50"/>
  <c r="AG388" i="50"/>
  <c r="AH388" i="50"/>
  <c r="AI388" i="50"/>
  <c r="AJ388" i="50"/>
  <c r="AF389" i="50"/>
  <c r="AG389" i="50"/>
  <c r="AH389" i="50"/>
  <c r="AI389" i="50"/>
  <c r="AJ389" i="50"/>
  <c r="AF390" i="50"/>
  <c r="AG390" i="50"/>
  <c r="AH390" i="50"/>
  <c r="AI390" i="50"/>
  <c r="AJ390" i="50"/>
  <c r="AF391" i="50"/>
  <c r="AG391" i="50"/>
  <c r="AH391" i="50"/>
  <c r="AI391" i="50"/>
  <c r="AJ391" i="50"/>
  <c r="AF392" i="50"/>
  <c r="AG392" i="50"/>
  <c r="AH392" i="50"/>
  <c r="AI392" i="50"/>
  <c r="AJ392" i="50"/>
  <c r="AF393" i="50"/>
  <c r="AG393" i="50"/>
  <c r="AH393" i="50"/>
  <c r="AI393" i="50"/>
  <c r="AJ393" i="50"/>
  <c r="AF394" i="50"/>
  <c r="AG394" i="50"/>
  <c r="AH394" i="50"/>
  <c r="AI394" i="50"/>
  <c r="AJ394" i="50"/>
  <c r="AF395" i="50"/>
  <c r="AG395" i="50"/>
  <c r="AH395" i="50"/>
  <c r="AI395" i="50"/>
  <c r="AJ395" i="50"/>
  <c r="AF396" i="50"/>
  <c r="AG396" i="50"/>
  <c r="AH396" i="50"/>
  <c r="AI396" i="50"/>
  <c r="AJ396" i="50"/>
  <c r="AF397" i="50"/>
  <c r="AG397" i="50"/>
  <c r="AH397" i="50"/>
  <c r="AI397" i="50"/>
  <c r="AJ397" i="50"/>
  <c r="AF398" i="50"/>
  <c r="AG398" i="50"/>
  <c r="AH398" i="50"/>
  <c r="AI398" i="50"/>
  <c r="AJ398" i="50"/>
  <c r="AH367" i="50"/>
  <c r="AI367" i="50"/>
  <c r="AJ367" i="50"/>
  <c r="AG367" i="50"/>
  <c r="AF367"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31" i="50"/>
  <c r="BT24" i="51"/>
  <c r="BU24" i="51"/>
  <c r="BV24" i="51"/>
  <c r="BW24" i="51"/>
  <c r="BX24" i="51"/>
  <c r="BT25" i="51"/>
  <c r="BU25" i="51"/>
  <c r="BV25" i="51"/>
  <c r="BW25" i="51"/>
  <c r="BX25" i="51"/>
  <c r="BT26" i="51"/>
  <c r="BU26" i="51"/>
  <c r="BV26" i="51"/>
  <c r="BW26" i="51"/>
  <c r="BX26" i="51"/>
  <c r="BV23" i="51"/>
  <c r="BW23" i="51"/>
  <c r="BX23" i="51"/>
  <c r="BU23" i="51"/>
  <c r="BT23" i="51"/>
  <c r="BG32" i="51"/>
  <c r="BH32" i="51"/>
  <c r="BI32" i="51"/>
  <c r="BJ32" i="51"/>
  <c r="BK32" i="51"/>
  <c r="BG33" i="51"/>
  <c r="BH33" i="51"/>
  <c r="BI33" i="51"/>
  <c r="BJ33" i="51"/>
  <c r="BK33" i="51"/>
  <c r="BG34" i="51"/>
  <c r="BH34" i="51"/>
  <c r="BI34" i="51"/>
  <c r="BJ34" i="51"/>
  <c r="BK34" i="51"/>
  <c r="BG35" i="51"/>
  <c r="BH35" i="51"/>
  <c r="BI35" i="51"/>
  <c r="BJ35" i="51"/>
  <c r="BK35" i="51"/>
  <c r="BG36" i="51"/>
  <c r="BH36" i="51"/>
  <c r="BI36" i="51"/>
  <c r="BJ36" i="51"/>
  <c r="BK36" i="51"/>
  <c r="BG37" i="51"/>
  <c r="BH37" i="51"/>
  <c r="BI37" i="51"/>
  <c r="BJ37" i="51"/>
  <c r="BK37" i="51"/>
  <c r="BG38" i="51"/>
  <c r="BH38" i="51"/>
  <c r="BI38" i="51"/>
  <c r="BJ38" i="51"/>
  <c r="BK38" i="51"/>
  <c r="BI31" i="51"/>
  <c r="BJ31" i="51"/>
  <c r="BK31" i="51"/>
  <c r="BH31" i="51"/>
  <c r="BG31" i="51"/>
  <c r="AT192" i="51"/>
  <c r="AU192" i="51"/>
  <c r="AV192" i="51"/>
  <c r="AW192" i="51"/>
  <c r="AX192" i="51"/>
  <c r="AT193" i="51"/>
  <c r="AU193" i="51"/>
  <c r="AV193" i="51"/>
  <c r="AW193" i="51"/>
  <c r="AX193" i="51"/>
  <c r="AT194" i="51"/>
  <c r="AU194" i="51"/>
  <c r="AV194" i="51"/>
  <c r="AW194" i="51"/>
  <c r="AX194" i="51"/>
  <c r="AT195" i="51"/>
  <c r="AU195" i="51"/>
  <c r="AV195" i="51"/>
  <c r="AW195" i="51"/>
  <c r="AX195" i="51"/>
  <c r="AT196" i="51"/>
  <c r="AU196" i="51"/>
  <c r="AV196" i="51"/>
  <c r="AW196" i="51"/>
  <c r="AX196" i="51"/>
  <c r="AT197" i="51"/>
  <c r="AU197" i="51"/>
  <c r="AV197" i="51"/>
  <c r="AW197" i="51"/>
  <c r="AX197" i="51"/>
  <c r="AT198" i="51"/>
  <c r="AU198" i="51"/>
  <c r="AV198" i="51"/>
  <c r="AW198" i="51"/>
  <c r="AX198" i="51"/>
  <c r="AT199" i="51"/>
  <c r="AU199" i="51"/>
  <c r="AV199" i="51"/>
  <c r="AW199" i="51"/>
  <c r="AX199" i="51"/>
  <c r="AT200" i="51"/>
  <c r="AU200" i="51"/>
  <c r="AV200" i="51"/>
  <c r="AW200" i="51"/>
  <c r="AX200" i="51"/>
  <c r="AT201" i="51"/>
  <c r="AU201" i="51"/>
  <c r="AV201" i="51"/>
  <c r="AW201" i="51"/>
  <c r="AX201" i="51"/>
  <c r="AT202" i="51"/>
  <c r="AU202" i="51"/>
  <c r="AV202" i="51"/>
  <c r="AW202" i="51"/>
  <c r="AX202" i="51"/>
  <c r="AT203" i="51"/>
  <c r="AU203" i="51"/>
  <c r="AV203" i="51"/>
  <c r="AW203" i="51"/>
  <c r="AX203" i="51"/>
  <c r="AT204" i="51"/>
  <c r="AU204" i="51"/>
  <c r="AV204" i="51"/>
  <c r="AW204" i="51"/>
  <c r="AX204" i="51"/>
  <c r="AT205" i="51"/>
  <c r="AU205" i="51"/>
  <c r="AV205" i="51"/>
  <c r="AW205" i="51"/>
  <c r="AX205" i="51"/>
  <c r="AT206" i="51"/>
  <c r="AU206" i="51"/>
  <c r="AV206" i="51"/>
  <c r="AW206" i="51"/>
  <c r="AX206" i="51"/>
  <c r="AT207" i="51"/>
  <c r="AU207" i="51"/>
  <c r="AV207" i="51"/>
  <c r="AW207" i="51"/>
  <c r="AX207" i="51"/>
  <c r="AT208" i="51"/>
  <c r="AU208" i="51"/>
  <c r="AV208" i="51"/>
  <c r="AW208" i="51"/>
  <c r="AX208" i="51"/>
  <c r="AT209" i="51"/>
  <c r="AU209" i="51"/>
  <c r="AV209" i="51"/>
  <c r="AW209" i="51"/>
  <c r="AX209" i="51"/>
  <c r="AT210" i="51"/>
  <c r="AU210" i="51"/>
  <c r="AV210" i="51"/>
  <c r="AW210" i="51"/>
  <c r="AX210" i="51"/>
  <c r="AT211" i="51"/>
  <c r="AU211" i="51"/>
  <c r="AV211" i="51"/>
  <c r="AW211" i="51"/>
  <c r="AX211" i="51"/>
  <c r="AT212" i="51"/>
  <c r="AU212" i="51"/>
  <c r="AV212" i="51"/>
  <c r="AW212" i="51"/>
  <c r="AX212" i="51"/>
  <c r="AT213" i="51"/>
  <c r="AU213" i="51"/>
  <c r="AV213" i="51"/>
  <c r="AW213" i="51"/>
  <c r="AX213" i="51"/>
  <c r="AT214" i="51"/>
  <c r="AU214" i="51"/>
  <c r="AV214" i="51"/>
  <c r="AW214" i="51"/>
  <c r="AX214" i="51"/>
  <c r="AT215" i="51"/>
  <c r="AU215" i="51"/>
  <c r="AV215" i="51"/>
  <c r="AW215" i="51"/>
  <c r="AX215" i="51"/>
  <c r="AT216" i="51"/>
  <c r="AU216" i="51"/>
  <c r="AV216" i="51"/>
  <c r="AW216" i="51"/>
  <c r="AX216" i="51"/>
  <c r="AT217" i="51"/>
  <c r="AU217" i="51"/>
  <c r="AV217" i="51"/>
  <c r="AW217" i="51"/>
  <c r="AX217" i="51"/>
  <c r="AT218" i="51"/>
  <c r="AU218" i="51"/>
  <c r="AV218" i="51"/>
  <c r="AW218" i="51"/>
  <c r="AX218" i="51"/>
  <c r="AT219" i="51"/>
  <c r="AU219" i="51"/>
  <c r="AV219" i="51"/>
  <c r="AW219" i="51"/>
  <c r="AX219" i="51"/>
  <c r="AT220" i="51"/>
  <c r="AU220" i="51"/>
  <c r="AV220" i="51"/>
  <c r="AW220" i="51"/>
  <c r="AX220" i="51"/>
  <c r="AT221" i="51"/>
  <c r="AU221" i="51"/>
  <c r="AV221" i="51"/>
  <c r="AW221" i="51"/>
  <c r="AX221" i="51"/>
  <c r="AT222" i="51"/>
  <c r="AU222" i="51"/>
  <c r="AV222" i="51"/>
  <c r="AW222" i="51"/>
  <c r="AX222" i="51"/>
  <c r="AT223" i="51"/>
  <c r="AU223" i="51"/>
  <c r="AV223" i="51"/>
  <c r="AW223" i="51"/>
  <c r="AX223" i="51"/>
  <c r="AT224" i="51"/>
  <c r="AU224" i="51"/>
  <c r="AV224" i="51"/>
  <c r="AW224" i="51"/>
  <c r="AX224" i="51"/>
  <c r="AT225" i="51"/>
  <c r="AU225" i="51"/>
  <c r="AV225" i="51"/>
  <c r="AW225" i="51"/>
  <c r="AX225" i="51"/>
  <c r="AT226" i="51"/>
  <c r="AU226" i="51"/>
  <c r="AV226" i="51"/>
  <c r="AW226" i="51"/>
  <c r="AX226" i="51"/>
  <c r="AT227" i="51"/>
  <c r="AU227" i="51"/>
  <c r="AV227" i="51"/>
  <c r="AW227" i="51"/>
  <c r="AX227" i="51"/>
  <c r="AT228" i="51"/>
  <c r="AU228" i="51"/>
  <c r="AV228" i="51"/>
  <c r="AW228" i="51"/>
  <c r="AX228" i="51"/>
  <c r="AT229" i="51"/>
  <c r="AU229" i="51"/>
  <c r="AV229" i="51"/>
  <c r="AW229" i="51"/>
  <c r="AX229" i="51"/>
  <c r="AT230" i="51"/>
  <c r="AU230" i="51"/>
  <c r="AV230" i="51"/>
  <c r="AW230" i="51"/>
  <c r="AX230" i="51"/>
  <c r="AT231" i="51"/>
  <c r="AU231" i="51"/>
  <c r="AV231" i="51"/>
  <c r="AW231" i="51"/>
  <c r="AX231" i="51"/>
  <c r="AT232" i="51"/>
  <c r="AU232" i="51"/>
  <c r="AV232" i="51"/>
  <c r="AW232" i="51"/>
  <c r="AX232" i="51"/>
  <c r="AT233" i="51"/>
  <c r="AU233" i="51"/>
  <c r="AV233" i="51"/>
  <c r="AW233" i="51"/>
  <c r="AX233" i="51"/>
  <c r="AT234" i="51"/>
  <c r="AU234" i="51"/>
  <c r="AV234" i="51"/>
  <c r="AW234" i="51"/>
  <c r="AX234" i="51"/>
  <c r="AT235" i="51"/>
  <c r="AU235" i="51"/>
  <c r="AV235" i="51"/>
  <c r="AW235" i="51"/>
  <c r="AX235" i="51"/>
  <c r="AT236" i="51"/>
  <c r="AU236" i="51"/>
  <c r="AV236" i="51"/>
  <c r="AW236" i="51"/>
  <c r="AX236" i="51"/>
  <c r="AT237" i="51"/>
  <c r="AU237" i="51"/>
  <c r="AV237" i="51"/>
  <c r="AW237" i="51"/>
  <c r="AX237" i="51"/>
  <c r="AT238" i="51"/>
  <c r="AU238" i="51"/>
  <c r="AV238" i="51"/>
  <c r="AW238" i="51"/>
  <c r="AX238" i="51"/>
  <c r="AT239" i="51"/>
  <c r="AU239" i="51"/>
  <c r="AV239" i="51"/>
  <c r="AW239" i="51"/>
  <c r="AX239" i="51"/>
  <c r="AT240" i="51"/>
  <c r="AU240" i="51"/>
  <c r="AV240" i="51"/>
  <c r="AW240" i="51"/>
  <c r="AX240" i="51"/>
  <c r="AT241" i="51"/>
  <c r="AU241" i="51"/>
  <c r="AV241" i="51"/>
  <c r="AW241" i="51"/>
  <c r="AX241" i="51"/>
  <c r="AT242" i="51"/>
  <c r="AU242" i="51"/>
  <c r="AV242" i="51"/>
  <c r="AW242" i="51"/>
  <c r="AX242" i="51"/>
  <c r="AT243" i="51"/>
  <c r="AU243" i="51"/>
  <c r="AV243" i="51"/>
  <c r="AW243" i="51"/>
  <c r="AX243" i="51"/>
  <c r="AT244" i="51"/>
  <c r="AU244" i="51"/>
  <c r="AV244" i="51"/>
  <c r="AW244" i="51"/>
  <c r="AX244" i="51"/>
  <c r="AT245" i="51"/>
  <c r="AU245" i="51"/>
  <c r="AV245" i="51"/>
  <c r="AW245" i="51"/>
  <c r="AX245" i="51"/>
  <c r="AT246" i="51"/>
  <c r="AU246" i="51"/>
  <c r="AV246" i="51"/>
  <c r="AW246" i="51"/>
  <c r="AX246" i="51"/>
  <c r="AT247" i="51"/>
  <c r="AU247" i="51"/>
  <c r="AV247" i="51"/>
  <c r="AW247" i="51"/>
  <c r="AX247" i="51"/>
  <c r="AT248" i="51"/>
  <c r="AU248" i="51"/>
  <c r="AV248" i="51"/>
  <c r="AW248" i="51"/>
  <c r="AX248" i="51"/>
  <c r="AT249" i="51"/>
  <c r="AU249" i="51"/>
  <c r="AV249" i="51"/>
  <c r="AW249" i="51"/>
  <c r="AX249" i="51"/>
  <c r="AT250" i="51"/>
  <c r="AU250" i="51"/>
  <c r="AV250" i="51"/>
  <c r="AW250" i="51"/>
  <c r="AX250" i="51"/>
  <c r="AT251" i="51"/>
  <c r="AU251" i="51"/>
  <c r="AV251" i="51"/>
  <c r="AW251" i="51"/>
  <c r="AX251" i="51"/>
  <c r="AT252" i="51"/>
  <c r="AU252" i="51"/>
  <c r="AV252" i="51"/>
  <c r="AW252" i="51"/>
  <c r="AX252" i="51"/>
  <c r="AT253" i="51"/>
  <c r="AU253" i="51"/>
  <c r="AV253" i="51"/>
  <c r="AW253" i="51"/>
  <c r="AX253" i="51"/>
  <c r="AT254" i="51"/>
  <c r="AU254" i="51"/>
  <c r="AV254" i="51"/>
  <c r="AW254" i="51"/>
  <c r="AX254" i="51"/>
  <c r="AT255" i="51"/>
  <c r="AU255" i="51"/>
  <c r="AV255" i="51"/>
  <c r="AW255" i="51"/>
  <c r="AX255" i="51"/>
  <c r="AT256" i="51"/>
  <c r="AU256" i="51"/>
  <c r="AV256" i="51"/>
  <c r="AW256" i="51"/>
  <c r="AX256" i="51"/>
  <c r="AT257" i="51"/>
  <c r="AU257" i="51"/>
  <c r="AV257" i="51"/>
  <c r="AW257" i="51"/>
  <c r="AX257" i="51"/>
  <c r="AT258" i="51"/>
  <c r="AU258" i="51"/>
  <c r="AV258" i="51"/>
  <c r="AW258" i="51"/>
  <c r="AX258" i="51"/>
  <c r="AT259" i="51"/>
  <c r="AU259" i="51"/>
  <c r="AV259" i="51"/>
  <c r="AW259" i="51"/>
  <c r="AX259" i="51"/>
  <c r="AT260" i="51"/>
  <c r="AU260" i="51"/>
  <c r="AV260" i="51"/>
  <c r="AW260" i="51"/>
  <c r="AX260" i="51"/>
  <c r="AT261" i="51"/>
  <c r="AU261" i="51"/>
  <c r="AV261" i="51"/>
  <c r="AW261" i="51"/>
  <c r="AX261" i="51"/>
  <c r="AT262" i="51"/>
  <c r="AU262" i="51"/>
  <c r="AV262" i="51"/>
  <c r="AW262" i="51"/>
  <c r="AX262" i="51"/>
  <c r="AT263" i="51"/>
  <c r="AU263" i="51"/>
  <c r="AV263" i="51"/>
  <c r="AW263" i="51"/>
  <c r="AX263" i="51"/>
  <c r="AT264" i="51"/>
  <c r="AU264" i="51"/>
  <c r="AV264" i="51"/>
  <c r="AW264" i="51"/>
  <c r="AX264" i="51"/>
  <c r="AT265" i="51"/>
  <c r="AU265" i="51"/>
  <c r="AV265" i="51"/>
  <c r="AW265" i="51"/>
  <c r="AX265" i="51"/>
  <c r="AT266" i="51"/>
  <c r="AU266" i="51"/>
  <c r="AV266" i="51"/>
  <c r="AW266" i="51"/>
  <c r="AX266" i="51"/>
  <c r="AT267" i="51"/>
  <c r="AU267" i="51"/>
  <c r="AV267" i="51"/>
  <c r="AW267" i="51"/>
  <c r="AX267" i="51"/>
  <c r="AT268" i="51"/>
  <c r="AU268" i="51"/>
  <c r="AV268" i="51"/>
  <c r="AW268" i="51"/>
  <c r="AX268" i="51"/>
  <c r="AT269" i="51"/>
  <c r="AU269" i="51"/>
  <c r="AV269" i="51"/>
  <c r="AW269" i="51"/>
  <c r="AX269" i="51"/>
  <c r="AT270" i="51"/>
  <c r="AU270" i="51"/>
  <c r="AV270" i="51"/>
  <c r="AW270" i="51"/>
  <c r="AX270" i="51"/>
  <c r="AT271" i="51"/>
  <c r="AU271" i="51"/>
  <c r="AV271" i="51"/>
  <c r="AW271" i="51"/>
  <c r="AX271" i="51"/>
  <c r="AT272" i="51"/>
  <c r="AU272" i="51"/>
  <c r="AV272" i="51"/>
  <c r="AW272" i="51"/>
  <c r="AX272" i="51"/>
  <c r="AT273" i="51"/>
  <c r="AU273" i="51"/>
  <c r="AV273" i="51"/>
  <c r="AW273" i="51"/>
  <c r="AX273" i="51"/>
  <c r="AT274" i="51"/>
  <c r="AU274" i="51"/>
  <c r="AV274" i="51"/>
  <c r="AW274" i="51"/>
  <c r="AX274" i="51"/>
  <c r="AT275" i="51"/>
  <c r="AU275" i="51"/>
  <c r="AV275" i="51"/>
  <c r="AW275" i="51"/>
  <c r="AX275" i="51"/>
  <c r="AT276" i="51"/>
  <c r="AU276" i="51"/>
  <c r="AV276" i="51"/>
  <c r="AW276" i="51"/>
  <c r="AX276" i="51"/>
  <c r="AT277" i="51"/>
  <c r="AU277" i="51"/>
  <c r="AV277" i="51"/>
  <c r="AW277" i="51"/>
  <c r="AX277" i="51"/>
  <c r="AT278" i="51"/>
  <c r="AU278" i="51"/>
  <c r="AV278" i="51"/>
  <c r="AW278" i="51"/>
  <c r="AX278" i="51"/>
  <c r="AV191" i="51"/>
  <c r="AW191" i="51"/>
  <c r="AX191" i="51"/>
  <c r="AU191" i="51"/>
  <c r="AT191" i="51"/>
  <c r="AF530" i="51"/>
  <c r="AG530" i="51"/>
  <c r="AH530" i="51"/>
  <c r="AI530" i="51"/>
  <c r="AJ530" i="51"/>
  <c r="AF531" i="51"/>
  <c r="AG531" i="51"/>
  <c r="AH531" i="51"/>
  <c r="AI531" i="51"/>
  <c r="AJ531" i="51"/>
  <c r="AF532" i="51"/>
  <c r="AG532" i="51"/>
  <c r="AH532" i="51"/>
  <c r="AI532" i="51"/>
  <c r="AJ532" i="51"/>
  <c r="AF533" i="51"/>
  <c r="AG533" i="51"/>
  <c r="AH533" i="51"/>
  <c r="AI533" i="51"/>
  <c r="AJ533" i="51"/>
  <c r="AF534" i="51"/>
  <c r="AG534" i="51"/>
  <c r="AH534" i="51"/>
  <c r="AI534" i="51"/>
  <c r="AJ534" i="51"/>
  <c r="AF535" i="51"/>
  <c r="AG535" i="51"/>
  <c r="AH535" i="51"/>
  <c r="AI535" i="51"/>
  <c r="AJ535" i="51"/>
  <c r="AF536" i="51"/>
  <c r="AG536" i="51"/>
  <c r="AH536" i="51"/>
  <c r="AI536" i="51"/>
  <c r="AJ536" i="51"/>
  <c r="AF537" i="51"/>
  <c r="AG537" i="51"/>
  <c r="AH537" i="51"/>
  <c r="AI537" i="51"/>
  <c r="AJ537" i="51"/>
  <c r="AF538" i="51"/>
  <c r="AG538" i="51"/>
  <c r="AH538" i="51"/>
  <c r="AI538" i="51"/>
  <c r="AJ538" i="51"/>
  <c r="AF539" i="51"/>
  <c r="AG539" i="51"/>
  <c r="AH539" i="51"/>
  <c r="AI539" i="51"/>
  <c r="AJ539" i="51"/>
  <c r="AF540" i="51"/>
  <c r="AG540" i="51"/>
  <c r="AH540" i="51"/>
  <c r="AI540" i="51"/>
  <c r="AJ540" i="51"/>
  <c r="AF541" i="51"/>
  <c r="AG541" i="51"/>
  <c r="AH541" i="51"/>
  <c r="AI541" i="51"/>
  <c r="AJ541" i="51"/>
  <c r="AF542" i="51"/>
  <c r="AG542" i="51"/>
  <c r="AH542" i="51"/>
  <c r="AI542" i="51"/>
  <c r="AJ542" i="51"/>
  <c r="AF498" i="51"/>
  <c r="AG498" i="51"/>
  <c r="AH498" i="51"/>
  <c r="AI498" i="51"/>
  <c r="AJ498" i="51"/>
  <c r="AF499" i="51"/>
  <c r="AG499" i="51"/>
  <c r="AH499" i="51"/>
  <c r="AI499" i="51"/>
  <c r="AJ499" i="51"/>
  <c r="AF500" i="51"/>
  <c r="AG500" i="51"/>
  <c r="AH500" i="51"/>
  <c r="AI500" i="51"/>
  <c r="AJ500" i="51"/>
  <c r="AF501" i="51"/>
  <c r="AG501" i="51"/>
  <c r="AH501" i="51"/>
  <c r="AI501" i="51"/>
  <c r="AJ501" i="51"/>
  <c r="AF502" i="51"/>
  <c r="AG502" i="51"/>
  <c r="AH502" i="51"/>
  <c r="AI502" i="51"/>
  <c r="AJ502" i="51"/>
  <c r="AF503" i="51"/>
  <c r="AG503" i="51"/>
  <c r="AH503" i="51"/>
  <c r="AI503" i="51"/>
  <c r="AJ503" i="51"/>
  <c r="AF504" i="51"/>
  <c r="AG504" i="51"/>
  <c r="AH504" i="51"/>
  <c r="AI504" i="51"/>
  <c r="AJ504" i="51"/>
  <c r="AF505" i="51"/>
  <c r="AG505" i="51"/>
  <c r="AH505" i="51"/>
  <c r="AI505" i="51"/>
  <c r="AJ505" i="51"/>
  <c r="AF506" i="51"/>
  <c r="AG506" i="51"/>
  <c r="AH506" i="51"/>
  <c r="AI506" i="51"/>
  <c r="AJ506" i="51"/>
  <c r="AF507" i="51"/>
  <c r="AG507" i="51"/>
  <c r="AH507" i="51"/>
  <c r="AI507" i="51"/>
  <c r="AJ507" i="51"/>
  <c r="AF508" i="51"/>
  <c r="AG508" i="51"/>
  <c r="AH508" i="51"/>
  <c r="AI508" i="51"/>
  <c r="AJ508" i="51"/>
  <c r="AF509" i="51"/>
  <c r="AG509" i="51"/>
  <c r="AH509" i="51"/>
  <c r="AI509" i="51"/>
  <c r="AJ509" i="51"/>
  <c r="AF510" i="51"/>
  <c r="AG510" i="51"/>
  <c r="AH510" i="51"/>
  <c r="AI510" i="51"/>
  <c r="AJ510" i="51"/>
  <c r="AF511" i="51"/>
  <c r="AG511" i="51"/>
  <c r="AH511" i="51"/>
  <c r="AI511" i="51"/>
  <c r="AJ511" i="51"/>
  <c r="AF512" i="51"/>
  <c r="AG512" i="51"/>
  <c r="AH512" i="51"/>
  <c r="AI512" i="51"/>
  <c r="AJ512" i="51"/>
  <c r="AF513" i="51"/>
  <c r="AG513" i="51"/>
  <c r="AH513" i="51"/>
  <c r="AI513" i="51"/>
  <c r="AJ513" i="51"/>
  <c r="AF514" i="51"/>
  <c r="AG514" i="51"/>
  <c r="AH514" i="51"/>
  <c r="AI514" i="51"/>
  <c r="AJ514" i="51"/>
  <c r="AF515" i="51"/>
  <c r="AG515" i="51"/>
  <c r="AH515" i="51"/>
  <c r="AI515" i="51"/>
  <c r="AJ515" i="51"/>
  <c r="AF516" i="51"/>
  <c r="AG516" i="51"/>
  <c r="AH516" i="51"/>
  <c r="AI516" i="51"/>
  <c r="AJ516" i="51"/>
  <c r="AF517" i="51"/>
  <c r="AG517" i="51"/>
  <c r="AH517" i="51"/>
  <c r="AI517" i="51"/>
  <c r="AJ517" i="51"/>
  <c r="AF518" i="51"/>
  <c r="AG518" i="51"/>
  <c r="AH518" i="51"/>
  <c r="AI518" i="51"/>
  <c r="AJ518" i="51"/>
  <c r="AF519" i="51"/>
  <c r="AG519" i="51"/>
  <c r="AH519" i="51"/>
  <c r="AI519" i="51"/>
  <c r="AJ519" i="51"/>
  <c r="AF520" i="51"/>
  <c r="AG520" i="51"/>
  <c r="AH520" i="51"/>
  <c r="AI520" i="51"/>
  <c r="AJ520" i="51"/>
  <c r="AF521" i="51"/>
  <c r="AG521" i="51"/>
  <c r="AH521" i="51"/>
  <c r="AI521" i="51"/>
  <c r="AJ521" i="51"/>
  <c r="AF522" i="51"/>
  <c r="AG522" i="51"/>
  <c r="AH522" i="51"/>
  <c r="AI522" i="51"/>
  <c r="AJ522" i="51"/>
  <c r="AF523" i="51"/>
  <c r="AG523" i="51"/>
  <c r="AH523" i="51"/>
  <c r="AI523" i="51"/>
  <c r="AJ523" i="51"/>
  <c r="AF524" i="51"/>
  <c r="AG524" i="51"/>
  <c r="AH524" i="51"/>
  <c r="AI524" i="51"/>
  <c r="AJ524" i="51"/>
  <c r="AF525" i="51"/>
  <c r="AG525" i="51"/>
  <c r="AH525" i="51"/>
  <c r="AI525" i="51"/>
  <c r="AJ525" i="51"/>
  <c r="AF526" i="51"/>
  <c r="AG526" i="51"/>
  <c r="AH526" i="51"/>
  <c r="AI526" i="51"/>
  <c r="AJ526" i="51"/>
  <c r="AF527" i="51"/>
  <c r="AG527" i="51"/>
  <c r="AH527" i="51"/>
  <c r="AI527" i="51"/>
  <c r="AJ527" i="51"/>
  <c r="AF528" i="51"/>
  <c r="AG528" i="51"/>
  <c r="AH528" i="51"/>
  <c r="AI528" i="51"/>
  <c r="AJ528" i="51"/>
  <c r="AF529" i="51"/>
  <c r="AG529" i="51"/>
  <c r="AH529" i="51"/>
  <c r="AI529" i="51"/>
  <c r="AJ529" i="51"/>
  <c r="AF368" i="51"/>
  <c r="AG368" i="51"/>
  <c r="AH368" i="51"/>
  <c r="AI368" i="51"/>
  <c r="AJ368" i="51"/>
  <c r="AF369" i="51"/>
  <c r="AG369" i="51"/>
  <c r="AH369" i="51"/>
  <c r="AI369" i="51"/>
  <c r="AJ369" i="51"/>
  <c r="AF370" i="51"/>
  <c r="AG370" i="51"/>
  <c r="AH370" i="51"/>
  <c r="AI370" i="51"/>
  <c r="AJ370" i="51"/>
  <c r="AF371" i="51"/>
  <c r="AG371" i="51"/>
  <c r="AH371" i="51"/>
  <c r="AI371" i="51"/>
  <c r="AJ371" i="51"/>
  <c r="AF372" i="51"/>
  <c r="AG372" i="51"/>
  <c r="AH372" i="51"/>
  <c r="AI372" i="51"/>
  <c r="AJ372" i="51"/>
  <c r="AF373" i="51"/>
  <c r="AG373" i="51"/>
  <c r="AH373" i="51"/>
  <c r="AI373" i="51"/>
  <c r="AJ373" i="51"/>
  <c r="AF374" i="51"/>
  <c r="AG374" i="51"/>
  <c r="AH374" i="51"/>
  <c r="AI374" i="51"/>
  <c r="AJ374" i="51"/>
  <c r="AF375" i="51"/>
  <c r="AG375" i="51"/>
  <c r="AH375" i="51"/>
  <c r="AI375" i="51"/>
  <c r="AJ375" i="51"/>
  <c r="AF376" i="51"/>
  <c r="AG376" i="51"/>
  <c r="AH376" i="51"/>
  <c r="AI376" i="51"/>
  <c r="AJ376" i="51"/>
  <c r="AF377" i="51"/>
  <c r="AG377" i="51"/>
  <c r="AH377" i="51"/>
  <c r="AI377" i="51"/>
  <c r="AJ377" i="51"/>
  <c r="AF378" i="51"/>
  <c r="AG378" i="51"/>
  <c r="AH378" i="51"/>
  <c r="AI378" i="51"/>
  <c r="AJ378" i="51"/>
  <c r="AF379" i="51"/>
  <c r="AG379" i="51"/>
  <c r="AH379" i="51"/>
  <c r="AI379" i="51"/>
  <c r="AJ379" i="51"/>
  <c r="AF380" i="51"/>
  <c r="AG380" i="51"/>
  <c r="AH380" i="51"/>
  <c r="AI380" i="51"/>
  <c r="AJ380" i="51"/>
  <c r="AF381" i="51"/>
  <c r="AG381" i="51"/>
  <c r="AH381" i="51"/>
  <c r="AI381" i="51"/>
  <c r="AJ381" i="51"/>
  <c r="AF382" i="51"/>
  <c r="AG382" i="51"/>
  <c r="AH382" i="51"/>
  <c r="AI382" i="51"/>
  <c r="AJ382" i="51"/>
  <c r="AF383" i="51"/>
  <c r="AG383" i="51"/>
  <c r="AH383" i="51"/>
  <c r="AI383" i="51"/>
  <c r="AJ383" i="51"/>
  <c r="AF384" i="51"/>
  <c r="AG384" i="51"/>
  <c r="AH384" i="51"/>
  <c r="AI384" i="51"/>
  <c r="AJ384" i="51"/>
  <c r="AF385" i="51"/>
  <c r="AG385" i="51"/>
  <c r="AH385" i="51"/>
  <c r="AI385" i="51"/>
  <c r="AJ385" i="51"/>
  <c r="AF386" i="51"/>
  <c r="AG386" i="51"/>
  <c r="AH386" i="51"/>
  <c r="AI386" i="51"/>
  <c r="AJ386" i="51"/>
  <c r="AF387" i="51"/>
  <c r="AG387" i="51"/>
  <c r="AH387" i="51"/>
  <c r="AI387" i="51"/>
  <c r="AJ387" i="51"/>
  <c r="AF388" i="51"/>
  <c r="AG388" i="51"/>
  <c r="AH388" i="51"/>
  <c r="AI388" i="51"/>
  <c r="AJ388" i="51"/>
  <c r="AF389" i="51"/>
  <c r="AG389" i="51"/>
  <c r="AH389" i="51"/>
  <c r="AI389" i="51"/>
  <c r="AJ389" i="51"/>
  <c r="AF390" i="51"/>
  <c r="AG390" i="51"/>
  <c r="AH390" i="51"/>
  <c r="AI390" i="51"/>
  <c r="AJ390" i="51"/>
  <c r="AF391" i="51"/>
  <c r="AG391" i="51"/>
  <c r="AH391" i="51"/>
  <c r="AI391" i="51"/>
  <c r="AJ391" i="51"/>
  <c r="AF392" i="51"/>
  <c r="AG392" i="51"/>
  <c r="AH392" i="51"/>
  <c r="AI392" i="51"/>
  <c r="AJ392" i="51"/>
  <c r="AF393" i="51"/>
  <c r="AG393" i="51"/>
  <c r="AH393" i="51"/>
  <c r="AI393" i="51"/>
  <c r="AJ393" i="51"/>
  <c r="AF394" i="51"/>
  <c r="AG394" i="51"/>
  <c r="AH394" i="51"/>
  <c r="AI394" i="51"/>
  <c r="AJ394" i="51"/>
  <c r="AF395" i="51"/>
  <c r="AG395" i="51"/>
  <c r="AH395" i="51"/>
  <c r="AI395" i="51"/>
  <c r="AJ395" i="51"/>
  <c r="AF396" i="51"/>
  <c r="AG396" i="51"/>
  <c r="AH396" i="51"/>
  <c r="AI396" i="51"/>
  <c r="AJ396" i="51"/>
  <c r="AF397" i="51"/>
  <c r="AG397" i="51"/>
  <c r="AH397" i="51"/>
  <c r="AI397" i="51"/>
  <c r="AJ397" i="51"/>
  <c r="AF398" i="51"/>
  <c r="AG398" i="51"/>
  <c r="AH398" i="51"/>
  <c r="AI398" i="51"/>
  <c r="AJ398" i="51"/>
  <c r="AF399" i="51"/>
  <c r="AG399" i="51"/>
  <c r="AH399" i="51"/>
  <c r="AI399" i="51"/>
  <c r="AJ399" i="51"/>
  <c r="AF400" i="51"/>
  <c r="AG400" i="51"/>
  <c r="AH400" i="51"/>
  <c r="AI400" i="51"/>
  <c r="AJ400" i="51"/>
  <c r="AF401" i="51"/>
  <c r="AG401" i="51"/>
  <c r="AH401" i="51"/>
  <c r="AI401" i="51"/>
  <c r="AJ401" i="51"/>
  <c r="AF402" i="51"/>
  <c r="AG402" i="51"/>
  <c r="AH402" i="51"/>
  <c r="AI402" i="51"/>
  <c r="AJ402" i="51"/>
  <c r="AF403" i="51"/>
  <c r="AG403" i="51"/>
  <c r="AH403" i="51"/>
  <c r="AI403" i="51"/>
  <c r="AJ403" i="51"/>
  <c r="AF404" i="51"/>
  <c r="AG404" i="51"/>
  <c r="AH404" i="51"/>
  <c r="AI404" i="51"/>
  <c r="AJ404" i="51"/>
  <c r="AF405" i="51"/>
  <c r="AG405" i="51"/>
  <c r="AH405" i="51"/>
  <c r="AI405" i="51"/>
  <c r="AJ405" i="51"/>
  <c r="AF406" i="51"/>
  <c r="AG406" i="51"/>
  <c r="AH406" i="51"/>
  <c r="AI406" i="51"/>
  <c r="AJ406" i="51"/>
  <c r="AF407" i="51"/>
  <c r="AG407" i="51"/>
  <c r="AH407" i="51"/>
  <c r="AI407" i="51"/>
  <c r="AJ407" i="51"/>
  <c r="AF408" i="51"/>
  <c r="AG408" i="51"/>
  <c r="AH408" i="51"/>
  <c r="AI408" i="51"/>
  <c r="AJ408" i="51"/>
  <c r="AF409" i="51"/>
  <c r="AG409" i="51"/>
  <c r="AH409" i="51"/>
  <c r="AI409" i="51"/>
  <c r="AJ409" i="51"/>
  <c r="AF410" i="51"/>
  <c r="AG410" i="51"/>
  <c r="AH410" i="51"/>
  <c r="AI410" i="51"/>
  <c r="AJ410" i="51"/>
  <c r="AF411" i="51"/>
  <c r="AG411" i="51"/>
  <c r="AH411" i="51"/>
  <c r="AI411" i="51"/>
  <c r="AJ411" i="51"/>
  <c r="AF412" i="51"/>
  <c r="AG412" i="51"/>
  <c r="AH412" i="51"/>
  <c r="AI412" i="51"/>
  <c r="AJ412" i="51"/>
  <c r="AF413" i="51"/>
  <c r="AG413" i="51"/>
  <c r="AH413" i="51"/>
  <c r="AI413" i="51"/>
  <c r="AJ413" i="51"/>
  <c r="AF414" i="51"/>
  <c r="AG414" i="51"/>
  <c r="AH414" i="51"/>
  <c r="AI414" i="51"/>
  <c r="AJ414" i="51"/>
  <c r="AF415" i="51"/>
  <c r="AG415" i="51"/>
  <c r="AH415" i="51"/>
  <c r="AI415" i="51"/>
  <c r="AJ415" i="51"/>
  <c r="AF416" i="51"/>
  <c r="AG416" i="51"/>
  <c r="AH416" i="51"/>
  <c r="AI416" i="51"/>
  <c r="AJ416" i="51"/>
  <c r="AF417" i="51"/>
  <c r="AG417" i="51"/>
  <c r="AH417" i="51"/>
  <c r="AI417" i="51"/>
  <c r="AJ417" i="51"/>
  <c r="AF418" i="51"/>
  <c r="AG418" i="51"/>
  <c r="AH418" i="51"/>
  <c r="AI418" i="51"/>
  <c r="AJ418" i="51"/>
  <c r="AF419" i="51"/>
  <c r="AG419" i="51"/>
  <c r="AH419" i="51"/>
  <c r="AI419" i="51"/>
  <c r="AJ419" i="51"/>
  <c r="AF420" i="51"/>
  <c r="AG420" i="51"/>
  <c r="AH420" i="51"/>
  <c r="AI420" i="51"/>
  <c r="AJ420" i="51"/>
  <c r="AF421" i="51"/>
  <c r="AG421" i="51"/>
  <c r="AH421" i="51"/>
  <c r="AI421" i="51"/>
  <c r="AJ421" i="51"/>
  <c r="AF422" i="51"/>
  <c r="AG422" i="51"/>
  <c r="AH422" i="51"/>
  <c r="AI422" i="51"/>
  <c r="AJ422" i="51"/>
  <c r="AF423" i="51"/>
  <c r="AG423" i="51"/>
  <c r="AH423" i="51"/>
  <c r="AI423" i="51"/>
  <c r="AJ423" i="51"/>
  <c r="AF424" i="51"/>
  <c r="AG424" i="51"/>
  <c r="AH424" i="51"/>
  <c r="AI424" i="51"/>
  <c r="AJ424" i="51"/>
  <c r="AF425" i="51"/>
  <c r="AG425" i="51"/>
  <c r="AH425" i="51"/>
  <c r="AI425" i="51"/>
  <c r="AJ425" i="51"/>
  <c r="AF426" i="51"/>
  <c r="AG426" i="51"/>
  <c r="AH426" i="51"/>
  <c r="AI426" i="51"/>
  <c r="AJ426" i="51"/>
  <c r="AF427" i="51"/>
  <c r="AG427" i="51"/>
  <c r="AH427" i="51"/>
  <c r="AI427" i="51"/>
  <c r="AJ427" i="51"/>
  <c r="AF428" i="51"/>
  <c r="AG428" i="51"/>
  <c r="AH428" i="51"/>
  <c r="AI428" i="51"/>
  <c r="AJ428" i="51"/>
  <c r="AF429" i="51"/>
  <c r="AG429" i="51"/>
  <c r="AH429" i="51"/>
  <c r="AI429" i="51"/>
  <c r="AJ429" i="51"/>
  <c r="AF430" i="51"/>
  <c r="AG430" i="51"/>
  <c r="AH430" i="51"/>
  <c r="AI430" i="51"/>
  <c r="AJ430" i="51"/>
  <c r="AF431" i="51"/>
  <c r="AG431" i="51"/>
  <c r="AH431" i="51"/>
  <c r="AI431" i="51"/>
  <c r="AJ431" i="51"/>
  <c r="AF432" i="51"/>
  <c r="AG432" i="51"/>
  <c r="AH432" i="51"/>
  <c r="AI432" i="51"/>
  <c r="AJ432" i="51"/>
  <c r="AF433" i="51"/>
  <c r="AG433" i="51"/>
  <c r="AH433" i="51"/>
  <c r="AI433" i="51"/>
  <c r="AJ433" i="51"/>
  <c r="AF434" i="51"/>
  <c r="AG434" i="51"/>
  <c r="AH434" i="51"/>
  <c r="AI434" i="51"/>
  <c r="AJ434" i="51"/>
  <c r="AF435" i="51"/>
  <c r="AG435" i="51"/>
  <c r="AH435" i="51"/>
  <c r="AI435" i="51"/>
  <c r="AJ435" i="51"/>
  <c r="AF436" i="51"/>
  <c r="AG436" i="51"/>
  <c r="AH436" i="51"/>
  <c r="AI436" i="51"/>
  <c r="AJ436" i="51"/>
  <c r="AF437" i="51"/>
  <c r="AG437" i="51"/>
  <c r="AH437" i="51"/>
  <c r="AI437" i="51"/>
  <c r="AJ437" i="51"/>
  <c r="AF438" i="51"/>
  <c r="AG438" i="51"/>
  <c r="AH438" i="51"/>
  <c r="AI438" i="51"/>
  <c r="AJ438" i="51"/>
  <c r="AF439" i="51"/>
  <c r="AG439" i="51"/>
  <c r="AH439" i="51"/>
  <c r="AI439" i="51"/>
  <c r="AJ439" i="51"/>
  <c r="AF440" i="51"/>
  <c r="AG440" i="51"/>
  <c r="AH440" i="51"/>
  <c r="AI440" i="51"/>
  <c r="AJ440" i="51"/>
  <c r="AF441" i="51"/>
  <c r="AG441" i="51"/>
  <c r="AH441" i="51"/>
  <c r="AI441" i="51"/>
  <c r="AJ441" i="51"/>
  <c r="AF442" i="51"/>
  <c r="AG442" i="51"/>
  <c r="AH442" i="51"/>
  <c r="AI442" i="51"/>
  <c r="AJ442" i="51"/>
  <c r="AF443" i="51"/>
  <c r="AG443" i="51"/>
  <c r="AH443" i="51"/>
  <c r="AI443" i="51"/>
  <c r="AJ443" i="51"/>
  <c r="AF444" i="51"/>
  <c r="AG444" i="51"/>
  <c r="AH444" i="51"/>
  <c r="AI444" i="51"/>
  <c r="AJ444" i="51"/>
  <c r="AF445" i="51"/>
  <c r="AG445" i="51"/>
  <c r="AH445" i="51"/>
  <c r="AI445" i="51"/>
  <c r="AJ445" i="51"/>
  <c r="AF446" i="51"/>
  <c r="AG446" i="51"/>
  <c r="AH446" i="51"/>
  <c r="AI446" i="51"/>
  <c r="AJ446" i="51"/>
  <c r="AF447" i="51"/>
  <c r="AG447" i="51"/>
  <c r="AH447" i="51"/>
  <c r="AI447" i="51"/>
  <c r="AJ447" i="51"/>
  <c r="AF448" i="51"/>
  <c r="AG448" i="51"/>
  <c r="AH448" i="51"/>
  <c r="AI448" i="51"/>
  <c r="AJ448" i="51"/>
  <c r="AF449" i="51"/>
  <c r="AG449" i="51"/>
  <c r="AH449" i="51"/>
  <c r="AI449" i="51"/>
  <c r="AJ449" i="51"/>
  <c r="AF450" i="51"/>
  <c r="AG450" i="51"/>
  <c r="AH450" i="51"/>
  <c r="AI450" i="51"/>
  <c r="AJ450" i="51"/>
  <c r="AF451" i="51"/>
  <c r="AG451" i="51"/>
  <c r="AH451" i="51"/>
  <c r="AI451" i="51"/>
  <c r="AJ451" i="51"/>
  <c r="AF452" i="51"/>
  <c r="AG452" i="51"/>
  <c r="AH452" i="51"/>
  <c r="AI452" i="51"/>
  <c r="AJ452" i="51"/>
  <c r="AF453" i="51"/>
  <c r="AG453" i="51"/>
  <c r="AH453" i="51"/>
  <c r="AI453" i="51"/>
  <c r="AJ453" i="51"/>
  <c r="AF454" i="51"/>
  <c r="AG454" i="51"/>
  <c r="AH454" i="51"/>
  <c r="AI454" i="51"/>
  <c r="AJ454" i="51"/>
  <c r="AF455" i="51"/>
  <c r="AG455" i="51"/>
  <c r="AH455" i="51"/>
  <c r="AI455" i="51"/>
  <c r="AJ455" i="51"/>
  <c r="AF456" i="51"/>
  <c r="AG456" i="51"/>
  <c r="AH456" i="51"/>
  <c r="AI456" i="51"/>
  <c r="AJ456" i="51"/>
  <c r="AF457" i="51"/>
  <c r="AG457" i="51"/>
  <c r="AH457" i="51"/>
  <c r="AI457" i="51"/>
  <c r="AJ457" i="51"/>
  <c r="AF458" i="51"/>
  <c r="AG458" i="51"/>
  <c r="AH458" i="51"/>
  <c r="AI458" i="51"/>
  <c r="AJ458" i="51"/>
  <c r="AF459" i="51"/>
  <c r="AG459" i="51"/>
  <c r="AH459" i="51"/>
  <c r="AI459" i="51"/>
  <c r="AJ459" i="51"/>
  <c r="AF460" i="51"/>
  <c r="AG460" i="51"/>
  <c r="AH460" i="51"/>
  <c r="AI460" i="51"/>
  <c r="AJ460" i="51"/>
  <c r="AF461" i="51"/>
  <c r="AG461" i="51"/>
  <c r="AH461" i="51"/>
  <c r="AI461" i="51"/>
  <c r="AJ461" i="51"/>
  <c r="AF462" i="51"/>
  <c r="AG462" i="51"/>
  <c r="AH462" i="51"/>
  <c r="AI462" i="51"/>
  <c r="AJ462" i="51"/>
  <c r="AF463" i="51"/>
  <c r="AG463" i="51"/>
  <c r="AH463" i="51"/>
  <c r="AI463" i="51"/>
  <c r="AJ463" i="51"/>
  <c r="AF464" i="51"/>
  <c r="AG464" i="51"/>
  <c r="AH464" i="51"/>
  <c r="AI464" i="51"/>
  <c r="AJ464" i="51"/>
  <c r="AF465" i="51"/>
  <c r="AG465" i="51"/>
  <c r="AH465" i="51"/>
  <c r="AI465" i="51"/>
  <c r="AJ465" i="51"/>
  <c r="AF466" i="51"/>
  <c r="AG466" i="51"/>
  <c r="AH466" i="51"/>
  <c r="AI466" i="51"/>
  <c r="AJ466" i="51"/>
  <c r="AF467" i="51"/>
  <c r="AG467" i="51"/>
  <c r="AH467" i="51"/>
  <c r="AI467" i="51"/>
  <c r="AJ467" i="51"/>
  <c r="AF468" i="51"/>
  <c r="AG468" i="51"/>
  <c r="AH468" i="51"/>
  <c r="AI468" i="51"/>
  <c r="AJ468" i="51"/>
  <c r="AF469" i="51"/>
  <c r="AG469" i="51"/>
  <c r="AH469" i="51"/>
  <c r="AI469" i="51"/>
  <c r="AJ469" i="51"/>
  <c r="AF470" i="51"/>
  <c r="AG470" i="51"/>
  <c r="AH470" i="51"/>
  <c r="AI470" i="51"/>
  <c r="AJ470" i="51"/>
  <c r="AF471" i="51"/>
  <c r="AG471" i="51"/>
  <c r="AH471" i="51"/>
  <c r="AI471" i="51"/>
  <c r="AJ471" i="51"/>
  <c r="AF472" i="51"/>
  <c r="AG472" i="51"/>
  <c r="AH472" i="51"/>
  <c r="AI472" i="51"/>
  <c r="AJ472" i="51"/>
  <c r="AF473" i="51"/>
  <c r="AG473" i="51"/>
  <c r="AH473" i="51"/>
  <c r="AI473" i="51"/>
  <c r="AJ473" i="51"/>
  <c r="AF474" i="51"/>
  <c r="AG474" i="51"/>
  <c r="AH474" i="51"/>
  <c r="AI474" i="51"/>
  <c r="AJ474" i="51"/>
  <c r="AF475" i="51"/>
  <c r="AG475" i="51"/>
  <c r="AH475" i="51"/>
  <c r="AI475" i="51"/>
  <c r="AJ475" i="51"/>
  <c r="AF476" i="51"/>
  <c r="AG476" i="51"/>
  <c r="AH476" i="51"/>
  <c r="AI476" i="51"/>
  <c r="AJ476" i="51"/>
  <c r="AF477" i="51"/>
  <c r="AG477" i="51"/>
  <c r="AH477" i="51"/>
  <c r="AI477" i="51"/>
  <c r="AJ477" i="51"/>
  <c r="AF478" i="51"/>
  <c r="AG478" i="51"/>
  <c r="AH478" i="51"/>
  <c r="AI478" i="51"/>
  <c r="AJ478" i="51"/>
  <c r="AF479" i="51"/>
  <c r="AG479" i="51"/>
  <c r="AH479" i="51"/>
  <c r="AI479" i="51"/>
  <c r="AJ479" i="51"/>
  <c r="AF480" i="51"/>
  <c r="AG480" i="51"/>
  <c r="AH480" i="51"/>
  <c r="AI480" i="51"/>
  <c r="AJ480" i="51"/>
  <c r="AF481" i="51"/>
  <c r="AG481" i="51"/>
  <c r="AH481" i="51"/>
  <c r="AI481" i="51"/>
  <c r="AJ481" i="51"/>
  <c r="AF482" i="51"/>
  <c r="AG482" i="51"/>
  <c r="AH482" i="51"/>
  <c r="AI482" i="51"/>
  <c r="AJ482" i="51"/>
  <c r="AF483" i="51"/>
  <c r="AG483" i="51"/>
  <c r="AH483" i="51"/>
  <c r="AI483" i="51"/>
  <c r="AJ483" i="51"/>
  <c r="AF484" i="51"/>
  <c r="AG484" i="51"/>
  <c r="AH484" i="51"/>
  <c r="AI484" i="51"/>
  <c r="AJ484" i="51"/>
  <c r="AF485" i="51"/>
  <c r="AG485" i="51"/>
  <c r="AH485" i="51"/>
  <c r="AI485" i="51"/>
  <c r="AJ485" i="51"/>
  <c r="AF486" i="51"/>
  <c r="AG486" i="51"/>
  <c r="AH486" i="51"/>
  <c r="AI486" i="51"/>
  <c r="AJ486" i="51"/>
  <c r="AF487" i="51"/>
  <c r="AG487" i="51"/>
  <c r="AH487" i="51"/>
  <c r="AI487" i="51"/>
  <c r="AJ487" i="51"/>
  <c r="AF488" i="51"/>
  <c r="AG488" i="51"/>
  <c r="AH488" i="51"/>
  <c r="AI488" i="51"/>
  <c r="AJ488" i="51"/>
  <c r="AF489" i="51"/>
  <c r="AG489" i="51"/>
  <c r="AH489" i="51"/>
  <c r="AI489" i="51"/>
  <c r="AJ489" i="51"/>
  <c r="AF490" i="51"/>
  <c r="AG490" i="51"/>
  <c r="AH490" i="51"/>
  <c r="AI490" i="51"/>
  <c r="AJ490" i="51"/>
  <c r="AF491" i="51"/>
  <c r="AG491" i="51"/>
  <c r="AH491" i="51"/>
  <c r="AI491" i="51"/>
  <c r="AJ491" i="51"/>
  <c r="AF492" i="51"/>
  <c r="AG492" i="51"/>
  <c r="AH492" i="51"/>
  <c r="AI492" i="51"/>
  <c r="AJ492" i="51"/>
  <c r="AF493" i="51"/>
  <c r="AG493" i="51"/>
  <c r="AH493" i="51"/>
  <c r="AI493" i="51"/>
  <c r="AJ493" i="51"/>
  <c r="AF494" i="51"/>
  <c r="AG494" i="51"/>
  <c r="AH494" i="51"/>
  <c r="AI494" i="51"/>
  <c r="AJ494" i="51"/>
  <c r="AF495" i="51"/>
  <c r="AG495" i="51"/>
  <c r="AH495" i="51"/>
  <c r="AI495" i="51"/>
  <c r="AJ495" i="51"/>
  <c r="AF496" i="51"/>
  <c r="AG496" i="51"/>
  <c r="AH496" i="51"/>
  <c r="AI496" i="51"/>
  <c r="AJ496" i="51"/>
  <c r="AF497" i="51"/>
  <c r="AG497" i="51"/>
  <c r="AH497" i="51"/>
  <c r="AI497" i="51"/>
  <c r="AJ497" i="51"/>
  <c r="AH367" i="51"/>
  <c r="AI367" i="51"/>
  <c r="AJ367" i="51"/>
  <c r="AG367" i="51"/>
  <c r="AF367" i="51"/>
  <c r="E128" i="51"/>
  <c r="F128" i="51"/>
  <c r="G128" i="51"/>
  <c r="H128" i="51"/>
  <c r="I128" i="51"/>
  <c r="E129" i="51"/>
  <c r="F129" i="51"/>
  <c r="G129" i="51"/>
  <c r="H129" i="51"/>
  <c r="I129" i="51"/>
  <c r="E130" i="51"/>
  <c r="F130" i="51"/>
  <c r="G130" i="51"/>
  <c r="H130" i="51"/>
  <c r="I130" i="51"/>
  <c r="E131" i="51"/>
  <c r="F131" i="51"/>
  <c r="G131" i="51"/>
  <c r="H131" i="51"/>
  <c r="I131" i="51"/>
  <c r="E132" i="51"/>
  <c r="F132" i="51"/>
  <c r="G132" i="51"/>
  <c r="H132" i="51"/>
  <c r="I132" i="51"/>
  <c r="E133" i="51"/>
  <c r="F133" i="51"/>
  <c r="G133" i="51"/>
  <c r="H133" i="51"/>
  <c r="I133" i="51"/>
  <c r="E134" i="51"/>
  <c r="F134" i="51"/>
  <c r="G134" i="51"/>
  <c r="H134" i="51"/>
  <c r="I134" i="51"/>
  <c r="E135" i="51"/>
  <c r="F135" i="51"/>
  <c r="G135" i="51"/>
  <c r="H135" i="51"/>
  <c r="I135" i="51"/>
  <c r="E136" i="51"/>
  <c r="F136" i="51"/>
  <c r="G136" i="51"/>
  <c r="H136" i="51"/>
  <c r="I136" i="51"/>
  <c r="E137" i="51"/>
  <c r="F137" i="51"/>
  <c r="G137" i="51"/>
  <c r="H137" i="51"/>
  <c r="I137" i="51"/>
  <c r="E138" i="51"/>
  <c r="F138" i="51"/>
  <c r="G138" i="51"/>
  <c r="H138" i="51"/>
  <c r="I138" i="51"/>
  <c r="E139" i="51"/>
  <c r="F139" i="51"/>
  <c r="G139" i="51"/>
  <c r="H139" i="51"/>
  <c r="I139" i="51"/>
  <c r="E140" i="51"/>
  <c r="F140" i="51"/>
  <c r="G140" i="51"/>
  <c r="H140" i="51"/>
  <c r="I140" i="51"/>
  <c r="E141" i="51"/>
  <c r="F141" i="51"/>
  <c r="G141" i="51"/>
  <c r="H141" i="51"/>
  <c r="I141" i="51"/>
  <c r="E142" i="51"/>
  <c r="F142" i="51"/>
  <c r="G142" i="51"/>
  <c r="H142" i="51"/>
  <c r="I142" i="51"/>
  <c r="E143" i="51"/>
  <c r="F143" i="51"/>
  <c r="G143" i="51"/>
  <c r="H143" i="51"/>
  <c r="I143" i="51"/>
  <c r="E144" i="51"/>
  <c r="F144" i="51"/>
  <c r="G144" i="51"/>
  <c r="H144" i="51"/>
  <c r="I144" i="51"/>
  <c r="E145" i="51"/>
  <c r="F145" i="51"/>
  <c r="G145" i="51"/>
  <c r="H145" i="51"/>
  <c r="I145" i="51"/>
  <c r="E146" i="51"/>
  <c r="F146" i="51"/>
  <c r="G146" i="51"/>
  <c r="H146" i="51"/>
  <c r="I146" i="51"/>
  <c r="E147" i="51"/>
  <c r="F147" i="51"/>
  <c r="G147" i="51"/>
  <c r="H147" i="51"/>
  <c r="I147" i="51"/>
  <c r="E148" i="51"/>
  <c r="F148" i="51"/>
  <c r="G148" i="51"/>
  <c r="H148" i="51"/>
  <c r="I148" i="51"/>
  <c r="E149" i="51"/>
  <c r="F149" i="51"/>
  <c r="G149" i="51"/>
  <c r="H149" i="51"/>
  <c r="I149" i="51"/>
  <c r="E150" i="51"/>
  <c r="F150" i="51"/>
  <c r="G150" i="51"/>
  <c r="H150" i="51"/>
  <c r="I150" i="51"/>
  <c r="E151" i="51"/>
  <c r="F151" i="51"/>
  <c r="G151" i="51"/>
  <c r="H151" i="51"/>
  <c r="I151" i="51"/>
  <c r="E152" i="51"/>
  <c r="F152" i="51"/>
  <c r="G152" i="51"/>
  <c r="H152" i="51"/>
  <c r="I152" i="51"/>
  <c r="E153" i="51"/>
  <c r="F153" i="51"/>
  <c r="G153" i="51"/>
  <c r="H153" i="51"/>
  <c r="I153" i="51"/>
  <c r="E154" i="51"/>
  <c r="F154" i="51"/>
  <c r="G154" i="51"/>
  <c r="H154" i="51"/>
  <c r="I154" i="51"/>
  <c r="E155" i="51"/>
  <c r="F155" i="51"/>
  <c r="G155" i="51"/>
  <c r="H155" i="51"/>
  <c r="I155" i="51"/>
  <c r="E156" i="51"/>
  <c r="F156" i="51"/>
  <c r="G156" i="51"/>
  <c r="H156" i="51"/>
  <c r="I156" i="51"/>
  <c r="E157" i="51"/>
  <c r="F157" i="51"/>
  <c r="G157" i="51"/>
  <c r="H157" i="51"/>
  <c r="I157" i="51"/>
  <c r="E158" i="51"/>
  <c r="F158" i="51"/>
  <c r="G158" i="51"/>
  <c r="H158" i="51"/>
  <c r="I158" i="51"/>
  <c r="E159" i="51"/>
  <c r="F159" i="51"/>
  <c r="G159" i="51"/>
  <c r="H159" i="51"/>
  <c r="I159" i="51"/>
  <c r="E160" i="51"/>
  <c r="F160" i="51"/>
  <c r="G160" i="51"/>
  <c r="H160" i="51"/>
  <c r="I160" i="51"/>
  <c r="E161" i="51"/>
  <c r="F161" i="51"/>
  <c r="G161" i="51"/>
  <c r="H161" i="51"/>
  <c r="I161" i="51"/>
  <c r="E162" i="51"/>
  <c r="F162" i="51"/>
  <c r="G162" i="51"/>
  <c r="H162" i="51"/>
  <c r="I162" i="51"/>
  <c r="E163" i="51"/>
  <c r="F163" i="51"/>
  <c r="G163" i="51"/>
  <c r="H163" i="51"/>
  <c r="I163" i="51"/>
  <c r="E164" i="51"/>
  <c r="F164" i="51"/>
  <c r="G164" i="51"/>
  <c r="H164" i="51"/>
  <c r="I164" i="51"/>
  <c r="E165" i="51"/>
  <c r="F165" i="51"/>
  <c r="G165" i="51"/>
  <c r="H165" i="51"/>
  <c r="I165" i="51"/>
  <c r="E166" i="51"/>
  <c r="F166" i="51"/>
  <c r="G166" i="51"/>
  <c r="H166" i="51"/>
  <c r="I166" i="51"/>
  <c r="E167" i="51"/>
  <c r="F167" i="51"/>
  <c r="G167" i="51"/>
  <c r="H167" i="51"/>
  <c r="I167" i="51"/>
  <c r="E168" i="51"/>
  <c r="F168" i="51"/>
  <c r="G168" i="51"/>
  <c r="H168" i="51"/>
  <c r="I168" i="51"/>
  <c r="E169" i="51"/>
  <c r="F169" i="51"/>
  <c r="G169" i="51"/>
  <c r="H169" i="51"/>
  <c r="I169" i="51"/>
  <c r="E170" i="51"/>
  <c r="F170" i="51"/>
  <c r="G170" i="51"/>
  <c r="H170" i="51"/>
  <c r="I170" i="51"/>
  <c r="E171" i="51"/>
  <c r="F171" i="51"/>
  <c r="G171" i="51"/>
  <c r="H171" i="51"/>
  <c r="I171" i="51"/>
  <c r="E172" i="51"/>
  <c r="F172" i="51"/>
  <c r="G172" i="51"/>
  <c r="H172" i="51"/>
  <c r="I172" i="51"/>
  <c r="E173" i="51"/>
  <c r="F173" i="51"/>
  <c r="G173" i="51"/>
  <c r="H173" i="51"/>
  <c r="I173" i="51"/>
  <c r="E174" i="51"/>
  <c r="F174" i="51"/>
  <c r="G174" i="51"/>
  <c r="H174" i="51"/>
  <c r="I174" i="51"/>
  <c r="E175" i="51"/>
  <c r="F175" i="51"/>
  <c r="G175" i="51"/>
  <c r="H175" i="51"/>
  <c r="I175" i="51"/>
  <c r="E176" i="51"/>
  <c r="F176" i="51"/>
  <c r="G176" i="51"/>
  <c r="H176" i="51"/>
  <c r="I176" i="51"/>
  <c r="E177" i="51"/>
  <c r="F177" i="51"/>
  <c r="G177" i="51"/>
  <c r="H177" i="51"/>
  <c r="I177" i="51"/>
  <c r="E178" i="51"/>
  <c r="F178" i="51"/>
  <c r="G178" i="51"/>
  <c r="H178" i="51"/>
  <c r="I178" i="51"/>
  <c r="E179" i="51"/>
  <c r="F179" i="51"/>
  <c r="G179" i="51"/>
  <c r="H179" i="51"/>
  <c r="I179" i="51"/>
  <c r="E180" i="51"/>
  <c r="F180" i="51"/>
  <c r="G180" i="51"/>
  <c r="H180" i="51"/>
  <c r="I180" i="51"/>
  <c r="E181" i="51"/>
  <c r="F181" i="51"/>
  <c r="G181" i="51"/>
  <c r="H181" i="51"/>
  <c r="I181" i="51"/>
  <c r="E182" i="51"/>
  <c r="F182" i="51"/>
  <c r="G182" i="51"/>
  <c r="H182" i="51"/>
  <c r="I182" i="51"/>
  <c r="G127" i="51"/>
  <c r="H127" i="51"/>
  <c r="I127" i="51"/>
  <c r="F127" i="51"/>
  <c r="E127" i="51"/>
  <c r="BT25" i="52"/>
  <c r="BU25" i="52"/>
  <c r="BV25" i="52"/>
  <c r="BW25" i="52"/>
  <c r="BX25" i="52"/>
  <c r="BT26" i="52"/>
  <c r="BU26" i="52"/>
  <c r="BV26" i="52"/>
  <c r="BW26" i="52"/>
  <c r="BX26" i="52"/>
  <c r="BT27" i="52"/>
  <c r="BU27" i="52"/>
  <c r="BV27" i="52"/>
  <c r="BW27" i="52"/>
  <c r="BX27" i="52"/>
  <c r="BV24" i="52"/>
  <c r="BW24" i="52"/>
  <c r="BX24" i="52"/>
  <c r="BU24" i="52"/>
  <c r="BT24" i="52"/>
  <c r="BG32" i="52"/>
  <c r="BH32" i="52"/>
  <c r="BI32" i="52"/>
  <c r="BJ32" i="52"/>
  <c r="BK32" i="52"/>
  <c r="BG33" i="52"/>
  <c r="BH33" i="52"/>
  <c r="BI33" i="52"/>
  <c r="BJ33" i="52"/>
  <c r="BK33" i="52"/>
  <c r="BG34" i="52"/>
  <c r="BH34" i="52"/>
  <c r="BI34" i="52"/>
  <c r="BJ34" i="52"/>
  <c r="BK34" i="52"/>
  <c r="BG35" i="52"/>
  <c r="BH35" i="52"/>
  <c r="BI35" i="52"/>
  <c r="BJ35" i="52"/>
  <c r="BK35" i="52"/>
  <c r="BG36" i="52"/>
  <c r="BH36" i="52"/>
  <c r="BI36" i="52"/>
  <c r="BJ36" i="52"/>
  <c r="BK36" i="52"/>
  <c r="BG37" i="52"/>
  <c r="BH37" i="52"/>
  <c r="BI37" i="52"/>
  <c r="BJ37" i="52"/>
  <c r="BK37" i="52"/>
  <c r="BG38" i="52"/>
  <c r="BH38" i="52"/>
  <c r="BI38" i="52"/>
  <c r="BJ38" i="52"/>
  <c r="BK38" i="52"/>
  <c r="BI31" i="52"/>
  <c r="BJ31" i="52"/>
  <c r="BK31" i="52"/>
  <c r="BH31" i="52"/>
  <c r="BG31" i="52"/>
  <c r="AT192" i="52"/>
  <c r="AU192" i="52"/>
  <c r="AV192" i="52"/>
  <c r="AW192" i="52"/>
  <c r="AX192" i="52"/>
  <c r="AT193" i="52"/>
  <c r="AU193" i="52"/>
  <c r="AV193" i="52"/>
  <c r="AW193" i="52"/>
  <c r="AX193" i="52"/>
  <c r="AT194" i="52"/>
  <c r="AU194" i="52"/>
  <c r="AV194" i="52"/>
  <c r="AW194" i="52"/>
  <c r="AX194" i="52"/>
  <c r="AT195" i="52"/>
  <c r="AU195" i="52"/>
  <c r="AV195" i="52"/>
  <c r="AW195" i="52"/>
  <c r="AX195" i="52"/>
  <c r="AT196" i="52"/>
  <c r="AU196" i="52"/>
  <c r="AV196" i="52"/>
  <c r="AW196" i="52"/>
  <c r="AX196" i="52"/>
  <c r="AT197" i="52"/>
  <c r="AU197" i="52"/>
  <c r="AV197" i="52"/>
  <c r="AW197" i="52"/>
  <c r="AX197" i="52"/>
  <c r="AT198" i="52"/>
  <c r="AU198" i="52"/>
  <c r="AV198" i="52"/>
  <c r="AW198" i="52"/>
  <c r="AX198" i="52"/>
  <c r="AT199" i="52"/>
  <c r="AU199" i="52"/>
  <c r="AV199" i="52"/>
  <c r="AW199" i="52"/>
  <c r="AX199" i="52"/>
  <c r="AT200" i="52"/>
  <c r="AU200" i="52"/>
  <c r="AV200" i="52"/>
  <c r="AW200" i="52"/>
  <c r="AX200" i="52"/>
  <c r="AT201" i="52"/>
  <c r="AU201" i="52"/>
  <c r="AV201" i="52"/>
  <c r="AW201" i="52"/>
  <c r="AX201" i="52"/>
  <c r="AT202" i="52"/>
  <c r="AU202" i="52"/>
  <c r="AV202" i="52"/>
  <c r="AW202" i="52"/>
  <c r="AX202" i="52"/>
  <c r="AT203" i="52"/>
  <c r="AU203" i="52"/>
  <c r="AV203" i="52"/>
  <c r="AW203" i="52"/>
  <c r="AX203" i="52"/>
  <c r="AT204" i="52"/>
  <c r="AU204" i="52"/>
  <c r="AV204" i="52"/>
  <c r="AW204" i="52"/>
  <c r="AX204" i="52"/>
  <c r="AT205" i="52"/>
  <c r="AU205" i="52"/>
  <c r="AV205" i="52"/>
  <c r="AW205" i="52"/>
  <c r="AX205" i="52"/>
  <c r="AT206" i="52"/>
  <c r="AU206" i="52"/>
  <c r="AV206" i="52"/>
  <c r="AW206" i="52"/>
  <c r="AX206" i="52"/>
  <c r="AT207" i="52"/>
  <c r="AU207" i="52"/>
  <c r="AV207" i="52"/>
  <c r="AW207" i="52"/>
  <c r="AX207" i="52"/>
  <c r="AT208" i="52"/>
  <c r="AU208" i="52"/>
  <c r="AV208" i="52"/>
  <c r="AW208" i="52"/>
  <c r="AX208" i="52"/>
  <c r="AT209" i="52"/>
  <c r="AU209" i="52"/>
  <c r="AV209" i="52"/>
  <c r="AW209" i="52"/>
  <c r="AX209" i="52"/>
  <c r="AT210" i="52"/>
  <c r="AU210" i="52"/>
  <c r="AV210" i="52"/>
  <c r="AW210" i="52"/>
  <c r="AX210" i="52"/>
  <c r="AT211" i="52"/>
  <c r="AU211" i="52"/>
  <c r="AV211" i="52"/>
  <c r="AW211" i="52"/>
  <c r="AX211" i="52"/>
  <c r="AT212" i="52"/>
  <c r="AU212" i="52"/>
  <c r="AV212" i="52"/>
  <c r="AW212" i="52"/>
  <c r="AX212" i="52"/>
  <c r="AT213" i="52"/>
  <c r="AU213" i="52"/>
  <c r="AV213" i="52"/>
  <c r="AW213" i="52"/>
  <c r="AX213" i="52"/>
  <c r="AT214" i="52"/>
  <c r="AU214" i="52"/>
  <c r="AV214" i="52"/>
  <c r="AW214" i="52"/>
  <c r="AX214" i="52"/>
  <c r="AT215" i="52"/>
  <c r="AU215" i="52"/>
  <c r="AV215" i="52"/>
  <c r="AW215" i="52"/>
  <c r="AX215" i="52"/>
  <c r="AT216" i="52"/>
  <c r="AU216" i="52"/>
  <c r="AV216" i="52"/>
  <c r="AW216" i="52"/>
  <c r="AX216" i="52"/>
  <c r="AT217" i="52"/>
  <c r="AU217" i="52"/>
  <c r="AV217" i="52"/>
  <c r="AW217" i="52"/>
  <c r="AX217" i="52"/>
  <c r="AT218" i="52"/>
  <c r="AU218" i="52"/>
  <c r="AV218" i="52"/>
  <c r="AW218" i="52"/>
  <c r="AX218" i="52"/>
  <c r="AT219" i="52"/>
  <c r="AU219" i="52"/>
  <c r="AV219" i="52"/>
  <c r="AW219" i="52"/>
  <c r="AX219" i="52"/>
  <c r="AT220" i="52"/>
  <c r="AU220" i="52"/>
  <c r="AV220" i="52"/>
  <c r="AW220" i="52"/>
  <c r="AX220" i="52"/>
  <c r="AT221" i="52"/>
  <c r="AU221" i="52"/>
  <c r="AV221" i="52"/>
  <c r="AW221" i="52"/>
  <c r="AX221" i="52"/>
  <c r="AT222" i="52"/>
  <c r="AU222" i="52"/>
  <c r="AV222" i="52"/>
  <c r="AW222" i="52"/>
  <c r="AX222" i="52"/>
  <c r="AT223" i="52"/>
  <c r="AU223" i="52"/>
  <c r="AV223" i="52"/>
  <c r="AW223" i="52"/>
  <c r="AX223" i="52"/>
  <c r="AT224" i="52"/>
  <c r="AU224" i="52"/>
  <c r="AV224" i="52"/>
  <c r="AW224" i="52"/>
  <c r="AX224" i="52"/>
  <c r="AT225" i="52"/>
  <c r="AU225" i="52"/>
  <c r="AV225" i="52"/>
  <c r="AW225" i="52"/>
  <c r="AX225" i="52"/>
  <c r="AT226" i="52"/>
  <c r="AU226" i="52"/>
  <c r="AV226" i="52"/>
  <c r="AW226" i="52"/>
  <c r="AX226" i="52"/>
  <c r="AT227" i="52"/>
  <c r="AU227" i="52"/>
  <c r="AV227" i="52"/>
  <c r="AW227" i="52"/>
  <c r="AX227" i="52"/>
  <c r="AT228" i="52"/>
  <c r="AU228" i="52"/>
  <c r="AV228" i="52"/>
  <c r="AW228" i="52"/>
  <c r="AX228" i="52"/>
  <c r="AT229" i="52"/>
  <c r="AU229" i="52"/>
  <c r="AV229" i="52"/>
  <c r="AW229" i="52"/>
  <c r="AX229" i="52"/>
  <c r="AT230" i="52"/>
  <c r="AU230" i="52"/>
  <c r="AV230" i="52"/>
  <c r="AW230" i="52"/>
  <c r="AX230" i="52"/>
  <c r="AT231" i="52"/>
  <c r="AU231" i="52"/>
  <c r="AV231" i="52"/>
  <c r="AW231" i="52"/>
  <c r="AX231" i="52"/>
  <c r="AT232" i="52"/>
  <c r="AU232" i="52"/>
  <c r="AV232" i="52"/>
  <c r="AW232" i="52"/>
  <c r="AX232" i="52"/>
  <c r="AT233" i="52"/>
  <c r="AU233" i="52"/>
  <c r="AV233" i="52"/>
  <c r="AW233" i="52"/>
  <c r="AX233" i="52"/>
  <c r="AT234" i="52"/>
  <c r="AU234" i="52"/>
  <c r="AV234" i="52"/>
  <c r="AW234" i="52"/>
  <c r="AX234" i="52"/>
  <c r="AT235" i="52"/>
  <c r="AU235" i="52"/>
  <c r="AV235" i="52"/>
  <c r="AW235" i="52"/>
  <c r="AX235" i="52"/>
  <c r="AT236" i="52"/>
  <c r="AU236" i="52"/>
  <c r="AV236" i="52"/>
  <c r="AW236" i="52"/>
  <c r="AX236" i="52"/>
  <c r="AT237" i="52"/>
  <c r="AU237" i="52"/>
  <c r="AV237" i="52"/>
  <c r="AW237" i="52"/>
  <c r="AX237" i="52"/>
  <c r="AT238" i="52"/>
  <c r="AU238" i="52"/>
  <c r="AV238" i="52"/>
  <c r="AW238" i="52"/>
  <c r="AX238" i="52"/>
  <c r="AT239" i="52"/>
  <c r="AU239" i="52"/>
  <c r="AV239" i="52"/>
  <c r="AW239" i="52"/>
  <c r="AX239" i="52"/>
  <c r="AT240" i="52"/>
  <c r="AU240" i="52"/>
  <c r="AV240" i="52"/>
  <c r="AW240" i="52"/>
  <c r="AX240" i="52"/>
  <c r="AT241" i="52"/>
  <c r="AU241" i="52"/>
  <c r="AV241" i="52"/>
  <c r="AW241" i="52"/>
  <c r="AX241" i="52"/>
  <c r="AT242" i="52"/>
  <c r="AU242" i="52"/>
  <c r="AV242" i="52"/>
  <c r="AW242" i="52"/>
  <c r="AX242" i="52"/>
  <c r="AT243" i="52"/>
  <c r="AU243" i="52"/>
  <c r="AV243" i="52"/>
  <c r="AW243" i="52"/>
  <c r="AX243" i="52"/>
  <c r="AT244" i="52"/>
  <c r="AU244" i="52"/>
  <c r="AV244" i="52"/>
  <c r="AW244" i="52"/>
  <c r="AX244" i="52"/>
  <c r="AT245" i="52"/>
  <c r="AU245" i="52"/>
  <c r="AV245" i="52"/>
  <c r="AW245" i="52"/>
  <c r="AX245" i="52"/>
  <c r="AT246" i="52"/>
  <c r="AU246" i="52"/>
  <c r="AV246" i="52"/>
  <c r="AW246" i="52"/>
  <c r="AX246" i="52"/>
  <c r="AT247" i="52"/>
  <c r="AU247" i="52"/>
  <c r="AV247" i="52"/>
  <c r="AW247" i="52"/>
  <c r="AX247" i="52"/>
  <c r="AT248" i="52"/>
  <c r="AU248" i="52"/>
  <c r="AV248" i="52"/>
  <c r="AW248" i="52"/>
  <c r="AX248" i="52"/>
  <c r="AT249" i="52"/>
  <c r="AU249" i="52"/>
  <c r="AV249" i="52"/>
  <c r="AW249" i="52"/>
  <c r="AX249" i="52"/>
  <c r="AT250" i="52"/>
  <c r="AU250" i="52"/>
  <c r="AV250" i="52"/>
  <c r="AW250" i="52"/>
  <c r="AX250" i="52"/>
  <c r="AT251" i="52"/>
  <c r="AU251" i="52"/>
  <c r="AV251" i="52"/>
  <c r="AW251" i="52"/>
  <c r="AX251" i="52"/>
  <c r="AT252" i="52"/>
  <c r="AU252" i="52"/>
  <c r="AV252" i="52"/>
  <c r="AW252" i="52"/>
  <c r="AX252" i="52"/>
  <c r="AT253" i="52"/>
  <c r="AU253" i="52"/>
  <c r="AV253" i="52"/>
  <c r="AW253" i="52"/>
  <c r="AX253" i="52"/>
  <c r="AT254" i="52"/>
  <c r="AU254" i="52"/>
  <c r="AV254" i="52"/>
  <c r="AW254" i="52"/>
  <c r="AX254" i="52"/>
  <c r="AT255" i="52"/>
  <c r="AU255" i="52"/>
  <c r="AV255" i="52"/>
  <c r="AW255" i="52"/>
  <c r="AX255" i="52"/>
  <c r="AT256" i="52"/>
  <c r="AU256" i="52"/>
  <c r="AV256" i="52"/>
  <c r="AW256" i="52"/>
  <c r="AX256" i="52"/>
  <c r="AT257" i="52"/>
  <c r="AU257" i="52"/>
  <c r="AV257" i="52"/>
  <c r="AW257" i="52"/>
  <c r="AX257" i="52"/>
  <c r="AT258" i="52"/>
  <c r="AU258" i="52"/>
  <c r="AV258" i="52"/>
  <c r="AW258" i="52"/>
  <c r="AX258" i="52"/>
  <c r="AT259" i="52"/>
  <c r="AU259" i="52"/>
  <c r="AV259" i="52"/>
  <c r="AW259" i="52"/>
  <c r="AX259" i="52"/>
  <c r="AT260" i="52"/>
  <c r="AU260" i="52"/>
  <c r="AV260" i="52"/>
  <c r="AW260" i="52"/>
  <c r="AX260" i="52"/>
  <c r="AT261" i="52"/>
  <c r="AU261" i="52"/>
  <c r="AV261" i="52"/>
  <c r="AW261" i="52"/>
  <c r="AX261" i="52"/>
  <c r="AT262" i="52"/>
  <c r="AU262" i="52"/>
  <c r="AV262" i="52"/>
  <c r="AW262" i="52"/>
  <c r="AX262" i="52"/>
  <c r="AT263" i="52"/>
  <c r="AU263" i="52"/>
  <c r="AV263" i="52"/>
  <c r="AW263" i="52"/>
  <c r="AX263" i="52"/>
  <c r="AT264" i="52"/>
  <c r="AU264" i="52"/>
  <c r="AV264" i="52"/>
  <c r="AW264" i="52"/>
  <c r="AX264" i="52"/>
  <c r="AT265" i="52"/>
  <c r="AU265" i="52"/>
  <c r="AV265" i="52"/>
  <c r="AW265" i="52"/>
  <c r="AX265" i="52"/>
  <c r="AT266" i="52"/>
  <c r="AU266" i="52"/>
  <c r="AV266" i="52"/>
  <c r="AW266" i="52"/>
  <c r="AX266" i="52"/>
  <c r="AT267" i="52"/>
  <c r="AU267" i="52"/>
  <c r="AV267" i="52"/>
  <c r="AW267" i="52"/>
  <c r="AX267" i="52"/>
  <c r="AT268" i="52"/>
  <c r="AU268" i="52"/>
  <c r="AV268" i="52"/>
  <c r="AW268" i="52"/>
  <c r="AX268" i="52"/>
  <c r="AT269" i="52"/>
  <c r="AU269" i="52"/>
  <c r="AV269" i="52"/>
  <c r="AW269" i="52"/>
  <c r="AX269" i="52"/>
  <c r="AT270" i="52"/>
  <c r="AU270" i="52"/>
  <c r="AV270" i="52"/>
  <c r="AW270" i="52"/>
  <c r="AX270" i="52"/>
  <c r="AT271" i="52"/>
  <c r="AU271" i="52"/>
  <c r="AV271" i="52"/>
  <c r="AW271" i="52"/>
  <c r="AX271" i="52"/>
  <c r="AT272" i="52"/>
  <c r="AU272" i="52"/>
  <c r="AV272" i="52"/>
  <c r="AW272" i="52"/>
  <c r="AX272" i="52"/>
  <c r="AT273" i="52"/>
  <c r="AU273" i="52"/>
  <c r="AV273" i="52"/>
  <c r="AW273" i="52"/>
  <c r="AX273" i="52"/>
  <c r="AT274" i="52"/>
  <c r="AU274" i="52"/>
  <c r="AV274" i="52"/>
  <c r="AW274" i="52"/>
  <c r="AX274" i="52"/>
  <c r="AT275" i="52"/>
  <c r="AU275" i="52"/>
  <c r="AV275" i="52"/>
  <c r="AW275" i="52"/>
  <c r="AX275" i="52"/>
  <c r="AT276" i="52"/>
  <c r="AU276" i="52"/>
  <c r="AV276" i="52"/>
  <c r="AW276" i="52"/>
  <c r="AX276" i="52"/>
  <c r="AT277" i="52"/>
  <c r="AU277" i="52"/>
  <c r="AV277" i="52"/>
  <c r="AW277" i="52"/>
  <c r="AX277" i="52"/>
  <c r="AT278" i="52"/>
  <c r="AU278" i="52"/>
  <c r="AV278" i="52"/>
  <c r="AW278" i="52"/>
  <c r="AX278" i="52"/>
  <c r="AV191" i="52"/>
  <c r="AW191" i="52"/>
  <c r="AX191" i="52"/>
  <c r="AU191" i="52"/>
  <c r="AT191" i="52"/>
  <c r="AG542" i="52"/>
  <c r="AF528" i="52"/>
  <c r="AG528" i="52"/>
  <c r="AH528" i="52"/>
  <c r="AI528" i="52"/>
  <c r="AJ528" i="52"/>
  <c r="AF529" i="52"/>
  <c r="AG529" i="52"/>
  <c r="AH529" i="52"/>
  <c r="AI529" i="52"/>
  <c r="AJ529" i="52"/>
  <c r="AF530" i="52"/>
  <c r="AG530" i="52"/>
  <c r="AH530" i="52"/>
  <c r="AI530" i="52"/>
  <c r="AJ530" i="52"/>
  <c r="AF531" i="52"/>
  <c r="AG531" i="52"/>
  <c r="AH531" i="52"/>
  <c r="AI531" i="52"/>
  <c r="AJ531" i="52"/>
  <c r="AF532" i="52"/>
  <c r="AG532" i="52"/>
  <c r="AH532" i="52"/>
  <c r="AI532" i="52"/>
  <c r="AJ532" i="52"/>
  <c r="AF533" i="52"/>
  <c r="AG533" i="52"/>
  <c r="AH533" i="52"/>
  <c r="AI533" i="52"/>
  <c r="AJ533" i="52"/>
  <c r="AF534" i="52"/>
  <c r="AG534" i="52"/>
  <c r="AH534" i="52"/>
  <c r="AI534" i="52"/>
  <c r="AJ534" i="52"/>
  <c r="AF535" i="52"/>
  <c r="AG535" i="52"/>
  <c r="AH535" i="52"/>
  <c r="AI535" i="52"/>
  <c r="AJ535" i="52"/>
  <c r="AF536" i="52"/>
  <c r="AG536" i="52"/>
  <c r="AH536" i="52"/>
  <c r="AI536" i="52"/>
  <c r="AJ536" i="52"/>
  <c r="AF537" i="52"/>
  <c r="AG537" i="52"/>
  <c r="AH537" i="52"/>
  <c r="AI537" i="52"/>
  <c r="AJ537" i="52"/>
  <c r="AF538" i="52"/>
  <c r="AG538" i="52"/>
  <c r="AH538" i="52"/>
  <c r="AI538" i="52"/>
  <c r="AJ538" i="52"/>
  <c r="AF539" i="52"/>
  <c r="AG539" i="52"/>
  <c r="AH539" i="52"/>
  <c r="AI539" i="52"/>
  <c r="AJ539" i="52"/>
  <c r="AF540" i="52"/>
  <c r="AG540" i="52"/>
  <c r="AH540" i="52"/>
  <c r="AI540" i="52"/>
  <c r="AJ540" i="52"/>
  <c r="AF541" i="52"/>
  <c r="AG541" i="52"/>
  <c r="AH541" i="52"/>
  <c r="AI541" i="52"/>
  <c r="AJ541" i="52"/>
  <c r="AF542" i="52"/>
  <c r="AH542" i="52"/>
  <c r="AI542" i="52"/>
  <c r="AJ542" i="52"/>
  <c r="AF511" i="52"/>
  <c r="AG511" i="52"/>
  <c r="AH511" i="52"/>
  <c r="AI511" i="52"/>
  <c r="AJ511" i="52"/>
  <c r="AF512" i="52"/>
  <c r="AG512" i="52"/>
  <c r="AH512" i="52"/>
  <c r="AI512" i="52"/>
  <c r="AJ512" i="52"/>
  <c r="AF513" i="52"/>
  <c r="AG513" i="52"/>
  <c r="AH513" i="52"/>
  <c r="AI513" i="52"/>
  <c r="AJ513" i="52"/>
  <c r="AF514" i="52"/>
  <c r="AG514" i="52"/>
  <c r="AH514" i="52"/>
  <c r="AI514" i="52"/>
  <c r="AJ514" i="52"/>
  <c r="AF515" i="52"/>
  <c r="AG515" i="52"/>
  <c r="AH515" i="52"/>
  <c r="AI515" i="52"/>
  <c r="AJ515" i="52"/>
  <c r="AF516" i="52"/>
  <c r="AG516" i="52"/>
  <c r="AH516" i="52"/>
  <c r="AI516" i="52"/>
  <c r="AJ516" i="52"/>
  <c r="AF517" i="52"/>
  <c r="AG517" i="52"/>
  <c r="AH517" i="52"/>
  <c r="AI517" i="52"/>
  <c r="AJ517" i="52"/>
  <c r="AF518" i="52"/>
  <c r="AG518" i="52"/>
  <c r="AH518" i="52"/>
  <c r="AI518" i="52"/>
  <c r="AJ518" i="52"/>
  <c r="AF519" i="52"/>
  <c r="AG519" i="52"/>
  <c r="AH519" i="52"/>
  <c r="AI519" i="52"/>
  <c r="AJ519" i="52"/>
  <c r="AF520" i="52"/>
  <c r="AG520" i="52"/>
  <c r="AH520" i="52"/>
  <c r="AI520" i="52"/>
  <c r="AJ520" i="52"/>
  <c r="AF521" i="52"/>
  <c r="AG521" i="52"/>
  <c r="AH521" i="52"/>
  <c r="AI521" i="52"/>
  <c r="AJ521" i="52"/>
  <c r="AF522" i="52"/>
  <c r="AG522" i="52"/>
  <c r="AH522" i="52"/>
  <c r="AI522" i="52"/>
  <c r="AJ522" i="52"/>
  <c r="AF523" i="52"/>
  <c r="AG523" i="52"/>
  <c r="AH523" i="52"/>
  <c r="AI523" i="52"/>
  <c r="AJ523" i="52"/>
  <c r="AF524" i="52"/>
  <c r="AG524" i="52"/>
  <c r="AH524" i="52"/>
  <c r="AI524" i="52"/>
  <c r="AJ524" i="52"/>
  <c r="AF525" i="52"/>
  <c r="AG525" i="52"/>
  <c r="AH525" i="52"/>
  <c r="AI525" i="52"/>
  <c r="AJ525" i="52"/>
  <c r="AF526" i="52"/>
  <c r="AG526" i="52"/>
  <c r="AH526" i="52"/>
  <c r="AI526" i="52"/>
  <c r="AJ526" i="52"/>
  <c r="AF527" i="52"/>
  <c r="AG527" i="52"/>
  <c r="AH527" i="52"/>
  <c r="AI527" i="52"/>
  <c r="AJ527" i="52"/>
  <c r="AF457" i="52"/>
  <c r="AG457" i="52"/>
  <c r="AH457" i="52"/>
  <c r="AI457" i="52"/>
  <c r="AJ457" i="52"/>
  <c r="AF458" i="52"/>
  <c r="AG458" i="52"/>
  <c r="AH458" i="52"/>
  <c r="AI458" i="52"/>
  <c r="AJ458" i="52"/>
  <c r="AF459" i="52"/>
  <c r="AG459" i="52"/>
  <c r="AH459" i="52"/>
  <c r="AI459" i="52"/>
  <c r="AJ459" i="52"/>
  <c r="AF460" i="52"/>
  <c r="AG460" i="52"/>
  <c r="AH460" i="52"/>
  <c r="AI460" i="52"/>
  <c r="AJ460" i="52"/>
  <c r="AF461" i="52"/>
  <c r="AG461" i="52"/>
  <c r="AH461" i="52"/>
  <c r="AI461" i="52"/>
  <c r="AJ461" i="52"/>
  <c r="AF462" i="52"/>
  <c r="AG462" i="52"/>
  <c r="AH462" i="52"/>
  <c r="AI462" i="52"/>
  <c r="AJ462" i="52"/>
  <c r="AF463" i="52"/>
  <c r="AG463" i="52"/>
  <c r="AH463" i="52"/>
  <c r="AI463" i="52"/>
  <c r="AJ463" i="52"/>
  <c r="AF464" i="52"/>
  <c r="AG464" i="52"/>
  <c r="AH464" i="52"/>
  <c r="AI464" i="52"/>
  <c r="AJ464" i="52"/>
  <c r="AF465" i="52"/>
  <c r="AG465" i="52"/>
  <c r="AH465" i="52"/>
  <c r="AI465" i="52"/>
  <c r="AJ465" i="52"/>
  <c r="AF466" i="52"/>
  <c r="AG466" i="52"/>
  <c r="AH466" i="52"/>
  <c r="AI466" i="52"/>
  <c r="AJ466" i="52"/>
  <c r="AF467" i="52"/>
  <c r="AG467" i="52"/>
  <c r="AH467" i="52"/>
  <c r="AI467" i="52"/>
  <c r="AJ467" i="52"/>
  <c r="AF468" i="52"/>
  <c r="AG468" i="52"/>
  <c r="AH468" i="52"/>
  <c r="AI468" i="52"/>
  <c r="AJ468" i="52"/>
  <c r="AF469" i="52"/>
  <c r="AG469" i="52"/>
  <c r="AH469" i="52"/>
  <c r="AI469" i="52"/>
  <c r="AJ469" i="52"/>
  <c r="AF470" i="52"/>
  <c r="AG470" i="52"/>
  <c r="AH470" i="52"/>
  <c r="AI470" i="52"/>
  <c r="AJ470" i="52"/>
  <c r="AF471" i="52"/>
  <c r="AG471" i="52"/>
  <c r="AH471" i="52"/>
  <c r="AI471" i="52"/>
  <c r="AJ471" i="52"/>
  <c r="AF472" i="52"/>
  <c r="AG472" i="52"/>
  <c r="AH472" i="52"/>
  <c r="AI472" i="52"/>
  <c r="AJ472" i="52"/>
  <c r="AF473" i="52"/>
  <c r="AG473" i="52"/>
  <c r="AH473" i="52"/>
  <c r="AI473" i="52"/>
  <c r="AJ473" i="52"/>
  <c r="AF474" i="52"/>
  <c r="AG474" i="52"/>
  <c r="AH474" i="52"/>
  <c r="AI474" i="52"/>
  <c r="AJ474" i="52"/>
  <c r="AF475" i="52"/>
  <c r="AG475" i="52"/>
  <c r="AH475" i="52"/>
  <c r="AI475" i="52"/>
  <c r="AJ475" i="52"/>
  <c r="AF476" i="52"/>
  <c r="AG476" i="52"/>
  <c r="AH476" i="52"/>
  <c r="AI476" i="52"/>
  <c r="AJ476" i="52"/>
  <c r="AF477" i="52"/>
  <c r="AG477" i="52"/>
  <c r="AH477" i="52"/>
  <c r="AI477" i="52"/>
  <c r="AJ477" i="52"/>
  <c r="AF478" i="52"/>
  <c r="AG478" i="52"/>
  <c r="AH478" i="52"/>
  <c r="AI478" i="52"/>
  <c r="AJ478" i="52"/>
  <c r="AF479" i="52"/>
  <c r="AG479" i="52"/>
  <c r="AH479" i="52"/>
  <c r="AI479" i="52"/>
  <c r="AJ479" i="52"/>
  <c r="AF480" i="52"/>
  <c r="AG480" i="52"/>
  <c r="AH480" i="52"/>
  <c r="AI480" i="52"/>
  <c r="AJ480" i="52"/>
  <c r="AF481" i="52"/>
  <c r="AG481" i="52"/>
  <c r="AH481" i="52"/>
  <c r="AI481" i="52"/>
  <c r="AJ481" i="52"/>
  <c r="AF482" i="52"/>
  <c r="AG482" i="52"/>
  <c r="AH482" i="52"/>
  <c r="AI482" i="52"/>
  <c r="AJ482" i="52"/>
  <c r="AF483" i="52"/>
  <c r="AG483" i="52"/>
  <c r="AH483" i="52"/>
  <c r="AI483" i="52"/>
  <c r="AJ483" i="52"/>
  <c r="AF484" i="52"/>
  <c r="AG484" i="52"/>
  <c r="AH484" i="52"/>
  <c r="AI484" i="52"/>
  <c r="AJ484" i="52"/>
  <c r="AF485" i="52"/>
  <c r="AG485" i="52"/>
  <c r="AH485" i="52"/>
  <c r="AI485" i="52"/>
  <c r="AJ485" i="52"/>
  <c r="AF486" i="52"/>
  <c r="AG486" i="52"/>
  <c r="AH486" i="52"/>
  <c r="AI486" i="52"/>
  <c r="AJ486" i="52"/>
  <c r="AF487" i="52"/>
  <c r="AG487" i="52"/>
  <c r="AH487" i="52"/>
  <c r="AI487" i="52"/>
  <c r="AJ487" i="52"/>
  <c r="AF488" i="52"/>
  <c r="AG488" i="52"/>
  <c r="AH488" i="52"/>
  <c r="AI488" i="52"/>
  <c r="AJ488" i="52"/>
  <c r="AF489" i="52"/>
  <c r="AG489" i="52"/>
  <c r="AH489" i="52"/>
  <c r="AI489" i="52"/>
  <c r="AJ489" i="52"/>
  <c r="AF490" i="52"/>
  <c r="AG490" i="52"/>
  <c r="AH490" i="52"/>
  <c r="AI490" i="52"/>
  <c r="AJ490" i="52"/>
  <c r="AF491" i="52"/>
  <c r="AG491" i="52"/>
  <c r="AH491" i="52"/>
  <c r="AI491" i="52"/>
  <c r="AJ491" i="52"/>
  <c r="AF492" i="52"/>
  <c r="AG492" i="52"/>
  <c r="AH492" i="52"/>
  <c r="AI492" i="52"/>
  <c r="AJ492" i="52"/>
  <c r="AF493" i="52"/>
  <c r="AG493" i="52"/>
  <c r="AH493" i="52"/>
  <c r="AI493" i="52"/>
  <c r="AJ493" i="52"/>
  <c r="AF494" i="52"/>
  <c r="AG494" i="52"/>
  <c r="AH494" i="52"/>
  <c r="AI494" i="52"/>
  <c r="AJ494" i="52"/>
  <c r="AF495" i="52"/>
  <c r="AG495" i="52"/>
  <c r="AH495" i="52"/>
  <c r="AI495" i="52"/>
  <c r="AJ495" i="52"/>
  <c r="AF496" i="52"/>
  <c r="AG496" i="52"/>
  <c r="AH496" i="52"/>
  <c r="AI496" i="52"/>
  <c r="AJ496" i="52"/>
  <c r="AF497" i="52"/>
  <c r="AG497" i="52"/>
  <c r="AH497" i="52"/>
  <c r="AI497" i="52"/>
  <c r="AJ497" i="52"/>
  <c r="AF498" i="52"/>
  <c r="AG498" i="52"/>
  <c r="AH498" i="52"/>
  <c r="AI498" i="52"/>
  <c r="AJ498" i="52"/>
  <c r="AF499" i="52"/>
  <c r="AG499" i="52"/>
  <c r="AH499" i="52"/>
  <c r="AI499" i="52"/>
  <c r="AJ499" i="52"/>
  <c r="AF500" i="52"/>
  <c r="AG500" i="52"/>
  <c r="AH500" i="52"/>
  <c r="AI500" i="52"/>
  <c r="AJ500" i="52"/>
  <c r="AF501" i="52"/>
  <c r="AG501" i="52"/>
  <c r="AH501" i="52"/>
  <c r="AI501" i="52"/>
  <c r="AJ501" i="52"/>
  <c r="AF502" i="52"/>
  <c r="AG502" i="52"/>
  <c r="AH502" i="52"/>
  <c r="AI502" i="52"/>
  <c r="AJ502" i="52"/>
  <c r="AF503" i="52"/>
  <c r="AG503" i="52"/>
  <c r="AH503" i="52"/>
  <c r="AI503" i="52"/>
  <c r="AJ503" i="52"/>
  <c r="AF504" i="52"/>
  <c r="AG504" i="52"/>
  <c r="AH504" i="52"/>
  <c r="AI504" i="52"/>
  <c r="AJ504" i="52"/>
  <c r="AF505" i="52"/>
  <c r="AG505" i="52"/>
  <c r="AH505" i="52"/>
  <c r="AI505" i="52"/>
  <c r="AJ505" i="52"/>
  <c r="AF506" i="52"/>
  <c r="AG506" i="52"/>
  <c r="AH506" i="52"/>
  <c r="AI506" i="52"/>
  <c r="AJ506" i="52"/>
  <c r="AF507" i="52"/>
  <c r="AG507" i="52"/>
  <c r="AH507" i="52"/>
  <c r="AI507" i="52"/>
  <c r="AJ507" i="52"/>
  <c r="AF508" i="52"/>
  <c r="AG508" i="52"/>
  <c r="AH508" i="52"/>
  <c r="AI508" i="52"/>
  <c r="AJ508" i="52"/>
  <c r="AF509" i="52"/>
  <c r="AG509" i="52"/>
  <c r="AH509" i="52"/>
  <c r="AI509" i="52"/>
  <c r="AJ509" i="52"/>
  <c r="AF510" i="52"/>
  <c r="AG510" i="52"/>
  <c r="AH510" i="52"/>
  <c r="AI510" i="52"/>
  <c r="AJ510" i="52"/>
  <c r="AF368" i="52"/>
  <c r="AG368" i="52"/>
  <c r="AH368" i="52"/>
  <c r="AI368" i="52"/>
  <c r="AJ368" i="52"/>
  <c r="AF369" i="52"/>
  <c r="AG369" i="52"/>
  <c r="AH369" i="52"/>
  <c r="AI369" i="52"/>
  <c r="AJ369" i="52"/>
  <c r="AF370" i="52"/>
  <c r="AG370" i="52"/>
  <c r="AH370" i="52"/>
  <c r="AI370" i="52"/>
  <c r="AJ370" i="52"/>
  <c r="AF371" i="52"/>
  <c r="AG371" i="52"/>
  <c r="AH371" i="52"/>
  <c r="AI371" i="52"/>
  <c r="AJ371" i="52"/>
  <c r="AF372" i="52"/>
  <c r="AG372" i="52"/>
  <c r="AH372" i="52"/>
  <c r="AI372" i="52"/>
  <c r="AJ372" i="52"/>
  <c r="AF373" i="52"/>
  <c r="AG373" i="52"/>
  <c r="AH373" i="52"/>
  <c r="AI373" i="52"/>
  <c r="AJ373" i="52"/>
  <c r="AF374" i="52"/>
  <c r="AG374" i="52"/>
  <c r="AH374" i="52"/>
  <c r="AI374" i="52"/>
  <c r="AJ374" i="52"/>
  <c r="AF375" i="52"/>
  <c r="AG375" i="52"/>
  <c r="AH375" i="52"/>
  <c r="AI375" i="52"/>
  <c r="AJ375" i="52"/>
  <c r="AF376" i="52"/>
  <c r="AG376" i="52"/>
  <c r="AH376" i="52"/>
  <c r="AI376" i="52"/>
  <c r="AJ376" i="52"/>
  <c r="AF377" i="52"/>
  <c r="AG377" i="52"/>
  <c r="AH377" i="52"/>
  <c r="AI377" i="52"/>
  <c r="AJ377" i="52"/>
  <c r="AF378" i="52"/>
  <c r="AG378" i="52"/>
  <c r="AH378" i="52"/>
  <c r="AI378" i="52"/>
  <c r="AJ378" i="52"/>
  <c r="AF379" i="52"/>
  <c r="AG379" i="52"/>
  <c r="AH379" i="52"/>
  <c r="AI379" i="52"/>
  <c r="AJ379" i="52"/>
  <c r="AF380" i="52"/>
  <c r="AG380" i="52"/>
  <c r="AH380" i="52"/>
  <c r="AI380" i="52"/>
  <c r="AJ380" i="52"/>
  <c r="AF381" i="52"/>
  <c r="AG381" i="52"/>
  <c r="AH381" i="52"/>
  <c r="AI381" i="52"/>
  <c r="AJ381" i="52"/>
  <c r="AF382" i="52"/>
  <c r="AG382" i="52"/>
  <c r="AH382" i="52"/>
  <c r="AI382" i="52"/>
  <c r="AJ382" i="52"/>
  <c r="AF383" i="52"/>
  <c r="AG383" i="52"/>
  <c r="AH383" i="52"/>
  <c r="AI383" i="52"/>
  <c r="AJ383" i="52"/>
  <c r="AF384" i="52"/>
  <c r="AG384" i="52"/>
  <c r="AH384" i="52"/>
  <c r="AI384" i="52"/>
  <c r="AJ384" i="52"/>
  <c r="AF385" i="52"/>
  <c r="AG385" i="52"/>
  <c r="AH385" i="52"/>
  <c r="AI385" i="52"/>
  <c r="AJ385" i="52"/>
  <c r="AF386" i="52"/>
  <c r="AG386" i="52"/>
  <c r="AH386" i="52"/>
  <c r="AI386" i="52"/>
  <c r="AJ386" i="52"/>
  <c r="AF387" i="52"/>
  <c r="AG387" i="52"/>
  <c r="AH387" i="52"/>
  <c r="AI387" i="52"/>
  <c r="AJ387" i="52"/>
  <c r="AF388" i="52"/>
  <c r="AG388" i="52"/>
  <c r="AH388" i="52"/>
  <c r="AI388" i="52"/>
  <c r="AJ388" i="52"/>
  <c r="AF389" i="52"/>
  <c r="AG389" i="52"/>
  <c r="AH389" i="52"/>
  <c r="AI389" i="52"/>
  <c r="AJ389" i="52"/>
  <c r="AF390" i="52"/>
  <c r="AG390" i="52"/>
  <c r="AH390" i="52"/>
  <c r="AI390" i="52"/>
  <c r="AJ390" i="52"/>
  <c r="AF391" i="52"/>
  <c r="AG391" i="52"/>
  <c r="AH391" i="52"/>
  <c r="AI391" i="52"/>
  <c r="AJ391" i="52"/>
  <c r="AF392" i="52"/>
  <c r="AG392" i="52"/>
  <c r="AH392" i="52"/>
  <c r="AI392" i="52"/>
  <c r="AJ392" i="52"/>
  <c r="AF393" i="52"/>
  <c r="AG393" i="52"/>
  <c r="AH393" i="52"/>
  <c r="AI393" i="52"/>
  <c r="AJ393" i="52"/>
  <c r="AF394" i="52"/>
  <c r="AG394" i="52"/>
  <c r="AH394" i="52"/>
  <c r="AI394" i="52"/>
  <c r="AJ394" i="52"/>
  <c r="AF395" i="52"/>
  <c r="AG395" i="52"/>
  <c r="AH395" i="52"/>
  <c r="AI395" i="52"/>
  <c r="AJ395" i="52"/>
  <c r="AF396" i="52"/>
  <c r="AG396" i="52"/>
  <c r="AH396" i="52"/>
  <c r="AI396" i="52"/>
  <c r="AJ396" i="52"/>
  <c r="AF397" i="52"/>
  <c r="AG397" i="52"/>
  <c r="AH397" i="52"/>
  <c r="AI397" i="52"/>
  <c r="AJ397" i="52"/>
  <c r="AF398" i="52"/>
  <c r="AG398" i="52"/>
  <c r="AH398" i="52"/>
  <c r="AI398" i="52"/>
  <c r="AJ398" i="52"/>
  <c r="AF399" i="52"/>
  <c r="AG399" i="52"/>
  <c r="AH399" i="52"/>
  <c r="AI399" i="52"/>
  <c r="AJ399" i="52"/>
  <c r="AF400" i="52"/>
  <c r="AG400" i="52"/>
  <c r="AH400" i="52"/>
  <c r="AI400" i="52"/>
  <c r="AJ400" i="52"/>
  <c r="AF401" i="52"/>
  <c r="AG401" i="52"/>
  <c r="AH401" i="52"/>
  <c r="AI401" i="52"/>
  <c r="AJ401" i="52"/>
  <c r="AF402" i="52"/>
  <c r="AG402" i="52"/>
  <c r="AH402" i="52"/>
  <c r="AI402" i="52"/>
  <c r="AJ402" i="52"/>
  <c r="AF403" i="52"/>
  <c r="AG403" i="52"/>
  <c r="AH403" i="52"/>
  <c r="AI403" i="52"/>
  <c r="AJ403" i="52"/>
  <c r="AF404" i="52"/>
  <c r="AG404" i="52"/>
  <c r="AH404" i="52"/>
  <c r="AI404" i="52"/>
  <c r="AJ404" i="52"/>
  <c r="AF405" i="52"/>
  <c r="AG405" i="52"/>
  <c r="AH405" i="52"/>
  <c r="AI405" i="52"/>
  <c r="AJ405" i="52"/>
  <c r="AF406" i="52"/>
  <c r="AG406" i="52"/>
  <c r="AH406" i="52"/>
  <c r="AI406" i="52"/>
  <c r="AJ406" i="52"/>
  <c r="AF407" i="52"/>
  <c r="AG407" i="52"/>
  <c r="AH407" i="52"/>
  <c r="AI407" i="52"/>
  <c r="AJ407" i="52"/>
  <c r="AF408" i="52"/>
  <c r="AG408" i="52"/>
  <c r="AH408" i="52"/>
  <c r="AI408" i="52"/>
  <c r="AJ408" i="52"/>
  <c r="AF409" i="52"/>
  <c r="AG409" i="52"/>
  <c r="AH409" i="52"/>
  <c r="AI409" i="52"/>
  <c r="AJ409" i="52"/>
  <c r="AF410" i="52"/>
  <c r="AG410" i="52"/>
  <c r="AH410" i="52"/>
  <c r="AI410" i="52"/>
  <c r="AJ410" i="52"/>
  <c r="AF411" i="52"/>
  <c r="AG411" i="52"/>
  <c r="AH411" i="52"/>
  <c r="AI411" i="52"/>
  <c r="AJ411" i="52"/>
  <c r="AF412" i="52"/>
  <c r="AG412" i="52"/>
  <c r="AH412" i="52"/>
  <c r="AI412" i="52"/>
  <c r="AJ412" i="52"/>
  <c r="AF413" i="52"/>
  <c r="AG413" i="52"/>
  <c r="AH413" i="52"/>
  <c r="AI413" i="52"/>
  <c r="AJ413" i="52"/>
  <c r="AF414" i="52"/>
  <c r="AG414" i="52"/>
  <c r="AH414" i="52"/>
  <c r="AI414" i="52"/>
  <c r="AJ414" i="52"/>
  <c r="AF415" i="52"/>
  <c r="AG415" i="52"/>
  <c r="AH415" i="52"/>
  <c r="AI415" i="52"/>
  <c r="AJ415" i="52"/>
  <c r="AF416" i="52"/>
  <c r="AG416" i="52"/>
  <c r="AH416" i="52"/>
  <c r="AI416" i="52"/>
  <c r="AJ416" i="52"/>
  <c r="AF417" i="52"/>
  <c r="AG417" i="52"/>
  <c r="AH417" i="52"/>
  <c r="AI417" i="52"/>
  <c r="AJ417" i="52"/>
  <c r="AF418" i="52"/>
  <c r="AG418" i="52"/>
  <c r="AH418" i="52"/>
  <c r="AI418" i="52"/>
  <c r="AJ418" i="52"/>
  <c r="AF419" i="52"/>
  <c r="AG419" i="52"/>
  <c r="AH419" i="52"/>
  <c r="AI419" i="52"/>
  <c r="AJ419" i="52"/>
  <c r="AF420" i="52"/>
  <c r="AG420" i="52"/>
  <c r="AH420" i="52"/>
  <c r="AI420" i="52"/>
  <c r="AJ420" i="52"/>
  <c r="AF421" i="52"/>
  <c r="AG421" i="52"/>
  <c r="AH421" i="52"/>
  <c r="AI421" i="52"/>
  <c r="AJ421" i="52"/>
  <c r="AF422" i="52"/>
  <c r="AG422" i="52"/>
  <c r="AH422" i="52"/>
  <c r="AI422" i="52"/>
  <c r="AJ422" i="52"/>
  <c r="AF423" i="52"/>
  <c r="AG423" i="52"/>
  <c r="AH423" i="52"/>
  <c r="AI423" i="52"/>
  <c r="AJ423" i="52"/>
  <c r="AF424" i="52"/>
  <c r="AG424" i="52"/>
  <c r="AH424" i="52"/>
  <c r="AI424" i="52"/>
  <c r="AJ424" i="52"/>
  <c r="AF425" i="52"/>
  <c r="AG425" i="52"/>
  <c r="AH425" i="52"/>
  <c r="AI425" i="52"/>
  <c r="AJ425" i="52"/>
  <c r="AF426" i="52"/>
  <c r="AG426" i="52"/>
  <c r="AH426" i="52"/>
  <c r="AI426" i="52"/>
  <c r="AJ426" i="52"/>
  <c r="AF427" i="52"/>
  <c r="AG427" i="52"/>
  <c r="AH427" i="52"/>
  <c r="AI427" i="52"/>
  <c r="AJ427" i="52"/>
  <c r="AF428" i="52"/>
  <c r="AG428" i="52"/>
  <c r="AH428" i="52"/>
  <c r="AI428" i="52"/>
  <c r="AJ428" i="52"/>
  <c r="AF429" i="52"/>
  <c r="AG429" i="52"/>
  <c r="AH429" i="52"/>
  <c r="AI429" i="52"/>
  <c r="AJ429" i="52"/>
  <c r="AF430" i="52"/>
  <c r="AG430" i="52"/>
  <c r="AH430" i="52"/>
  <c r="AI430" i="52"/>
  <c r="AJ430" i="52"/>
  <c r="AF431" i="52"/>
  <c r="AG431" i="52"/>
  <c r="AH431" i="52"/>
  <c r="AI431" i="52"/>
  <c r="AJ431" i="52"/>
  <c r="AF432" i="52"/>
  <c r="AG432" i="52"/>
  <c r="AH432" i="52"/>
  <c r="AI432" i="52"/>
  <c r="AJ432" i="52"/>
  <c r="AF433" i="52"/>
  <c r="AG433" i="52"/>
  <c r="AH433" i="52"/>
  <c r="AI433" i="52"/>
  <c r="AJ433" i="52"/>
  <c r="AF434" i="52"/>
  <c r="AG434" i="52"/>
  <c r="AH434" i="52"/>
  <c r="AI434" i="52"/>
  <c r="AJ434" i="52"/>
  <c r="AF435" i="52"/>
  <c r="AG435" i="52"/>
  <c r="AH435" i="52"/>
  <c r="AI435" i="52"/>
  <c r="AJ435" i="52"/>
  <c r="AF436" i="52"/>
  <c r="AG436" i="52"/>
  <c r="AH436" i="52"/>
  <c r="AI436" i="52"/>
  <c r="AJ436" i="52"/>
  <c r="AF437" i="52"/>
  <c r="AG437" i="52"/>
  <c r="AH437" i="52"/>
  <c r="AI437" i="52"/>
  <c r="AJ437" i="52"/>
  <c r="AF438" i="52"/>
  <c r="AG438" i="52"/>
  <c r="AH438" i="52"/>
  <c r="AI438" i="52"/>
  <c r="AJ438" i="52"/>
  <c r="AF439" i="52"/>
  <c r="AG439" i="52"/>
  <c r="AH439" i="52"/>
  <c r="AI439" i="52"/>
  <c r="AJ439" i="52"/>
  <c r="AF440" i="52"/>
  <c r="AG440" i="52"/>
  <c r="AH440" i="52"/>
  <c r="AI440" i="52"/>
  <c r="AJ440" i="52"/>
  <c r="AF441" i="52"/>
  <c r="AG441" i="52"/>
  <c r="AH441" i="52"/>
  <c r="AI441" i="52"/>
  <c r="AJ441" i="52"/>
  <c r="AF442" i="52"/>
  <c r="AG442" i="52"/>
  <c r="AH442" i="52"/>
  <c r="AI442" i="52"/>
  <c r="AJ442" i="52"/>
  <c r="AF443" i="52"/>
  <c r="AG443" i="52"/>
  <c r="AH443" i="52"/>
  <c r="AI443" i="52"/>
  <c r="AJ443" i="52"/>
  <c r="AF444" i="52"/>
  <c r="AG444" i="52"/>
  <c r="AH444" i="52"/>
  <c r="AI444" i="52"/>
  <c r="AJ444" i="52"/>
  <c r="AF445" i="52"/>
  <c r="AG445" i="52"/>
  <c r="AH445" i="52"/>
  <c r="AI445" i="52"/>
  <c r="AJ445" i="52"/>
  <c r="AF446" i="52"/>
  <c r="AG446" i="52"/>
  <c r="AH446" i="52"/>
  <c r="AI446" i="52"/>
  <c r="AJ446" i="52"/>
  <c r="AF447" i="52"/>
  <c r="AG447" i="52"/>
  <c r="AH447" i="52"/>
  <c r="AI447" i="52"/>
  <c r="AJ447" i="52"/>
  <c r="AF448" i="52"/>
  <c r="AG448" i="52"/>
  <c r="AH448" i="52"/>
  <c r="AI448" i="52"/>
  <c r="AJ448" i="52"/>
  <c r="AF449" i="52"/>
  <c r="AG449" i="52"/>
  <c r="AH449" i="52"/>
  <c r="AI449" i="52"/>
  <c r="AJ449" i="52"/>
  <c r="AF450" i="52"/>
  <c r="AG450" i="52"/>
  <c r="AH450" i="52"/>
  <c r="AI450" i="52"/>
  <c r="AJ450" i="52"/>
  <c r="AF451" i="52"/>
  <c r="AG451" i="52"/>
  <c r="AH451" i="52"/>
  <c r="AI451" i="52"/>
  <c r="AJ451" i="52"/>
  <c r="AF452" i="52"/>
  <c r="AG452" i="52"/>
  <c r="AH452" i="52"/>
  <c r="AI452" i="52"/>
  <c r="AJ452" i="52"/>
  <c r="AF453" i="52"/>
  <c r="AG453" i="52"/>
  <c r="AH453" i="52"/>
  <c r="AI453" i="52"/>
  <c r="AJ453" i="52"/>
  <c r="AF454" i="52"/>
  <c r="AG454" i="52"/>
  <c r="AH454" i="52"/>
  <c r="AI454" i="52"/>
  <c r="AJ454" i="52"/>
  <c r="AF455" i="52"/>
  <c r="AG455" i="52"/>
  <c r="AH455" i="52"/>
  <c r="AI455" i="52"/>
  <c r="AJ455" i="52"/>
  <c r="AF456" i="52"/>
  <c r="AG456" i="52"/>
  <c r="AH456" i="52"/>
  <c r="AI456" i="52"/>
  <c r="AJ456" i="52"/>
  <c r="AH367" i="52"/>
  <c r="AI367" i="52"/>
  <c r="AJ367" i="52"/>
  <c r="AG367" i="52"/>
  <c r="AF367" i="52"/>
  <c r="F181" i="52"/>
  <c r="G181" i="52"/>
  <c r="H181" i="52"/>
  <c r="I181" i="52"/>
  <c r="F127" i="52"/>
  <c r="G127" i="52"/>
  <c r="H127" i="52"/>
  <c r="I127" i="52"/>
  <c r="F128" i="52"/>
  <c r="G128" i="52"/>
  <c r="H128" i="52"/>
  <c r="I128" i="52"/>
  <c r="F129" i="52"/>
  <c r="G129" i="52"/>
  <c r="H129" i="52"/>
  <c r="I129" i="52"/>
  <c r="F130" i="52"/>
  <c r="G130" i="52"/>
  <c r="H130" i="52"/>
  <c r="I130" i="52"/>
  <c r="F131" i="52"/>
  <c r="G131" i="52"/>
  <c r="H131" i="52"/>
  <c r="I131" i="52"/>
  <c r="F132" i="52"/>
  <c r="G132" i="52"/>
  <c r="H132" i="52"/>
  <c r="I132" i="52"/>
  <c r="F133" i="52"/>
  <c r="G133" i="52"/>
  <c r="H133" i="52"/>
  <c r="I133" i="52"/>
  <c r="F134" i="52"/>
  <c r="G134" i="52"/>
  <c r="H134" i="52"/>
  <c r="I134" i="52"/>
  <c r="F135" i="52"/>
  <c r="G135" i="52"/>
  <c r="H135" i="52"/>
  <c r="I135" i="52"/>
  <c r="F136" i="52"/>
  <c r="G136" i="52"/>
  <c r="H136" i="52"/>
  <c r="I136" i="52"/>
  <c r="F137" i="52"/>
  <c r="G137" i="52"/>
  <c r="H137" i="52"/>
  <c r="I137" i="52"/>
  <c r="F138" i="52"/>
  <c r="G138" i="52"/>
  <c r="H138" i="52"/>
  <c r="I138" i="52"/>
  <c r="F139" i="52"/>
  <c r="G139" i="52"/>
  <c r="H139" i="52"/>
  <c r="I139" i="52"/>
  <c r="F140" i="52"/>
  <c r="G140" i="52"/>
  <c r="H140" i="52"/>
  <c r="I140" i="52"/>
  <c r="F141" i="52"/>
  <c r="G141" i="52"/>
  <c r="H141" i="52"/>
  <c r="I141" i="52"/>
  <c r="F142" i="52"/>
  <c r="G142" i="52"/>
  <c r="H142" i="52"/>
  <c r="I142" i="52"/>
  <c r="F143" i="52"/>
  <c r="G143" i="52"/>
  <c r="H143" i="52"/>
  <c r="I143" i="52"/>
  <c r="F144" i="52"/>
  <c r="G144" i="52"/>
  <c r="H144" i="52"/>
  <c r="I144" i="52"/>
  <c r="F145" i="52"/>
  <c r="G145" i="52"/>
  <c r="H145" i="52"/>
  <c r="I145" i="52"/>
  <c r="F146" i="52"/>
  <c r="G146" i="52"/>
  <c r="H146" i="52"/>
  <c r="I146" i="52"/>
  <c r="F147" i="52"/>
  <c r="G147" i="52"/>
  <c r="H147" i="52"/>
  <c r="I147" i="52"/>
  <c r="F148" i="52"/>
  <c r="G148" i="52"/>
  <c r="H148" i="52"/>
  <c r="I148" i="52"/>
  <c r="F149" i="52"/>
  <c r="G149" i="52"/>
  <c r="H149" i="52"/>
  <c r="I149" i="52"/>
  <c r="F150" i="52"/>
  <c r="G150" i="52"/>
  <c r="H150" i="52"/>
  <c r="I150" i="52"/>
  <c r="F151" i="52"/>
  <c r="G151" i="52"/>
  <c r="H151" i="52"/>
  <c r="I151" i="52"/>
  <c r="F152" i="52"/>
  <c r="G152" i="52"/>
  <c r="H152" i="52"/>
  <c r="I152" i="52"/>
  <c r="F153" i="52"/>
  <c r="G153" i="52"/>
  <c r="H153" i="52"/>
  <c r="I153" i="52"/>
  <c r="F154" i="52"/>
  <c r="G154" i="52"/>
  <c r="H154" i="52"/>
  <c r="I154" i="52"/>
  <c r="F155" i="52"/>
  <c r="G155" i="52"/>
  <c r="H155" i="52"/>
  <c r="I155" i="52"/>
  <c r="F156" i="52"/>
  <c r="G156" i="52"/>
  <c r="H156" i="52"/>
  <c r="I156" i="52"/>
  <c r="F157" i="52"/>
  <c r="G157" i="52"/>
  <c r="H157" i="52"/>
  <c r="I157" i="52"/>
  <c r="F158" i="52"/>
  <c r="G158" i="52"/>
  <c r="H158" i="52"/>
  <c r="I158" i="52"/>
  <c r="F159" i="52"/>
  <c r="G159" i="52"/>
  <c r="H159" i="52"/>
  <c r="I159" i="52"/>
  <c r="F160" i="52"/>
  <c r="G160" i="52"/>
  <c r="H160" i="52"/>
  <c r="I160" i="52"/>
  <c r="F161" i="52"/>
  <c r="G161" i="52"/>
  <c r="H161" i="52"/>
  <c r="I161" i="52"/>
  <c r="F162" i="52"/>
  <c r="G162" i="52"/>
  <c r="H162" i="52"/>
  <c r="I162" i="52"/>
  <c r="F163" i="52"/>
  <c r="G163" i="52"/>
  <c r="H163" i="52"/>
  <c r="I163" i="52"/>
  <c r="F164" i="52"/>
  <c r="G164" i="52"/>
  <c r="H164" i="52"/>
  <c r="I164" i="52"/>
  <c r="F165" i="52"/>
  <c r="G165" i="52"/>
  <c r="H165" i="52"/>
  <c r="I165" i="52"/>
  <c r="F166" i="52"/>
  <c r="G166" i="52"/>
  <c r="H166" i="52"/>
  <c r="I166" i="52"/>
  <c r="F167" i="52"/>
  <c r="G167" i="52"/>
  <c r="H167" i="52"/>
  <c r="I167" i="52"/>
  <c r="F168" i="52"/>
  <c r="G168" i="52"/>
  <c r="H168" i="52"/>
  <c r="I168" i="52"/>
  <c r="F169" i="52"/>
  <c r="G169" i="52"/>
  <c r="H169" i="52"/>
  <c r="I169" i="52"/>
  <c r="F170" i="52"/>
  <c r="G170" i="52"/>
  <c r="H170" i="52"/>
  <c r="I170" i="52"/>
  <c r="F171" i="52"/>
  <c r="G171" i="52"/>
  <c r="H171" i="52"/>
  <c r="I171" i="52"/>
  <c r="F172" i="52"/>
  <c r="G172" i="52"/>
  <c r="H172" i="52"/>
  <c r="I172" i="52"/>
  <c r="F173" i="52"/>
  <c r="G173" i="52"/>
  <c r="H173" i="52"/>
  <c r="I173" i="52"/>
  <c r="F174" i="52"/>
  <c r="G174" i="52"/>
  <c r="H174" i="52"/>
  <c r="I174" i="52"/>
  <c r="F175" i="52"/>
  <c r="G175" i="52"/>
  <c r="H175" i="52"/>
  <c r="I175" i="52"/>
  <c r="F176" i="52"/>
  <c r="G176" i="52"/>
  <c r="H176" i="52"/>
  <c r="I176" i="52"/>
  <c r="F177" i="52"/>
  <c r="G177" i="52"/>
  <c r="H177" i="52"/>
  <c r="I177" i="52"/>
  <c r="F178" i="52"/>
  <c r="G178" i="52"/>
  <c r="H178" i="52"/>
  <c r="I178" i="52"/>
  <c r="F179" i="52"/>
  <c r="G179" i="52"/>
  <c r="H179" i="52"/>
  <c r="I179" i="52"/>
  <c r="F180" i="52"/>
  <c r="G180" i="52"/>
  <c r="H180" i="52"/>
  <c r="I180" i="52"/>
  <c r="G126" i="52"/>
  <c r="H126" i="52"/>
  <c r="I126" i="52"/>
  <c r="F126" i="52"/>
  <c r="E177" i="52"/>
  <c r="E178" i="52"/>
  <c r="E179" i="52"/>
  <c r="E180" i="52"/>
  <c r="E181" i="52"/>
  <c r="E169" i="52"/>
  <c r="E170" i="52"/>
  <c r="E171" i="52"/>
  <c r="E172" i="52"/>
  <c r="E173" i="52"/>
  <c r="E174" i="52"/>
  <c r="E175" i="52"/>
  <c r="E176" i="52"/>
  <c r="E152" i="52"/>
  <c r="E153" i="52"/>
  <c r="E154" i="52"/>
  <c r="E155" i="52"/>
  <c r="E156" i="52"/>
  <c r="E157" i="52"/>
  <c r="E158" i="52"/>
  <c r="E159" i="52"/>
  <c r="E160" i="52"/>
  <c r="E161" i="52"/>
  <c r="E162" i="52"/>
  <c r="E163" i="52"/>
  <c r="E164" i="52"/>
  <c r="E165" i="52"/>
  <c r="E166" i="52"/>
  <c r="E167" i="52"/>
  <c r="E168"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26" i="52"/>
  <c r="F147" i="50"/>
  <c r="G147" i="50"/>
  <c r="H147" i="50"/>
  <c r="I147" i="50"/>
  <c r="F148" i="50"/>
  <c r="G148" i="50"/>
  <c r="H148" i="50"/>
  <c r="I148" i="50"/>
  <c r="F149" i="50"/>
  <c r="G149" i="50"/>
  <c r="H149" i="50"/>
  <c r="I149" i="50"/>
  <c r="F150" i="50"/>
  <c r="G150" i="50"/>
  <c r="H150" i="50"/>
  <c r="I150" i="50"/>
  <c r="F151" i="50"/>
  <c r="G151" i="50"/>
  <c r="H151" i="50"/>
  <c r="I151" i="50"/>
  <c r="F152" i="50"/>
  <c r="G152" i="50"/>
  <c r="H152" i="50"/>
  <c r="I152" i="50"/>
  <c r="F153" i="50"/>
  <c r="G153" i="50"/>
  <c r="H153" i="50"/>
  <c r="I153" i="50"/>
  <c r="F154" i="50"/>
  <c r="G154" i="50"/>
  <c r="H154" i="50"/>
  <c r="I154" i="50"/>
  <c r="F155" i="50"/>
  <c r="G155" i="50"/>
  <c r="H155" i="50"/>
  <c r="I155" i="50"/>
  <c r="F156" i="50"/>
  <c r="G156" i="50"/>
  <c r="H156" i="50"/>
  <c r="I156" i="50"/>
  <c r="F157" i="50"/>
  <c r="G157" i="50"/>
  <c r="H157" i="50"/>
  <c r="I157" i="50"/>
  <c r="F158" i="50"/>
  <c r="G158" i="50"/>
  <c r="H158" i="50"/>
  <c r="I158" i="50"/>
  <c r="F159" i="50"/>
  <c r="G159" i="50"/>
  <c r="H159" i="50"/>
  <c r="I159" i="50"/>
  <c r="F160" i="50"/>
  <c r="G160" i="50"/>
  <c r="H160" i="50"/>
  <c r="I160" i="50"/>
  <c r="F161" i="50"/>
  <c r="G161" i="50"/>
  <c r="H161" i="50"/>
  <c r="I161" i="50"/>
  <c r="F162" i="50"/>
  <c r="G162" i="50"/>
  <c r="H162" i="50"/>
  <c r="I162" i="50"/>
  <c r="F132" i="50"/>
  <c r="G132" i="50"/>
  <c r="H132" i="50"/>
  <c r="I132" i="50"/>
  <c r="F133" i="50"/>
  <c r="G133" i="50"/>
  <c r="H133" i="50"/>
  <c r="I133" i="50"/>
  <c r="F134" i="50"/>
  <c r="G134" i="50"/>
  <c r="H134" i="50"/>
  <c r="I134" i="50"/>
  <c r="F135" i="50"/>
  <c r="G135" i="50"/>
  <c r="H135" i="50"/>
  <c r="I135" i="50"/>
  <c r="F136" i="50"/>
  <c r="G136" i="50"/>
  <c r="H136" i="50"/>
  <c r="I136" i="50"/>
  <c r="F137" i="50"/>
  <c r="G137" i="50"/>
  <c r="H137" i="50"/>
  <c r="I137" i="50"/>
  <c r="F138" i="50"/>
  <c r="G138" i="50"/>
  <c r="H138" i="50"/>
  <c r="I138" i="50"/>
  <c r="F139" i="50"/>
  <c r="G139" i="50"/>
  <c r="H139" i="50"/>
  <c r="I139" i="50"/>
  <c r="F140" i="50"/>
  <c r="G140" i="50"/>
  <c r="H140" i="50"/>
  <c r="I140" i="50"/>
  <c r="F141" i="50"/>
  <c r="G141" i="50"/>
  <c r="H141" i="50"/>
  <c r="I141" i="50"/>
  <c r="F142" i="50"/>
  <c r="G142" i="50"/>
  <c r="H142" i="50"/>
  <c r="I142" i="50"/>
  <c r="F143" i="50"/>
  <c r="G143" i="50"/>
  <c r="H143" i="50"/>
  <c r="I143" i="50"/>
  <c r="F144" i="50"/>
  <c r="G144" i="50"/>
  <c r="H144" i="50"/>
  <c r="I144" i="50"/>
  <c r="F145" i="50"/>
  <c r="G145" i="50"/>
  <c r="H145" i="50"/>
  <c r="I145" i="50"/>
  <c r="F146" i="50"/>
  <c r="G146" i="50"/>
  <c r="H146" i="50"/>
  <c r="I146" i="50"/>
  <c r="G131" i="50"/>
  <c r="H131" i="50"/>
  <c r="I131" i="50"/>
  <c r="F131" i="50"/>
  <c r="B3" i="49" l="1"/>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3" i="49"/>
  <c r="G5" i="51"/>
  <c r="BV5" i="50"/>
  <c r="AH5" i="50"/>
  <c r="G5" i="50"/>
  <c r="C49" i="21" l="1"/>
  <c r="I4" i="21" s="1"/>
  <c r="AB181" i="52"/>
  <c r="AB180" i="52"/>
  <c r="AB179" i="52"/>
  <c r="AB178" i="52"/>
  <c r="AB177" i="52"/>
  <c r="AB176" i="52"/>
  <c r="AB175" i="52"/>
  <c r="AB174" i="52"/>
  <c r="AB173" i="52"/>
  <c r="AB172" i="52"/>
  <c r="AB171" i="52"/>
  <c r="AB170" i="52"/>
  <c r="AB169" i="52"/>
  <c r="AB168" i="52"/>
  <c r="AB167" i="52"/>
  <c r="AB166" i="52"/>
  <c r="AB165" i="52"/>
  <c r="AB164" i="52"/>
  <c r="AB163" i="52"/>
  <c r="AB162" i="52"/>
  <c r="AB161" i="52"/>
  <c r="AB160" i="52"/>
  <c r="AB159" i="52"/>
  <c r="AB158" i="52"/>
  <c r="AB157" i="52"/>
  <c r="AB156" i="52"/>
  <c r="AB155" i="52"/>
  <c r="AB154" i="52"/>
  <c r="AB153" i="52"/>
  <c r="AB152" i="52"/>
  <c r="AB151" i="52"/>
  <c r="AB150" i="52"/>
  <c r="AB149" i="52"/>
  <c r="AB148" i="52"/>
  <c r="AB147" i="52"/>
  <c r="AB146" i="52"/>
  <c r="AB145" i="52"/>
  <c r="AB144" i="52"/>
  <c r="AB143" i="52"/>
  <c r="AB142" i="52"/>
  <c r="AB141" i="52"/>
  <c r="AB140" i="52"/>
  <c r="AB139" i="52"/>
  <c r="AB138" i="52"/>
  <c r="AB137" i="52"/>
  <c r="AB136" i="52"/>
  <c r="AB135" i="52"/>
  <c r="AB134" i="52"/>
  <c r="AB133" i="52"/>
  <c r="AB132" i="52"/>
  <c r="AB131" i="52"/>
  <c r="AB130" i="52"/>
  <c r="AB129" i="52"/>
  <c r="AB128" i="52"/>
  <c r="AB127" i="52"/>
  <c r="AB126" i="52"/>
  <c r="AB125" i="52"/>
  <c r="AB124" i="52"/>
  <c r="AB123" i="52"/>
  <c r="AB122" i="52"/>
  <c r="AB121" i="52"/>
  <c r="AB120" i="52"/>
  <c r="AB119" i="52"/>
  <c r="AB118" i="52"/>
  <c r="AB117" i="52"/>
  <c r="AB116" i="52"/>
  <c r="AB115" i="52"/>
  <c r="AB114" i="52"/>
  <c r="AB113" i="52"/>
  <c r="AB112" i="52"/>
  <c r="AB111" i="52"/>
  <c r="AB110" i="52"/>
  <c r="AB109" i="52"/>
  <c r="AB108" i="52"/>
  <c r="AB107" i="52"/>
  <c r="AB106" i="52"/>
  <c r="AB105" i="52"/>
  <c r="AB104" i="52"/>
  <c r="AB103" i="52"/>
  <c r="AB102" i="52"/>
  <c r="AB101" i="52"/>
  <c r="AB100" i="52"/>
  <c r="AB99" i="52"/>
  <c r="AB98" i="52"/>
  <c r="AB97" i="52"/>
  <c r="AB96" i="52"/>
  <c r="AB95" i="52"/>
  <c r="AB94" i="52"/>
  <c r="AP93" i="52"/>
  <c r="AB93" i="52"/>
  <c r="AP92" i="52"/>
  <c r="AB92" i="52"/>
  <c r="AP91" i="52"/>
  <c r="AB91" i="52"/>
  <c r="AP90" i="52"/>
  <c r="AB90" i="52"/>
  <c r="AP89" i="52"/>
  <c r="AB89" i="52"/>
  <c r="AP88" i="52"/>
  <c r="AB88" i="52"/>
  <c r="AP87" i="52"/>
  <c r="AB87" i="52"/>
  <c r="AP86" i="52"/>
  <c r="AB86" i="52"/>
  <c r="AP85" i="52"/>
  <c r="AB85" i="52"/>
  <c r="AP84" i="52"/>
  <c r="AB84" i="52"/>
  <c r="AP83" i="52"/>
  <c r="AB83" i="52"/>
  <c r="AP82" i="52"/>
  <c r="AB82" i="52"/>
  <c r="AP81" i="52"/>
  <c r="AB81" i="52"/>
  <c r="AP80" i="52"/>
  <c r="AB80" i="52"/>
  <c r="AP79" i="52"/>
  <c r="AB79" i="52"/>
  <c r="AP78" i="52"/>
  <c r="AB78" i="52"/>
  <c r="AP77" i="52"/>
  <c r="AB77" i="52"/>
  <c r="AP76" i="52"/>
  <c r="AB76" i="52"/>
  <c r="AP75" i="52"/>
  <c r="AB75" i="52"/>
  <c r="AP74" i="52"/>
  <c r="AB74" i="52"/>
  <c r="AP73" i="52"/>
  <c r="AB73" i="52"/>
  <c r="AP72" i="52"/>
  <c r="AB72" i="52"/>
  <c r="AP71" i="52"/>
  <c r="AB71" i="52"/>
  <c r="AP70" i="52"/>
  <c r="AB70" i="52"/>
  <c r="AP69" i="52"/>
  <c r="AB69" i="52"/>
  <c r="AP68" i="52"/>
  <c r="AB68" i="52"/>
  <c r="AP67" i="52"/>
  <c r="AB67" i="52"/>
  <c r="AP66" i="52"/>
  <c r="AB66" i="52"/>
  <c r="AP65" i="52"/>
  <c r="AB65" i="52"/>
  <c r="AP64" i="52"/>
  <c r="AB64" i="52"/>
  <c r="AP63" i="52"/>
  <c r="AB63" i="52"/>
  <c r="AP62" i="52"/>
  <c r="AB62" i="52"/>
  <c r="AP61" i="52"/>
  <c r="AB61" i="52"/>
  <c r="A61" i="52"/>
  <c r="AP60" i="52"/>
  <c r="AB60" i="52"/>
  <c r="A60" i="52"/>
  <c r="AP59" i="52"/>
  <c r="AB59" i="52"/>
  <c r="A59" i="52"/>
  <c r="AP58" i="52"/>
  <c r="AB58" i="52"/>
  <c r="A58" i="52"/>
  <c r="AP57" i="52"/>
  <c r="AB57" i="52"/>
  <c r="A57" i="52"/>
  <c r="AP56" i="52"/>
  <c r="AB56" i="52"/>
  <c r="A56" i="52"/>
  <c r="AP55" i="52"/>
  <c r="AB55" i="52"/>
  <c r="A55" i="52"/>
  <c r="AP54" i="52"/>
  <c r="AB54" i="52"/>
  <c r="A54" i="52"/>
  <c r="AP53" i="52"/>
  <c r="AB53" i="52"/>
  <c r="A53" i="52"/>
  <c r="AP52" i="52"/>
  <c r="AB52" i="52"/>
  <c r="A52" i="52"/>
  <c r="AP51" i="52"/>
  <c r="AB51" i="52"/>
  <c r="A51" i="52"/>
  <c r="AP50" i="52"/>
  <c r="AB50" i="52"/>
  <c r="A50" i="52"/>
  <c r="AP49" i="52"/>
  <c r="AB49" i="52"/>
  <c r="A49" i="52"/>
  <c r="AP48" i="52"/>
  <c r="AB48" i="52"/>
  <c r="A48" i="52"/>
  <c r="AP47" i="52"/>
  <c r="AB47" i="52"/>
  <c r="A47" i="52"/>
  <c r="AP46" i="52"/>
  <c r="AB46" i="52"/>
  <c r="A46" i="52"/>
  <c r="AP45" i="52"/>
  <c r="AB45" i="52"/>
  <c r="A45" i="52"/>
  <c r="AP44" i="52"/>
  <c r="AB44" i="52"/>
  <c r="A44" i="52"/>
  <c r="AP43" i="52"/>
  <c r="AB43" i="52"/>
  <c r="A43" i="52"/>
  <c r="AP42" i="52"/>
  <c r="AB42" i="52"/>
  <c r="A42" i="52"/>
  <c r="AP41" i="52"/>
  <c r="AB41" i="52"/>
  <c r="A41" i="52"/>
  <c r="AP40" i="52"/>
  <c r="AB40" i="52"/>
  <c r="A40" i="52"/>
  <c r="AP39" i="52"/>
  <c r="AB39" i="52"/>
  <c r="A39" i="52"/>
  <c r="AP38" i="52"/>
  <c r="AB38" i="52"/>
  <c r="A38" i="52"/>
  <c r="AP37" i="52"/>
  <c r="AB37" i="52"/>
  <c r="A37" i="52"/>
  <c r="AP36" i="52"/>
  <c r="AB36" i="52"/>
  <c r="A36" i="52"/>
  <c r="AP35" i="52"/>
  <c r="AB35" i="52"/>
  <c r="A35" i="52"/>
  <c r="AP34" i="52"/>
  <c r="AB34" i="52"/>
  <c r="A34" i="52"/>
  <c r="AP33" i="52"/>
  <c r="AB33" i="52"/>
  <c r="A33" i="52"/>
  <c r="AP32" i="52"/>
  <c r="AB32" i="52"/>
  <c r="A32" i="52"/>
  <c r="AP31" i="52"/>
  <c r="AB31" i="52"/>
  <c r="A31" i="52"/>
  <c r="AP30" i="52"/>
  <c r="AB30" i="52"/>
  <c r="A30" i="52"/>
  <c r="AP29" i="52"/>
  <c r="AB29" i="52"/>
  <c r="A29" i="52"/>
  <c r="AP28" i="52"/>
  <c r="AB28" i="52"/>
  <c r="A28" i="52"/>
  <c r="AP27" i="52"/>
  <c r="AB27" i="52"/>
  <c r="A27" i="52"/>
  <c r="AP26" i="52"/>
  <c r="AB26" i="52"/>
  <c r="A26" i="52"/>
  <c r="AP25" i="52"/>
  <c r="AB25" i="52"/>
  <c r="A25" i="52"/>
  <c r="AP24" i="52"/>
  <c r="AB24" i="52"/>
  <c r="A24" i="52"/>
  <c r="AP23" i="52"/>
  <c r="AB23" i="52"/>
  <c r="A23" i="52"/>
  <c r="AP22" i="52"/>
  <c r="AB22" i="52"/>
  <c r="A22" i="52"/>
  <c r="AP21" i="52"/>
  <c r="AB21" i="52"/>
  <c r="A21" i="52"/>
  <c r="AP20" i="52"/>
  <c r="AB20" i="52"/>
  <c r="A20" i="52"/>
  <c r="AP19" i="52"/>
  <c r="AB19" i="52"/>
  <c r="A19" i="52"/>
  <c r="AP18" i="52"/>
  <c r="AB18" i="52"/>
  <c r="A18" i="52"/>
  <c r="AP17" i="52"/>
  <c r="AB17" i="52"/>
  <c r="A17" i="52"/>
  <c r="AP16" i="52"/>
  <c r="AB16" i="52"/>
  <c r="A16" i="52"/>
  <c r="AP15" i="52"/>
  <c r="AB15" i="52"/>
  <c r="A15" i="52"/>
  <c r="AP14" i="52"/>
  <c r="AB14" i="52"/>
  <c r="A14" i="52"/>
  <c r="BC13" i="52"/>
  <c r="AP13" i="52"/>
  <c r="AB13" i="52"/>
  <c r="A13" i="52"/>
  <c r="BC12" i="52"/>
  <c r="AP12" i="52"/>
  <c r="AB12" i="52"/>
  <c r="A12" i="52"/>
  <c r="BC11" i="52"/>
  <c r="AP11" i="52"/>
  <c r="AB11" i="52"/>
  <c r="A11" i="52"/>
  <c r="BC10" i="52"/>
  <c r="AP10" i="52"/>
  <c r="AB10" i="52"/>
  <c r="A10" i="52"/>
  <c r="BP9" i="52"/>
  <c r="BC9" i="52"/>
  <c r="AP9" i="52"/>
  <c r="AB9" i="52"/>
  <c r="A9" i="52"/>
  <c r="BP8" i="52"/>
  <c r="BC8" i="52"/>
  <c r="AP8" i="52"/>
  <c r="AB8" i="52"/>
  <c r="A8" i="52"/>
  <c r="BP7" i="52"/>
  <c r="BC7" i="52"/>
  <c r="AP7" i="52"/>
  <c r="AB7" i="52"/>
  <c r="A7" i="52"/>
  <c r="BP6" i="52"/>
  <c r="BC6" i="52"/>
  <c r="AP6" i="52"/>
  <c r="AB6" i="52"/>
  <c r="A6" i="52"/>
  <c r="BV5" i="52"/>
  <c r="BI5" i="52"/>
  <c r="AV5" i="52"/>
  <c r="AH5" i="52"/>
  <c r="G5" i="52"/>
  <c r="AB181" i="51"/>
  <c r="AB180" i="51"/>
  <c r="AB179" i="51"/>
  <c r="AB178" i="51"/>
  <c r="AB177" i="51"/>
  <c r="AB176" i="51"/>
  <c r="AB175" i="51"/>
  <c r="AB174" i="51"/>
  <c r="AB173" i="51"/>
  <c r="AB172" i="51"/>
  <c r="AB171" i="51"/>
  <c r="AB170" i="51"/>
  <c r="AB169" i="51"/>
  <c r="AB168" i="51"/>
  <c r="AB167" i="51"/>
  <c r="AB166" i="51"/>
  <c r="AB165" i="51"/>
  <c r="AB164" i="51"/>
  <c r="AB163" i="51"/>
  <c r="AB162" i="51"/>
  <c r="AB161" i="51"/>
  <c r="AB160" i="51"/>
  <c r="AB159" i="51"/>
  <c r="AB158" i="51"/>
  <c r="AB157" i="51"/>
  <c r="AB156" i="51"/>
  <c r="AB155" i="51"/>
  <c r="AB154" i="51"/>
  <c r="AB153" i="51"/>
  <c r="AB152" i="51"/>
  <c r="AB151" i="51"/>
  <c r="AB150" i="51"/>
  <c r="AB149" i="51"/>
  <c r="AB148" i="51"/>
  <c r="AB147" i="51"/>
  <c r="AB146" i="51"/>
  <c r="AB145" i="51"/>
  <c r="AB144" i="51"/>
  <c r="AB143" i="51"/>
  <c r="AB142" i="51"/>
  <c r="AB141" i="51"/>
  <c r="AB140" i="51"/>
  <c r="AB139" i="51"/>
  <c r="AB138" i="51"/>
  <c r="AB137" i="51"/>
  <c r="AB136" i="51"/>
  <c r="AB135" i="51"/>
  <c r="AB134" i="51"/>
  <c r="AB133" i="51"/>
  <c r="AB132" i="51"/>
  <c r="AB131" i="51"/>
  <c r="AB130" i="51"/>
  <c r="AB129" i="51"/>
  <c r="AB128" i="51"/>
  <c r="AB127" i="51"/>
  <c r="AB126" i="51"/>
  <c r="AB125" i="51"/>
  <c r="AB124" i="51"/>
  <c r="AB123" i="51"/>
  <c r="AB122" i="51"/>
  <c r="AB121" i="51"/>
  <c r="AB120" i="51"/>
  <c r="AB119" i="51"/>
  <c r="AB118" i="51"/>
  <c r="AB117" i="51"/>
  <c r="AB116" i="51"/>
  <c r="AB115" i="51"/>
  <c r="AB114" i="51"/>
  <c r="AB113" i="51"/>
  <c r="AB112" i="51"/>
  <c r="AB111" i="51"/>
  <c r="AB110" i="51"/>
  <c r="AB109" i="51"/>
  <c r="AB108" i="51"/>
  <c r="AB107" i="51"/>
  <c r="AB106" i="51"/>
  <c r="AB105" i="51"/>
  <c r="AB104" i="51"/>
  <c r="AB103" i="51"/>
  <c r="AB102" i="51"/>
  <c r="AB101" i="51"/>
  <c r="AB100" i="51"/>
  <c r="AB99" i="51"/>
  <c r="AB98" i="51"/>
  <c r="AB97" i="51"/>
  <c r="AB96" i="51"/>
  <c r="AB95" i="51"/>
  <c r="AB94" i="51"/>
  <c r="AP93" i="51"/>
  <c r="AB93" i="51"/>
  <c r="AP92" i="51"/>
  <c r="AB92" i="51"/>
  <c r="AP91" i="51"/>
  <c r="AB91" i="51"/>
  <c r="AP90" i="51"/>
  <c r="AB90" i="51"/>
  <c r="AP89" i="51"/>
  <c r="AB89" i="51"/>
  <c r="AP88" i="51"/>
  <c r="AB88" i="51"/>
  <c r="AP87" i="51"/>
  <c r="AB87" i="51"/>
  <c r="AP86" i="51"/>
  <c r="AB86" i="51"/>
  <c r="AP85" i="51"/>
  <c r="AB85" i="51"/>
  <c r="AP84" i="51"/>
  <c r="AB84" i="51"/>
  <c r="AP83" i="51"/>
  <c r="AB83" i="51"/>
  <c r="AP82" i="51"/>
  <c r="AB82" i="51"/>
  <c r="AP81" i="51"/>
  <c r="AB81" i="51"/>
  <c r="AP80" i="51"/>
  <c r="AB80" i="51"/>
  <c r="AP79" i="51"/>
  <c r="AB79" i="51"/>
  <c r="AP78" i="51"/>
  <c r="AB78" i="51"/>
  <c r="AP77" i="51"/>
  <c r="AB77" i="51"/>
  <c r="AP76" i="51"/>
  <c r="AB76" i="51"/>
  <c r="AP75" i="51"/>
  <c r="AB75" i="51"/>
  <c r="AP74" i="51"/>
  <c r="AB74" i="51"/>
  <c r="AP73" i="51"/>
  <c r="AB73" i="51"/>
  <c r="AP72" i="51"/>
  <c r="AB72" i="51"/>
  <c r="AP71" i="51"/>
  <c r="AB71" i="51"/>
  <c r="AP70" i="51"/>
  <c r="AB70" i="51"/>
  <c r="AP69" i="51"/>
  <c r="AB69" i="51"/>
  <c r="AP68" i="51"/>
  <c r="AB68" i="51"/>
  <c r="AP67" i="51"/>
  <c r="AB67" i="51"/>
  <c r="AP66" i="51"/>
  <c r="AB66" i="51"/>
  <c r="AP65" i="51"/>
  <c r="AB65" i="51"/>
  <c r="AP64" i="51"/>
  <c r="AB64" i="51"/>
  <c r="AP63" i="51"/>
  <c r="AB63" i="51"/>
  <c r="AP62" i="51"/>
  <c r="AB62" i="51"/>
  <c r="AP61" i="51"/>
  <c r="AB61" i="51"/>
  <c r="A61" i="51"/>
  <c r="AP60" i="51"/>
  <c r="AB60" i="51"/>
  <c r="A60" i="51"/>
  <c r="AP59" i="51"/>
  <c r="AB59" i="51"/>
  <c r="A59" i="51"/>
  <c r="AP58" i="51"/>
  <c r="AB58" i="51"/>
  <c r="A58" i="51"/>
  <c r="AP57" i="51"/>
  <c r="AB57" i="51"/>
  <c r="A57" i="51"/>
  <c r="AP56" i="51"/>
  <c r="AB56" i="51"/>
  <c r="A56" i="51"/>
  <c r="AP55" i="51"/>
  <c r="AB55" i="51"/>
  <c r="A55" i="51"/>
  <c r="AP54" i="51"/>
  <c r="AB54" i="51"/>
  <c r="A54" i="51"/>
  <c r="AP53" i="51"/>
  <c r="AB53" i="51"/>
  <c r="A53" i="51"/>
  <c r="AP52" i="51"/>
  <c r="AB52" i="51"/>
  <c r="A52" i="51"/>
  <c r="AP51" i="51"/>
  <c r="AB51" i="51"/>
  <c r="A51" i="51"/>
  <c r="AP50" i="51"/>
  <c r="AB50" i="51"/>
  <c r="A50" i="51"/>
  <c r="AP49" i="51"/>
  <c r="AB49" i="51"/>
  <c r="A49" i="51"/>
  <c r="AP48" i="51"/>
  <c r="AB48" i="51"/>
  <c r="A48" i="51"/>
  <c r="AP47" i="51"/>
  <c r="AB47" i="51"/>
  <c r="A47" i="51"/>
  <c r="AP46" i="51"/>
  <c r="AB46" i="51"/>
  <c r="A46" i="51"/>
  <c r="AP45" i="51"/>
  <c r="AB45" i="51"/>
  <c r="A45" i="51"/>
  <c r="AP44" i="51"/>
  <c r="AB44" i="51"/>
  <c r="A44" i="51"/>
  <c r="AP43" i="51"/>
  <c r="AB43" i="51"/>
  <c r="A43" i="51"/>
  <c r="AP42" i="51"/>
  <c r="AB42" i="51"/>
  <c r="A42" i="51"/>
  <c r="AP41" i="51"/>
  <c r="AB41" i="51"/>
  <c r="A41" i="51"/>
  <c r="AP40" i="51"/>
  <c r="AB40" i="51"/>
  <c r="A40" i="51"/>
  <c r="AP39" i="51"/>
  <c r="AB39" i="51"/>
  <c r="A39" i="51"/>
  <c r="AP38" i="51"/>
  <c r="AB38" i="51"/>
  <c r="A38" i="51"/>
  <c r="AP37" i="51"/>
  <c r="AB37" i="51"/>
  <c r="A37" i="51"/>
  <c r="AP36" i="51"/>
  <c r="AB36" i="51"/>
  <c r="A36" i="51"/>
  <c r="AP35" i="51"/>
  <c r="AB35" i="51"/>
  <c r="A35" i="51"/>
  <c r="AP34" i="51"/>
  <c r="AB34" i="51"/>
  <c r="A34" i="51"/>
  <c r="AP33" i="51"/>
  <c r="AB33" i="51"/>
  <c r="A33" i="51"/>
  <c r="AP32" i="51"/>
  <c r="AB32" i="51"/>
  <c r="A32" i="51"/>
  <c r="AP31" i="51"/>
  <c r="AB31" i="51"/>
  <c r="A31" i="51"/>
  <c r="AP30" i="51"/>
  <c r="AB30" i="51"/>
  <c r="A30" i="51"/>
  <c r="AP29" i="51"/>
  <c r="AB29" i="51"/>
  <c r="A29" i="51"/>
  <c r="AP28" i="51"/>
  <c r="AB28" i="51"/>
  <c r="A28" i="51"/>
  <c r="AP27" i="51"/>
  <c r="AB27" i="51"/>
  <c r="A27" i="51"/>
  <c r="AP26" i="51"/>
  <c r="AB26" i="51"/>
  <c r="A26" i="51"/>
  <c r="AP25" i="51"/>
  <c r="AB25" i="51"/>
  <c r="A25" i="51"/>
  <c r="AP24" i="51"/>
  <c r="AB24" i="51"/>
  <c r="A24" i="51"/>
  <c r="AP23" i="51"/>
  <c r="AB23" i="51"/>
  <c r="A23" i="51"/>
  <c r="AP22" i="51"/>
  <c r="AB22" i="51"/>
  <c r="A22" i="51"/>
  <c r="AP21" i="51"/>
  <c r="AB21" i="51"/>
  <c r="A21" i="51"/>
  <c r="AP20" i="51"/>
  <c r="AB20" i="51"/>
  <c r="A20" i="51"/>
  <c r="AP19" i="51"/>
  <c r="AB19" i="51"/>
  <c r="A19" i="51"/>
  <c r="AP18" i="51"/>
  <c r="AB18" i="51"/>
  <c r="A18" i="51"/>
  <c r="AP17" i="51"/>
  <c r="AB17" i="51"/>
  <c r="A17" i="51"/>
  <c r="AP16" i="51"/>
  <c r="AB16" i="51"/>
  <c r="A16" i="51"/>
  <c r="AP15" i="51"/>
  <c r="AB15" i="51"/>
  <c r="A15" i="51"/>
  <c r="AP14" i="51"/>
  <c r="AB14" i="51"/>
  <c r="A14" i="51"/>
  <c r="BC13" i="51"/>
  <c r="AP13" i="51"/>
  <c r="AB13" i="51"/>
  <c r="A13" i="51"/>
  <c r="BC12" i="51"/>
  <c r="AP12" i="51"/>
  <c r="AB12" i="51"/>
  <c r="A12" i="51"/>
  <c r="BC11" i="51"/>
  <c r="AP11" i="51"/>
  <c r="AB11" i="51"/>
  <c r="A11" i="51"/>
  <c r="BC10" i="51"/>
  <c r="AP10" i="51"/>
  <c r="AB10" i="51"/>
  <c r="A10" i="51"/>
  <c r="BP9" i="51"/>
  <c r="BC9" i="51"/>
  <c r="AP9" i="51"/>
  <c r="AB9" i="51"/>
  <c r="A9" i="51"/>
  <c r="BP8" i="51"/>
  <c r="BC8" i="51"/>
  <c r="AP8" i="51"/>
  <c r="AB8" i="51"/>
  <c r="A8" i="51"/>
  <c r="BP7" i="51"/>
  <c r="BC7" i="51"/>
  <c r="AP7" i="51"/>
  <c r="AB7" i="51"/>
  <c r="A7" i="51"/>
  <c r="BP6" i="51"/>
  <c r="BC6" i="51"/>
  <c r="AP6" i="51"/>
  <c r="AB6" i="51"/>
  <c r="A6" i="51"/>
  <c r="BV5" i="51"/>
  <c r="BI5" i="51"/>
  <c r="AH5" i="51"/>
  <c r="AB181" i="50"/>
  <c r="AB180" i="50"/>
  <c r="AB179" i="50"/>
  <c r="AB178" i="50"/>
  <c r="AB177" i="50"/>
  <c r="AB176" i="50"/>
  <c r="AB175" i="50"/>
  <c r="AB174" i="50"/>
  <c r="AB173" i="50"/>
  <c r="AB172" i="50"/>
  <c r="AB171" i="50"/>
  <c r="AB170" i="50"/>
  <c r="AB169" i="50"/>
  <c r="AB168" i="50"/>
  <c r="AB167" i="50"/>
  <c r="AB166" i="50"/>
  <c r="AB165" i="50"/>
  <c r="AB164" i="50"/>
  <c r="AB163" i="50"/>
  <c r="AB162" i="50"/>
  <c r="AB161" i="50"/>
  <c r="AB160" i="50"/>
  <c r="AB159" i="50"/>
  <c r="AB158" i="50"/>
  <c r="AB157" i="50"/>
  <c r="AB156" i="50"/>
  <c r="AB155" i="50"/>
  <c r="AB154" i="50"/>
  <c r="AB153" i="50"/>
  <c r="AB152" i="50"/>
  <c r="AB151" i="50"/>
  <c r="AB150" i="50"/>
  <c r="AB149" i="50"/>
  <c r="AB148" i="50"/>
  <c r="AB147" i="50"/>
  <c r="AB146" i="50"/>
  <c r="AB145" i="50"/>
  <c r="AB144" i="50"/>
  <c r="AB143" i="50"/>
  <c r="AB142" i="50"/>
  <c r="AB141" i="50"/>
  <c r="AB140" i="50"/>
  <c r="AB139" i="50"/>
  <c r="AB138" i="50"/>
  <c r="AB137" i="50"/>
  <c r="AB136" i="50"/>
  <c r="AB135" i="50"/>
  <c r="AB134" i="50"/>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07" i="50"/>
  <c r="AB106" i="50"/>
  <c r="AB105" i="50"/>
  <c r="AB104" i="50"/>
  <c r="AB103" i="50"/>
  <c r="AB102" i="50"/>
  <c r="AB101" i="50"/>
  <c r="AB100" i="50"/>
  <c r="AB99" i="50"/>
  <c r="AB98" i="50"/>
  <c r="AB97" i="50"/>
  <c r="AB96" i="50"/>
  <c r="AB95" i="50"/>
  <c r="AB94" i="50"/>
  <c r="AP93" i="50"/>
  <c r="AB93" i="50"/>
  <c r="AP92" i="50"/>
  <c r="AB92" i="50"/>
  <c r="AP91" i="50"/>
  <c r="AB91" i="50"/>
  <c r="AP90" i="50"/>
  <c r="AB90" i="50"/>
  <c r="AP89" i="50"/>
  <c r="AB89" i="50"/>
  <c r="AP88" i="50"/>
  <c r="AB88" i="50"/>
  <c r="AP87" i="50"/>
  <c r="AB87" i="50"/>
  <c r="AP86" i="50"/>
  <c r="AB86" i="50"/>
  <c r="AP85" i="50"/>
  <c r="AB85" i="50"/>
  <c r="AP84" i="50"/>
  <c r="AB84" i="50"/>
  <c r="AP83" i="50"/>
  <c r="AB83" i="50"/>
  <c r="AP82" i="50"/>
  <c r="AB82" i="50"/>
  <c r="AP81" i="50"/>
  <c r="AB81" i="50"/>
  <c r="AP80" i="50"/>
  <c r="AB80" i="50"/>
  <c r="AP79" i="50"/>
  <c r="AB79" i="50"/>
  <c r="AP78" i="50"/>
  <c r="AB78" i="50"/>
  <c r="AP77" i="50"/>
  <c r="AB77" i="50"/>
  <c r="AP76" i="50"/>
  <c r="AB76" i="50"/>
  <c r="AP75" i="50"/>
  <c r="AB75" i="50"/>
  <c r="AP74" i="50"/>
  <c r="AB74" i="50"/>
  <c r="AP73" i="50"/>
  <c r="AB73" i="50"/>
  <c r="AP72" i="50"/>
  <c r="AB72" i="50"/>
  <c r="AP71" i="50"/>
  <c r="AB71" i="50"/>
  <c r="AP70" i="50"/>
  <c r="AB70" i="50"/>
  <c r="AP69" i="50"/>
  <c r="AB69" i="50"/>
  <c r="AP68" i="50"/>
  <c r="AB68" i="50"/>
  <c r="AP67" i="50"/>
  <c r="AB67" i="50"/>
  <c r="AP66" i="50"/>
  <c r="AB66" i="50"/>
  <c r="AP65" i="50"/>
  <c r="AB65" i="50"/>
  <c r="AP64" i="50"/>
  <c r="AB64" i="50"/>
  <c r="AP63" i="50"/>
  <c r="AB63" i="50"/>
  <c r="AP62" i="50"/>
  <c r="AB62" i="50"/>
  <c r="AP61" i="50"/>
  <c r="AB61" i="50"/>
  <c r="A61" i="50"/>
  <c r="AP60" i="50"/>
  <c r="AB60" i="50"/>
  <c r="A60" i="50"/>
  <c r="AP59" i="50"/>
  <c r="AB59" i="50"/>
  <c r="A59" i="50"/>
  <c r="AP58" i="50"/>
  <c r="AB58" i="50"/>
  <c r="A58" i="50"/>
  <c r="AP57" i="50"/>
  <c r="AB57" i="50"/>
  <c r="A57" i="50"/>
  <c r="AP56" i="50"/>
  <c r="AB56" i="50"/>
  <c r="A56" i="50"/>
  <c r="AP55" i="50"/>
  <c r="AB55" i="50"/>
  <c r="A55" i="50"/>
  <c r="AP54" i="50"/>
  <c r="AB54" i="50"/>
  <c r="A54" i="50"/>
  <c r="AP53" i="50"/>
  <c r="AB53" i="50"/>
  <c r="A53" i="50"/>
  <c r="AP52" i="50"/>
  <c r="AB52" i="50"/>
  <c r="A52" i="50"/>
  <c r="AP51" i="50"/>
  <c r="AB51" i="50"/>
  <c r="A51" i="50"/>
  <c r="AP50" i="50"/>
  <c r="AB50" i="50"/>
  <c r="A50" i="50"/>
  <c r="AP49" i="50"/>
  <c r="AB49" i="50"/>
  <c r="A49" i="50"/>
  <c r="AP48" i="50"/>
  <c r="AB48" i="50"/>
  <c r="A48" i="50"/>
  <c r="AP47" i="50"/>
  <c r="AB47" i="50"/>
  <c r="A47" i="50"/>
  <c r="AP46" i="50"/>
  <c r="AB46" i="50"/>
  <c r="A46" i="50"/>
  <c r="AP45" i="50"/>
  <c r="AB45" i="50"/>
  <c r="A45" i="50"/>
  <c r="AP44" i="50"/>
  <c r="AB44" i="50"/>
  <c r="A44" i="50"/>
  <c r="AP43" i="50"/>
  <c r="AB43" i="50"/>
  <c r="A43" i="50"/>
  <c r="AP42" i="50"/>
  <c r="AB42" i="50"/>
  <c r="A42" i="50"/>
  <c r="AP41" i="50"/>
  <c r="AB41" i="50"/>
  <c r="A41" i="50"/>
  <c r="AP40" i="50"/>
  <c r="AB40" i="50"/>
  <c r="A40" i="50"/>
  <c r="AP39" i="50"/>
  <c r="AB39" i="50"/>
  <c r="A39" i="50"/>
  <c r="AP38" i="50"/>
  <c r="AB38" i="50"/>
  <c r="A38" i="50"/>
  <c r="AP37" i="50"/>
  <c r="AB37" i="50"/>
  <c r="A37" i="50"/>
  <c r="AP36" i="50"/>
  <c r="AB36" i="50"/>
  <c r="A36" i="50"/>
  <c r="AP35" i="50"/>
  <c r="AB35" i="50"/>
  <c r="A35" i="50"/>
  <c r="AP34" i="50"/>
  <c r="AB34" i="50"/>
  <c r="A34" i="50"/>
  <c r="AP33" i="50"/>
  <c r="AB33" i="50"/>
  <c r="A33" i="50"/>
  <c r="AP32" i="50"/>
  <c r="AB32" i="50"/>
  <c r="A32" i="50"/>
  <c r="AP31" i="50"/>
  <c r="AB31" i="50"/>
  <c r="A31" i="50"/>
  <c r="AP30" i="50"/>
  <c r="AB30" i="50"/>
  <c r="A30" i="50"/>
  <c r="AP29" i="50"/>
  <c r="AB29" i="50"/>
  <c r="A29" i="50"/>
  <c r="AP28" i="50"/>
  <c r="AB28" i="50"/>
  <c r="A28" i="50"/>
  <c r="AP27" i="50"/>
  <c r="AB27" i="50"/>
  <c r="A27" i="50"/>
  <c r="AP26" i="50"/>
  <c r="AB26" i="50"/>
  <c r="A26" i="50"/>
  <c r="AP25" i="50"/>
  <c r="AB25" i="50"/>
  <c r="A25" i="50"/>
  <c r="AP24" i="50"/>
  <c r="AB24" i="50"/>
  <c r="A24" i="50"/>
  <c r="AP23" i="50"/>
  <c r="AB23" i="50"/>
  <c r="A23" i="50"/>
  <c r="AP22" i="50"/>
  <c r="AB22" i="50"/>
  <c r="A22" i="50"/>
  <c r="AP21" i="50"/>
  <c r="AB21" i="50"/>
  <c r="A21" i="50"/>
  <c r="AP20" i="50"/>
  <c r="AB20" i="50"/>
  <c r="A20" i="50"/>
  <c r="AP19" i="50"/>
  <c r="AB19" i="50"/>
  <c r="A19" i="50"/>
  <c r="AP18" i="50"/>
  <c r="AB18" i="50"/>
  <c r="A18" i="50"/>
  <c r="AP17" i="50"/>
  <c r="AB17" i="50"/>
  <c r="A17" i="50"/>
  <c r="AP16" i="50"/>
  <c r="AB16" i="50"/>
  <c r="A16" i="50"/>
  <c r="AP15" i="50"/>
  <c r="AB15" i="50"/>
  <c r="A15" i="50"/>
  <c r="AP14" i="50"/>
  <c r="AB14" i="50"/>
  <c r="A14" i="50"/>
  <c r="BC13" i="50"/>
  <c r="AP13" i="50"/>
  <c r="AB13" i="50"/>
  <c r="A13" i="50"/>
  <c r="BC12" i="50"/>
  <c r="AP12" i="50"/>
  <c r="AB12" i="50"/>
  <c r="A12" i="50"/>
  <c r="BC11" i="50"/>
  <c r="AP11" i="50"/>
  <c r="AB11" i="50"/>
  <c r="A11" i="50"/>
  <c r="BC10" i="50"/>
  <c r="AP10" i="50"/>
  <c r="AB10" i="50"/>
  <c r="A10" i="50"/>
  <c r="BP9" i="50"/>
  <c r="BC9" i="50"/>
  <c r="AP9" i="50"/>
  <c r="AB9" i="50"/>
  <c r="A9" i="50"/>
  <c r="BP8" i="50"/>
  <c r="BC8" i="50"/>
  <c r="AP8" i="50"/>
  <c r="AB8" i="50"/>
  <c r="A8" i="50"/>
  <c r="BP7" i="50"/>
  <c r="BC7" i="50"/>
  <c r="AP7" i="50"/>
  <c r="AB7" i="50"/>
  <c r="A7" i="50"/>
  <c r="BP6" i="50"/>
  <c r="BC6" i="50"/>
  <c r="AP6" i="50"/>
  <c r="AB6" i="50"/>
  <c r="A6" i="50"/>
  <c r="G3" i="49" s="1"/>
  <c r="V3" i="49" s="1"/>
  <c r="BI5" i="50"/>
  <c r="B1082" i="49"/>
  <c r="B1081" i="49"/>
  <c r="B1080" i="49"/>
  <c r="B1079" i="49"/>
  <c r="B1078" i="49"/>
  <c r="B1077" i="49"/>
  <c r="B1076" i="49"/>
  <c r="B1075" i="49"/>
  <c r="B1074" i="49"/>
  <c r="B1073" i="49"/>
  <c r="B1072" i="49"/>
  <c r="B1071" i="49"/>
  <c r="B1070" i="49"/>
  <c r="B1069" i="49"/>
  <c r="B1068" i="49"/>
  <c r="B1067" i="49"/>
  <c r="B1066" i="49"/>
  <c r="B1065" i="49"/>
  <c r="B1064" i="49"/>
  <c r="B1063" i="49"/>
  <c r="B1062" i="49"/>
  <c r="B1061" i="49"/>
  <c r="B1060" i="49"/>
  <c r="B1059" i="49"/>
  <c r="B1058" i="49"/>
  <c r="B1057" i="49"/>
  <c r="B1056" i="49"/>
  <c r="B1055" i="49"/>
  <c r="B1054" i="49"/>
  <c r="B1053" i="49"/>
  <c r="B1052" i="49"/>
  <c r="B1051" i="49"/>
  <c r="B1050" i="49"/>
  <c r="B1049" i="49"/>
  <c r="B1048" i="49"/>
  <c r="B1047" i="49"/>
  <c r="B1046" i="49"/>
  <c r="B1045" i="49"/>
  <c r="B1044" i="49"/>
  <c r="B1043" i="49"/>
  <c r="B1042" i="49"/>
  <c r="B1041" i="49"/>
  <c r="B1040" i="49"/>
  <c r="B1039" i="49"/>
  <c r="B1038" i="49"/>
  <c r="B1037" i="49"/>
  <c r="B1036" i="49"/>
  <c r="B1035" i="49"/>
  <c r="B1034" i="49"/>
  <c r="B1033" i="49"/>
  <c r="B1032" i="49"/>
  <c r="B1031" i="49"/>
  <c r="B1030" i="49"/>
  <c r="B1029" i="49"/>
  <c r="B1028" i="49"/>
  <c r="B1027" i="49"/>
  <c r="B1026" i="49"/>
  <c r="B1025" i="49"/>
  <c r="B1024" i="49"/>
  <c r="B1023" i="49"/>
  <c r="B1022" i="49"/>
  <c r="B1021" i="49"/>
  <c r="B1020" i="49"/>
  <c r="B1019" i="49"/>
  <c r="B1018" i="49"/>
  <c r="B1017" i="49"/>
  <c r="B1016" i="49"/>
  <c r="B1015" i="49"/>
  <c r="B1014" i="49"/>
  <c r="B1013" i="49"/>
  <c r="B1012" i="49"/>
  <c r="B1011" i="49"/>
  <c r="B1010" i="49"/>
  <c r="B1009" i="49"/>
  <c r="B1008" i="49"/>
  <c r="B1007" i="49"/>
  <c r="B1006" i="49"/>
  <c r="B1005" i="49"/>
  <c r="B1004" i="49"/>
  <c r="B1003" i="49"/>
  <c r="B1002" i="49"/>
  <c r="B1001" i="49"/>
  <c r="B1000" i="49"/>
  <c r="B999" i="49"/>
  <c r="B998" i="49"/>
  <c r="B997" i="49"/>
  <c r="B996" i="49"/>
  <c r="B995" i="49"/>
  <c r="B994" i="49"/>
  <c r="B993" i="49"/>
  <c r="B992" i="49"/>
  <c r="B991" i="49"/>
  <c r="B990" i="49"/>
  <c r="B989" i="49"/>
  <c r="B988" i="49"/>
  <c r="B987" i="49"/>
  <c r="B986" i="49"/>
  <c r="B985" i="49"/>
  <c r="B984" i="49"/>
  <c r="B983" i="49"/>
  <c r="B982" i="49"/>
  <c r="B981" i="49"/>
  <c r="B980" i="49"/>
  <c r="B979" i="49"/>
  <c r="B978" i="49"/>
  <c r="B977" i="49"/>
  <c r="B976" i="49"/>
  <c r="B975" i="49"/>
  <c r="B974" i="49"/>
  <c r="B973" i="49"/>
  <c r="B972" i="49"/>
  <c r="B971" i="49"/>
  <c r="B970" i="49"/>
  <c r="B969" i="49"/>
  <c r="B968" i="49"/>
  <c r="B967" i="49"/>
  <c r="B966" i="49"/>
  <c r="B965" i="49"/>
  <c r="B964" i="49"/>
  <c r="B963" i="49"/>
  <c r="B962" i="49"/>
  <c r="B961" i="49"/>
  <c r="B960" i="49"/>
  <c r="B959" i="49"/>
  <c r="B958" i="49"/>
  <c r="B957" i="49"/>
  <c r="B956" i="49"/>
  <c r="B955" i="49"/>
  <c r="B954" i="49"/>
  <c r="B953" i="49"/>
  <c r="B952" i="49"/>
  <c r="B951" i="49"/>
  <c r="B950" i="49"/>
  <c r="B949" i="49"/>
  <c r="B948" i="49"/>
  <c r="B947" i="49"/>
  <c r="B946" i="49"/>
  <c r="B945" i="49"/>
  <c r="B944" i="49"/>
  <c r="B943" i="49"/>
  <c r="B942" i="49"/>
  <c r="B941" i="49"/>
  <c r="B940" i="49"/>
  <c r="B939" i="49"/>
  <c r="B938" i="49"/>
  <c r="B937" i="49"/>
  <c r="B936" i="49"/>
  <c r="B935" i="49"/>
  <c r="B934" i="49"/>
  <c r="B933" i="49"/>
  <c r="B932" i="49"/>
  <c r="B931" i="49"/>
  <c r="B930" i="49"/>
  <c r="B929" i="49"/>
  <c r="B928" i="49"/>
  <c r="B927" i="49"/>
  <c r="B926" i="49"/>
  <c r="B925" i="49"/>
  <c r="B924" i="49"/>
  <c r="B923" i="49"/>
  <c r="B922" i="49"/>
  <c r="B921" i="49"/>
  <c r="B920" i="49"/>
  <c r="B919" i="49"/>
  <c r="B918" i="49"/>
  <c r="B917" i="49"/>
  <c r="B916" i="49"/>
  <c r="B915" i="49"/>
  <c r="B914" i="49"/>
  <c r="B913" i="49"/>
  <c r="B912" i="49"/>
  <c r="B911" i="49"/>
  <c r="B910" i="49"/>
  <c r="B909" i="49"/>
  <c r="B908" i="49"/>
  <c r="B907" i="49"/>
  <c r="B906" i="49"/>
  <c r="B905" i="49"/>
  <c r="B904" i="49"/>
  <c r="B903" i="49"/>
  <c r="B902" i="49"/>
  <c r="B901" i="49"/>
  <c r="B900" i="49"/>
  <c r="B899" i="49"/>
  <c r="B898" i="49"/>
  <c r="B897" i="49"/>
  <c r="B896" i="49"/>
  <c r="B895" i="49"/>
  <c r="B894" i="49"/>
  <c r="B893" i="49"/>
  <c r="B892" i="49"/>
  <c r="B891" i="49"/>
  <c r="B890" i="49"/>
  <c r="B889" i="49"/>
  <c r="B888" i="49"/>
  <c r="B887" i="49"/>
  <c r="B886" i="49"/>
  <c r="B885" i="49"/>
  <c r="B884" i="49"/>
  <c r="B883" i="49"/>
  <c r="B882" i="49"/>
  <c r="B881" i="49"/>
  <c r="B880" i="49"/>
  <c r="B879" i="49"/>
  <c r="B878" i="49"/>
  <c r="B877" i="49"/>
  <c r="B876" i="49"/>
  <c r="B875" i="49"/>
  <c r="B874" i="49"/>
  <c r="B873" i="49"/>
  <c r="B872" i="49"/>
  <c r="B871" i="49"/>
  <c r="B870" i="49"/>
  <c r="B869" i="49"/>
  <c r="B868" i="49"/>
  <c r="B867" i="49"/>
  <c r="B866" i="49"/>
  <c r="B865" i="49"/>
  <c r="B864" i="49"/>
  <c r="B863" i="49"/>
  <c r="B862" i="49"/>
  <c r="B861" i="49"/>
  <c r="B860" i="49"/>
  <c r="B859" i="49"/>
  <c r="B858" i="49"/>
  <c r="B857" i="49"/>
  <c r="B856" i="49"/>
  <c r="B855" i="49"/>
  <c r="B854" i="49"/>
  <c r="B853" i="49"/>
  <c r="B852" i="49"/>
  <c r="B851" i="49"/>
  <c r="B850" i="49"/>
  <c r="B849" i="49"/>
  <c r="B848" i="49"/>
  <c r="B847" i="49"/>
  <c r="B846" i="49"/>
  <c r="B845" i="49"/>
  <c r="B844" i="49"/>
  <c r="B843" i="49"/>
  <c r="B842" i="49"/>
  <c r="B841" i="49"/>
  <c r="B840" i="49"/>
  <c r="B839" i="49"/>
  <c r="B838" i="49"/>
  <c r="B837" i="49"/>
  <c r="B836" i="49"/>
  <c r="B835" i="49"/>
  <c r="B834" i="49"/>
  <c r="B833" i="49"/>
  <c r="B832" i="49"/>
  <c r="B831" i="49"/>
  <c r="B830" i="49"/>
  <c r="B829" i="49"/>
  <c r="B828" i="49"/>
  <c r="B827" i="49"/>
  <c r="B826" i="49"/>
  <c r="B825" i="49"/>
  <c r="B824" i="49"/>
  <c r="B823" i="49"/>
  <c r="B822" i="49"/>
  <c r="B821" i="49"/>
  <c r="B820" i="49"/>
  <c r="B819" i="49"/>
  <c r="B818" i="49"/>
  <c r="B817" i="49"/>
  <c r="B816" i="49"/>
  <c r="B815" i="49"/>
  <c r="B814" i="49"/>
  <c r="B813" i="49"/>
  <c r="B812" i="49"/>
  <c r="B811" i="49"/>
  <c r="B810" i="49"/>
  <c r="B809" i="49"/>
  <c r="B808" i="49"/>
  <c r="B807" i="49"/>
  <c r="B806" i="49"/>
  <c r="B805" i="49"/>
  <c r="B804" i="49"/>
  <c r="B803" i="49"/>
  <c r="B802" i="49"/>
  <c r="B801" i="49"/>
  <c r="B800" i="49"/>
  <c r="B799" i="49"/>
  <c r="B798" i="49"/>
  <c r="B797" i="49"/>
  <c r="B796" i="49"/>
  <c r="B795" i="49"/>
  <c r="B794" i="49"/>
  <c r="B793" i="49"/>
  <c r="B792" i="49"/>
  <c r="B791" i="49"/>
  <c r="B790" i="49"/>
  <c r="B789" i="49"/>
  <c r="B788" i="49"/>
  <c r="B787" i="49"/>
  <c r="B786" i="49"/>
  <c r="B785" i="49"/>
  <c r="B784" i="49"/>
  <c r="B783" i="49"/>
  <c r="B782" i="49"/>
  <c r="B781" i="49"/>
  <c r="B780" i="49"/>
  <c r="B779" i="49"/>
  <c r="B778" i="49"/>
  <c r="B777" i="49"/>
  <c r="B776" i="49"/>
  <c r="B775" i="49"/>
  <c r="B774" i="49"/>
  <c r="B773" i="49"/>
  <c r="B772" i="49"/>
  <c r="B771" i="49"/>
  <c r="B770" i="49"/>
  <c r="B769" i="49"/>
  <c r="B768" i="49"/>
  <c r="B767" i="49"/>
  <c r="B766" i="49"/>
  <c r="B765" i="49"/>
  <c r="B764" i="49"/>
  <c r="B763" i="49"/>
  <c r="B762" i="49"/>
  <c r="B761" i="49"/>
  <c r="B760" i="49"/>
  <c r="B759" i="49"/>
  <c r="B758" i="49"/>
  <c r="B757" i="49"/>
  <c r="B756" i="49"/>
  <c r="B755" i="49"/>
  <c r="B754" i="49"/>
  <c r="B753" i="49"/>
  <c r="B752" i="49"/>
  <c r="B751" i="49"/>
  <c r="B750" i="49"/>
  <c r="B749" i="49"/>
  <c r="B748" i="49"/>
  <c r="B747" i="49"/>
  <c r="B746" i="49"/>
  <c r="B745" i="49"/>
  <c r="B744" i="49"/>
  <c r="B743" i="49"/>
  <c r="B742" i="49"/>
  <c r="B741" i="49"/>
  <c r="B740" i="49"/>
  <c r="B739" i="49"/>
  <c r="B738" i="49"/>
  <c r="B737" i="49"/>
  <c r="B736" i="49"/>
  <c r="B735" i="49"/>
  <c r="B734" i="49"/>
  <c r="B733" i="49"/>
  <c r="B732" i="49"/>
  <c r="B731" i="49"/>
  <c r="B730" i="49"/>
  <c r="B729" i="49"/>
  <c r="B728" i="49"/>
  <c r="B727" i="49"/>
  <c r="B726" i="49"/>
  <c r="B725" i="49"/>
  <c r="B724" i="49"/>
  <c r="B723" i="49"/>
  <c r="B722" i="49"/>
  <c r="B721" i="49"/>
  <c r="B720" i="49"/>
  <c r="B719" i="49"/>
  <c r="B718" i="49"/>
  <c r="B717" i="49"/>
  <c r="B716" i="49"/>
  <c r="B715" i="49"/>
  <c r="B714" i="49"/>
  <c r="B713" i="49"/>
  <c r="B712" i="49"/>
  <c r="B711" i="49"/>
  <c r="B710" i="49"/>
  <c r="B709" i="49"/>
  <c r="B708" i="49"/>
  <c r="B707" i="49"/>
  <c r="B706" i="49"/>
  <c r="B705" i="49"/>
  <c r="B704" i="49"/>
  <c r="B703" i="49"/>
  <c r="B702" i="49"/>
  <c r="B701" i="49"/>
  <c r="B700" i="49"/>
  <c r="B699" i="49"/>
  <c r="B698" i="49"/>
  <c r="B697" i="49"/>
  <c r="B696" i="49"/>
  <c r="B695" i="49"/>
  <c r="B694" i="49"/>
  <c r="B693" i="49"/>
  <c r="B692" i="49"/>
  <c r="B691" i="49"/>
  <c r="B690" i="49"/>
  <c r="B689" i="49"/>
  <c r="B688" i="49"/>
  <c r="B687" i="49"/>
  <c r="B686" i="49"/>
  <c r="B685" i="49"/>
  <c r="B684" i="49"/>
  <c r="B683" i="49"/>
  <c r="B682" i="49"/>
  <c r="B681" i="49"/>
  <c r="B680" i="49"/>
  <c r="B679" i="49"/>
  <c r="B678" i="49"/>
  <c r="B677" i="49"/>
  <c r="B676" i="49"/>
  <c r="B675" i="49"/>
  <c r="B674" i="49"/>
  <c r="B673" i="49"/>
  <c r="B672" i="49"/>
  <c r="B671" i="49"/>
  <c r="B670" i="49"/>
  <c r="B669" i="49"/>
  <c r="B668" i="49"/>
  <c r="B667" i="49"/>
  <c r="B666" i="49"/>
  <c r="B665" i="49"/>
  <c r="B664" i="49"/>
  <c r="B663" i="49"/>
  <c r="B662" i="49"/>
  <c r="B661" i="49"/>
  <c r="B660" i="49"/>
  <c r="B659" i="49"/>
  <c r="B658" i="49"/>
  <c r="B657" i="49"/>
  <c r="B656" i="49"/>
  <c r="B655" i="49"/>
  <c r="B654" i="49"/>
  <c r="B653" i="49"/>
  <c r="B652" i="49"/>
  <c r="B651" i="49"/>
  <c r="B650" i="49"/>
  <c r="B649" i="49"/>
  <c r="B648" i="49"/>
  <c r="B647" i="49"/>
  <c r="B646" i="49"/>
  <c r="B645" i="49"/>
  <c r="B644" i="49"/>
  <c r="B643" i="49"/>
  <c r="B642" i="49"/>
  <c r="B641" i="49"/>
  <c r="B640" i="49"/>
  <c r="B639" i="49"/>
  <c r="B638" i="49"/>
  <c r="B637" i="49"/>
  <c r="B636" i="49"/>
  <c r="B635" i="49"/>
  <c r="B634" i="49"/>
  <c r="B633" i="49"/>
  <c r="B632" i="49"/>
  <c r="B631" i="49"/>
  <c r="B630" i="49"/>
  <c r="B629" i="49"/>
  <c r="B628" i="49"/>
  <c r="B627" i="49"/>
  <c r="B626" i="49"/>
  <c r="B625" i="49"/>
  <c r="B624" i="49"/>
  <c r="B623" i="49"/>
  <c r="B622" i="49"/>
  <c r="B621" i="49"/>
  <c r="B620" i="49"/>
  <c r="B619" i="49"/>
  <c r="B618" i="49"/>
  <c r="B617" i="49"/>
  <c r="B616" i="49"/>
  <c r="B615" i="49"/>
  <c r="B614" i="49"/>
  <c r="B613" i="49"/>
  <c r="B612" i="49"/>
  <c r="B611" i="49"/>
  <c r="B610" i="49"/>
  <c r="B609" i="49"/>
  <c r="B608" i="49"/>
  <c r="B607" i="49"/>
  <c r="B606" i="49"/>
  <c r="B605" i="49"/>
  <c r="B604" i="49"/>
  <c r="B603" i="49"/>
  <c r="B602" i="49"/>
  <c r="B601" i="49"/>
  <c r="B600" i="49"/>
  <c r="B599" i="49"/>
  <c r="B598" i="49"/>
  <c r="B597" i="49"/>
  <c r="B596" i="49"/>
  <c r="B595" i="49"/>
  <c r="B594" i="49"/>
  <c r="B593" i="49"/>
  <c r="B592" i="49"/>
  <c r="B591" i="49"/>
  <c r="B590" i="49"/>
  <c r="B589" i="49"/>
  <c r="B588" i="49"/>
  <c r="B587" i="49"/>
  <c r="B586" i="49"/>
  <c r="B585" i="49"/>
  <c r="B584" i="49"/>
  <c r="B583" i="49"/>
  <c r="B582" i="49"/>
  <c r="B581" i="49"/>
  <c r="B580" i="49"/>
  <c r="B579" i="49"/>
  <c r="B578" i="49"/>
  <c r="B577" i="49"/>
  <c r="B576" i="49"/>
  <c r="B575" i="49"/>
  <c r="B574" i="49"/>
  <c r="B573" i="49"/>
  <c r="B572" i="49"/>
  <c r="B571" i="49"/>
  <c r="B570" i="49"/>
  <c r="B569" i="49"/>
  <c r="B568" i="49"/>
  <c r="B567" i="49"/>
  <c r="B566" i="49"/>
  <c r="B565" i="49"/>
  <c r="B564" i="49"/>
  <c r="B563" i="49"/>
  <c r="B562" i="49"/>
  <c r="B561" i="49"/>
  <c r="B560" i="49"/>
  <c r="B559" i="49"/>
  <c r="B558" i="49"/>
  <c r="B557" i="49"/>
  <c r="B556" i="49"/>
  <c r="B555" i="49"/>
  <c r="B554" i="49"/>
  <c r="B553" i="49"/>
  <c r="B552" i="49"/>
  <c r="B551" i="49"/>
  <c r="B550" i="49"/>
  <c r="B549" i="49"/>
  <c r="B548" i="49"/>
  <c r="B547" i="49"/>
  <c r="B546" i="49"/>
  <c r="B545" i="49"/>
  <c r="B544" i="49"/>
  <c r="B543" i="49"/>
  <c r="B542" i="49"/>
  <c r="B541" i="49"/>
  <c r="B540" i="49"/>
  <c r="B539" i="49"/>
  <c r="B538" i="49"/>
  <c r="B537" i="49"/>
  <c r="B536" i="49"/>
  <c r="B535" i="49"/>
  <c r="B534" i="49"/>
  <c r="B533" i="49"/>
  <c r="B532" i="49"/>
  <c r="B531" i="49"/>
  <c r="B530" i="49"/>
  <c r="B529" i="49"/>
  <c r="B528" i="49"/>
  <c r="B527" i="49"/>
  <c r="B526" i="49"/>
  <c r="B525" i="49"/>
  <c r="B524" i="49"/>
  <c r="B523" i="49"/>
  <c r="B522" i="49"/>
  <c r="B521" i="49"/>
  <c r="B520" i="49"/>
  <c r="B519" i="49"/>
  <c r="B518" i="49"/>
  <c r="B517" i="49"/>
  <c r="B516" i="49"/>
  <c r="B515" i="49"/>
  <c r="B514" i="49"/>
  <c r="B513" i="49"/>
  <c r="B512" i="49"/>
  <c r="B511" i="49"/>
  <c r="B510" i="49"/>
  <c r="B509" i="49"/>
  <c r="B508" i="49"/>
  <c r="B507" i="49"/>
  <c r="B506" i="49"/>
  <c r="B505" i="49"/>
  <c r="B504" i="49"/>
  <c r="B503" i="49"/>
  <c r="B502" i="49"/>
  <c r="B501" i="49"/>
  <c r="B500" i="49"/>
  <c r="B499" i="49"/>
  <c r="B498" i="49"/>
  <c r="B497" i="49"/>
  <c r="B496" i="49"/>
  <c r="B495" i="49"/>
  <c r="B494" i="49"/>
  <c r="B493" i="49"/>
  <c r="B492" i="49"/>
  <c r="B491" i="49"/>
  <c r="B490" i="49"/>
  <c r="B489" i="49"/>
  <c r="B488" i="49"/>
  <c r="B487" i="49"/>
  <c r="B486" i="49"/>
  <c r="B485" i="49"/>
  <c r="B484" i="49"/>
  <c r="B483" i="49"/>
  <c r="B482" i="49"/>
  <c r="B481" i="49"/>
  <c r="B480" i="49"/>
  <c r="B479" i="49"/>
  <c r="B478" i="49"/>
  <c r="B477" i="49"/>
  <c r="B476" i="49"/>
  <c r="B475" i="49"/>
  <c r="B474" i="49"/>
  <c r="B473" i="49"/>
  <c r="B472" i="49"/>
  <c r="B471" i="49"/>
  <c r="B470" i="49"/>
  <c r="B469" i="49"/>
  <c r="B468" i="49"/>
  <c r="B467" i="49"/>
  <c r="B466" i="49"/>
  <c r="B465" i="49"/>
  <c r="B464" i="49"/>
  <c r="B463" i="49"/>
  <c r="B462" i="49"/>
  <c r="B461" i="49"/>
  <c r="B460" i="49"/>
  <c r="B459" i="49"/>
  <c r="B458" i="49"/>
  <c r="B457" i="49"/>
  <c r="B456" i="49"/>
  <c r="B455" i="49"/>
  <c r="B454" i="49"/>
  <c r="B453" i="49"/>
  <c r="B452" i="49"/>
  <c r="B451" i="49"/>
  <c r="B450" i="49"/>
  <c r="B449" i="49"/>
  <c r="B448" i="49"/>
  <c r="B447" i="49"/>
  <c r="B446" i="49"/>
  <c r="B445" i="49"/>
  <c r="B444" i="49"/>
  <c r="B443" i="49"/>
  <c r="B442" i="49"/>
  <c r="B441" i="49"/>
  <c r="B440" i="49"/>
  <c r="B439" i="49"/>
  <c r="B438" i="49"/>
  <c r="B437" i="49"/>
  <c r="B436" i="49"/>
  <c r="B435" i="49"/>
  <c r="B434" i="49"/>
  <c r="B433" i="49"/>
  <c r="B432" i="49"/>
  <c r="B431" i="49"/>
  <c r="B430" i="49"/>
  <c r="B429" i="49"/>
  <c r="B428" i="49"/>
  <c r="B427" i="49"/>
  <c r="B426" i="49"/>
  <c r="B425" i="49"/>
  <c r="B424" i="49"/>
  <c r="B423" i="49"/>
  <c r="B422" i="49"/>
  <c r="B421" i="49"/>
  <c r="B420" i="49"/>
  <c r="B419" i="49"/>
  <c r="B418" i="49"/>
  <c r="B417" i="49"/>
  <c r="B416" i="49"/>
  <c r="B415" i="49"/>
  <c r="B414" i="49"/>
  <c r="B413" i="49"/>
  <c r="B412" i="49"/>
  <c r="B411" i="49"/>
  <c r="B410" i="49"/>
  <c r="B409" i="49"/>
  <c r="B408" i="49"/>
  <c r="B407" i="49"/>
  <c r="B406" i="49"/>
  <c r="B405" i="49"/>
  <c r="B404" i="49"/>
  <c r="B403" i="49"/>
  <c r="B402" i="49"/>
  <c r="B401" i="49"/>
  <c r="B400" i="49"/>
  <c r="B399" i="49"/>
  <c r="B398" i="49"/>
  <c r="B397" i="49"/>
  <c r="B396" i="49"/>
  <c r="B395" i="49"/>
  <c r="B394" i="49"/>
  <c r="B393" i="49"/>
  <c r="B392" i="49"/>
  <c r="B391" i="49"/>
  <c r="B390" i="49"/>
  <c r="B389" i="49"/>
  <c r="B388" i="49"/>
  <c r="B387" i="49"/>
  <c r="B386" i="49"/>
  <c r="B385" i="49"/>
  <c r="B384" i="49"/>
  <c r="B383" i="49"/>
  <c r="B382" i="49"/>
  <c r="B381" i="49"/>
  <c r="B380" i="49"/>
  <c r="B379" i="49"/>
  <c r="B378" i="49"/>
  <c r="B377" i="49"/>
  <c r="B376" i="49"/>
  <c r="B375" i="49"/>
  <c r="B374" i="49"/>
  <c r="B373" i="49"/>
  <c r="B372" i="49"/>
  <c r="B371" i="49"/>
  <c r="B370" i="49"/>
  <c r="B369" i="49"/>
  <c r="B368" i="49"/>
  <c r="B367" i="49"/>
  <c r="B366" i="49"/>
  <c r="B365" i="49"/>
  <c r="B364" i="49"/>
  <c r="B363" i="49"/>
  <c r="I363" i="49" s="1"/>
  <c r="X363" i="49" s="1"/>
  <c r="B362" i="49"/>
  <c r="B361" i="49"/>
  <c r="B360" i="49"/>
  <c r="B359" i="49"/>
  <c r="B358" i="49"/>
  <c r="B357" i="49"/>
  <c r="B356" i="49"/>
  <c r="B355" i="49"/>
  <c r="B354" i="49"/>
  <c r="B353" i="49"/>
  <c r="B352" i="49"/>
  <c r="B351" i="49"/>
  <c r="B350" i="49"/>
  <c r="B349" i="49"/>
  <c r="B348" i="49"/>
  <c r="B347" i="49"/>
  <c r="B346" i="49"/>
  <c r="B345" i="49"/>
  <c r="B344" i="49"/>
  <c r="B343" i="49"/>
  <c r="B342" i="49"/>
  <c r="B341" i="49"/>
  <c r="B340" i="49"/>
  <c r="B339" i="49"/>
  <c r="B338" i="49"/>
  <c r="B337" i="49"/>
  <c r="B336" i="49"/>
  <c r="B335" i="49"/>
  <c r="B334" i="49"/>
  <c r="B333" i="49"/>
  <c r="B332" i="49"/>
  <c r="B331" i="49"/>
  <c r="B330" i="49"/>
  <c r="B329" i="49"/>
  <c r="B328" i="49"/>
  <c r="B327" i="49"/>
  <c r="B326" i="49"/>
  <c r="B325" i="49"/>
  <c r="B324" i="49"/>
  <c r="B323" i="49"/>
  <c r="B322" i="49"/>
  <c r="B321" i="49"/>
  <c r="B320" i="49"/>
  <c r="B319" i="49"/>
  <c r="B318" i="49"/>
  <c r="B317" i="49"/>
  <c r="B316" i="49"/>
  <c r="B315" i="49"/>
  <c r="B314" i="49"/>
  <c r="B313" i="49"/>
  <c r="B312" i="49"/>
  <c r="B311" i="49"/>
  <c r="B310" i="49"/>
  <c r="B309" i="49"/>
  <c r="B308" i="49"/>
  <c r="B307" i="49"/>
  <c r="B306" i="49"/>
  <c r="B305" i="49"/>
  <c r="B304" i="49"/>
  <c r="B303" i="49"/>
  <c r="B302" i="49"/>
  <c r="B301" i="49"/>
  <c r="B300" i="49"/>
  <c r="B299" i="49"/>
  <c r="B298" i="49"/>
  <c r="B297" i="49"/>
  <c r="B296" i="49"/>
  <c r="B295" i="49"/>
  <c r="B294" i="49"/>
  <c r="B293" i="49"/>
  <c r="B292" i="49"/>
  <c r="B291" i="49"/>
  <c r="B290" i="49"/>
  <c r="B289" i="49"/>
  <c r="B288" i="49"/>
  <c r="B287" i="49"/>
  <c r="B286" i="49"/>
  <c r="B285" i="49"/>
  <c r="B284" i="49"/>
  <c r="B283" i="49"/>
  <c r="B282" i="49"/>
  <c r="B281" i="49"/>
  <c r="B280" i="49"/>
  <c r="B279" i="49"/>
  <c r="B278" i="49"/>
  <c r="B277" i="49"/>
  <c r="B276" i="49"/>
  <c r="B275" i="49"/>
  <c r="B274" i="49"/>
  <c r="B273" i="49"/>
  <c r="B272" i="49"/>
  <c r="B271" i="49"/>
  <c r="B270" i="49"/>
  <c r="B269" i="49"/>
  <c r="B268" i="49"/>
  <c r="B267" i="49"/>
  <c r="B266" i="49"/>
  <c r="B265" i="49"/>
  <c r="B264" i="49"/>
  <c r="B263" i="49"/>
  <c r="B262" i="49"/>
  <c r="B261" i="49"/>
  <c r="B260" i="49"/>
  <c r="B259" i="49"/>
  <c r="B258" i="49"/>
  <c r="B257" i="49"/>
  <c r="B256" i="49"/>
  <c r="B255" i="49"/>
  <c r="B254" i="49"/>
  <c r="B253" i="49"/>
  <c r="B252" i="49"/>
  <c r="B251" i="49"/>
  <c r="B250" i="49"/>
  <c r="B249" i="49"/>
  <c r="B248" i="49"/>
  <c r="B247" i="49"/>
  <c r="B246" i="49"/>
  <c r="B245" i="49"/>
  <c r="B244" i="49"/>
  <c r="B243" i="49"/>
  <c r="B242" i="49"/>
  <c r="B241" i="49"/>
  <c r="B240" i="49"/>
  <c r="B239" i="49"/>
  <c r="B238" i="49"/>
  <c r="B237" i="49"/>
  <c r="B236" i="49"/>
  <c r="B235" i="49"/>
  <c r="B234" i="49"/>
  <c r="B233" i="49"/>
  <c r="B232" i="49"/>
  <c r="B231" i="49"/>
  <c r="B230" i="49"/>
  <c r="B229" i="49"/>
  <c r="B228" i="49"/>
  <c r="B227" i="49"/>
  <c r="B226" i="49"/>
  <c r="B225" i="49"/>
  <c r="B224" i="49"/>
  <c r="B223" i="49"/>
  <c r="B222" i="49"/>
  <c r="B221" i="49"/>
  <c r="B220" i="49"/>
  <c r="B219" i="49"/>
  <c r="B218" i="49"/>
  <c r="B217" i="49"/>
  <c r="B216" i="49"/>
  <c r="B215" i="49"/>
  <c r="B214" i="49"/>
  <c r="B213" i="49"/>
  <c r="B212" i="49"/>
  <c r="B211" i="49"/>
  <c r="B210" i="49"/>
  <c r="B209" i="49"/>
  <c r="B208" i="49"/>
  <c r="B207" i="49"/>
  <c r="B206" i="49"/>
  <c r="B205" i="49"/>
  <c r="B204" i="49"/>
  <c r="B203" i="49"/>
  <c r="B202" i="49"/>
  <c r="B201" i="49"/>
  <c r="B200" i="49"/>
  <c r="B199" i="49"/>
  <c r="B198" i="49"/>
  <c r="B197" i="49"/>
  <c r="B196" i="49"/>
  <c r="B195" i="49"/>
  <c r="B194" i="49"/>
  <c r="B193" i="49"/>
  <c r="B192" i="49"/>
  <c r="B191" i="49"/>
  <c r="B190" i="49"/>
  <c r="B189" i="49"/>
  <c r="B188" i="49"/>
  <c r="B187" i="49"/>
  <c r="B186" i="49"/>
  <c r="B185" i="49"/>
  <c r="B184" i="49"/>
  <c r="B183" i="49"/>
  <c r="B182" i="49"/>
  <c r="B181" i="49"/>
  <c r="B180" i="49"/>
  <c r="B179" i="49"/>
  <c r="B178" i="49"/>
  <c r="B177" i="49"/>
  <c r="B176" i="49"/>
  <c r="B175" i="49"/>
  <c r="B174" i="49"/>
  <c r="B173" i="49"/>
  <c r="B172" i="49"/>
  <c r="B171" i="49"/>
  <c r="B170" i="49"/>
  <c r="B169" i="49"/>
  <c r="B168" i="49"/>
  <c r="B167" i="49"/>
  <c r="B166" i="49"/>
  <c r="B165" i="49"/>
  <c r="B164" i="49"/>
  <c r="B163" i="49"/>
  <c r="B162" i="49"/>
  <c r="B161" i="49"/>
  <c r="B160" i="49"/>
  <c r="B159" i="49"/>
  <c r="B158" i="49"/>
  <c r="B157" i="49"/>
  <c r="B156" i="49"/>
  <c r="B155" i="49"/>
  <c r="B154" i="49"/>
  <c r="B153" i="49"/>
  <c r="B152" i="49"/>
  <c r="B151" i="49"/>
  <c r="B150" i="49"/>
  <c r="B149" i="49"/>
  <c r="B148" i="49"/>
  <c r="B147" i="49"/>
  <c r="B146" i="49"/>
  <c r="B145" i="49"/>
  <c r="B144" i="49"/>
  <c r="B143" i="49"/>
  <c r="B142" i="49"/>
  <c r="B141" i="49"/>
  <c r="B140" i="49"/>
  <c r="B139" i="49"/>
  <c r="B138" i="49"/>
  <c r="B137" i="49"/>
  <c r="B136" i="49"/>
  <c r="B135" i="49"/>
  <c r="B134" i="49"/>
  <c r="B133" i="49"/>
  <c r="B132" i="49"/>
  <c r="B131" i="49"/>
  <c r="B130" i="49"/>
  <c r="B129" i="49"/>
  <c r="B128" i="49"/>
  <c r="B127" i="49"/>
  <c r="B126" i="49"/>
  <c r="B125" i="49"/>
  <c r="B124" i="49"/>
  <c r="B123" i="49"/>
  <c r="B122" i="49"/>
  <c r="B121" i="49"/>
  <c r="B120" i="49"/>
  <c r="B119" i="49"/>
  <c r="B118" i="49"/>
  <c r="B117" i="49"/>
  <c r="B116" i="49"/>
  <c r="B115" i="49"/>
  <c r="B114" i="49"/>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87" i="49"/>
  <c r="B86" i="49"/>
  <c r="B85" i="49"/>
  <c r="B84" i="49"/>
  <c r="B83" i="49"/>
  <c r="B82" i="49"/>
  <c r="B81" i="49"/>
  <c r="B80" i="49"/>
  <c r="B79" i="49"/>
  <c r="B78" i="49"/>
  <c r="B77" i="49"/>
  <c r="B76" i="49"/>
  <c r="B75" i="49"/>
  <c r="B74" i="49"/>
  <c r="B73" i="49"/>
  <c r="B72" i="49"/>
  <c r="B71" i="49"/>
  <c r="B70" i="49"/>
  <c r="B69" i="49"/>
  <c r="B68" i="49"/>
  <c r="B67" i="49"/>
  <c r="B66" i="49"/>
  <c r="B65" i="49"/>
  <c r="B64" i="49"/>
  <c r="B63" i="49"/>
  <c r="B62" i="49"/>
  <c r="B61" i="49"/>
  <c r="B60" i="49"/>
  <c r="B59" i="49"/>
  <c r="B58" i="49"/>
  <c r="B57" i="49"/>
  <c r="B56" i="49"/>
  <c r="B55" i="49"/>
  <c r="B54" i="49"/>
  <c r="B53" i="49"/>
  <c r="B52" i="49"/>
  <c r="B51" i="49"/>
  <c r="B50" i="49"/>
  <c r="B49" i="49"/>
  <c r="B48" i="49"/>
  <c r="B47" i="49"/>
  <c r="B46" i="49"/>
  <c r="B45" i="49"/>
  <c r="B44" i="49"/>
  <c r="B43" i="49"/>
  <c r="B42" i="49"/>
  <c r="B41" i="49"/>
  <c r="B40" i="49"/>
  <c r="B39" i="49"/>
  <c r="B38" i="49"/>
  <c r="B37" i="49"/>
  <c r="B36" i="49"/>
  <c r="B35" i="49"/>
  <c r="B34" i="49"/>
  <c r="B33" i="49"/>
  <c r="B32" i="49"/>
  <c r="B31" i="49"/>
  <c r="B30" i="49"/>
  <c r="B29" i="49"/>
  <c r="B28" i="49"/>
  <c r="B27" i="49"/>
  <c r="B26" i="49"/>
  <c r="B25" i="49"/>
  <c r="B24" i="49"/>
  <c r="B23" i="49"/>
  <c r="B22" i="49"/>
  <c r="B21" i="49"/>
  <c r="B20" i="49"/>
  <c r="B19" i="49"/>
  <c r="B18" i="49"/>
  <c r="B17" i="49"/>
  <c r="B16" i="49"/>
  <c r="B15" i="49"/>
  <c r="B14" i="49"/>
  <c r="B13" i="49"/>
  <c r="B12" i="49"/>
  <c r="B11" i="49"/>
  <c r="B10" i="49"/>
  <c r="B9" i="49"/>
  <c r="B8" i="49"/>
  <c r="B7" i="49"/>
  <c r="B6" i="49"/>
  <c r="B5" i="49"/>
  <c r="B4" i="49"/>
  <c r="H363" i="49" l="1"/>
  <c r="W363" i="49" s="1"/>
  <c r="J390" i="49"/>
  <c r="Y390" i="49" s="1"/>
  <c r="J724" i="49"/>
  <c r="Y724" i="49" s="1"/>
  <c r="G5" i="49"/>
  <c r="V5" i="49" s="1"/>
  <c r="J725" i="49"/>
  <c r="Y725" i="49" s="1"/>
  <c r="G4" i="49"/>
  <c r="V4" i="49" s="1"/>
  <c r="I724" i="49"/>
  <c r="X724" i="49" s="1"/>
  <c r="J362" i="49"/>
  <c r="Y362" i="49" s="1"/>
  <c r="J410" i="49"/>
  <c r="Y410" i="49" s="1"/>
  <c r="H365" i="49"/>
  <c r="W365" i="49" s="1"/>
  <c r="G723" i="49"/>
  <c r="V723" i="49" s="1"/>
  <c r="G725" i="49"/>
  <c r="V725" i="49" s="1"/>
  <c r="H724" i="49"/>
  <c r="W724" i="49" s="1"/>
  <c r="G726" i="49"/>
  <c r="V726" i="49" s="1"/>
  <c r="G724" i="49"/>
  <c r="V724" i="49" s="1"/>
  <c r="H546" i="49"/>
  <c r="W546" i="49" s="1"/>
  <c r="J366" i="49"/>
  <c r="Y366" i="49" s="1"/>
  <c r="J406" i="49"/>
  <c r="Y406" i="49" s="1"/>
  <c r="H367" i="49"/>
  <c r="W367" i="49" s="1"/>
  <c r="J374" i="49"/>
  <c r="Y374" i="49" s="1"/>
  <c r="J382" i="49"/>
  <c r="Y382" i="49" s="1"/>
  <c r="J414" i="49"/>
  <c r="Y414" i="49" s="1"/>
  <c r="J398" i="49"/>
  <c r="Y398" i="49" s="1"/>
  <c r="I366" i="49"/>
  <c r="X366" i="49" s="1"/>
  <c r="I367" i="49"/>
  <c r="X367" i="49" s="1"/>
  <c r="J370" i="49"/>
  <c r="Y370" i="49" s="1"/>
  <c r="J386" i="49"/>
  <c r="Y386" i="49" s="1"/>
  <c r="J402" i="49"/>
  <c r="Y402" i="49" s="1"/>
  <c r="J418" i="49"/>
  <c r="Y418" i="49" s="1"/>
  <c r="H562" i="49"/>
  <c r="W562" i="49" s="1"/>
  <c r="H369" i="49"/>
  <c r="W369" i="49" s="1"/>
  <c r="J378" i="49"/>
  <c r="Y378" i="49" s="1"/>
  <c r="J394" i="49"/>
  <c r="Y394" i="49" s="1"/>
  <c r="J555" i="49"/>
  <c r="Y555" i="49" s="1"/>
  <c r="G651" i="49"/>
  <c r="V651" i="49" s="1"/>
  <c r="J726" i="49"/>
  <c r="Y726" i="49" s="1"/>
  <c r="I726" i="49"/>
  <c r="X726" i="49" s="1"/>
  <c r="H726" i="49"/>
  <c r="W726" i="49" s="1"/>
  <c r="G727" i="49"/>
  <c r="V727" i="49" s="1"/>
  <c r="I244" i="49"/>
  <c r="X244" i="49" s="1"/>
  <c r="I251" i="49"/>
  <c r="X251" i="49" s="1"/>
  <c r="G10" i="49"/>
  <c r="V10" i="49" s="1"/>
  <c r="G14" i="49"/>
  <c r="V14" i="49" s="1"/>
  <c r="G18" i="49"/>
  <c r="V18" i="49" s="1"/>
  <c r="G22" i="49"/>
  <c r="V22" i="49" s="1"/>
  <c r="G26" i="49"/>
  <c r="V26" i="49" s="1"/>
  <c r="G30" i="49"/>
  <c r="V30" i="49" s="1"/>
  <c r="G34" i="49"/>
  <c r="V34" i="49" s="1"/>
  <c r="G38" i="49"/>
  <c r="V38" i="49" s="1"/>
  <c r="G126" i="49"/>
  <c r="V126" i="49" s="1"/>
  <c r="J129" i="49"/>
  <c r="Y129" i="49" s="1"/>
  <c r="G100" i="49"/>
  <c r="V100" i="49" s="1"/>
  <c r="G132" i="49"/>
  <c r="V132" i="49" s="1"/>
  <c r="I228" i="49"/>
  <c r="X228" i="49" s="1"/>
  <c r="I235" i="49"/>
  <c r="X235" i="49" s="1"/>
  <c r="I262" i="49"/>
  <c r="X262" i="49" s="1"/>
  <c r="G94" i="49"/>
  <c r="V94" i="49" s="1"/>
  <c r="J97" i="49"/>
  <c r="Y97" i="49" s="1"/>
  <c r="H361" i="49"/>
  <c r="W361" i="49" s="1"/>
  <c r="G110" i="49"/>
  <c r="V110" i="49" s="1"/>
  <c r="J113" i="49"/>
  <c r="Y113" i="49" s="1"/>
  <c r="H297" i="49"/>
  <c r="W297" i="49" s="1"/>
  <c r="J354" i="49"/>
  <c r="Y354" i="49" s="1"/>
  <c r="G116" i="49"/>
  <c r="V116" i="49" s="1"/>
  <c r="H311" i="49"/>
  <c r="W311" i="49" s="1"/>
  <c r="J314" i="49"/>
  <c r="Y314" i="49" s="1"/>
  <c r="I326" i="49"/>
  <c r="X326" i="49" s="1"/>
  <c r="G102" i="49"/>
  <c r="V102" i="49" s="1"/>
  <c r="J105" i="49"/>
  <c r="Y105" i="49" s="1"/>
  <c r="G118" i="49"/>
  <c r="V118" i="49" s="1"/>
  <c r="J121" i="49"/>
  <c r="Y121" i="49" s="1"/>
  <c r="G134" i="49"/>
  <c r="V134" i="49" s="1"/>
  <c r="J137" i="49"/>
  <c r="Y137" i="49" s="1"/>
  <c r="J145" i="49"/>
  <c r="Y145" i="49" s="1"/>
  <c r="J153" i="49"/>
  <c r="Y153" i="49" s="1"/>
  <c r="J161" i="49"/>
  <c r="Y161" i="49" s="1"/>
  <c r="I180" i="49"/>
  <c r="X180" i="49" s="1"/>
  <c r="I187" i="49"/>
  <c r="X187" i="49" s="1"/>
  <c r="H265" i="49"/>
  <c r="W265" i="49" s="1"/>
  <c r="H329" i="49"/>
  <c r="W329" i="49" s="1"/>
  <c r="G12" i="49"/>
  <c r="V12" i="49" s="1"/>
  <c r="G16" i="49"/>
  <c r="V16" i="49" s="1"/>
  <c r="G20" i="49"/>
  <c r="V20" i="49" s="1"/>
  <c r="G24" i="49"/>
  <c r="V24" i="49" s="1"/>
  <c r="G28" i="49"/>
  <c r="V28" i="49" s="1"/>
  <c r="G32" i="49"/>
  <c r="V32" i="49" s="1"/>
  <c r="G36" i="49"/>
  <c r="V36" i="49" s="1"/>
  <c r="G40" i="49"/>
  <c r="V40" i="49" s="1"/>
  <c r="G44" i="49"/>
  <c r="V44" i="49" s="1"/>
  <c r="G48" i="49"/>
  <c r="V48" i="49" s="1"/>
  <c r="G52" i="49"/>
  <c r="V52" i="49" s="1"/>
  <c r="G56" i="49"/>
  <c r="V56" i="49" s="1"/>
  <c r="G60" i="49"/>
  <c r="V60" i="49" s="1"/>
  <c r="G64" i="49"/>
  <c r="V64" i="49" s="1"/>
  <c r="G68" i="49"/>
  <c r="V68" i="49" s="1"/>
  <c r="G72" i="49"/>
  <c r="V72" i="49" s="1"/>
  <c r="G76" i="49"/>
  <c r="V76" i="49" s="1"/>
  <c r="G80" i="49"/>
  <c r="V80" i="49" s="1"/>
  <c r="G84" i="49"/>
  <c r="V84" i="49" s="1"/>
  <c r="G88" i="49"/>
  <c r="V88" i="49" s="1"/>
  <c r="G92" i="49"/>
  <c r="V92" i="49" s="1"/>
  <c r="G108" i="49"/>
  <c r="V108" i="49" s="1"/>
  <c r="G124" i="49"/>
  <c r="V124" i="49" s="1"/>
  <c r="G140" i="49"/>
  <c r="V140" i="49" s="1"/>
  <c r="I164" i="49"/>
  <c r="X164" i="49" s="1"/>
  <c r="I171" i="49"/>
  <c r="X171" i="49" s="1"/>
  <c r="H279" i="49"/>
  <c r="W279" i="49" s="1"/>
  <c r="J282" i="49"/>
  <c r="Y282" i="49" s="1"/>
  <c r="I294" i="49"/>
  <c r="X294" i="49" s="1"/>
  <c r="H343" i="49"/>
  <c r="W343" i="49" s="1"/>
  <c r="J346" i="49"/>
  <c r="Y346" i="49" s="1"/>
  <c r="I358" i="49"/>
  <c r="X358" i="49" s="1"/>
  <c r="G7" i="49"/>
  <c r="V7" i="49" s="1"/>
  <c r="I212" i="49"/>
  <c r="X212" i="49" s="1"/>
  <c r="I219" i="49"/>
  <c r="X219" i="49" s="1"/>
  <c r="I246" i="49"/>
  <c r="X246" i="49" s="1"/>
  <c r="G42" i="49"/>
  <c r="V42" i="49" s="1"/>
  <c r="G46" i="49"/>
  <c r="V46" i="49" s="1"/>
  <c r="G50" i="49"/>
  <c r="V50" i="49" s="1"/>
  <c r="G54" i="49"/>
  <c r="V54" i="49" s="1"/>
  <c r="G58" i="49"/>
  <c r="V58" i="49" s="1"/>
  <c r="G62" i="49"/>
  <c r="V62" i="49" s="1"/>
  <c r="G66" i="49"/>
  <c r="V66" i="49" s="1"/>
  <c r="G70" i="49"/>
  <c r="V70" i="49" s="1"/>
  <c r="G74" i="49"/>
  <c r="V74" i="49" s="1"/>
  <c r="G78" i="49"/>
  <c r="V78" i="49" s="1"/>
  <c r="G82" i="49"/>
  <c r="V82" i="49" s="1"/>
  <c r="G86" i="49"/>
  <c r="V86" i="49" s="1"/>
  <c r="G90" i="49"/>
  <c r="V90" i="49" s="1"/>
  <c r="J93" i="49"/>
  <c r="Y93" i="49" s="1"/>
  <c r="G96" i="49"/>
  <c r="V96" i="49" s="1"/>
  <c r="G98" i="49"/>
  <c r="V98" i="49" s="1"/>
  <c r="J101" i="49"/>
  <c r="Y101" i="49" s="1"/>
  <c r="G104" i="49"/>
  <c r="V104" i="49" s="1"/>
  <c r="G106" i="49"/>
  <c r="V106" i="49" s="1"/>
  <c r="J109" i="49"/>
  <c r="Y109" i="49" s="1"/>
  <c r="G112" i="49"/>
  <c r="V112" i="49" s="1"/>
  <c r="G114" i="49"/>
  <c r="V114" i="49" s="1"/>
  <c r="J117" i="49"/>
  <c r="Y117" i="49" s="1"/>
  <c r="G120" i="49"/>
  <c r="V120" i="49" s="1"/>
  <c r="G122" i="49"/>
  <c r="V122" i="49" s="1"/>
  <c r="J125" i="49"/>
  <c r="Y125" i="49" s="1"/>
  <c r="G128" i="49"/>
  <c r="V128" i="49" s="1"/>
  <c r="G130" i="49"/>
  <c r="V130" i="49" s="1"/>
  <c r="J133" i="49"/>
  <c r="Y133" i="49" s="1"/>
  <c r="G136" i="49"/>
  <c r="V136" i="49" s="1"/>
  <c r="G138" i="49"/>
  <c r="V138" i="49" s="1"/>
  <c r="I196" i="49"/>
  <c r="X196" i="49" s="1"/>
  <c r="I203" i="49"/>
  <c r="X203" i="49" s="1"/>
  <c r="I260" i="49"/>
  <c r="X260" i="49" s="1"/>
  <c r="H263" i="49"/>
  <c r="W263" i="49" s="1"/>
  <c r="J266" i="49"/>
  <c r="Y266" i="49" s="1"/>
  <c r="I278" i="49"/>
  <c r="X278" i="49" s="1"/>
  <c r="H281" i="49"/>
  <c r="W281" i="49" s="1"/>
  <c r="H295" i="49"/>
  <c r="W295" i="49" s="1"/>
  <c r="J298" i="49"/>
  <c r="Y298" i="49" s="1"/>
  <c r="I310" i="49"/>
  <c r="X310" i="49" s="1"/>
  <c r="H313" i="49"/>
  <c r="W313" i="49" s="1"/>
  <c r="H327" i="49"/>
  <c r="W327" i="49" s="1"/>
  <c r="J330" i="49"/>
  <c r="Y330" i="49" s="1"/>
  <c r="I342" i="49"/>
  <c r="X342" i="49" s="1"/>
  <c r="H345" i="49"/>
  <c r="W345" i="49" s="1"/>
  <c r="H359" i="49"/>
  <c r="W359" i="49" s="1"/>
  <c r="I243" i="49"/>
  <c r="X243" i="49" s="1"/>
  <c r="I211" i="49"/>
  <c r="X211" i="49" s="1"/>
  <c r="I179" i="49"/>
  <c r="X179" i="49" s="1"/>
  <c r="G158" i="49"/>
  <c r="V158" i="49" s="1"/>
  <c r="I155" i="49"/>
  <c r="X155" i="49" s="1"/>
  <c r="G142" i="49"/>
  <c r="V142" i="49" s="1"/>
  <c r="G91" i="49"/>
  <c r="V91" i="49" s="1"/>
  <c r="G89" i="49"/>
  <c r="V89" i="49" s="1"/>
  <c r="G87" i="49"/>
  <c r="V87" i="49" s="1"/>
  <c r="G85" i="49"/>
  <c r="V85" i="49" s="1"/>
  <c r="G83" i="49"/>
  <c r="V83" i="49" s="1"/>
  <c r="G81" i="49"/>
  <c r="V81" i="49" s="1"/>
  <c r="G79" i="49"/>
  <c r="V79" i="49" s="1"/>
  <c r="G77" i="49"/>
  <c r="V77" i="49" s="1"/>
  <c r="G75" i="49"/>
  <c r="V75" i="49" s="1"/>
  <c r="G73" i="49"/>
  <c r="V73" i="49" s="1"/>
  <c r="G71" i="49"/>
  <c r="V71" i="49" s="1"/>
  <c r="G69" i="49"/>
  <c r="V69" i="49" s="1"/>
  <c r="G67" i="49"/>
  <c r="V67" i="49" s="1"/>
  <c r="G65" i="49"/>
  <c r="V65" i="49" s="1"/>
  <c r="G63" i="49"/>
  <c r="V63" i="49" s="1"/>
  <c r="G61" i="49"/>
  <c r="V61" i="49" s="1"/>
  <c r="G59" i="49"/>
  <c r="V59" i="49" s="1"/>
  <c r="G57" i="49"/>
  <c r="V57" i="49" s="1"/>
  <c r="G55" i="49"/>
  <c r="V55" i="49" s="1"/>
  <c r="G53" i="49"/>
  <c r="V53" i="49" s="1"/>
  <c r="G51" i="49"/>
  <c r="V51" i="49" s="1"/>
  <c r="G49" i="49"/>
  <c r="V49" i="49" s="1"/>
  <c r="G47" i="49"/>
  <c r="V47" i="49" s="1"/>
  <c r="G45" i="49"/>
  <c r="V45" i="49" s="1"/>
  <c r="G43" i="49"/>
  <c r="V43" i="49" s="1"/>
  <c r="G41" i="49"/>
  <c r="V41" i="49" s="1"/>
  <c r="G39" i="49"/>
  <c r="V39" i="49" s="1"/>
  <c r="G37" i="49"/>
  <c r="V37" i="49" s="1"/>
  <c r="G35" i="49"/>
  <c r="V35" i="49" s="1"/>
  <c r="G33" i="49"/>
  <c r="V33" i="49" s="1"/>
  <c r="G31" i="49"/>
  <c r="V31" i="49" s="1"/>
  <c r="G29" i="49"/>
  <c r="V29" i="49" s="1"/>
  <c r="G27" i="49"/>
  <c r="V27" i="49" s="1"/>
  <c r="G25" i="49"/>
  <c r="V25" i="49" s="1"/>
  <c r="G23" i="49"/>
  <c r="V23" i="49" s="1"/>
  <c r="G21" i="49"/>
  <c r="V21" i="49" s="1"/>
  <c r="G19" i="49"/>
  <c r="V19" i="49" s="1"/>
  <c r="G17" i="49"/>
  <c r="V17" i="49" s="1"/>
  <c r="G15" i="49"/>
  <c r="V15" i="49" s="1"/>
  <c r="G13" i="49"/>
  <c r="V13" i="49" s="1"/>
  <c r="G11" i="49"/>
  <c r="V11" i="49" s="1"/>
  <c r="G9" i="49"/>
  <c r="V9" i="49" s="1"/>
  <c r="I259" i="49"/>
  <c r="X259" i="49" s="1"/>
  <c r="I227" i="49"/>
  <c r="X227" i="49" s="1"/>
  <c r="I195" i="49"/>
  <c r="X195" i="49" s="1"/>
  <c r="I163" i="49"/>
  <c r="X163" i="49" s="1"/>
  <c r="G150" i="49"/>
  <c r="V150" i="49" s="1"/>
  <c r="I147" i="49"/>
  <c r="X147" i="49" s="1"/>
  <c r="J90" i="49"/>
  <c r="Y90" i="49" s="1"/>
  <c r="J88" i="49"/>
  <c r="Y88" i="49" s="1"/>
  <c r="J86" i="49"/>
  <c r="Y86" i="49" s="1"/>
  <c r="J84" i="49"/>
  <c r="Y84" i="49" s="1"/>
  <c r="J82" i="49"/>
  <c r="Y82" i="49" s="1"/>
  <c r="J80" i="49"/>
  <c r="Y80" i="49" s="1"/>
  <c r="J78" i="49"/>
  <c r="Y78" i="49" s="1"/>
  <c r="J76" i="49"/>
  <c r="Y76" i="49" s="1"/>
  <c r="J74" i="49"/>
  <c r="Y74" i="49" s="1"/>
  <c r="J72" i="49"/>
  <c r="Y72" i="49" s="1"/>
  <c r="J70" i="49"/>
  <c r="Y70" i="49" s="1"/>
  <c r="J68" i="49"/>
  <c r="Y68" i="49" s="1"/>
  <c r="J66" i="49"/>
  <c r="Y66" i="49" s="1"/>
  <c r="J64" i="49"/>
  <c r="Y64" i="49" s="1"/>
  <c r="J62" i="49"/>
  <c r="Y62" i="49" s="1"/>
  <c r="J60" i="49"/>
  <c r="Y60" i="49" s="1"/>
  <c r="J58" i="49"/>
  <c r="Y58" i="49" s="1"/>
  <c r="J56" i="49"/>
  <c r="Y56" i="49" s="1"/>
  <c r="J54" i="49"/>
  <c r="Y54" i="49" s="1"/>
  <c r="J52" i="49"/>
  <c r="Y52" i="49" s="1"/>
  <c r="J50" i="49"/>
  <c r="Y50" i="49" s="1"/>
  <c r="J48" i="49"/>
  <c r="Y48" i="49" s="1"/>
  <c r="J46" i="49"/>
  <c r="Y46" i="49" s="1"/>
  <c r="J44" i="49"/>
  <c r="Y44" i="49" s="1"/>
  <c r="J42" i="49"/>
  <c r="Y42" i="49" s="1"/>
  <c r="J40" i="49"/>
  <c r="Y40" i="49" s="1"/>
  <c r="J38" i="49"/>
  <c r="Y38" i="49" s="1"/>
  <c r="J36" i="49"/>
  <c r="Y36" i="49" s="1"/>
  <c r="J34" i="49"/>
  <c r="Y34" i="49" s="1"/>
  <c r="J32" i="49"/>
  <c r="Y32" i="49" s="1"/>
  <c r="J30" i="49"/>
  <c r="Y30" i="49" s="1"/>
  <c r="J28" i="49"/>
  <c r="Y28" i="49" s="1"/>
  <c r="J26" i="49"/>
  <c r="Y26" i="49" s="1"/>
  <c r="J24" i="49"/>
  <c r="Y24" i="49" s="1"/>
  <c r="J22" i="49"/>
  <c r="Y22" i="49" s="1"/>
  <c r="J20" i="49"/>
  <c r="Y20" i="49" s="1"/>
  <c r="J18" i="49"/>
  <c r="Y18" i="49" s="1"/>
  <c r="J16" i="49"/>
  <c r="Y16" i="49" s="1"/>
  <c r="J14" i="49"/>
  <c r="Y14" i="49" s="1"/>
  <c r="J12" i="49"/>
  <c r="Y12" i="49" s="1"/>
  <c r="J10" i="49"/>
  <c r="Y10" i="49" s="1"/>
  <c r="G8" i="49"/>
  <c r="V8" i="49" s="1"/>
  <c r="G93" i="49"/>
  <c r="V93" i="49" s="1"/>
  <c r="G101" i="49"/>
  <c r="V101" i="49" s="1"/>
  <c r="G109" i="49"/>
  <c r="V109" i="49" s="1"/>
  <c r="J111" i="49"/>
  <c r="Y111" i="49" s="1"/>
  <c r="G117" i="49"/>
  <c r="V117" i="49" s="1"/>
  <c r="G125" i="49"/>
  <c r="V125" i="49" s="1"/>
  <c r="J127" i="49"/>
  <c r="Y127" i="49" s="1"/>
  <c r="G133" i="49"/>
  <c r="V133" i="49" s="1"/>
  <c r="G141" i="49"/>
  <c r="V141" i="49" s="1"/>
  <c r="J144" i="49"/>
  <c r="Y144" i="49" s="1"/>
  <c r="J160" i="49"/>
  <c r="Y160" i="49" s="1"/>
  <c r="I188" i="49"/>
  <c r="X188" i="49" s="1"/>
  <c r="I220" i="49"/>
  <c r="X220" i="49" s="1"/>
  <c r="I238" i="49"/>
  <c r="X238" i="49" s="1"/>
  <c r="I252" i="49"/>
  <c r="X252" i="49" s="1"/>
  <c r="G6" i="49"/>
  <c r="V6" i="49" s="1"/>
  <c r="G97" i="49"/>
  <c r="V97" i="49" s="1"/>
  <c r="G105" i="49"/>
  <c r="V105" i="49" s="1"/>
  <c r="J107" i="49"/>
  <c r="Y107" i="49" s="1"/>
  <c r="G113" i="49"/>
  <c r="V113" i="49" s="1"/>
  <c r="G121" i="49"/>
  <c r="V121" i="49" s="1"/>
  <c r="J123" i="49"/>
  <c r="Y123" i="49" s="1"/>
  <c r="G129" i="49"/>
  <c r="V129" i="49" s="1"/>
  <c r="G137" i="49"/>
  <c r="V137" i="49" s="1"/>
  <c r="J152" i="49"/>
  <c r="Y152" i="49" s="1"/>
  <c r="I172" i="49"/>
  <c r="X172" i="49" s="1"/>
  <c r="I204" i="49"/>
  <c r="X204" i="49" s="1"/>
  <c r="I236" i="49"/>
  <c r="X236" i="49" s="1"/>
  <c r="I254" i="49"/>
  <c r="X254" i="49" s="1"/>
  <c r="H95" i="49"/>
  <c r="W95" i="49" s="1"/>
  <c r="I95" i="49"/>
  <c r="X95" i="49" s="1"/>
  <c r="H131" i="49"/>
  <c r="W131" i="49" s="1"/>
  <c r="I131" i="49"/>
  <c r="X131" i="49" s="1"/>
  <c r="H135" i="49"/>
  <c r="W135" i="49" s="1"/>
  <c r="I135" i="49"/>
  <c r="X135" i="49" s="1"/>
  <c r="H139" i="49"/>
  <c r="W139" i="49" s="1"/>
  <c r="I139" i="49"/>
  <c r="X139" i="49" s="1"/>
  <c r="G176" i="49"/>
  <c r="V176" i="49" s="1"/>
  <c r="H176" i="49"/>
  <c r="W176" i="49" s="1"/>
  <c r="J176" i="49"/>
  <c r="Y176" i="49" s="1"/>
  <c r="G208" i="49"/>
  <c r="V208" i="49" s="1"/>
  <c r="H208" i="49"/>
  <c r="W208" i="49" s="1"/>
  <c r="J208" i="49"/>
  <c r="Y208" i="49" s="1"/>
  <c r="G224" i="49"/>
  <c r="V224" i="49" s="1"/>
  <c r="H224" i="49"/>
  <c r="W224" i="49" s="1"/>
  <c r="J224" i="49"/>
  <c r="Y224" i="49" s="1"/>
  <c r="H94" i="49"/>
  <c r="W94" i="49" s="1"/>
  <c r="I94" i="49"/>
  <c r="X94" i="49" s="1"/>
  <c r="H98" i="49"/>
  <c r="W98" i="49" s="1"/>
  <c r="I98" i="49"/>
  <c r="X98" i="49" s="1"/>
  <c r="H102" i="49"/>
  <c r="W102" i="49" s="1"/>
  <c r="I102" i="49"/>
  <c r="X102" i="49" s="1"/>
  <c r="H106" i="49"/>
  <c r="W106" i="49" s="1"/>
  <c r="I106" i="49"/>
  <c r="X106" i="49" s="1"/>
  <c r="H110" i="49"/>
  <c r="W110" i="49" s="1"/>
  <c r="I110" i="49"/>
  <c r="X110" i="49" s="1"/>
  <c r="H114" i="49"/>
  <c r="W114" i="49" s="1"/>
  <c r="I114" i="49"/>
  <c r="X114" i="49" s="1"/>
  <c r="H118" i="49"/>
  <c r="W118" i="49" s="1"/>
  <c r="I118" i="49"/>
  <c r="X118" i="49" s="1"/>
  <c r="H122" i="49"/>
  <c r="W122" i="49" s="1"/>
  <c r="I122" i="49"/>
  <c r="X122" i="49" s="1"/>
  <c r="H126" i="49"/>
  <c r="W126" i="49" s="1"/>
  <c r="I126" i="49"/>
  <c r="X126" i="49" s="1"/>
  <c r="H130" i="49"/>
  <c r="W130" i="49" s="1"/>
  <c r="I130" i="49"/>
  <c r="X130" i="49" s="1"/>
  <c r="H134" i="49"/>
  <c r="W134" i="49" s="1"/>
  <c r="I134" i="49"/>
  <c r="X134" i="49" s="1"/>
  <c r="H138" i="49"/>
  <c r="W138" i="49" s="1"/>
  <c r="I138" i="49"/>
  <c r="X138" i="49" s="1"/>
  <c r="G169" i="49"/>
  <c r="V169" i="49" s="1"/>
  <c r="J169" i="49"/>
  <c r="Y169" i="49" s="1"/>
  <c r="H169" i="49"/>
  <c r="W169" i="49" s="1"/>
  <c r="I169" i="49"/>
  <c r="X169" i="49" s="1"/>
  <c r="G177" i="49"/>
  <c r="V177" i="49" s="1"/>
  <c r="J177" i="49"/>
  <c r="Y177" i="49" s="1"/>
  <c r="H177" i="49"/>
  <c r="W177" i="49" s="1"/>
  <c r="I177" i="49"/>
  <c r="X177" i="49" s="1"/>
  <c r="G185" i="49"/>
  <c r="V185" i="49" s="1"/>
  <c r="J185" i="49"/>
  <c r="Y185" i="49" s="1"/>
  <c r="H185" i="49"/>
  <c r="W185" i="49" s="1"/>
  <c r="I185" i="49"/>
  <c r="X185" i="49" s="1"/>
  <c r="G193" i="49"/>
  <c r="V193" i="49" s="1"/>
  <c r="J193" i="49"/>
  <c r="Y193" i="49" s="1"/>
  <c r="H193" i="49"/>
  <c r="W193" i="49" s="1"/>
  <c r="I193" i="49"/>
  <c r="X193" i="49" s="1"/>
  <c r="G201" i="49"/>
  <c r="V201" i="49" s="1"/>
  <c r="J201" i="49"/>
  <c r="Y201" i="49" s="1"/>
  <c r="H201" i="49"/>
  <c r="W201" i="49" s="1"/>
  <c r="I201" i="49"/>
  <c r="X201" i="49" s="1"/>
  <c r="G209" i="49"/>
  <c r="V209" i="49" s="1"/>
  <c r="J209" i="49"/>
  <c r="Y209" i="49" s="1"/>
  <c r="H209" i="49"/>
  <c r="W209" i="49" s="1"/>
  <c r="I209" i="49"/>
  <c r="X209" i="49" s="1"/>
  <c r="G217" i="49"/>
  <c r="V217" i="49" s="1"/>
  <c r="J217" i="49"/>
  <c r="Y217" i="49" s="1"/>
  <c r="H217" i="49"/>
  <c r="W217" i="49" s="1"/>
  <c r="I217" i="49"/>
  <c r="X217" i="49" s="1"/>
  <c r="G225" i="49"/>
  <c r="V225" i="49" s="1"/>
  <c r="J225" i="49"/>
  <c r="Y225" i="49" s="1"/>
  <c r="H225" i="49"/>
  <c r="W225" i="49" s="1"/>
  <c r="I225" i="49"/>
  <c r="X225" i="49" s="1"/>
  <c r="G233" i="49"/>
  <c r="V233" i="49" s="1"/>
  <c r="J233" i="49"/>
  <c r="Y233" i="49" s="1"/>
  <c r="H233" i="49"/>
  <c r="W233" i="49" s="1"/>
  <c r="I233" i="49"/>
  <c r="X233" i="49" s="1"/>
  <c r="G241" i="49"/>
  <c r="V241" i="49" s="1"/>
  <c r="J241" i="49"/>
  <c r="Y241" i="49" s="1"/>
  <c r="H241" i="49"/>
  <c r="W241" i="49" s="1"/>
  <c r="I241" i="49"/>
  <c r="X241" i="49" s="1"/>
  <c r="G249" i="49"/>
  <c r="V249" i="49" s="1"/>
  <c r="J249" i="49"/>
  <c r="Y249" i="49" s="1"/>
  <c r="H249" i="49"/>
  <c r="W249" i="49" s="1"/>
  <c r="I249" i="49"/>
  <c r="X249" i="49" s="1"/>
  <c r="G257" i="49"/>
  <c r="V257" i="49" s="1"/>
  <c r="J257" i="49"/>
  <c r="Y257" i="49" s="1"/>
  <c r="H257" i="49"/>
  <c r="W257" i="49" s="1"/>
  <c r="I257" i="49"/>
  <c r="X257" i="49" s="1"/>
  <c r="G276" i="49"/>
  <c r="V276" i="49" s="1"/>
  <c r="H276" i="49"/>
  <c r="W276" i="49" s="1"/>
  <c r="I276" i="49"/>
  <c r="X276" i="49" s="1"/>
  <c r="J276" i="49"/>
  <c r="Y276" i="49" s="1"/>
  <c r="G292" i="49"/>
  <c r="V292" i="49" s="1"/>
  <c r="H292" i="49"/>
  <c r="W292" i="49" s="1"/>
  <c r="I292" i="49"/>
  <c r="X292" i="49" s="1"/>
  <c r="J292" i="49"/>
  <c r="Y292" i="49" s="1"/>
  <c r="G308" i="49"/>
  <c r="V308" i="49" s="1"/>
  <c r="H308" i="49"/>
  <c r="W308" i="49" s="1"/>
  <c r="I308" i="49"/>
  <c r="X308" i="49" s="1"/>
  <c r="J308" i="49"/>
  <c r="Y308" i="49" s="1"/>
  <c r="G324" i="49"/>
  <c r="V324" i="49" s="1"/>
  <c r="H324" i="49"/>
  <c r="W324" i="49" s="1"/>
  <c r="I324" i="49"/>
  <c r="X324" i="49" s="1"/>
  <c r="J324" i="49"/>
  <c r="Y324" i="49" s="1"/>
  <c r="G340" i="49"/>
  <c r="V340" i="49" s="1"/>
  <c r="H340" i="49"/>
  <c r="W340" i="49" s="1"/>
  <c r="I340" i="49"/>
  <c r="X340" i="49" s="1"/>
  <c r="J340" i="49"/>
  <c r="Y340" i="49" s="1"/>
  <c r="G356" i="49"/>
  <c r="V356" i="49" s="1"/>
  <c r="H356" i="49"/>
  <c r="W356" i="49" s="1"/>
  <c r="I356" i="49"/>
  <c r="X356" i="49" s="1"/>
  <c r="J356" i="49"/>
  <c r="Y356" i="49" s="1"/>
  <c r="J5" i="49"/>
  <c r="Y5" i="49" s="1"/>
  <c r="J7" i="49"/>
  <c r="Y7" i="49" s="1"/>
  <c r="I3" i="49"/>
  <c r="X3" i="49" s="1"/>
  <c r="I4" i="49"/>
  <c r="X4" i="49" s="1"/>
  <c r="I5" i="49"/>
  <c r="X5" i="49" s="1"/>
  <c r="I6" i="49"/>
  <c r="X6" i="49" s="1"/>
  <c r="I7" i="49"/>
  <c r="X7" i="49" s="1"/>
  <c r="I8" i="49"/>
  <c r="X8" i="49" s="1"/>
  <c r="H9" i="49"/>
  <c r="W9" i="49" s="1"/>
  <c r="I10" i="49"/>
  <c r="X10" i="49" s="1"/>
  <c r="H11" i="49"/>
  <c r="W11" i="49" s="1"/>
  <c r="I12" i="49"/>
  <c r="X12" i="49" s="1"/>
  <c r="H13" i="49"/>
  <c r="W13" i="49" s="1"/>
  <c r="I14" i="49"/>
  <c r="X14" i="49" s="1"/>
  <c r="H15" i="49"/>
  <c r="W15" i="49" s="1"/>
  <c r="I16" i="49"/>
  <c r="X16" i="49" s="1"/>
  <c r="H17" i="49"/>
  <c r="W17" i="49" s="1"/>
  <c r="I18" i="49"/>
  <c r="X18" i="49" s="1"/>
  <c r="H19" i="49"/>
  <c r="W19" i="49" s="1"/>
  <c r="I20" i="49"/>
  <c r="X20" i="49" s="1"/>
  <c r="H21" i="49"/>
  <c r="W21" i="49" s="1"/>
  <c r="I22" i="49"/>
  <c r="X22" i="49" s="1"/>
  <c r="H23" i="49"/>
  <c r="W23" i="49" s="1"/>
  <c r="I24" i="49"/>
  <c r="X24" i="49" s="1"/>
  <c r="H25" i="49"/>
  <c r="W25" i="49" s="1"/>
  <c r="I26" i="49"/>
  <c r="X26" i="49" s="1"/>
  <c r="H27" i="49"/>
  <c r="W27" i="49" s="1"/>
  <c r="I28" i="49"/>
  <c r="X28" i="49" s="1"/>
  <c r="H29" i="49"/>
  <c r="W29" i="49" s="1"/>
  <c r="I30" i="49"/>
  <c r="X30" i="49" s="1"/>
  <c r="H31" i="49"/>
  <c r="W31" i="49" s="1"/>
  <c r="I32" i="49"/>
  <c r="X32" i="49" s="1"/>
  <c r="H33" i="49"/>
  <c r="W33" i="49" s="1"/>
  <c r="I34" i="49"/>
  <c r="X34" i="49" s="1"/>
  <c r="H35" i="49"/>
  <c r="W35" i="49" s="1"/>
  <c r="I36" i="49"/>
  <c r="X36" i="49" s="1"/>
  <c r="H37" i="49"/>
  <c r="W37" i="49" s="1"/>
  <c r="I38" i="49"/>
  <c r="X38" i="49" s="1"/>
  <c r="H39" i="49"/>
  <c r="W39" i="49" s="1"/>
  <c r="I40" i="49"/>
  <c r="X40" i="49" s="1"/>
  <c r="H41" i="49"/>
  <c r="W41" i="49" s="1"/>
  <c r="I42" i="49"/>
  <c r="X42" i="49" s="1"/>
  <c r="H43" i="49"/>
  <c r="W43" i="49" s="1"/>
  <c r="I44" i="49"/>
  <c r="X44" i="49" s="1"/>
  <c r="H45" i="49"/>
  <c r="W45" i="49" s="1"/>
  <c r="I46" i="49"/>
  <c r="X46" i="49" s="1"/>
  <c r="H47" i="49"/>
  <c r="W47" i="49" s="1"/>
  <c r="I48" i="49"/>
  <c r="X48" i="49" s="1"/>
  <c r="H49" i="49"/>
  <c r="W49" i="49" s="1"/>
  <c r="I50" i="49"/>
  <c r="X50" i="49" s="1"/>
  <c r="H51" i="49"/>
  <c r="W51" i="49" s="1"/>
  <c r="I52" i="49"/>
  <c r="X52" i="49" s="1"/>
  <c r="H53" i="49"/>
  <c r="W53" i="49" s="1"/>
  <c r="I54" i="49"/>
  <c r="X54" i="49" s="1"/>
  <c r="H55" i="49"/>
  <c r="W55" i="49" s="1"/>
  <c r="I56" i="49"/>
  <c r="X56" i="49" s="1"/>
  <c r="H57" i="49"/>
  <c r="W57" i="49" s="1"/>
  <c r="I58" i="49"/>
  <c r="X58" i="49" s="1"/>
  <c r="H59" i="49"/>
  <c r="W59" i="49" s="1"/>
  <c r="I60" i="49"/>
  <c r="X60" i="49" s="1"/>
  <c r="H61" i="49"/>
  <c r="W61" i="49" s="1"/>
  <c r="I62" i="49"/>
  <c r="X62" i="49" s="1"/>
  <c r="H63" i="49"/>
  <c r="W63" i="49" s="1"/>
  <c r="I64" i="49"/>
  <c r="X64" i="49" s="1"/>
  <c r="H65" i="49"/>
  <c r="W65" i="49" s="1"/>
  <c r="I66" i="49"/>
  <c r="X66" i="49" s="1"/>
  <c r="H67" i="49"/>
  <c r="W67" i="49" s="1"/>
  <c r="I68" i="49"/>
  <c r="X68" i="49" s="1"/>
  <c r="H69" i="49"/>
  <c r="W69" i="49" s="1"/>
  <c r="I70" i="49"/>
  <c r="X70" i="49" s="1"/>
  <c r="H71" i="49"/>
  <c r="W71" i="49" s="1"/>
  <c r="I72" i="49"/>
  <c r="X72" i="49" s="1"/>
  <c r="H73" i="49"/>
  <c r="W73" i="49" s="1"/>
  <c r="I74" i="49"/>
  <c r="X74" i="49" s="1"/>
  <c r="H75" i="49"/>
  <c r="W75" i="49" s="1"/>
  <c r="I76" i="49"/>
  <c r="X76" i="49" s="1"/>
  <c r="H77" i="49"/>
  <c r="W77" i="49" s="1"/>
  <c r="I78" i="49"/>
  <c r="X78" i="49" s="1"/>
  <c r="H79" i="49"/>
  <c r="W79" i="49" s="1"/>
  <c r="I80" i="49"/>
  <c r="X80" i="49" s="1"/>
  <c r="H81" i="49"/>
  <c r="W81" i="49" s="1"/>
  <c r="I82" i="49"/>
  <c r="X82" i="49" s="1"/>
  <c r="H83" i="49"/>
  <c r="W83" i="49" s="1"/>
  <c r="I84" i="49"/>
  <c r="X84" i="49" s="1"/>
  <c r="H85" i="49"/>
  <c r="W85" i="49" s="1"/>
  <c r="I86" i="49"/>
  <c r="X86" i="49" s="1"/>
  <c r="H87" i="49"/>
  <c r="W87" i="49" s="1"/>
  <c r="I88" i="49"/>
  <c r="X88" i="49" s="1"/>
  <c r="H89" i="49"/>
  <c r="W89" i="49" s="1"/>
  <c r="I90" i="49"/>
  <c r="X90" i="49" s="1"/>
  <c r="H91" i="49"/>
  <c r="W91" i="49" s="1"/>
  <c r="J92" i="49"/>
  <c r="Y92" i="49" s="1"/>
  <c r="J96" i="49"/>
  <c r="Y96" i="49" s="1"/>
  <c r="J100" i="49"/>
  <c r="Y100" i="49" s="1"/>
  <c r="J104" i="49"/>
  <c r="Y104" i="49" s="1"/>
  <c r="J108" i="49"/>
  <c r="Y108" i="49" s="1"/>
  <c r="J112" i="49"/>
  <c r="Y112" i="49" s="1"/>
  <c r="J116" i="49"/>
  <c r="Y116" i="49" s="1"/>
  <c r="J120" i="49"/>
  <c r="Y120" i="49" s="1"/>
  <c r="J124" i="49"/>
  <c r="Y124" i="49" s="1"/>
  <c r="J128" i="49"/>
  <c r="Y128" i="49" s="1"/>
  <c r="J132" i="49"/>
  <c r="Y132" i="49" s="1"/>
  <c r="J136" i="49"/>
  <c r="Y136" i="49" s="1"/>
  <c r="J140" i="49"/>
  <c r="Y140" i="49" s="1"/>
  <c r="H146" i="49"/>
  <c r="W146" i="49" s="1"/>
  <c r="H147" i="49"/>
  <c r="W147" i="49" s="1"/>
  <c r="I148" i="49"/>
  <c r="X148" i="49" s="1"/>
  <c r="G149" i="49"/>
  <c r="V149" i="49" s="1"/>
  <c r="H154" i="49"/>
  <c r="W154" i="49" s="1"/>
  <c r="H155" i="49"/>
  <c r="W155" i="49" s="1"/>
  <c r="I156" i="49"/>
  <c r="X156" i="49" s="1"/>
  <c r="G157" i="49"/>
  <c r="V157" i="49" s="1"/>
  <c r="H162" i="49"/>
  <c r="W162" i="49" s="1"/>
  <c r="H163" i="49"/>
  <c r="W163" i="49" s="1"/>
  <c r="J170" i="49"/>
  <c r="Y170" i="49" s="1"/>
  <c r="H171" i="49"/>
  <c r="W171" i="49" s="1"/>
  <c r="J178" i="49"/>
  <c r="Y178" i="49" s="1"/>
  <c r="H179" i="49"/>
  <c r="W179" i="49" s="1"/>
  <c r="J186" i="49"/>
  <c r="Y186" i="49" s="1"/>
  <c r="H187" i="49"/>
  <c r="W187" i="49" s="1"/>
  <c r="J194" i="49"/>
  <c r="Y194" i="49" s="1"/>
  <c r="H195" i="49"/>
  <c r="W195" i="49" s="1"/>
  <c r="J202" i="49"/>
  <c r="Y202" i="49" s="1"/>
  <c r="H203" i="49"/>
  <c r="W203" i="49" s="1"/>
  <c r="J210" i="49"/>
  <c r="Y210" i="49" s="1"/>
  <c r="H211" i="49"/>
  <c r="W211" i="49" s="1"/>
  <c r="J218" i="49"/>
  <c r="Y218" i="49" s="1"/>
  <c r="H219" i="49"/>
  <c r="W219" i="49" s="1"/>
  <c r="J226" i="49"/>
  <c r="Y226" i="49" s="1"/>
  <c r="H227" i="49"/>
  <c r="W227" i="49" s="1"/>
  <c r="J234" i="49"/>
  <c r="Y234" i="49" s="1"/>
  <c r="H235" i="49"/>
  <c r="W235" i="49" s="1"/>
  <c r="J242" i="49"/>
  <c r="Y242" i="49" s="1"/>
  <c r="H243" i="49"/>
  <c r="W243" i="49" s="1"/>
  <c r="J250" i="49"/>
  <c r="Y250" i="49" s="1"/>
  <c r="H251" i="49"/>
  <c r="W251" i="49" s="1"/>
  <c r="J258" i="49"/>
  <c r="Y258" i="49" s="1"/>
  <c r="H259" i="49"/>
  <c r="W259" i="49" s="1"/>
  <c r="I266" i="49"/>
  <c r="X266" i="49" s="1"/>
  <c r="H267" i="49"/>
  <c r="W267" i="49" s="1"/>
  <c r="H269" i="49"/>
  <c r="W269" i="49" s="1"/>
  <c r="J270" i="49"/>
  <c r="Y270" i="49" s="1"/>
  <c r="I282" i="49"/>
  <c r="X282" i="49" s="1"/>
  <c r="H283" i="49"/>
  <c r="W283" i="49" s="1"/>
  <c r="H285" i="49"/>
  <c r="W285" i="49" s="1"/>
  <c r="J286" i="49"/>
  <c r="Y286" i="49" s="1"/>
  <c r="I298" i="49"/>
  <c r="X298" i="49" s="1"/>
  <c r="H299" i="49"/>
  <c r="W299" i="49" s="1"/>
  <c r="H301" i="49"/>
  <c r="W301" i="49" s="1"/>
  <c r="J302" i="49"/>
  <c r="Y302" i="49" s="1"/>
  <c r="I314" i="49"/>
  <c r="X314" i="49" s="1"/>
  <c r="H315" i="49"/>
  <c r="W315" i="49" s="1"/>
  <c r="H317" i="49"/>
  <c r="W317" i="49" s="1"/>
  <c r="J318" i="49"/>
  <c r="Y318" i="49" s="1"/>
  <c r="I330" i="49"/>
  <c r="X330" i="49" s="1"/>
  <c r="H331" i="49"/>
  <c r="W331" i="49" s="1"/>
  <c r="H333" i="49"/>
  <c r="W333" i="49" s="1"/>
  <c r="J334" i="49"/>
  <c r="Y334" i="49" s="1"/>
  <c r="I346" i="49"/>
  <c r="X346" i="49" s="1"/>
  <c r="H347" i="49"/>
  <c r="W347" i="49" s="1"/>
  <c r="H349" i="49"/>
  <c r="W349" i="49" s="1"/>
  <c r="J350" i="49"/>
  <c r="Y350" i="49" s="1"/>
  <c r="I362" i="49"/>
  <c r="X362" i="49" s="1"/>
  <c r="I370" i="49"/>
  <c r="X370" i="49" s="1"/>
  <c r="H371" i="49"/>
  <c r="W371" i="49" s="1"/>
  <c r="H375" i="49"/>
  <c r="W375" i="49" s="1"/>
  <c r="H379" i="49"/>
  <c r="W379" i="49" s="1"/>
  <c r="H383" i="49"/>
  <c r="W383" i="49" s="1"/>
  <c r="H387" i="49"/>
  <c r="W387" i="49" s="1"/>
  <c r="H391" i="49"/>
  <c r="W391" i="49" s="1"/>
  <c r="H395" i="49"/>
  <c r="W395" i="49" s="1"/>
  <c r="H399" i="49"/>
  <c r="W399" i="49" s="1"/>
  <c r="H403" i="49"/>
  <c r="W403" i="49" s="1"/>
  <c r="H407" i="49"/>
  <c r="W407" i="49" s="1"/>
  <c r="H411" i="49"/>
  <c r="W411" i="49" s="1"/>
  <c r="H415" i="49"/>
  <c r="W415" i="49" s="1"/>
  <c r="H419" i="49"/>
  <c r="W419" i="49" s="1"/>
  <c r="I549" i="49"/>
  <c r="X549" i="49" s="1"/>
  <c r="J571" i="49"/>
  <c r="Y571" i="49" s="1"/>
  <c r="G635" i="49"/>
  <c r="V635" i="49" s="1"/>
  <c r="H99" i="49"/>
  <c r="W99" i="49" s="1"/>
  <c r="I99" i="49"/>
  <c r="X99" i="49" s="1"/>
  <c r="H103" i="49"/>
  <c r="W103" i="49" s="1"/>
  <c r="I103" i="49"/>
  <c r="X103" i="49" s="1"/>
  <c r="H115" i="49"/>
  <c r="W115" i="49" s="1"/>
  <c r="I115" i="49"/>
  <c r="X115" i="49" s="1"/>
  <c r="H119" i="49"/>
  <c r="W119" i="49" s="1"/>
  <c r="I119" i="49"/>
  <c r="X119" i="49" s="1"/>
  <c r="G168" i="49"/>
  <c r="V168" i="49" s="1"/>
  <c r="H168" i="49"/>
  <c r="W168" i="49" s="1"/>
  <c r="J168" i="49"/>
  <c r="Y168" i="49" s="1"/>
  <c r="G200" i="49"/>
  <c r="V200" i="49" s="1"/>
  <c r="H200" i="49"/>
  <c r="W200" i="49" s="1"/>
  <c r="J200" i="49"/>
  <c r="Y200" i="49" s="1"/>
  <c r="G232" i="49"/>
  <c r="V232" i="49" s="1"/>
  <c r="H232" i="49"/>
  <c r="W232" i="49" s="1"/>
  <c r="J232" i="49"/>
  <c r="Y232" i="49" s="1"/>
  <c r="G248" i="49"/>
  <c r="V248" i="49" s="1"/>
  <c r="H248" i="49"/>
  <c r="W248" i="49" s="1"/>
  <c r="J248" i="49"/>
  <c r="Y248" i="49" s="1"/>
  <c r="G272" i="49"/>
  <c r="V272" i="49" s="1"/>
  <c r="H272" i="49"/>
  <c r="W272" i="49" s="1"/>
  <c r="I272" i="49"/>
  <c r="X272" i="49" s="1"/>
  <c r="J272" i="49"/>
  <c r="Y272" i="49" s="1"/>
  <c r="G320" i="49"/>
  <c r="V320" i="49" s="1"/>
  <c r="H320" i="49"/>
  <c r="W320" i="49" s="1"/>
  <c r="I320" i="49"/>
  <c r="X320" i="49" s="1"/>
  <c r="J320" i="49"/>
  <c r="Y320" i="49" s="1"/>
  <c r="G336" i="49"/>
  <c r="V336" i="49" s="1"/>
  <c r="H336" i="49"/>
  <c r="W336" i="49" s="1"/>
  <c r="I336" i="49"/>
  <c r="X336" i="49" s="1"/>
  <c r="J336" i="49"/>
  <c r="Y336" i="49" s="1"/>
  <c r="G352" i="49"/>
  <c r="V352" i="49" s="1"/>
  <c r="H352" i="49"/>
  <c r="W352" i="49" s="1"/>
  <c r="I352" i="49"/>
  <c r="X352" i="49" s="1"/>
  <c r="J352" i="49"/>
  <c r="Y352" i="49" s="1"/>
  <c r="G722" i="49"/>
  <c r="V722" i="49" s="1"/>
  <c r="J721" i="49"/>
  <c r="Y721" i="49" s="1"/>
  <c r="J720" i="49"/>
  <c r="Y720" i="49" s="1"/>
  <c r="G718" i="49"/>
  <c r="V718" i="49" s="1"/>
  <c r="J717" i="49"/>
  <c r="Y717" i="49" s="1"/>
  <c r="J716" i="49"/>
  <c r="Y716" i="49" s="1"/>
  <c r="G714" i="49"/>
  <c r="V714" i="49" s="1"/>
  <c r="J713" i="49"/>
  <c r="Y713" i="49" s="1"/>
  <c r="J712" i="49"/>
  <c r="Y712" i="49" s="1"/>
  <c r="G710" i="49"/>
  <c r="V710" i="49" s="1"/>
  <c r="J709" i="49"/>
  <c r="Y709" i="49" s="1"/>
  <c r="J708" i="49"/>
  <c r="Y708" i="49" s="1"/>
  <c r="G706" i="49"/>
  <c r="V706" i="49" s="1"/>
  <c r="J705" i="49"/>
  <c r="Y705" i="49" s="1"/>
  <c r="J704" i="49"/>
  <c r="Y704" i="49" s="1"/>
  <c r="G702" i="49"/>
  <c r="V702" i="49" s="1"/>
  <c r="J701" i="49"/>
  <c r="Y701" i="49" s="1"/>
  <c r="J700" i="49"/>
  <c r="Y700" i="49" s="1"/>
  <c r="G698" i="49"/>
  <c r="V698" i="49" s="1"/>
  <c r="J697" i="49"/>
  <c r="Y697" i="49" s="1"/>
  <c r="J696" i="49"/>
  <c r="Y696" i="49" s="1"/>
  <c r="G694" i="49"/>
  <c r="V694" i="49" s="1"/>
  <c r="J693" i="49"/>
  <c r="Y693" i="49" s="1"/>
  <c r="J692" i="49"/>
  <c r="Y692" i="49" s="1"/>
  <c r="G690" i="49"/>
  <c r="V690" i="49" s="1"/>
  <c r="J689" i="49"/>
  <c r="Y689" i="49" s="1"/>
  <c r="J688" i="49"/>
  <c r="Y688" i="49" s="1"/>
  <c r="G686" i="49"/>
  <c r="V686" i="49" s="1"/>
  <c r="J685" i="49"/>
  <c r="Y685" i="49" s="1"/>
  <c r="J684" i="49"/>
  <c r="Y684" i="49" s="1"/>
  <c r="G682" i="49"/>
  <c r="V682" i="49" s="1"/>
  <c r="J681" i="49"/>
  <c r="Y681" i="49" s="1"/>
  <c r="J679" i="49"/>
  <c r="Y679" i="49" s="1"/>
  <c r="J677" i="49"/>
  <c r="Y677" i="49" s="1"/>
  <c r="J675" i="49"/>
  <c r="Y675" i="49" s="1"/>
  <c r="J673" i="49"/>
  <c r="Y673" i="49" s="1"/>
  <c r="J671" i="49"/>
  <c r="Y671" i="49" s="1"/>
  <c r="J669" i="49"/>
  <c r="Y669" i="49" s="1"/>
  <c r="J667" i="49"/>
  <c r="Y667" i="49" s="1"/>
  <c r="J665" i="49"/>
  <c r="Y665" i="49" s="1"/>
  <c r="J663" i="49"/>
  <c r="Y663" i="49" s="1"/>
  <c r="J661" i="49"/>
  <c r="Y661" i="49" s="1"/>
  <c r="J659" i="49"/>
  <c r="Y659" i="49" s="1"/>
  <c r="J657" i="49"/>
  <c r="Y657" i="49" s="1"/>
  <c r="J655" i="49"/>
  <c r="Y655" i="49" s="1"/>
  <c r="J653" i="49"/>
  <c r="Y653" i="49" s="1"/>
  <c r="J651" i="49"/>
  <c r="Y651" i="49" s="1"/>
  <c r="J649" i="49"/>
  <c r="Y649" i="49" s="1"/>
  <c r="J647" i="49"/>
  <c r="Y647" i="49" s="1"/>
  <c r="J645" i="49"/>
  <c r="Y645" i="49" s="1"/>
  <c r="J643" i="49"/>
  <c r="Y643" i="49" s="1"/>
  <c r="J641" i="49"/>
  <c r="Y641" i="49" s="1"/>
  <c r="J639" i="49"/>
  <c r="Y639" i="49" s="1"/>
  <c r="J637" i="49"/>
  <c r="Y637" i="49" s="1"/>
  <c r="J635" i="49"/>
  <c r="Y635" i="49" s="1"/>
  <c r="J633" i="49"/>
  <c r="Y633" i="49" s="1"/>
  <c r="J631" i="49"/>
  <c r="Y631" i="49" s="1"/>
  <c r="J629" i="49"/>
  <c r="Y629" i="49" s="1"/>
  <c r="J627" i="49"/>
  <c r="Y627" i="49" s="1"/>
  <c r="J625" i="49"/>
  <c r="Y625" i="49" s="1"/>
  <c r="J623" i="49"/>
  <c r="Y623" i="49" s="1"/>
  <c r="J621" i="49"/>
  <c r="Y621" i="49" s="1"/>
  <c r="J619" i="49"/>
  <c r="Y619" i="49" s="1"/>
  <c r="J617" i="49"/>
  <c r="Y617" i="49" s="1"/>
  <c r="J615" i="49"/>
  <c r="Y615" i="49" s="1"/>
  <c r="I722" i="49"/>
  <c r="X722" i="49" s="1"/>
  <c r="I718" i="49"/>
  <c r="X718" i="49" s="1"/>
  <c r="I714" i="49"/>
  <c r="X714" i="49" s="1"/>
  <c r="I710" i="49"/>
  <c r="X710" i="49" s="1"/>
  <c r="I706" i="49"/>
  <c r="X706" i="49" s="1"/>
  <c r="I702" i="49"/>
  <c r="X702" i="49" s="1"/>
  <c r="I698" i="49"/>
  <c r="X698" i="49" s="1"/>
  <c r="I694" i="49"/>
  <c r="X694" i="49" s="1"/>
  <c r="I690" i="49"/>
  <c r="X690" i="49" s="1"/>
  <c r="I686" i="49"/>
  <c r="X686" i="49" s="1"/>
  <c r="I682" i="49"/>
  <c r="X682" i="49" s="1"/>
  <c r="J722" i="49"/>
  <c r="Y722" i="49" s="1"/>
  <c r="G720" i="49"/>
  <c r="V720" i="49" s="1"/>
  <c r="J718" i="49"/>
  <c r="Y718" i="49" s="1"/>
  <c r="G716" i="49"/>
  <c r="V716" i="49" s="1"/>
  <c r="J714" i="49"/>
  <c r="Y714" i="49" s="1"/>
  <c r="G712" i="49"/>
  <c r="V712" i="49" s="1"/>
  <c r="J710" i="49"/>
  <c r="Y710" i="49" s="1"/>
  <c r="G708" i="49"/>
  <c r="V708" i="49" s="1"/>
  <c r="J706" i="49"/>
  <c r="Y706" i="49" s="1"/>
  <c r="G704" i="49"/>
  <c r="V704" i="49" s="1"/>
  <c r="J702" i="49"/>
  <c r="Y702" i="49" s="1"/>
  <c r="G700" i="49"/>
  <c r="V700" i="49" s="1"/>
  <c r="J698" i="49"/>
  <c r="Y698" i="49" s="1"/>
  <c r="G696" i="49"/>
  <c r="V696" i="49" s="1"/>
  <c r="J694" i="49"/>
  <c r="Y694" i="49" s="1"/>
  <c r="G692" i="49"/>
  <c r="V692" i="49" s="1"/>
  <c r="J690" i="49"/>
  <c r="Y690" i="49" s="1"/>
  <c r="G688" i="49"/>
  <c r="V688" i="49" s="1"/>
  <c r="J686" i="49"/>
  <c r="Y686" i="49" s="1"/>
  <c r="G684" i="49"/>
  <c r="V684" i="49" s="1"/>
  <c r="J682" i="49"/>
  <c r="Y682" i="49" s="1"/>
  <c r="G721" i="49"/>
  <c r="V721" i="49" s="1"/>
  <c r="I708" i="49"/>
  <c r="X708" i="49" s="1"/>
  <c r="G705" i="49"/>
  <c r="V705" i="49" s="1"/>
  <c r="I692" i="49"/>
  <c r="X692" i="49" s="1"/>
  <c r="G689" i="49"/>
  <c r="V689" i="49" s="1"/>
  <c r="I679" i="49"/>
  <c r="X679" i="49" s="1"/>
  <c r="I675" i="49"/>
  <c r="X675" i="49" s="1"/>
  <c r="I671" i="49"/>
  <c r="X671" i="49" s="1"/>
  <c r="I667" i="49"/>
  <c r="X667" i="49" s="1"/>
  <c r="I663" i="49"/>
  <c r="X663" i="49" s="1"/>
  <c r="I659" i="49"/>
  <c r="X659" i="49" s="1"/>
  <c r="I655" i="49"/>
  <c r="X655" i="49" s="1"/>
  <c r="I651" i="49"/>
  <c r="X651" i="49" s="1"/>
  <c r="I647" i="49"/>
  <c r="X647" i="49" s="1"/>
  <c r="I643" i="49"/>
  <c r="X643" i="49" s="1"/>
  <c r="I639" i="49"/>
  <c r="X639" i="49" s="1"/>
  <c r="I635" i="49"/>
  <c r="X635" i="49" s="1"/>
  <c r="I631" i="49"/>
  <c r="X631" i="49" s="1"/>
  <c r="I627" i="49"/>
  <c r="X627" i="49" s="1"/>
  <c r="I623" i="49"/>
  <c r="X623" i="49" s="1"/>
  <c r="I619" i="49"/>
  <c r="X619" i="49" s="1"/>
  <c r="I615" i="49"/>
  <c r="X615" i="49" s="1"/>
  <c r="I613" i="49"/>
  <c r="X613" i="49" s="1"/>
  <c r="I611" i="49"/>
  <c r="X611" i="49" s="1"/>
  <c r="I609" i="49"/>
  <c r="X609" i="49" s="1"/>
  <c r="I607" i="49"/>
  <c r="X607" i="49" s="1"/>
  <c r="I605" i="49"/>
  <c r="X605" i="49" s="1"/>
  <c r="I603" i="49"/>
  <c r="X603" i="49" s="1"/>
  <c r="I601" i="49"/>
  <c r="X601" i="49" s="1"/>
  <c r="I599" i="49"/>
  <c r="X599" i="49" s="1"/>
  <c r="I597" i="49"/>
  <c r="X597" i="49" s="1"/>
  <c r="I595" i="49"/>
  <c r="X595" i="49" s="1"/>
  <c r="I593" i="49"/>
  <c r="X593" i="49" s="1"/>
  <c r="I591" i="49"/>
  <c r="X591" i="49" s="1"/>
  <c r="I590" i="49"/>
  <c r="X590" i="49" s="1"/>
  <c r="H587" i="49"/>
  <c r="W587" i="49" s="1"/>
  <c r="I586" i="49"/>
  <c r="X586" i="49" s="1"/>
  <c r="H583" i="49"/>
  <c r="W583" i="49" s="1"/>
  <c r="I582" i="49"/>
  <c r="X582" i="49" s="1"/>
  <c r="H579" i="49"/>
  <c r="W579" i="49" s="1"/>
  <c r="I578" i="49"/>
  <c r="X578" i="49" s="1"/>
  <c r="H575" i="49"/>
  <c r="W575" i="49" s="1"/>
  <c r="I574" i="49"/>
  <c r="X574" i="49" s="1"/>
  <c r="H571" i="49"/>
  <c r="W571" i="49" s="1"/>
  <c r="I570" i="49"/>
  <c r="X570" i="49" s="1"/>
  <c r="H567" i="49"/>
  <c r="W567" i="49" s="1"/>
  <c r="I566" i="49"/>
  <c r="X566" i="49" s="1"/>
  <c r="H563" i="49"/>
  <c r="W563" i="49" s="1"/>
  <c r="I562" i="49"/>
  <c r="X562" i="49" s="1"/>
  <c r="H559" i="49"/>
  <c r="W559" i="49" s="1"/>
  <c r="I558" i="49"/>
  <c r="X558" i="49" s="1"/>
  <c r="H555" i="49"/>
  <c r="W555" i="49" s="1"/>
  <c r="I554" i="49"/>
  <c r="X554" i="49" s="1"/>
  <c r="H551" i="49"/>
  <c r="W551" i="49" s="1"/>
  <c r="I550" i="49"/>
  <c r="X550" i="49" s="1"/>
  <c r="H547" i="49"/>
  <c r="W547" i="49" s="1"/>
  <c r="I546" i="49"/>
  <c r="X546" i="49" s="1"/>
  <c r="H543" i="49"/>
  <c r="W543" i="49" s="1"/>
  <c r="I542" i="49"/>
  <c r="X542" i="49" s="1"/>
  <c r="H539" i="49"/>
  <c r="W539" i="49" s="1"/>
  <c r="I538" i="49"/>
  <c r="X538" i="49" s="1"/>
  <c r="I720" i="49"/>
  <c r="X720" i="49" s="1"/>
  <c r="G717" i="49"/>
  <c r="V717" i="49" s="1"/>
  <c r="I704" i="49"/>
  <c r="X704" i="49" s="1"/>
  <c r="G701" i="49"/>
  <c r="V701" i="49" s="1"/>
  <c r="I688" i="49"/>
  <c r="X688" i="49" s="1"/>
  <c r="G685" i="49"/>
  <c r="V685" i="49" s="1"/>
  <c r="J613" i="49"/>
  <c r="Y613" i="49" s="1"/>
  <c r="J611" i="49"/>
  <c r="Y611" i="49" s="1"/>
  <c r="J609" i="49"/>
  <c r="Y609" i="49" s="1"/>
  <c r="J607" i="49"/>
  <c r="Y607" i="49" s="1"/>
  <c r="J605" i="49"/>
  <c r="Y605" i="49" s="1"/>
  <c r="J603" i="49"/>
  <c r="Y603" i="49" s="1"/>
  <c r="J601" i="49"/>
  <c r="Y601" i="49" s="1"/>
  <c r="J599" i="49"/>
  <c r="Y599" i="49" s="1"/>
  <c r="J597" i="49"/>
  <c r="Y597" i="49" s="1"/>
  <c r="J595" i="49"/>
  <c r="Y595" i="49" s="1"/>
  <c r="J593" i="49"/>
  <c r="Y593" i="49" s="1"/>
  <c r="J591" i="49"/>
  <c r="Y591" i="49" s="1"/>
  <c r="H588" i="49"/>
  <c r="W588" i="49" s="1"/>
  <c r="I587" i="49"/>
  <c r="X587" i="49" s="1"/>
  <c r="H584" i="49"/>
  <c r="W584" i="49" s="1"/>
  <c r="I583" i="49"/>
  <c r="X583" i="49" s="1"/>
  <c r="H580" i="49"/>
  <c r="W580" i="49" s="1"/>
  <c r="I579" i="49"/>
  <c r="X579" i="49" s="1"/>
  <c r="H576" i="49"/>
  <c r="W576" i="49" s="1"/>
  <c r="I575" i="49"/>
  <c r="X575" i="49" s="1"/>
  <c r="H572" i="49"/>
  <c r="W572" i="49" s="1"/>
  <c r="I571" i="49"/>
  <c r="X571" i="49" s="1"/>
  <c r="H568" i="49"/>
  <c r="W568" i="49" s="1"/>
  <c r="I567" i="49"/>
  <c r="X567" i="49" s="1"/>
  <c r="H564" i="49"/>
  <c r="W564" i="49" s="1"/>
  <c r="I563" i="49"/>
  <c r="X563" i="49" s="1"/>
  <c r="H560" i="49"/>
  <c r="W560" i="49" s="1"/>
  <c r="I559" i="49"/>
  <c r="X559" i="49" s="1"/>
  <c r="H556" i="49"/>
  <c r="W556" i="49" s="1"/>
  <c r="I555" i="49"/>
  <c r="X555" i="49" s="1"/>
  <c r="H552" i="49"/>
  <c r="W552" i="49" s="1"/>
  <c r="I551" i="49"/>
  <c r="X551" i="49" s="1"/>
  <c r="H548" i="49"/>
  <c r="W548" i="49" s="1"/>
  <c r="I547" i="49"/>
  <c r="X547" i="49" s="1"/>
  <c r="H544" i="49"/>
  <c r="W544" i="49" s="1"/>
  <c r="I543" i="49"/>
  <c r="X543" i="49" s="1"/>
  <c r="H540" i="49"/>
  <c r="W540" i="49" s="1"/>
  <c r="I539" i="49"/>
  <c r="X539" i="49" s="1"/>
  <c r="I716" i="49"/>
  <c r="X716" i="49" s="1"/>
  <c r="G713" i="49"/>
  <c r="V713" i="49" s="1"/>
  <c r="I700" i="49"/>
  <c r="X700" i="49" s="1"/>
  <c r="G697" i="49"/>
  <c r="V697" i="49" s="1"/>
  <c r="I684" i="49"/>
  <c r="X684" i="49" s="1"/>
  <c r="I681" i="49"/>
  <c r="X681" i="49" s="1"/>
  <c r="I677" i="49"/>
  <c r="X677" i="49" s="1"/>
  <c r="I673" i="49"/>
  <c r="X673" i="49" s="1"/>
  <c r="I669" i="49"/>
  <c r="X669" i="49" s="1"/>
  <c r="I665" i="49"/>
  <c r="X665" i="49" s="1"/>
  <c r="I661" i="49"/>
  <c r="X661" i="49" s="1"/>
  <c r="I657" i="49"/>
  <c r="X657" i="49" s="1"/>
  <c r="I653" i="49"/>
  <c r="X653" i="49" s="1"/>
  <c r="I649" i="49"/>
  <c r="X649" i="49" s="1"/>
  <c r="I645" i="49"/>
  <c r="X645" i="49" s="1"/>
  <c r="I641" i="49"/>
  <c r="X641" i="49" s="1"/>
  <c r="I637" i="49"/>
  <c r="X637" i="49" s="1"/>
  <c r="I633" i="49"/>
  <c r="X633" i="49" s="1"/>
  <c r="I629" i="49"/>
  <c r="X629" i="49" s="1"/>
  <c r="I625" i="49"/>
  <c r="X625" i="49" s="1"/>
  <c r="I621" i="49"/>
  <c r="X621" i="49" s="1"/>
  <c r="I617" i="49"/>
  <c r="X617" i="49" s="1"/>
  <c r="H589" i="49"/>
  <c r="W589" i="49" s="1"/>
  <c r="I588" i="49"/>
  <c r="X588" i="49" s="1"/>
  <c r="H585" i="49"/>
  <c r="W585" i="49" s="1"/>
  <c r="I584" i="49"/>
  <c r="X584" i="49" s="1"/>
  <c r="H581" i="49"/>
  <c r="W581" i="49" s="1"/>
  <c r="I580" i="49"/>
  <c r="X580" i="49" s="1"/>
  <c r="H577" i="49"/>
  <c r="W577" i="49" s="1"/>
  <c r="I576" i="49"/>
  <c r="X576" i="49" s="1"/>
  <c r="H573" i="49"/>
  <c r="W573" i="49" s="1"/>
  <c r="I572" i="49"/>
  <c r="X572" i="49" s="1"/>
  <c r="H569" i="49"/>
  <c r="W569" i="49" s="1"/>
  <c r="I568" i="49"/>
  <c r="X568" i="49" s="1"/>
  <c r="H565" i="49"/>
  <c r="W565" i="49" s="1"/>
  <c r="I564" i="49"/>
  <c r="X564" i="49" s="1"/>
  <c r="H561" i="49"/>
  <c r="W561" i="49" s="1"/>
  <c r="I560" i="49"/>
  <c r="X560" i="49" s="1"/>
  <c r="H557" i="49"/>
  <c r="W557" i="49" s="1"/>
  <c r="I556" i="49"/>
  <c r="X556" i="49" s="1"/>
  <c r="H553" i="49"/>
  <c r="W553" i="49" s="1"/>
  <c r="I552" i="49"/>
  <c r="X552" i="49" s="1"/>
  <c r="H549" i="49"/>
  <c r="W549" i="49" s="1"/>
  <c r="I548" i="49"/>
  <c r="X548" i="49" s="1"/>
  <c r="H545" i="49"/>
  <c r="W545" i="49" s="1"/>
  <c r="I544" i="49"/>
  <c r="X544" i="49" s="1"/>
  <c r="H541" i="49"/>
  <c r="W541" i="49" s="1"/>
  <c r="I540" i="49"/>
  <c r="X540" i="49" s="1"/>
  <c r="H537" i="49"/>
  <c r="W537" i="49" s="1"/>
  <c r="H535" i="49"/>
  <c r="W535" i="49" s="1"/>
  <c r="H533" i="49"/>
  <c r="W533" i="49" s="1"/>
  <c r="H531" i="49"/>
  <c r="W531" i="49" s="1"/>
  <c r="H529" i="49"/>
  <c r="W529" i="49" s="1"/>
  <c r="H527" i="49"/>
  <c r="W527" i="49" s="1"/>
  <c r="H525" i="49"/>
  <c r="W525" i="49" s="1"/>
  <c r="H523" i="49"/>
  <c r="W523" i="49" s="1"/>
  <c r="H521" i="49"/>
  <c r="W521" i="49" s="1"/>
  <c r="H519" i="49"/>
  <c r="W519" i="49" s="1"/>
  <c r="H517" i="49"/>
  <c r="W517" i="49" s="1"/>
  <c r="H515" i="49"/>
  <c r="W515" i="49" s="1"/>
  <c r="H513" i="49"/>
  <c r="W513" i="49" s="1"/>
  <c r="H511" i="49"/>
  <c r="W511" i="49" s="1"/>
  <c r="H509" i="49"/>
  <c r="W509" i="49" s="1"/>
  <c r="H507" i="49"/>
  <c r="W507" i="49" s="1"/>
  <c r="H505" i="49"/>
  <c r="W505" i="49" s="1"/>
  <c r="H503" i="49"/>
  <c r="W503" i="49" s="1"/>
  <c r="H501" i="49"/>
  <c r="W501" i="49" s="1"/>
  <c r="H499" i="49"/>
  <c r="W499" i="49" s="1"/>
  <c r="H497" i="49"/>
  <c r="W497" i="49" s="1"/>
  <c r="H495" i="49"/>
  <c r="W495" i="49" s="1"/>
  <c r="H493" i="49"/>
  <c r="W493" i="49" s="1"/>
  <c r="H491" i="49"/>
  <c r="W491" i="49" s="1"/>
  <c r="H489" i="49"/>
  <c r="W489" i="49" s="1"/>
  <c r="H487" i="49"/>
  <c r="W487" i="49" s="1"/>
  <c r="H485" i="49"/>
  <c r="W485" i="49" s="1"/>
  <c r="H483" i="49"/>
  <c r="W483" i="49" s="1"/>
  <c r="H481" i="49"/>
  <c r="W481" i="49" s="1"/>
  <c r="H479" i="49"/>
  <c r="W479" i="49" s="1"/>
  <c r="H477" i="49"/>
  <c r="W477" i="49" s="1"/>
  <c r="H475" i="49"/>
  <c r="W475" i="49" s="1"/>
  <c r="H473" i="49"/>
  <c r="W473" i="49" s="1"/>
  <c r="H471" i="49"/>
  <c r="W471" i="49" s="1"/>
  <c r="H469" i="49"/>
  <c r="W469" i="49" s="1"/>
  <c r="H467" i="49"/>
  <c r="W467" i="49" s="1"/>
  <c r="H465" i="49"/>
  <c r="W465" i="49" s="1"/>
  <c r="H463" i="49"/>
  <c r="W463" i="49" s="1"/>
  <c r="H461" i="49"/>
  <c r="W461" i="49" s="1"/>
  <c r="H459" i="49"/>
  <c r="W459" i="49" s="1"/>
  <c r="H457" i="49"/>
  <c r="W457" i="49" s="1"/>
  <c r="H455" i="49"/>
  <c r="W455" i="49" s="1"/>
  <c r="H453" i="49"/>
  <c r="W453" i="49" s="1"/>
  <c r="H451" i="49"/>
  <c r="W451" i="49" s="1"/>
  <c r="H449" i="49"/>
  <c r="W449" i="49" s="1"/>
  <c r="H447" i="49"/>
  <c r="W447" i="49" s="1"/>
  <c r="H445" i="49"/>
  <c r="W445" i="49" s="1"/>
  <c r="H443" i="49"/>
  <c r="W443" i="49" s="1"/>
  <c r="H441" i="49"/>
  <c r="W441" i="49" s="1"/>
  <c r="H439" i="49"/>
  <c r="W439" i="49" s="1"/>
  <c r="H437" i="49"/>
  <c r="W437" i="49" s="1"/>
  <c r="H435" i="49"/>
  <c r="W435" i="49" s="1"/>
  <c r="H433" i="49"/>
  <c r="W433" i="49" s="1"/>
  <c r="H431" i="49"/>
  <c r="W431" i="49" s="1"/>
  <c r="H429" i="49"/>
  <c r="W429" i="49" s="1"/>
  <c r="H427" i="49"/>
  <c r="W427" i="49" s="1"/>
  <c r="H425" i="49"/>
  <c r="W425" i="49" s="1"/>
  <c r="H423" i="49"/>
  <c r="W423" i="49" s="1"/>
  <c r="H421" i="49"/>
  <c r="W421" i="49" s="1"/>
  <c r="G709" i="49"/>
  <c r="V709" i="49" s="1"/>
  <c r="I696" i="49"/>
  <c r="X696" i="49" s="1"/>
  <c r="H590" i="49"/>
  <c r="W590" i="49" s="1"/>
  <c r="I577" i="49"/>
  <c r="X577" i="49" s="1"/>
  <c r="H574" i="49"/>
  <c r="W574" i="49" s="1"/>
  <c r="I561" i="49"/>
  <c r="X561" i="49" s="1"/>
  <c r="H558" i="49"/>
  <c r="W558" i="49" s="1"/>
  <c r="I545" i="49"/>
  <c r="X545" i="49" s="1"/>
  <c r="H542" i="49"/>
  <c r="W542" i="49" s="1"/>
  <c r="I535" i="49"/>
  <c r="X535" i="49" s="1"/>
  <c r="I531" i="49"/>
  <c r="X531" i="49" s="1"/>
  <c r="I527" i="49"/>
  <c r="X527" i="49" s="1"/>
  <c r="I523" i="49"/>
  <c r="X523" i="49" s="1"/>
  <c r="I519" i="49"/>
  <c r="X519" i="49" s="1"/>
  <c r="I515" i="49"/>
  <c r="X515" i="49" s="1"/>
  <c r="I511" i="49"/>
  <c r="X511" i="49" s="1"/>
  <c r="I507" i="49"/>
  <c r="X507" i="49" s="1"/>
  <c r="I503" i="49"/>
  <c r="X503" i="49" s="1"/>
  <c r="I499" i="49"/>
  <c r="X499" i="49" s="1"/>
  <c r="I495" i="49"/>
  <c r="X495" i="49" s="1"/>
  <c r="I491" i="49"/>
  <c r="X491" i="49" s="1"/>
  <c r="I487" i="49"/>
  <c r="X487" i="49" s="1"/>
  <c r="I483" i="49"/>
  <c r="X483" i="49" s="1"/>
  <c r="I479" i="49"/>
  <c r="X479" i="49" s="1"/>
  <c r="I475" i="49"/>
  <c r="X475" i="49" s="1"/>
  <c r="I471" i="49"/>
  <c r="X471" i="49" s="1"/>
  <c r="I467" i="49"/>
  <c r="X467" i="49" s="1"/>
  <c r="I463" i="49"/>
  <c r="X463" i="49" s="1"/>
  <c r="I459" i="49"/>
  <c r="X459" i="49" s="1"/>
  <c r="I455" i="49"/>
  <c r="X455" i="49" s="1"/>
  <c r="I451" i="49"/>
  <c r="X451" i="49" s="1"/>
  <c r="I447" i="49"/>
  <c r="X447" i="49" s="1"/>
  <c r="I443" i="49"/>
  <c r="X443" i="49" s="1"/>
  <c r="I439" i="49"/>
  <c r="X439" i="49" s="1"/>
  <c r="I435" i="49"/>
  <c r="X435" i="49" s="1"/>
  <c r="I431" i="49"/>
  <c r="X431" i="49" s="1"/>
  <c r="I427" i="49"/>
  <c r="X427" i="49" s="1"/>
  <c r="I423" i="49"/>
  <c r="X423" i="49" s="1"/>
  <c r="I419" i="49"/>
  <c r="X419" i="49" s="1"/>
  <c r="I417" i="49"/>
  <c r="X417" i="49" s="1"/>
  <c r="I415" i="49"/>
  <c r="X415" i="49" s="1"/>
  <c r="I413" i="49"/>
  <c r="X413" i="49" s="1"/>
  <c r="I411" i="49"/>
  <c r="X411" i="49" s="1"/>
  <c r="I409" i="49"/>
  <c r="X409" i="49" s="1"/>
  <c r="I407" i="49"/>
  <c r="X407" i="49" s="1"/>
  <c r="I405" i="49"/>
  <c r="X405" i="49" s="1"/>
  <c r="I403" i="49"/>
  <c r="X403" i="49" s="1"/>
  <c r="I401" i="49"/>
  <c r="X401" i="49" s="1"/>
  <c r="I399" i="49"/>
  <c r="X399" i="49" s="1"/>
  <c r="I397" i="49"/>
  <c r="X397" i="49" s="1"/>
  <c r="I395" i="49"/>
  <c r="X395" i="49" s="1"/>
  <c r="I393" i="49"/>
  <c r="X393" i="49" s="1"/>
  <c r="I391" i="49"/>
  <c r="X391" i="49" s="1"/>
  <c r="I389" i="49"/>
  <c r="X389" i="49" s="1"/>
  <c r="I387" i="49"/>
  <c r="X387" i="49" s="1"/>
  <c r="I385" i="49"/>
  <c r="X385" i="49" s="1"/>
  <c r="I383" i="49"/>
  <c r="X383" i="49" s="1"/>
  <c r="I381" i="49"/>
  <c r="X381" i="49" s="1"/>
  <c r="I379" i="49"/>
  <c r="X379" i="49" s="1"/>
  <c r="I377" i="49"/>
  <c r="X377" i="49" s="1"/>
  <c r="I375" i="49"/>
  <c r="X375" i="49" s="1"/>
  <c r="I373" i="49"/>
  <c r="X373" i="49" s="1"/>
  <c r="I371" i="49"/>
  <c r="X371" i="49" s="1"/>
  <c r="G693" i="49"/>
  <c r="V693" i="49" s="1"/>
  <c r="I589" i="49"/>
  <c r="X589" i="49" s="1"/>
  <c r="H586" i="49"/>
  <c r="W586" i="49" s="1"/>
  <c r="I573" i="49"/>
  <c r="X573" i="49" s="1"/>
  <c r="H570" i="49"/>
  <c r="W570" i="49" s="1"/>
  <c r="I557" i="49"/>
  <c r="X557" i="49" s="1"/>
  <c r="H554" i="49"/>
  <c r="W554" i="49" s="1"/>
  <c r="I541" i="49"/>
  <c r="X541" i="49" s="1"/>
  <c r="H538" i="49"/>
  <c r="W538" i="49" s="1"/>
  <c r="I585" i="49"/>
  <c r="X585" i="49" s="1"/>
  <c r="H582" i="49"/>
  <c r="W582" i="49" s="1"/>
  <c r="I569" i="49"/>
  <c r="X569" i="49" s="1"/>
  <c r="H566" i="49"/>
  <c r="W566" i="49" s="1"/>
  <c r="I553" i="49"/>
  <c r="X553" i="49" s="1"/>
  <c r="H550" i="49"/>
  <c r="W550" i="49" s="1"/>
  <c r="I537" i="49"/>
  <c r="X537" i="49" s="1"/>
  <c r="I533" i="49"/>
  <c r="X533" i="49" s="1"/>
  <c r="I529" i="49"/>
  <c r="X529" i="49" s="1"/>
  <c r="I525" i="49"/>
  <c r="X525" i="49" s="1"/>
  <c r="I521" i="49"/>
  <c r="X521" i="49" s="1"/>
  <c r="I517" i="49"/>
  <c r="X517" i="49" s="1"/>
  <c r="I513" i="49"/>
  <c r="X513" i="49" s="1"/>
  <c r="I509" i="49"/>
  <c r="X509" i="49" s="1"/>
  <c r="I505" i="49"/>
  <c r="X505" i="49" s="1"/>
  <c r="I501" i="49"/>
  <c r="X501" i="49" s="1"/>
  <c r="I497" i="49"/>
  <c r="X497" i="49" s="1"/>
  <c r="I493" i="49"/>
  <c r="X493" i="49" s="1"/>
  <c r="I489" i="49"/>
  <c r="X489" i="49" s="1"/>
  <c r="I485" i="49"/>
  <c r="X485" i="49" s="1"/>
  <c r="I481" i="49"/>
  <c r="X481" i="49" s="1"/>
  <c r="I477" i="49"/>
  <c r="X477" i="49" s="1"/>
  <c r="I473" i="49"/>
  <c r="X473" i="49" s="1"/>
  <c r="I469" i="49"/>
  <c r="X469" i="49" s="1"/>
  <c r="I465" i="49"/>
  <c r="X465" i="49" s="1"/>
  <c r="I461" i="49"/>
  <c r="X461" i="49" s="1"/>
  <c r="I457" i="49"/>
  <c r="X457" i="49" s="1"/>
  <c r="I453" i="49"/>
  <c r="X453" i="49" s="1"/>
  <c r="I449" i="49"/>
  <c r="X449" i="49" s="1"/>
  <c r="I445" i="49"/>
  <c r="X445" i="49" s="1"/>
  <c r="I441" i="49"/>
  <c r="X441" i="49" s="1"/>
  <c r="I437" i="49"/>
  <c r="X437" i="49" s="1"/>
  <c r="I433" i="49"/>
  <c r="X433" i="49" s="1"/>
  <c r="I429" i="49"/>
  <c r="X429" i="49" s="1"/>
  <c r="I425" i="49"/>
  <c r="X425" i="49" s="1"/>
  <c r="I421" i="49"/>
  <c r="X421" i="49" s="1"/>
  <c r="H93" i="49"/>
  <c r="W93" i="49" s="1"/>
  <c r="I93" i="49"/>
  <c r="X93" i="49" s="1"/>
  <c r="H97" i="49"/>
  <c r="W97" i="49" s="1"/>
  <c r="I97" i="49"/>
  <c r="X97" i="49" s="1"/>
  <c r="H101" i="49"/>
  <c r="W101" i="49" s="1"/>
  <c r="I101" i="49"/>
  <c r="X101" i="49" s="1"/>
  <c r="H105" i="49"/>
  <c r="W105" i="49" s="1"/>
  <c r="I105" i="49"/>
  <c r="X105" i="49" s="1"/>
  <c r="H109" i="49"/>
  <c r="W109" i="49" s="1"/>
  <c r="I109" i="49"/>
  <c r="X109" i="49" s="1"/>
  <c r="H113" i="49"/>
  <c r="W113" i="49" s="1"/>
  <c r="I113" i="49"/>
  <c r="X113" i="49" s="1"/>
  <c r="H117" i="49"/>
  <c r="W117" i="49" s="1"/>
  <c r="I117" i="49"/>
  <c r="X117" i="49" s="1"/>
  <c r="H121" i="49"/>
  <c r="W121" i="49" s="1"/>
  <c r="I121" i="49"/>
  <c r="X121" i="49" s="1"/>
  <c r="H125" i="49"/>
  <c r="W125" i="49" s="1"/>
  <c r="I125" i="49"/>
  <c r="X125" i="49" s="1"/>
  <c r="H129" i="49"/>
  <c r="W129" i="49" s="1"/>
  <c r="I129" i="49"/>
  <c r="X129" i="49" s="1"/>
  <c r="H133" i="49"/>
  <c r="W133" i="49" s="1"/>
  <c r="I133" i="49"/>
  <c r="X133" i="49" s="1"/>
  <c r="H137" i="49"/>
  <c r="W137" i="49" s="1"/>
  <c r="I137" i="49"/>
  <c r="X137" i="49" s="1"/>
  <c r="J141" i="49"/>
  <c r="Y141" i="49" s="1"/>
  <c r="H141" i="49"/>
  <c r="W141" i="49" s="1"/>
  <c r="I141" i="49"/>
  <c r="X141" i="49" s="1"/>
  <c r="G164" i="49"/>
  <c r="V164" i="49" s="1"/>
  <c r="H164" i="49"/>
  <c r="W164" i="49" s="1"/>
  <c r="J164" i="49"/>
  <c r="Y164" i="49" s="1"/>
  <c r="G172" i="49"/>
  <c r="V172" i="49" s="1"/>
  <c r="H172" i="49"/>
  <c r="W172" i="49" s="1"/>
  <c r="J172" i="49"/>
  <c r="Y172" i="49" s="1"/>
  <c r="G180" i="49"/>
  <c r="V180" i="49" s="1"/>
  <c r="H180" i="49"/>
  <c r="W180" i="49" s="1"/>
  <c r="J180" i="49"/>
  <c r="Y180" i="49" s="1"/>
  <c r="G188" i="49"/>
  <c r="V188" i="49" s="1"/>
  <c r="H188" i="49"/>
  <c r="W188" i="49" s="1"/>
  <c r="J188" i="49"/>
  <c r="Y188" i="49" s="1"/>
  <c r="G196" i="49"/>
  <c r="V196" i="49" s="1"/>
  <c r="H196" i="49"/>
  <c r="W196" i="49" s="1"/>
  <c r="J196" i="49"/>
  <c r="Y196" i="49" s="1"/>
  <c r="G204" i="49"/>
  <c r="V204" i="49" s="1"/>
  <c r="H204" i="49"/>
  <c r="W204" i="49" s="1"/>
  <c r="J204" i="49"/>
  <c r="Y204" i="49" s="1"/>
  <c r="G212" i="49"/>
  <c r="V212" i="49" s="1"/>
  <c r="H212" i="49"/>
  <c r="W212" i="49" s="1"/>
  <c r="J212" i="49"/>
  <c r="Y212" i="49" s="1"/>
  <c r="G220" i="49"/>
  <c r="V220" i="49" s="1"/>
  <c r="H220" i="49"/>
  <c r="W220" i="49" s="1"/>
  <c r="J220" i="49"/>
  <c r="Y220" i="49" s="1"/>
  <c r="G228" i="49"/>
  <c r="V228" i="49" s="1"/>
  <c r="H228" i="49"/>
  <c r="W228" i="49" s="1"/>
  <c r="J228" i="49"/>
  <c r="Y228" i="49" s="1"/>
  <c r="G236" i="49"/>
  <c r="V236" i="49" s="1"/>
  <c r="H236" i="49"/>
  <c r="W236" i="49" s="1"/>
  <c r="J236" i="49"/>
  <c r="Y236" i="49" s="1"/>
  <c r="G244" i="49"/>
  <c r="V244" i="49" s="1"/>
  <c r="H244" i="49"/>
  <c r="W244" i="49" s="1"/>
  <c r="J244" i="49"/>
  <c r="Y244" i="49" s="1"/>
  <c r="G252" i="49"/>
  <c r="V252" i="49" s="1"/>
  <c r="H252" i="49"/>
  <c r="W252" i="49" s="1"/>
  <c r="J252" i="49"/>
  <c r="Y252" i="49" s="1"/>
  <c r="G260" i="49"/>
  <c r="V260" i="49" s="1"/>
  <c r="H260" i="49"/>
  <c r="W260" i="49" s="1"/>
  <c r="J260" i="49"/>
  <c r="Y260" i="49" s="1"/>
  <c r="G264" i="49"/>
  <c r="V264" i="49" s="1"/>
  <c r="H264" i="49"/>
  <c r="W264" i="49" s="1"/>
  <c r="I264" i="49"/>
  <c r="X264" i="49" s="1"/>
  <c r="J264" i="49"/>
  <c r="Y264" i="49" s="1"/>
  <c r="G280" i="49"/>
  <c r="V280" i="49" s="1"/>
  <c r="H280" i="49"/>
  <c r="W280" i="49" s="1"/>
  <c r="I280" i="49"/>
  <c r="X280" i="49" s="1"/>
  <c r="J280" i="49"/>
  <c r="Y280" i="49" s="1"/>
  <c r="G296" i="49"/>
  <c r="V296" i="49" s="1"/>
  <c r="H296" i="49"/>
  <c r="W296" i="49" s="1"/>
  <c r="I296" i="49"/>
  <c r="X296" i="49" s="1"/>
  <c r="J296" i="49"/>
  <c r="Y296" i="49" s="1"/>
  <c r="G312" i="49"/>
  <c r="V312" i="49" s="1"/>
  <c r="H312" i="49"/>
  <c r="W312" i="49" s="1"/>
  <c r="I312" i="49"/>
  <c r="X312" i="49" s="1"/>
  <c r="J312" i="49"/>
  <c r="Y312" i="49" s="1"/>
  <c r="G328" i="49"/>
  <c r="V328" i="49" s="1"/>
  <c r="H328" i="49"/>
  <c r="W328" i="49" s="1"/>
  <c r="I328" i="49"/>
  <c r="X328" i="49" s="1"/>
  <c r="J328" i="49"/>
  <c r="Y328" i="49" s="1"/>
  <c r="G344" i="49"/>
  <c r="V344" i="49" s="1"/>
  <c r="H344" i="49"/>
  <c r="W344" i="49" s="1"/>
  <c r="I344" i="49"/>
  <c r="X344" i="49" s="1"/>
  <c r="J344" i="49"/>
  <c r="Y344" i="49" s="1"/>
  <c r="G360" i="49"/>
  <c r="V360" i="49" s="1"/>
  <c r="H360" i="49"/>
  <c r="W360" i="49" s="1"/>
  <c r="I360" i="49"/>
  <c r="X360" i="49" s="1"/>
  <c r="J360" i="49"/>
  <c r="Y360" i="49" s="1"/>
  <c r="G364" i="49"/>
  <c r="V364" i="49" s="1"/>
  <c r="H364" i="49"/>
  <c r="W364" i="49" s="1"/>
  <c r="I364" i="49"/>
  <c r="X364" i="49" s="1"/>
  <c r="J364" i="49"/>
  <c r="Y364" i="49" s="1"/>
  <c r="G368" i="49"/>
  <c r="V368" i="49" s="1"/>
  <c r="H368" i="49"/>
  <c r="W368" i="49" s="1"/>
  <c r="I368" i="49"/>
  <c r="X368" i="49" s="1"/>
  <c r="J368" i="49"/>
  <c r="Y368" i="49" s="1"/>
  <c r="J4" i="49"/>
  <c r="Y4" i="49" s="1"/>
  <c r="H3" i="49"/>
  <c r="W3" i="49" s="1"/>
  <c r="H4" i="49"/>
  <c r="W4" i="49" s="1"/>
  <c r="H5" i="49"/>
  <c r="W5" i="49" s="1"/>
  <c r="H6" i="49"/>
  <c r="W6" i="49" s="1"/>
  <c r="H7" i="49"/>
  <c r="W7" i="49" s="1"/>
  <c r="H8" i="49"/>
  <c r="W8" i="49" s="1"/>
  <c r="J9" i="49"/>
  <c r="Y9" i="49" s="1"/>
  <c r="J11" i="49"/>
  <c r="Y11" i="49" s="1"/>
  <c r="J13" i="49"/>
  <c r="Y13" i="49" s="1"/>
  <c r="J15" i="49"/>
  <c r="Y15" i="49" s="1"/>
  <c r="J17" i="49"/>
  <c r="Y17" i="49" s="1"/>
  <c r="J19" i="49"/>
  <c r="Y19" i="49" s="1"/>
  <c r="J21" i="49"/>
  <c r="Y21" i="49" s="1"/>
  <c r="J23" i="49"/>
  <c r="Y23" i="49" s="1"/>
  <c r="J25" i="49"/>
  <c r="Y25" i="49" s="1"/>
  <c r="J27" i="49"/>
  <c r="Y27" i="49" s="1"/>
  <c r="J29" i="49"/>
  <c r="Y29" i="49" s="1"/>
  <c r="J31" i="49"/>
  <c r="Y31" i="49" s="1"/>
  <c r="J33" i="49"/>
  <c r="Y33" i="49" s="1"/>
  <c r="J35" i="49"/>
  <c r="Y35" i="49" s="1"/>
  <c r="J37" i="49"/>
  <c r="Y37" i="49" s="1"/>
  <c r="J39" i="49"/>
  <c r="Y39" i="49" s="1"/>
  <c r="J41" i="49"/>
  <c r="Y41" i="49" s="1"/>
  <c r="J43" i="49"/>
  <c r="Y43" i="49" s="1"/>
  <c r="J45" i="49"/>
  <c r="Y45" i="49" s="1"/>
  <c r="J47" i="49"/>
  <c r="Y47" i="49" s="1"/>
  <c r="J49" i="49"/>
  <c r="Y49" i="49" s="1"/>
  <c r="J51" i="49"/>
  <c r="Y51" i="49" s="1"/>
  <c r="J53" i="49"/>
  <c r="Y53" i="49" s="1"/>
  <c r="J55" i="49"/>
  <c r="Y55" i="49" s="1"/>
  <c r="J57" i="49"/>
  <c r="Y57" i="49" s="1"/>
  <c r="J59" i="49"/>
  <c r="Y59" i="49" s="1"/>
  <c r="J61" i="49"/>
  <c r="Y61" i="49" s="1"/>
  <c r="J63" i="49"/>
  <c r="Y63" i="49" s="1"/>
  <c r="J65" i="49"/>
  <c r="Y65" i="49" s="1"/>
  <c r="J67" i="49"/>
  <c r="Y67" i="49" s="1"/>
  <c r="J69" i="49"/>
  <c r="Y69" i="49" s="1"/>
  <c r="J71" i="49"/>
  <c r="Y71" i="49" s="1"/>
  <c r="J73" i="49"/>
  <c r="Y73" i="49" s="1"/>
  <c r="J75" i="49"/>
  <c r="Y75" i="49" s="1"/>
  <c r="J77" i="49"/>
  <c r="Y77" i="49" s="1"/>
  <c r="J79" i="49"/>
  <c r="Y79" i="49" s="1"/>
  <c r="J81" i="49"/>
  <c r="Y81" i="49" s="1"/>
  <c r="J83" i="49"/>
  <c r="Y83" i="49" s="1"/>
  <c r="J85" i="49"/>
  <c r="Y85" i="49" s="1"/>
  <c r="J87" i="49"/>
  <c r="Y87" i="49" s="1"/>
  <c r="J89" i="49"/>
  <c r="Y89" i="49" s="1"/>
  <c r="J91" i="49"/>
  <c r="Y91" i="49" s="1"/>
  <c r="J95" i="49"/>
  <c r="Y95" i="49" s="1"/>
  <c r="J99" i="49"/>
  <c r="Y99" i="49" s="1"/>
  <c r="J103" i="49"/>
  <c r="Y103" i="49" s="1"/>
  <c r="J115" i="49"/>
  <c r="Y115" i="49" s="1"/>
  <c r="J119" i="49"/>
  <c r="Y119" i="49" s="1"/>
  <c r="J131" i="49"/>
  <c r="Y131" i="49" s="1"/>
  <c r="J135" i="49"/>
  <c r="Y135" i="49" s="1"/>
  <c r="J139" i="49"/>
  <c r="Y139" i="49" s="1"/>
  <c r="I143" i="49"/>
  <c r="X143" i="49" s="1"/>
  <c r="G146" i="49"/>
  <c r="V146" i="49" s="1"/>
  <c r="J148" i="49"/>
  <c r="Y148" i="49" s="1"/>
  <c r="J149" i="49"/>
  <c r="Y149" i="49" s="1"/>
  <c r="I151" i="49"/>
  <c r="X151" i="49" s="1"/>
  <c r="G154" i="49"/>
  <c r="V154" i="49" s="1"/>
  <c r="J156" i="49"/>
  <c r="Y156" i="49" s="1"/>
  <c r="J157" i="49"/>
  <c r="Y157" i="49" s="1"/>
  <c r="I159" i="49"/>
  <c r="X159" i="49" s="1"/>
  <c r="G162" i="49"/>
  <c r="V162" i="49" s="1"/>
  <c r="I167" i="49"/>
  <c r="X167" i="49" s="1"/>
  <c r="I175" i="49"/>
  <c r="X175" i="49" s="1"/>
  <c r="I183" i="49"/>
  <c r="X183" i="49" s="1"/>
  <c r="I191" i="49"/>
  <c r="X191" i="49" s="1"/>
  <c r="I199" i="49"/>
  <c r="X199" i="49" s="1"/>
  <c r="I207" i="49"/>
  <c r="X207" i="49" s="1"/>
  <c r="I215" i="49"/>
  <c r="X215" i="49" s="1"/>
  <c r="I223" i="49"/>
  <c r="X223" i="49" s="1"/>
  <c r="I231" i="49"/>
  <c r="X231" i="49" s="1"/>
  <c r="I239" i="49"/>
  <c r="X239" i="49" s="1"/>
  <c r="I242" i="49"/>
  <c r="X242" i="49" s="1"/>
  <c r="I247" i="49"/>
  <c r="X247" i="49" s="1"/>
  <c r="I250" i="49"/>
  <c r="X250" i="49" s="1"/>
  <c r="I255" i="49"/>
  <c r="X255" i="49" s="1"/>
  <c r="I258" i="49"/>
  <c r="X258" i="49" s="1"/>
  <c r="I270" i="49"/>
  <c r="X270" i="49" s="1"/>
  <c r="H271" i="49"/>
  <c r="W271" i="49" s="1"/>
  <c r="H273" i="49"/>
  <c r="W273" i="49" s="1"/>
  <c r="J274" i="49"/>
  <c r="Y274" i="49" s="1"/>
  <c r="I286" i="49"/>
  <c r="X286" i="49" s="1"/>
  <c r="H287" i="49"/>
  <c r="W287" i="49" s="1"/>
  <c r="H289" i="49"/>
  <c r="W289" i="49" s="1"/>
  <c r="J290" i="49"/>
  <c r="Y290" i="49" s="1"/>
  <c r="I302" i="49"/>
  <c r="X302" i="49" s="1"/>
  <c r="H303" i="49"/>
  <c r="W303" i="49" s="1"/>
  <c r="H305" i="49"/>
  <c r="W305" i="49" s="1"/>
  <c r="J306" i="49"/>
  <c r="Y306" i="49" s="1"/>
  <c r="I318" i="49"/>
  <c r="X318" i="49" s="1"/>
  <c r="H319" i="49"/>
  <c r="W319" i="49" s="1"/>
  <c r="H321" i="49"/>
  <c r="W321" i="49" s="1"/>
  <c r="J322" i="49"/>
  <c r="Y322" i="49" s="1"/>
  <c r="I334" i="49"/>
  <c r="X334" i="49" s="1"/>
  <c r="H335" i="49"/>
  <c r="W335" i="49" s="1"/>
  <c r="H337" i="49"/>
  <c r="W337" i="49" s="1"/>
  <c r="J338" i="49"/>
  <c r="Y338" i="49" s="1"/>
  <c r="I350" i="49"/>
  <c r="X350" i="49" s="1"/>
  <c r="H351" i="49"/>
  <c r="W351" i="49" s="1"/>
  <c r="H353" i="49"/>
  <c r="W353" i="49" s="1"/>
  <c r="J372" i="49"/>
  <c r="Y372" i="49" s="1"/>
  <c r="J376" i="49"/>
  <c r="Y376" i="49" s="1"/>
  <c r="J380" i="49"/>
  <c r="Y380" i="49" s="1"/>
  <c r="J384" i="49"/>
  <c r="Y384" i="49" s="1"/>
  <c r="J388" i="49"/>
  <c r="Y388" i="49" s="1"/>
  <c r="J392" i="49"/>
  <c r="Y392" i="49" s="1"/>
  <c r="J396" i="49"/>
  <c r="Y396" i="49" s="1"/>
  <c r="J400" i="49"/>
  <c r="Y400" i="49" s="1"/>
  <c r="J404" i="49"/>
  <c r="Y404" i="49" s="1"/>
  <c r="J408" i="49"/>
  <c r="Y408" i="49" s="1"/>
  <c r="J412" i="49"/>
  <c r="Y412" i="49" s="1"/>
  <c r="J416" i="49"/>
  <c r="Y416" i="49" s="1"/>
  <c r="I565" i="49"/>
  <c r="X565" i="49" s="1"/>
  <c r="H578" i="49"/>
  <c r="W578" i="49" s="1"/>
  <c r="J587" i="49"/>
  <c r="Y587" i="49" s="1"/>
  <c r="G619" i="49"/>
  <c r="V619" i="49" s="1"/>
  <c r="I712" i="49"/>
  <c r="X712" i="49" s="1"/>
  <c r="H107" i="49"/>
  <c r="W107" i="49" s="1"/>
  <c r="I107" i="49"/>
  <c r="X107" i="49" s="1"/>
  <c r="H111" i="49"/>
  <c r="W111" i="49" s="1"/>
  <c r="I111" i="49"/>
  <c r="X111" i="49" s="1"/>
  <c r="H123" i="49"/>
  <c r="W123" i="49" s="1"/>
  <c r="I123" i="49"/>
  <c r="X123" i="49" s="1"/>
  <c r="H127" i="49"/>
  <c r="W127" i="49" s="1"/>
  <c r="I127" i="49"/>
  <c r="X127" i="49" s="1"/>
  <c r="G184" i="49"/>
  <c r="V184" i="49" s="1"/>
  <c r="H184" i="49"/>
  <c r="W184" i="49" s="1"/>
  <c r="J184" i="49"/>
  <c r="Y184" i="49" s="1"/>
  <c r="G192" i="49"/>
  <c r="V192" i="49" s="1"/>
  <c r="H192" i="49"/>
  <c r="W192" i="49" s="1"/>
  <c r="J192" i="49"/>
  <c r="Y192" i="49" s="1"/>
  <c r="G216" i="49"/>
  <c r="V216" i="49" s="1"/>
  <c r="H216" i="49"/>
  <c r="W216" i="49" s="1"/>
  <c r="J216" i="49"/>
  <c r="Y216" i="49" s="1"/>
  <c r="G240" i="49"/>
  <c r="V240" i="49" s="1"/>
  <c r="H240" i="49"/>
  <c r="W240" i="49" s="1"/>
  <c r="J240" i="49"/>
  <c r="Y240" i="49" s="1"/>
  <c r="G256" i="49"/>
  <c r="V256" i="49" s="1"/>
  <c r="H256" i="49"/>
  <c r="W256" i="49" s="1"/>
  <c r="J256" i="49"/>
  <c r="Y256" i="49" s="1"/>
  <c r="G288" i="49"/>
  <c r="V288" i="49" s="1"/>
  <c r="H288" i="49"/>
  <c r="W288" i="49" s="1"/>
  <c r="I288" i="49"/>
  <c r="X288" i="49" s="1"/>
  <c r="J288" i="49"/>
  <c r="Y288" i="49" s="1"/>
  <c r="G304" i="49"/>
  <c r="V304" i="49" s="1"/>
  <c r="H304" i="49"/>
  <c r="W304" i="49" s="1"/>
  <c r="I304" i="49"/>
  <c r="X304" i="49" s="1"/>
  <c r="J304" i="49"/>
  <c r="Y304" i="49" s="1"/>
  <c r="I359" i="49"/>
  <c r="X359" i="49" s="1"/>
  <c r="I355" i="49"/>
  <c r="X355" i="49" s="1"/>
  <c r="I351" i="49"/>
  <c r="X351" i="49" s="1"/>
  <c r="I347" i="49"/>
  <c r="X347" i="49" s="1"/>
  <c r="I343" i="49"/>
  <c r="X343" i="49" s="1"/>
  <c r="I339" i="49"/>
  <c r="X339" i="49" s="1"/>
  <c r="I335" i="49"/>
  <c r="X335" i="49" s="1"/>
  <c r="I331" i="49"/>
  <c r="X331" i="49" s="1"/>
  <c r="I327" i="49"/>
  <c r="X327" i="49" s="1"/>
  <c r="I323" i="49"/>
  <c r="X323" i="49" s="1"/>
  <c r="I319" i="49"/>
  <c r="X319" i="49" s="1"/>
  <c r="I315" i="49"/>
  <c r="X315" i="49" s="1"/>
  <c r="I311" i="49"/>
  <c r="X311" i="49" s="1"/>
  <c r="I307" i="49"/>
  <c r="X307" i="49" s="1"/>
  <c r="I303" i="49"/>
  <c r="X303" i="49" s="1"/>
  <c r="I299" i="49"/>
  <c r="X299" i="49" s="1"/>
  <c r="I295" i="49"/>
  <c r="X295" i="49" s="1"/>
  <c r="I291" i="49"/>
  <c r="X291" i="49" s="1"/>
  <c r="I287" i="49"/>
  <c r="X287" i="49" s="1"/>
  <c r="I283" i="49"/>
  <c r="X283" i="49" s="1"/>
  <c r="I279" i="49"/>
  <c r="X279" i="49" s="1"/>
  <c r="I275" i="49"/>
  <c r="X275" i="49" s="1"/>
  <c r="I271" i="49"/>
  <c r="X271" i="49" s="1"/>
  <c r="I267" i="49"/>
  <c r="X267" i="49" s="1"/>
  <c r="I263" i="49"/>
  <c r="X263" i="49" s="1"/>
  <c r="I162" i="49"/>
  <c r="X162" i="49" s="1"/>
  <c r="H161" i="49"/>
  <c r="W161" i="49" s="1"/>
  <c r="G160" i="49"/>
  <c r="V160" i="49" s="1"/>
  <c r="I158" i="49"/>
  <c r="X158" i="49" s="1"/>
  <c r="H157" i="49"/>
  <c r="W157" i="49" s="1"/>
  <c r="G156" i="49"/>
  <c r="V156" i="49" s="1"/>
  <c r="I154" i="49"/>
  <c r="X154" i="49" s="1"/>
  <c r="H153" i="49"/>
  <c r="W153" i="49" s="1"/>
  <c r="G152" i="49"/>
  <c r="V152" i="49" s="1"/>
  <c r="I150" i="49"/>
  <c r="X150" i="49" s="1"/>
  <c r="H149" i="49"/>
  <c r="W149" i="49" s="1"/>
  <c r="G148" i="49"/>
  <c r="V148" i="49" s="1"/>
  <c r="I146" i="49"/>
  <c r="X146" i="49" s="1"/>
  <c r="H145" i="49"/>
  <c r="W145" i="49" s="1"/>
  <c r="G144" i="49"/>
  <c r="V144" i="49" s="1"/>
  <c r="I142" i="49"/>
  <c r="X142" i="49" s="1"/>
  <c r="I234" i="49"/>
  <c r="X234" i="49" s="1"/>
  <c r="I230" i="49"/>
  <c r="X230" i="49" s="1"/>
  <c r="I226" i="49"/>
  <c r="X226" i="49" s="1"/>
  <c r="I222" i="49"/>
  <c r="X222" i="49" s="1"/>
  <c r="I218" i="49"/>
  <c r="X218" i="49" s="1"/>
  <c r="I214" i="49"/>
  <c r="X214" i="49" s="1"/>
  <c r="I210" i="49"/>
  <c r="X210" i="49" s="1"/>
  <c r="I206" i="49"/>
  <c r="X206" i="49" s="1"/>
  <c r="I202" i="49"/>
  <c r="X202" i="49" s="1"/>
  <c r="I198" i="49"/>
  <c r="X198" i="49" s="1"/>
  <c r="I194" i="49"/>
  <c r="X194" i="49" s="1"/>
  <c r="I190" i="49"/>
  <c r="X190" i="49" s="1"/>
  <c r="I186" i="49"/>
  <c r="X186" i="49" s="1"/>
  <c r="I182" i="49"/>
  <c r="X182" i="49" s="1"/>
  <c r="I178" i="49"/>
  <c r="X178" i="49" s="1"/>
  <c r="I174" i="49"/>
  <c r="X174" i="49" s="1"/>
  <c r="I170" i="49"/>
  <c r="X170" i="49" s="1"/>
  <c r="I166" i="49"/>
  <c r="X166" i="49" s="1"/>
  <c r="G163" i="49"/>
  <c r="V163" i="49" s="1"/>
  <c r="I161" i="49"/>
  <c r="X161" i="49" s="1"/>
  <c r="H160" i="49"/>
  <c r="W160" i="49" s="1"/>
  <c r="G159" i="49"/>
  <c r="V159" i="49" s="1"/>
  <c r="I157" i="49"/>
  <c r="X157" i="49" s="1"/>
  <c r="H156" i="49"/>
  <c r="W156" i="49" s="1"/>
  <c r="G155" i="49"/>
  <c r="V155" i="49" s="1"/>
  <c r="I153" i="49"/>
  <c r="X153" i="49" s="1"/>
  <c r="H152" i="49"/>
  <c r="W152" i="49" s="1"/>
  <c r="G151" i="49"/>
  <c r="V151" i="49" s="1"/>
  <c r="I149" i="49"/>
  <c r="X149" i="49" s="1"/>
  <c r="H148" i="49"/>
  <c r="W148" i="49" s="1"/>
  <c r="G147" i="49"/>
  <c r="V147" i="49" s="1"/>
  <c r="I145" i="49"/>
  <c r="X145" i="49" s="1"/>
  <c r="H144" i="49"/>
  <c r="W144" i="49" s="1"/>
  <c r="G143" i="49"/>
  <c r="V143" i="49" s="1"/>
  <c r="H1037" i="49"/>
  <c r="W1037" i="49" s="1"/>
  <c r="H1033" i="49"/>
  <c r="W1033" i="49" s="1"/>
  <c r="H1029" i="49"/>
  <c r="W1029" i="49" s="1"/>
  <c r="H1025" i="49"/>
  <c r="W1025" i="49" s="1"/>
  <c r="H1021" i="49"/>
  <c r="W1021" i="49" s="1"/>
  <c r="H1017" i="49"/>
  <c r="W1017" i="49" s="1"/>
  <c r="H1013" i="49"/>
  <c r="W1013" i="49" s="1"/>
  <c r="H1009" i="49"/>
  <c r="W1009" i="49" s="1"/>
  <c r="H1005" i="49"/>
  <c r="W1005" i="49" s="1"/>
  <c r="H1001" i="49"/>
  <c r="W1001" i="49" s="1"/>
  <c r="H997" i="49"/>
  <c r="W997" i="49" s="1"/>
  <c r="H993" i="49"/>
  <c r="W993" i="49" s="1"/>
  <c r="H989" i="49"/>
  <c r="W989" i="49" s="1"/>
  <c r="H985" i="49"/>
  <c r="W985" i="49" s="1"/>
  <c r="H1082" i="49"/>
  <c r="W1082" i="49" s="1"/>
  <c r="H1081" i="49"/>
  <c r="W1081" i="49" s="1"/>
  <c r="H1080" i="49"/>
  <c r="W1080" i="49" s="1"/>
  <c r="H1079" i="49"/>
  <c r="W1079" i="49" s="1"/>
  <c r="H1078" i="49"/>
  <c r="W1078" i="49" s="1"/>
  <c r="H1077" i="49"/>
  <c r="W1077" i="49" s="1"/>
  <c r="H1076" i="49"/>
  <c r="W1076" i="49" s="1"/>
  <c r="H1075" i="49"/>
  <c r="W1075" i="49" s="1"/>
  <c r="H1074" i="49"/>
  <c r="W1074" i="49" s="1"/>
  <c r="H1073" i="49"/>
  <c r="W1073" i="49" s="1"/>
  <c r="H1072" i="49"/>
  <c r="W1072" i="49" s="1"/>
  <c r="H1071" i="49"/>
  <c r="W1071" i="49" s="1"/>
  <c r="H1070" i="49"/>
  <c r="W1070" i="49" s="1"/>
  <c r="H1069" i="49"/>
  <c r="W1069" i="49" s="1"/>
  <c r="H1068" i="49"/>
  <c r="W1068" i="49" s="1"/>
  <c r="H1067" i="49"/>
  <c r="W1067" i="49" s="1"/>
  <c r="H1066" i="49"/>
  <c r="W1066" i="49" s="1"/>
  <c r="H1065" i="49"/>
  <c r="W1065" i="49" s="1"/>
  <c r="H1064" i="49"/>
  <c r="W1064" i="49" s="1"/>
  <c r="H1063" i="49"/>
  <c r="W1063" i="49" s="1"/>
  <c r="H1062" i="49"/>
  <c r="W1062" i="49" s="1"/>
  <c r="H1061" i="49"/>
  <c r="W1061" i="49" s="1"/>
  <c r="H1060" i="49"/>
  <c r="W1060" i="49" s="1"/>
  <c r="H1059" i="49"/>
  <c r="W1059" i="49" s="1"/>
  <c r="H1058" i="49"/>
  <c r="W1058" i="49" s="1"/>
  <c r="H1057" i="49"/>
  <c r="W1057" i="49" s="1"/>
  <c r="H1056" i="49"/>
  <c r="W1056" i="49" s="1"/>
  <c r="H1055" i="49"/>
  <c r="W1055" i="49" s="1"/>
  <c r="H1054" i="49"/>
  <c r="W1054" i="49" s="1"/>
  <c r="H1053" i="49"/>
  <c r="W1053" i="49" s="1"/>
  <c r="H1052" i="49"/>
  <c r="W1052" i="49" s="1"/>
  <c r="H1051" i="49"/>
  <c r="W1051" i="49" s="1"/>
  <c r="H1050" i="49"/>
  <c r="W1050" i="49" s="1"/>
  <c r="H1049" i="49"/>
  <c r="W1049" i="49" s="1"/>
  <c r="H1048" i="49"/>
  <c r="W1048" i="49" s="1"/>
  <c r="H1047" i="49"/>
  <c r="W1047" i="49" s="1"/>
  <c r="H1046" i="49"/>
  <c r="W1046" i="49" s="1"/>
  <c r="H1045" i="49"/>
  <c r="W1045" i="49" s="1"/>
  <c r="H1044" i="49"/>
  <c r="W1044" i="49" s="1"/>
  <c r="H1043" i="49"/>
  <c r="W1043" i="49" s="1"/>
  <c r="H1042" i="49"/>
  <c r="W1042" i="49" s="1"/>
  <c r="H1041" i="49"/>
  <c r="W1041" i="49" s="1"/>
  <c r="H1040" i="49"/>
  <c r="W1040" i="49" s="1"/>
  <c r="H1039" i="49"/>
  <c r="W1039" i="49" s="1"/>
  <c r="H1038" i="49"/>
  <c r="W1038" i="49" s="1"/>
  <c r="J1037" i="49"/>
  <c r="Y1037" i="49" s="1"/>
  <c r="H1034" i="49"/>
  <c r="W1034" i="49" s="1"/>
  <c r="J1033" i="49"/>
  <c r="Y1033" i="49" s="1"/>
  <c r="H1030" i="49"/>
  <c r="W1030" i="49" s="1"/>
  <c r="J1029" i="49"/>
  <c r="Y1029" i="49" s="1"/>
  <c r="H1026" i="49"/>
  <c r="W1026" i="49" s="1"/>
  <c r="J1025" i="49"/>
  <c r="Y1025" i="49" s="1"/>
  <c r="H1022" i="49"/>
  <c r="W1022" i="49" s="1"/>
  <c r="J1021" i="49"/>
  <c r="Y1021" i="49" s="1"/>
  <c r="H1018" i="49"/>
  <c r="W1018" i="49" s="1"/>
  <c r="J1017" i="49"/>
  <c r="Y1017" i="49" s="1"/>
  <c r="H1014" i="49"/>
  <c r="W1014" i="49" s="1"/>
  <c r="J1013" i="49"/>
  <c r="Y1013" i="49" s="1"/>
  <c r="H1010" i="49"/>
  <c r="W1010" i="49" s="1"/>
  <c r="J1009" i="49"/>
  <c r="Y1009" i="49" s="1"/>
  <c r="H1006" i="49"/>
  <c r="W1006" i="49" s="1"/>
  <c r="J1005" i="49"/>
  <c r="Y1005" i="49" s="1"/>
  <c r="H1002" i="49"/>
  <c r="W1002" i="49" s="1"/>
  <c r="J1001" i="49"/>
  <c r="Y1001" i="49" s="1"/>
  <c r="H998" i="49"/>
  <c r="W998" i="49" s="1"/>
  <c r="J997" i="49"/>
  <c r="Y997" i="49" s="1"/>
  <c r="H994" i="49"/>
  <c r="W994" i="49" s="1"/>
  <c r="J993" i="49"/>
  <c r="Y993" i="49" s="1"/>
  <c r="H990" i="49"/>
  <c r="W990" i="49" s="1"/>
  <c r="J989" i="49"/>
  <c r="Y989" i="49" s="1"/>
  <c r="H986" i="49"/>
  <c r="W986" i="49" s="1"/>
  <c r="J985" i="49"/>
  <c r="Y985" i="49" s="1"/>
  <c r="H983" i="49"/>
  <c r="W983" i="49" s="1"/>
  <c r="H981" i="49"/>
  <c r="W981" i="49" s="1"/>
  <c r="H979" i="49"/>
  <c r="W979" i="49" s="1"/>
  <c r="H977" i="49"/>
  <c r="W977" i="49" s="1"/>
  <c r="H975" i="49"/>
  <c r="W975" i="49" s="1"/>
  <c r="H973" i="49"/>
  <c r="W973" i="49" s="1"/>
  <c r="H971" i="49"/>
  <c r="W971" i="49" s="1"/>
  <c r="H969" i="49"/>
  <c r="W969" i="49" s="1"/>
  <c r="H967" i="49"/>
  <c r="W967" i="49" s="1"/>
  <c r="H965" i="49"/>
  <c r="W965" i="49" s="1"/>
  <c r="H963" i="49"/>
  <c r="W963" i="49" s="1"/>
  <c r="H961" i="49"/>
  <c r="W961" i="49" s="1"/>
  <c r="H959" i="49"/>
  <c r="W959" i="49" s="1"/>
  <c r="H957" i="49"/>
  <c r="W957" i="49" s="1"/>
  <c r="H955" i="49"/>
  <c r="W955" i="49" s="1"/>
  <c r="G954" i="49"/>
  <c r="V954" i="49" s="1"/>
  <c r="G953" i="49"/>
  <c r="V953" i="49" s="1"/>
  <c r="G952" i="49"/>
  <c r="V952" i="49" s="1"/>
  <c r="G951" i="49"/>
  <c r="V951" i="49" s="1"/>
  <c r="G950" i="49"/>
  <c r="V950" i="49" s="1"/>
  <c r="G949" i="49"/>
  <c r="V949" i="49" s="1"/>
  <c r="G948" i="49"/>
  <c r="V948" i="49" s="1"/>
  <c r="G947" i="49"/>
  <c r="V947" i="49" s="1"/>
  <c r="G946" i="49"/>
  <c r="V946" i="49" s="1"/>
  <c r="G945" i="49"/>
  <c r="V945" i="49" s="1"/>
  <c r="G944" i="49"/>
  <c r="V944" i="49" s="1"/>
  <c r="G943" i="49"/>
  <c r="V943" i="49" s="1"/>
  <c r="G942" i="49"/>
  <c r="V942" i="49" s="1"/>
  <c r="G941" i="49"/>
  <c r="V941" i="49" s="1"/>
  <c r="G940" i="49"/>
  <c r="V940" i="49" s="1"/>
  <c r="G939" i="49"/>
  <c r="V939" i="49" s="1"/>
  <c r="G938" i="49"/>
  <c r="V938" i="49" s="1"/>
  <c r="G937" i="49"/>
  <c r="V937" i="49" s="1"/>
  <c r="G936" i="49"/>
  <c r="V936" i="49" s="1"/>
  <c r="G935" i="49"/>
  <c r="V935" i="49" s="1"/>
  <c r="G934" i="49"/>
  <c r="V934" i="49" s="1"/>
  <c r="G933" i="49"/>
  <c r="V933" i="49" s="1"/>
  <c r="G932" i="49"/>
  <c r="V932" i="49" s="1"/>
  <c r="G931" i="49"/>
  <c r="V931" i="49" s="1"/>
  <c r="G930" i="49"/>
  <c r="V930" i="49" s="1"/>
  <c r="G929" i="49"/>
  <c r="V929" i="49" s="1"/>
  <c r="G928" i="49"/>
  <c r="V928" i="49" s="1"/>
  <c r="G927" i="49"/>
  <c r="V927" i="49" s="1"/>
  <c r="G926" i="49"/>
  <c r="V926" i="49" s="1"/>
  <c r="G925" i="49"/>
  <c r="V925" i="49" s="1"/>
  <c r="G924" i="49"/>
  <c r="V924" i="49" s="1"/>
  <c r="G923" i="49"/>
  <c r="V923" i="49" s="1"/>
  <c r="G922" i="49"/>
  <c r="V922" i="49" s="1"/>
  <c r="G921" i="49"/>
  <c r="V921" i="49" s="1"/>
  <c r="G920" i="49"/>
  <c r="V920" i="49" s="1"/>
  <c r="G919" i="49"/>
  <c r="V919" i="49" s="1"/>
  <c r="G918" i="49"/>
  <c r="V918" i="49" s="1"/>
  <c r="G917" i="49"/>
  <c r="V917" i="49" s="1"/>
  <c r="G916" i="49"/>
  <c r="V916" i="49" s="1"/>
  <c r="G915" i="49"/>
  <c r="V915" i="49" s="1"/>
  <c r="G914" i="49"/>
  <c r="V914" i="49" s="1"/>
  <c r="G913" i="49"/>
  <c r="V913" i="49" s="1"/>
  <c r="G912" i="49"/>
  <c r="V912" i="49" s="1"/>
  <c r="G911" i="49"/>
  <c r="V911" i="49" s="1"/>
  <c r="G910" i="49"/>
  <c r="V910" i="49" s="1"/>
  <c r="G909" i="49"/>
  <c r="V909" i="49" s="1"/>
  <c r="G908" i="49"/>
  <c r="V908" i="49" s="1"/>
  <c r="G907" i="49"/>
  <c r="V907" i="49" s="1"/>
  <c r="G906" i="49"/>
  <c r="V906" i="49" s="1"/>
  <c r="G905" i="49"/>
  <c r="V905" i="49" s="1"/>
  <c r="G904" i="49"/>
  <c r="V904" i="49" s="1"/>
  <c r="G903" i="49"/>
  <c r="V903" i="49" s="1"/>
  <c r="G902" i="49"/>
  <c r="V902" i="49" s="1"/>
  <c r="G901" i="49"/>
  <c r="V901" i="49" s="1"/>
  <c r="G900" i="49"/>
  <c r="V900" i="49" s="1"/>
  <c r="G899" i="49"/>
  <c r="V899" i="49" s="1"/>
  <c r="G898" i="49"/>
  <c r="V898" i="49" s="1"/>
  <c r="G897" i="49"/>
  <c r="V897" i="49" s="1"/>
  <c r="G896" i="49"/>
  <c r="V896" i="49" s="1"/>
  <c r="G895" i="49"/>
  <c r="V895" i="49" s="1"/>
  <c r="G894" i="49"/>
  <c r="V894" i="49" s="1"/>
  <c r="G893" i="49"/>
  <c r="V893" i="49" s="1"/>
  <c r="G892" i="49"/>
  <c r="V892" i="49" s="1"/>
  <c r="G891" i="49"/>
  <c r="V891" i="49" s="1"/>
  <c r="G890" i="49"/>
  <c r="V890" i="49" s="1"/>
  <c r="G889" i="49"/>
  <c r="V889" i="49" s="1"/>
  <c r="G888" i="49"/>
  <c r="V888" i="49" s="1"/>
  <c r="G887" i="49"/>
  <c r="V887" i="49" s="1"/>
  <c r="G886" i="49"/>
  <c r="V886" i="49" s="1"/>
  <c r="G885" i="49"/>
  <c r="V885" i="49" s="1"/>
  <c r="G884" i="49"/>
  <c r="V884" i="49" s="1"/>
  <c r="G883" i="49"/>
  <c r="V883" i="49" s="1"/>
  <c r="G882" i="49"/>
  <c r="V882" i="49" s="1"/>
  <c r="G881" i="49"/>
  <c r="V881" i="49" s="1"/>
  <c r="G880" i="49"/>
  <c r="V880" i="49" s="1"/>
  <c r="G879" i="49"/>
  <c r="V879" i="49" s="1"/>
  <c r="G878" i="49"/>
  <c r="V878" i="49" s="1"/>
  <c r="G877" i="49"/>
  <c r="V877" i="49" s="1"/>
  <c r="G876" i="49"/>
  <c r="V876" i="49" s="1"/>
  <c r="G875" i="49"/>
  <c r="V875" i="49" s="1"/>
  <c r="G874" i="49"/>
  <c r="V874" i="49" s="1"/>
  <c r="G873" i="49"/>
  <c r="V873" i="49" s="1"/>
  <c r="G872" i="49"/>
  <c r="V872" i="49" s="1"/>
  <c r="G871" i="49"/>
  <c r="V871" i="49" s="1"/>
  <c r="G870" i="49"/>
  <c r="V870" i="49" s="1"/>
  <c r="G869" i="49"/>
  <c r="V869" i="49" s="1"/>
  <c r="G868" i="49"/>
  <c r="V868" i="49" s="1"/>
  <c r="G867" i="49"/>
  <c r="V867" i="49" s="1"/>
  <c r="G866" i="49"/>
  <c r="V866" i="49" s="1"/>
  <c r="G865" i="49"/>
  <c r="V865" i="49" s="1"/>
  <c r="G864" i="49"/>
  <c r="V864" i="49" s="1"/>
  <c r="G863" i="49"/>
  <c r="V863" i="49" s="1"/>
  <c r="G862" i="49"/>
  <c r="V862" i="49" s="1"/>
  <c r="J1034" i="49"/>
  <c r="Y1034" i="49" s="1"/>
  <c r="H1031" i="49"/>
  <c r="W1031" i="49" s="1"/>
  <c r="J1018" i="49"/>
  <c r="Y1018" i="49" s="1"/>
  <c r="H1015" i="49"/>
  <c r="W1015" i="49" s="1"/>
  <c r="J1002" i="49"/>
  <c r="Y1002" i="49" s="1"/>
  <c r="H999" i="49"/>
  <c r="W999" i="49" s="1"/>
  <c r="J986" i="49"/>
  <c r="Y986" i="49" s="1"/>
  <c r="I983" i="49"/>
  <c r="X983" i="49" s="1"/>
  <c r="I979" i="49"/>
  <c r="X979" i="49" s="1"/>
  <c r="I975" i="49"/>
  <c r="X975" i="49" s="1"/>
  <c r="I971" i="49"/>
  <c r="X971" i="49" s="1"/>
  <c r="I967" i="49"/>
  <c r="X967" i="49" s="1"/>
  <c r="I963" i="49"/>
  <c r="X963" i="49" s="1"/>
  <c r="I959" i="49"/>
  <c r="X959" i="49" s="1"/>
  <c r="I955" i="49"/>
  <c r="X955" i="49" s="1"/>
  <c r="H954" i="49"/>
  <c r="W954" i="49" s="1"/>
  <c r="H953" i="49"/>
  <c r="W953" i="49" s="1"/>
  <c r="H952" i="49"/>
  <c r="W952" i="49" s="1"/>
  <c r="H951" i="49"/>
  <c r="W951" i="49" s="1"/>
  <c r="H950" i="49"/>
  <c r="W950" i="49" s="1"/>
  <c r="H949" i="49"/>
  <c r="W949" i="49" s="1"/>
  <c r="H948" i="49"/>
  <c r="W948" i="49" s="1"/>
  <c r="H947" i="49"/>
  <c r="W947" i="49" s="1"/>
  <c r="H946" i="49"/>
  <c r="W946" i="49" s="1"/>
  <c r="H945" i="49"/>
  <c r="W945" i="49" s="1"/>
  <c r="H944" i="49"/>
  <c r="W944" i="49" s="1"/>
  <c r="H943" i="49"/>
  <c r="W943" i="49" s="1"/>
  <c r="H942" i="49"/>
  <c r="W942" i="49" s="1"/>
  <c r="H941" i="49"/>
  <c r="W941" i="49" s="1"/>
  <c r="H940" i="49"/>
  <c r="W940" i="49" s="1"/>
  <c r="H939" i="49"/>
  <c r="W939" i="49" s="1"/>
  <c r="H938" i="49"/>
  <c r="W938" i="49" s="1"/>
  <c r="H937" i="49"/>
  <c r="W937" i="49" s="1"/>
  <c r="H936" i="49"/>
  <c r="W936" i="49" s="1"/>
  <c r="H935" i="49"/>
  <c r="W935" i="49" s="1"/>
  <c r="H934" i="49"/>
  <c r="W934" i="49" s="1"/>
  <c r="H933" i="49"/>
  <c r="W933" i="49" s="1"/>
  <c r="H932" i="49"/>
  <c r="W932" i="49" s="1"/>
  <c r="H931" i="49"/>
  <c r="W931" i="49" s="1"/>
  <c r="H930" i="49"/>
  <c r="W930" i="49" s="1"/>
  <c r="H929" i="49"/>
  <c r="W929" i="49" s="1"/>
  <c r="H928" i="49"/>
  <c r="W928" i="49" s="1"/>
  <c r="H927" i="49"/>
  <c r="W927" i="49" s="1"/>
  <c r="H926" i="49"/>
  <c r="W926" i="49" s="1"/>
  <c r="H925" i="49"/>
  <c r="W925" i="49" s="1"/>
  <c r="H924" i="49"/>
  <c r="W924" i="49" s="1"/>
  <c r="H923" i="49"/>
  <c r="W923" i="49" s="1"/>
  <c r="H922" i="49"/>
  <c r="W922" i="49" s="1"/>
  <c r="H921" i="49"/>
  <c r="W921" i="49" s="1"/>
  <c r="H920" i="49"/>
  <c r="W920" i="49" s="1"/>
  <c r="H919" i="49"/>
  <c r="W919" i="49" s="1"/>
  <c r="H918" i="49"/>
  <c r="W918" i="49" s="1"/>
  <c r="H917" i="49"/>
  <c r="W917" i="49" s="1"/>
  <c r="H916" i="49"/>
  <c r="W916" i="49" s="1"/>
  <c r="H915" i="49"/>
  <c r="W915" i="49" s="1"/>
  <c r="H914" i="49"/>
  <c r="W914" i="49" s="1"/>
  <c r="H913" i="49"/>
  <c r="W913" i="49" s="1"/>
  <c r="H912" i="49"/>
  <c r="W912" i="49" s="1"/>
  <c r="H911" i="49"/>
  <c r="W911" i="49" s="1"/>
  <c r="H910" i="49"/>
  <c r="W910" i="49" s="1"/>
  <c r="H909" i="49"/>
  <c r="W909" i="49" s="1"/>
  <c r="H908" i="49"/>
  <c r="W908" i="49" s="1"/>
  <c r="H907" i="49"/>
  <c r="W907" i="49" s="1"/>
  <c r="H906" i="49"/>
  <c r="W906" i="49" s="1"/>
  <c r="H905" i="49"/>
  <c r="W905" i="49" s="1"/>
  <c r="H904" i="49"/>
  <c r="W904" i="49" s="1"/>
  <c r="H903" i="49"/>
  <c r="W903" i="49" s="1"/>
  <c r="H902" i="49"/>
  <c r="W902" i="49" s="1"/>
  <c r="H901" i="49"/>
  <c r="W901" i="49" s="1"/>
  <c r="H900" i="49"/>
  <c r="W900" i="49" s="1"/>
  <c r="H899" i="49"/>
  <c r="W899" i="49" s="1"/>
  <c r="H898" i="49"/>
  <c r="W898" i="49" s="1"/>
  <c r="H897" i="49"/>
  <c r="W897" i="49" s="1"/>
  <c r="H896" i="49"/>
  <c r="W896" i="49" s="1"/>
  <c r="H895" i="49"/>
  <c r="W895" i="49" s="1"/>
  <c r="H894" i="49"/>
  <c r="W894" i="49" s="1"/>
  <c r="H893" i="49"/>
  <c r="W893" i="49" s="1"/>
  <c r="H892" i="49"/>
  <c r="W892" i="49" s="1"/>
  <c r="H891" i="49"/>
  <c r="W891" i="49" s="1"/>
  <c r="H890" i="49"/>
  <c r="W890" i="49" s="1"/>
  <c r="H889" i="49"/>
  <c r="W889" i="49" s="1"/>
  <c r="H888" i="49"/>
  <c r="W888" i="49" s="1"/>
  <c r="H887" i="49"/>
  <c r="W887" i="49" s="1"/>
  <c r="H886" i="49"/>
  <c r="W886" i="49" s="1"/>
  <c r="H885" i="49"/>
  <c r="W885" i="49" s="1"/>
  <c r="H884" i="49"/>
  <c r="W884" i="49" s="1"/>
  <c r="H883" i="49"/>
  <c r="W883" i="49" s="1"/>
  <c r="H882" i="49"/>
  <c r="W882" i="49" s="1"/>
  <c r="H881" i="49"/>
  <c r="W881" i="49" s="1"/>
  <c r="H880" i="49"/>
  <c r="W880" i="49" s="1"/>
  <c r="J1030" i="49"/>
  <c r="Y1030" i="49" s="1"/>
  <c r="H1027" i="49"/>
  <c r="W1027" i="49" s="1"/>
  <c r="J1014" i="49"/>
  <c r="Y1014" i="49" s="1"/>
  <c r="H1011" i="49"/>
  <c r="W1011" i="49" s="1"/>
  <c r="J998" i="49"/>
  <c r="Y998" i="49" s="1"/>
  <c r="H995" i="49"/>
  <c r="W995" i="49" s="1"/>
  <c r="H860" i="49"/>
  <c r="W860" i="49" s="1"/>
  <c r="H858" i="49"/>
  <c r="W858" i="49" s="1"/>
  <c r="H856" i="49"/>
  <c r="W856" i="49" s="1"/>
  <c r="H854" i="49"/>
  <c r="W854" i="49" s="1"/>
  <c r="H852" i="49"/>
  <c r="W852" i="49" s="1"/>
  <c r="H850" i="49"/>
  <c r="W850" i="49" s="1"/>
  <c r="H848" i="49"/>
  <c r="W848" i="49" s="1"/>
  <c r="H846" i="49"/>
  <c r="W846" i="49" s="1"/>
  <c r="H844" i="49"/>
  <c r="W844" i="49" s="1"/>
  <c r="H842" i="49"/>
  <c r="W842" i="49" s="1"/>
  <c r="H840" i="49"/>
  <c r="W840" i="49" s="1"/>
  <c r="H838" i="49"/>
  <c r="W838" i="49" s="1"/>
  <c r="H836" i="49"/>
  <c r="W836" i="49" s="1"/>
  <c r="H834" i="49"/>
  <c r="W834" i="49" s="1"/>
  <c r="H832" i="49"/>
  <c r="W832" i="49" s="1"/>
  <c r="H830" i="49"/>
  <c r="W830" i="49" s="1"/>
  <c r="J828" i="49"/>
  <c r="Y828" i="49" s="1"/>
  <c r="J824" i="49"/>
  <c r="Y824" i="49" s="1"/>
  <c r="J820" i="49"/>
  <c r="Y820" i="49" s="1"/>
  <c r="J816" i="49"/>
  <c r="Y816" i="49" s="1"/>
  <c r="J812" i="49"/>
  <c r="Y812" i="49" s="1"/>
  <c r="J808" i="49"/>
  <c r="Y808" i="49" s="1"/>
  <c r="J804" i="49"/>
  <c r="Y804" i="49" s="1"/>
  <c r="J800" i="49"/>
  <c r="Y800" i="49" s="1"/>
  <c r="J796" i="49"/>
  <c r="Y796" i="49" s="1"/>
  <c r="J792" i="49"/>
  <c r="Y792" i="49" s="1"/>
  <c r="J788" i="49"/>
  <c r="Y788" i="49" s="1"/>
  <c r="J1026" i="49"/>
  <c r="Y1026" i="49" s="1"/>
  <c r="H1023" i="49"/>
  <c r="W1023" i="49" s="1"/>
  <c r="J1010" i="49"/>
  <c r="Y1010" i="49" s="1"/>
  <c r="H1007" i="49"/>
  <c r="W1007" i="49" s="1"/>
  <c r="J994" i="49"/>
  <c r="Y994" i="49" s="1"/>
  <c r="H991" i="49"/>
  <c r="W991" i="49" s="1"/>
  <c r="I981" i="49"/>
  <c r="X981" i="49" s="1"/>
  <c r="I977" i="49"/>
  <c r="X977" i="49" s="1"/>
  <c r="I973" i="49"/>
  <c r="X973" i="49" s="1"/>
  <c r="I969" i="49"/>
  <c r="X969" i="49" s="1"/>
  <c r="I965" i="49"/>
  <c r="X965" i="49" s="1"/>
  <c r="I961" i="49"/>
  <c r="X961" i="49" s="1"/>
  <c r="I957" i="49"/>
  <c r="X957" i="49" s="1"/>
  <c r="G861" i="49"/>
  <c r="V861" i="49" s="1"/>
  <c r="G859" i="49"/>
  <c r="V859" i="49" s="1"/>
  <c r="G857" i="49"/>
  <c r="V857" i="49" s="1"/>
  <c r="G855" i="49"/>
  <c r="V855" i="49" s="1"/>
  <c r="G853" i="49"/>
  <c r="V853" i="49" s="1"/>
  <c r="G851" i="49"/>
  <c r="V851" i="49" s="1"/>
  <c r="G849" i="49"/>
  <c r="V849" i="49" s="1"/>
  <c r="G847" i="49"/>
  <c r="V847" i="49" s="1"/>
  <c r="G845" i="49"/>
  <c r="V845" i="49" s="1"/>
  <c r="G843" i="49"/>
  <c r="V843" i="49" s="1"/>
  <c r="G841" i="49"/>
  <c r="V841" i="49" s="1"/>
  <c r="G839" i="49"/>
  <c r="V839" i="49" s="1"/>
  <c r="G837" i="49"/>
  <c r="V837" i="49" s="1"/>
  <c r="G835" i="49"/>
  <c r="V835" i="49" s="1"/>
  <c r="G833" i="49"/>
  <c r="V833" i="49" s="1"/>
  <c r="G831" i="49"/>
  <c r="V831" i="49" s="1"/>
  <c r="H987" i="49"/>
  <c r="W987" i="49" s="1"/>
  <c r="H879" i="49"/>
  <c r="W879" i="49" s="1"/>
  <c r="H875" i="49"/>
  <c r="W875" i="49" s="1"/>
  <c r="H871" i="49"/>
  <c r="W871" i="49" s="1"/>
  <c r="H867" i="49"/>
  <c r="W867" i="49" s="1"/>
  <c r="H863" i="49"/>
  <c r="W863" i="49" s="1"/>
  <c r="G828" i="49"/>
  <c r="V828" i="49" s="1"/>
  <c r="J825" i="49"/>
  <c r="Y825" i="49" s="1"/>
  <c r="G820" i="49"/>
  <c r="V820" i="49" s="1"/>
  <c r="J817" i="49"/>
  <c r="Y817" i="49" s="1"/>
  <c r="G812" i="49"/>
  <c r="V812" i="49" s="1"/>
  <c r="J809" i="49"/>
  <c r="Y809" i="49" s="1"/>
  <c r="G804" i="49"/>
  <c r="V804" i="49" s="1"/>
  <c r="J801" i="49"/>
  <c r="Y801" i="49" s="1"/>
  <c r="G796" i="49"/>
  <c r="V796" i="49" s="1"/>
  <c r="J793" i="49"/>
  <c r="Y793" i="49" s="1"/>
  <c r="G788" i="49"/>
  <c r="V788" i="49" s="1"/>
  <c r="J785" i="49"/>
  <c r="Y785" i="49" s="1"/>
  <c r="H1035" i="49"/>
  <c r="W1035" i="49" s="1"/>
  <c r="J1022" i="49"/>
  <c r="Y1022" i="49" s="1"/>
  <c r="H878" i="49"/>
  <c r="W878" i="49" s="1"/>
  <c r="H874" i="49"/>
  <c r="W874" i="49" s="1"/>
  <c r="H870" i="49"/>
  <c r="W870" i="49" s="1"/>
  <c r="H866" i="49"/>
  <c r="W866" i="49" s="1"/>
  <c r="H862" i="49"/>
  <c r="W862" i="49" s="1"/>
  <c r="H861" i="49"/>
  <c r="W861" i="49" s="1"/>
  <c r="G860" i="49"/>
  <c r="V860" i="49" s="1"/>
  <c r="H859" i="49"/>
  <c r="W859" i="49" s="1"/>
  <c r="G858" i="49"/>
  <c r="V858" i="49" s="1"/>
  <c r="H857" i="49"/>
  <c r="W857" i="49" s="1"/>
  <c r="G856" i="49"/>
  <c r="V856" i="49" s="1"/>
  <c r="H855" i="49"/>
  <c r="W855" i="49" s="1"/>
  <c r="G854" i="49"/>
  <c r="V854" i="49" s="1"/>
  <c r="H853" i="49"/>
  <c r="W853" i="49" s="1"/>
  <c r="G852" i="49"/>
  <c r="V852" i="49" s="1"/>
  <c r="H851" i="49"/>
  <c r="W851" i="49" s="1"/>
  <c r="G850" i="49"/>
  <c r="V850" i="49" s="1"/>
  <c r="H849" i="49"/>
  <c r="W849" i="49" s="1"/>
  <c r="G848" i="49"/>
  <c r="V848" i="49" s="1"/>
  <c r="H847" i="49"/>
  <c r="W847" i="49" s="1"/>
  <c r="G846" i="49"/>
  <c r="V846" i="49" s="1"/>
  <c r="H845" i="49"/>
  <c r="W845" i="49" s="1"/>
  <c r="G844" i="49"/>
  <c r="V844" i="49" s="1"/>
  <c r="H843" i="49"/>
  <c r="W843" i="49" s="1"/>
  <c r="G842" i="49"/>
  <c r="V842" i="49" s="1"/>
  <c r="H841" i="49"/>
  <c r="W841" i="49" s="1"/>
  <c r="G840" i="49"/>
  <c r="V840" i="49" s="1"/>
  <c r="H839" i="49"/>
  <c r="W839" i="49" s="1"/>
  <c r="G838" i="49"/>
  <c r="V838" i="49" s="1"/>
  <c r="H837" i="49"/>
  <c r="W837" i="49" s="1"/>
  <c r="G836" i="49"/>
  <c r="V836" i="49" s="1"/>
  <c r="H835" i="49"/>
  <c r="W835" i="49" s="1"/>
  <c r="G834" i="49"/>
  <c r="V834" i="49" s="1"/>
  <c r="H833" i="49"/>
  <c r="W833" i="49" s="1"/>
  <c r="G832" i="49"/>
  <c r="V832" i="49" s="1"/>
  <c r="H831" i="49"/>
  <c r="W831" i="49" s="1"/>
  <c r="G830" i="49"/>
  <c r="V830" i="49" s="1"/>
  <c r="H829" i="49"/>
  <c r="W829" i="49" s="1"/>
  <c r="H828" i="49"/>
  <c r="W828" i="49" s="1"/>
  <c r="G823" i="49"/>
  <c r="V823" i="49" s="1"/>
  <c r="J822" i="49"/>
  <c r="Y822" i="49" s="1"/>
  <c r="H821" i="49"/>
  <c r="W821" i="49" s="1"/>
  <c r="H820" i="49"/>
  <c r="W820" i="49" s="1"/>
  <c r="G815" i="49"/>
  <c r="V815" i="49" s="1"/>
  <c r="J814" i="49"/>
  <c r="Y814" i="49" s="1"/>
  <c r="H813" i="49"/>
  <c r="W813" i="49" s="1"/>
  <c r="H812" i="49"/>
  <c r="W812" i="49" s="1"/>
  <c r="G807" i="49"/>
  <c r="V807" i="49" s="1"/>
  <c r="J806" i="49"/>
  <c r="Y806" i="49" s="1"/>
  <c r="H805" i="49"/>
  <c r="W805" i="49" s="1"/>
  <c r="H804" i="49"/>
  <c r="W804" i="49" s="1"/>
  <c r="G799" i="49"/>
  <c r="V799" i="49" s="1"/>
  <c r="J798" i="49"/>
  <c r="Y798" i="49" s="1"/>
  <c r="H797" i="49"/>
  <c r="W797" i="49" s="1"/>
  <c r="H796" i="49"/>
  <c r="W796" i="49" s="1"/>
  <c r="G791" i="49"/>
  <c r="V791" i="49" s="1"/>
  <c r="J790" i="49"/>
  <c r="Y790" i="49" s="1"/>
  <c r="H789" i="49"/>
  <c r="W789" i="49" s="1"/>
  <c r="H788" i="49"/>
  <c r="W788" i="49" s="1"/>
  <c r="G784" i="49"/>
  <c r="V784" i="49" s="1"/>
  <c r="G782" i="49"/>
  <c r="V782" i="49" s="1"/>
  <c r="G780" i="49"/>
  <c r="V780" i="49" s="1"/>
  <c r="G778" i="49"/>
  <c r="V778" i="49" s="1"/>
  <c r="G776" i="49"/>
  <c r="V776" i="49" s="1"/>
  <c r="G774" i="49"/>
  <c r="V774" i="49" s="1"/>
  <c r="G772" i="49"/>
  <c r="V772" i="49" s="1"/>
  <c r="G770" i="49"/>
  <c r="V770" i="49" s="1"/>
  <c r="G768" i="49"/>
  <c r="V768" i="49" s="1"/>
  <c r="G766" i="49"/>
  <c r="V766" i="49" s="1"/>
  <c r="G764" i="49"/>
  <c r="V764" i="49" s="1"/>
  <c r="G762" i="49"/>
  <c r="V762" i="49" s="1"/>
  <c r="G760" i="49"/>
  <c r="V760" i="49" s="1"/>
  <c r="H1019" i="49"/>
  <c r="W1019" i="49" s="1"/>
  <c r="J1006" i="49"/>
  <c r="Y1006" i="49" s="1"/>
  <c r="H877" i="49"/>
  <c r="W877" i="49" s="1"/>
  <c r="H873" i="49"/>
  <c r="W873" i="49" s="1"/>
  <c r="H869" i="49"/>
  <c r="W869" i="49" s="1"/>
  <c r="H865" i="49"/>
  <c r="W865" i="49" s="1"/>
  <c r="G824" i="49"/>
  <c r="V824" i="49" s="1"/>
  <c r="J821" i="49"/>
  <c r="Y821" i="49" s="1"/>
  <c r="G816" i="49"/>
  <c r="V816" i="49" s="1"/>
  <c r="J813" i="49"/>
  <c r="Y813" i="49" s="1"/>
  <c r="G808" i="49"/>
  <c r="V808" i="49" s="1"/>
  <c r="J805" i="49"/>
  <c r="Y805" i="49" s="1"/>
  <c r="G800" i="49"/>
  <c r="V800" i="49" s="1"/>
  <c r="J797" i="49"/>
  <c r="Y797" i="49" s="1"/>
  <c r="G792" i="49"/>
  <c r="V792" i="49" s="1"/>
  <c r="J789" i="49"/>
  <c r="Y789" i="49" s="1"/>
  <c r="H784" i="49"/>
  <c r="W784" i="49" s="1"/>
  <c r="J782" i="49"/>
  <c r="Y782" i="49" s="1"/>
  <c r="I780" i="49"/>
  <c r="X780" i="49" s="1"/>
  <c r="I778" i="49"/>
  <c r="X778" i="49" s="1"/>
  <c r="I776" i="49"/>
  <c r="X776" i="49" s="1"/>
  <c r="I774" i="49"/>
  <c r="X774" i="49" s="1"/>
  <c r="I772" i="49"/>
  <c r="X772" i="49" s="1"/>
  <c r="I770" i="49"/>
  <c r="X770" i="49" s="1"/>
  <c r="I768" i="49"/>
  <c r="X768" i="49" s="1"/>
  <c r="I766" i="49"/>
  <c r="X766" i="49" s="1"/>
  <c r="I764" i="49"/>
  <c r="X764" i="49" s="1"/>
  <c r="I762" i="49"/>
  <c r="X762" i="49" s="1"/>
  <c r="I760" i="49"/>
  <c r="X760" i="49" s="1"/>
  <c r="H876" i="49"/>
  <c r="W876" i="49" s="1"/>
  <c r="H825" i="49"/>
  <c r="W825" i="49" s="1"/>
  <c r="H816" i="49"/>
  <c r="W816" i="49" s="1"/>
  <c r="G811" i="49"/>
  <c r="V811" i="49" s="1"/>
  <c r="J802" i="49"/>
  <c r="Y802" i="49" s="1"/>
  <c r="H793" i="49"/>
  <c r="W793" i="49" s="1"/>
  <c r="J784" i="49"/>
  <c r="Y784" i="49" s="1"/>
  <c r="J780" i="49"/>
  <c r="Y780" i="49" s="1"/>
  <c r="J776" i="49"/>
  <c r="Y776" i="49" s="1"/>
  <c r="J772" i="49"/>
  <c r="Y772" i="49" s="1"/>
  <c r="J768" i="49"/>
  <c r="Y768" i="49" s="1"/>
  <c r="J764" i="49"/>
  <c r="Y764" i="49" s="1"/>
  <c r="J760" i="49"/>
  <c r="Y760" i="49" s="1"/>
  <c r="G758" i="49"/>
  <c r="V758" i="49" s="1"/>
  <c r="J757" i="49"/>
  <c r="Y757" i="49" s="1"/>
  <c r="J756" i="49"/>
  <c r="Y756" i="49" s="1"/>
  <c r="G754" i="49"/>
  <c r="V754" i="49" s="1"/>
  <c r="J753" i="49"/>
  <c r="Y753" i="49" s="1"/>
  <c r="J752" i="49"/>
  <c r="Y752" i="49" s="1"/>
  <c r="G750" i="49"/>
  <c r="V750" i="49" s="1"/>
  <c r="J749" i="49"/>
  <c r="Y749" i="49" s="1"/>
  <c r="J748" i="49"/>
  <c r="Y748" i="49" s="1"/>
  <c r="G746" i="49"/>
  <c r="V746" i="49" s="1"/>
  <c r="J745" i="49"/>
  <c r="Y745" i="49" s="1"/>
  <c r="J744" i="49"/>
  <c r="Y744" i="49" s="1"/>
  <c r="G742" i="49"/>
  <c r="V742" i="49" s="1"/>
  <c r="J741" i="49"/>
  <c r="Y741" i="49" s="1"/>
  <c r="J740" i="49"/>
  <c r="Y740" i="49" s="1"/>
  <c r="G738" i="49"/>
  <c r="V738" i="49" s="1"/>
  <c r="J737" i="49"/>
  <c r="Y737" i="49" s="1"/>
  <c r="J736" i="49"/>
  <c r="Y736" i="49" s="1"/>
  <c r="G734" i="49"/>
  <c r="V734" i="49" s="1"/>
  <c r="J733" i="49"/>
  <c r="Y733" i="49" s="1"/>
  <c r="J732" i="49"/>
  <c r="Y732" i="49" s="1"/>
  <c r="G730" i="49"/>
  <c r="V730" i="49" s="1"/>
  <c r="J729" i="49"/>
  <c r="Y729" i="49" s="1"/>
  <c r="J728" i="49"/>
  <c r="Y728" i="49" s="1"/>
  <c r="H864" i="49"/>
  <c r="W864" i="49" s="1"/>
  <c r="H824" i="49"/>
  <c r="W824" i="49" s="1"/>
  <c r="G819" i="49"/>
  <c r="V819" i="49" s="1"/>
  <c r="J810" i="49"/>
  <c r="Y810" i="49" s="1"/>
  <c r="H801" i="49"/>
  <c r="W801" i="49" s="1"/>
  <c r="H792" i="49"/>
  <c r="W792" i="49" s="1"/>
  <c r="G787" i="49"/>
  <c r="V787" i="49" s="1"/>
  <c r="G783" i="49"/>
  <c r="V783" i="49" s="1"/>
  <c r="G779" i="49"/>
  <c r="V779" i="49" s="1"/>
  <c r="G775" i="49"/>
  <c r="V775" i="49" s="1"/>
  <c r="G771" i="49"/>
  <c r="V771" i="49" s="1"/>
  <c r="G767" i="49"/>
  <c r="V767" i="49" s="1"/>
  <c r="G763" i="49"/>
  <c r="V763" i="49" s="1"/>
  <c r="G759" i="49"/>
  <c r="V759" i="49" s="1"/>
  <c r="I758" i="49"/>
  <c r="X758" i="49" s="1"/>
  <c r="I754" i="49"/>
  <c r="X754" i="49" s="1"/>
  <c r="I750" i="49"/>
  <c r="X750" i="49" s="1"/>
  <c r="I746" i="49"/>
  <c r="X746" i="49" s="1"/>
  <c r="I742" i="49"/>
  <c r="X742" i="49" s="1"/>
  <c r="I738" i="49"/>
  <c r="X738" i="49" s="1"/>
  <c r="I734" i="49"/>
  <c r="X734" i="49" s="1"/>
  <c r="I730" i="49"/>
  <c r="X730" i="49" s="1"/>
  <c r="H1003" i="49"/>
  <c r="W1003" i="49" s="1"/>
  <c r="H868" i="49"/>
  <c r="W868" i="49" s="1"/>
  <c r="G827" i="49"/>
  <c r="V827" i="49" s="1"/>
  <c r="J818" i="49"/>
  <c r="Y818" i="49" s="1"/>
  <c r="H809" i="49"/>
  <c r="W809" i="49" s="1"/>
  <c r="H800" i="49"/>
  <c r="W800" i="49" s="1"/>
  <c r="G795" i="49"/>
  <c r="V795" i="49" s="1"/>
  <c r="J786" i="49"/>
  <c r="Y786" i="49" s="1"/>
  <c r="J778" i="49"/>
  <c r="Y778" i="49" s="1"/>
  <c r="J774" i="49"/>
  <c r="Y774" i="49" s="1"/>
  <c r="J770" i="49"/>
  <c r="Y770" i="49" s="1"/>
  <c r="J766" i="49"/>
  <c r="Y766" i="49" s="1"/>
  <c r="J762" i="49"/>
  <c r="Y762" i="49" s="1"/>
  <c r="J758" i="49"/>
  <c r="Y758" i="49" s="1"/>
  <c r="G756" i="49"/>
  <c r="V756" i="49" s="1"/>
  <c r="J754" i="49"/>
  <c r="Y754" i="49" s="1"/>
  <c r="G752" i="49"/>
  <c r="V752" i="49" s="1"/>
  <c r="J750" i="49"/>
  <c r="Y750" i="49" s="1"/>
  <c r="G748" i="49"/>
  <c r="V748" i="49" s="1"/>
  <c r="J746" i="49"/>
  <c r="Y746" i="49" s="1"/>
  <c r="G744" i="49"/>
  <c r="V744" i="49" s="1"/>
  <c r="J742" i="49"/>
  <c r="Y742" i="49" s="1"/>
  <c r="G740" i="49"/>
  <c r="V740" i="49" s="1"/>
  <c r="J738" i="49"/>
  <c r="Y738" i="49" s="1"/>
  <c r="G736" i="49"/>
  <c r="V736" i="49" s="1"/>
  <c r="J734" i="49"/>
  <c r="Y734" i="49" s="1"/>
  <c r="G732" i="49"/>
  <c r="V732" i="49" s="1"/>
  <c r="J730" i="49"/>
  <c r="Y730" i="49" s="1"/>
  <c r="G728" i="49"/>
  <c r="V728" i="49" s="1"/>
  <c r="J826" i="49"/>
  <c r="Y826" i="49" s="1"/>
  <c r="H785" i="49"/>
  <c r="W785" i="49" s="1"/>
  <c r="G769" i="49"/>
  <c r="V769" i="49" s="1"/>
  <c r="I748" i="49"/>
  <c r="X748" i="49" s="1"/>
  <c r="G745" i="49"/>
  <c r="V745" i="49" s="1"/>
  <c r="I732" i="49"/>
  <c r="X732" i="49" s="1"/>
  <c r="G729" i="49"/>
  <c r="V729" i="49" s="1"/>
  <c r="H872" i="49"/>
  <c r="W872" i="49" s="1"/>
  <c r="H817" i="49"/>
  <c r="W817" i="49" s="1"/>
  <c r="G773" i="49"/>
  <c r="V773" i="49" s="1"/>
  <c r="G757" i="49"/>
  <c r="V757" i="49" s="1"/>
  <c r="I744" i="49"/>
  <c r="X744" i="49" s="1"/>
  <c r="G741" i="49"/>
  <c r="V741" i="49" s="1"/>
  <c r="I728" i="49"/>
  <c r="X728" i="49" s="1"/>
  <c r="J990" i="49"/>
  <c r="Y990" i="49" s="1"/>
  <c r="H808" i="49"/>
  <c r="W808" i="49" s="1"/>
  <c r="G777" i="49"/>
  <c r="V777" i="49" s="1"/>
  <c r="G761" i="49"/>
  <c r="V761" i="49" s="1"/>
  <c r="I756" i="49"/>
  <c r="X756" i="49" s="1"/>
  <c r="G753" i="49"/>
  <c r="V753" i="49" s="1"/>
  <c r="I740" i="49"/>
  <c r="X740" i="49" s="1"/>
  <c r="G737" i="49"/>
  <c r="V737" i="49" s="1"/>
  <c r="G803" i="49"/>
  <c r="V803" i="49" s="1"/>
  <c r="J794" i="49"/>
  <c r="Y794" i="49" s="1"/>
  <c r="G765" i="49"/>
  <c r="V765" i="49" s="1"/>
  <c r="I752" i="49"/>
  <c r="X752" i="49" s="1"/>
  <c r="G781" i="49"/>
  <c r="V781" i="49" s="1"/>
  <c r="G749" i="49"/>
  <c r="V749" i="49" s="1"/>
  <c r="I736" i="49"/>
  <c r="X736" i="49" s="1"/>
  <c r="H92" i="49"/>
  <c r="W92" i="49" s="1"/>
  <c r="I92" i="49"/>
  <c r="X92" i="49" s="1"/>
  <c r="H96" i="49"/>
  <c r="W96" i="49" s="1"/>
  <c r="I96" i="49"/>
  <c r="X96" i="49" s="1"/>
  <c r="H100" i="49"/>
  <c r="W100" i="49" s="1"/>
  <c r="I100" i="49"/>
  <c r="X100" i="49" s="1"/>
  <c r="H104" i="49"/>
  <c r="W104" i="49" s="1"/>
  <c r="I104" i="49"/>
  <c r="X104" i="49" s="1"/>
  <c r="H108" i="49"/>
  <c r="W108" i="49" s="1"/>
  <c r="I108" i="49"/>
  <c r="X108" i="49" s="1"/>
  <c r="H112" i="49"/>
  <c r="W112" i="49" s="1"/>
  <c r="I112" i="49"/>
  <c r="X112" i="49" s="1"/>
  <c r="H116" i="49"/>
  <c r="W116" i="49" s="1"/>
  <c r="I116" i="49"/>
  <c r="X116" i="49" s="1"/>
  <c r="H120" i="49"/>
  <c r="W120" i="49" s="1"/>
  <c r="I120" i="49"/>
  <c r="X120" i="49" s="1"/>
  <c r="H124" i="49"/>
  <c r="W124" i="49" s="1"/>
  <c r="I124" i="49"/>
  <c r="X124" i="49" s="1"/>
  <c r="H128" i="49"/>
  <c r="W128" i="49" s="1"/>
  <c r="I128" i="49"/>
  <c r="X128" i="49" s="1"/>
  <c r="H132" i="49"/>
  <c r="W132" i="49" s="1"/>
  <c r="I132" i="49"/>
  <c r="X132" i="49" s="1"/>
  <c r="H136" i="49"/>
  <c r="W136" i="49" s="1"/>
  <c r="I136" i="49"/>
  <c r="X136" i="49" s="1"/>
  <c r="H140" i="49"/>
  <c r="W140" i="49" s="1"/>
  <c r="I140" i="49"/>
  <c r="X140" i="49" s="1"/>
  <c r="G165" i="49"/>
  <c r="V165" i="49" s="1"/>
  <c r="J165" i="49"/>
  <c r="Y165" i="49" s="1"/>
  <c r="H165" i="49"/>
  <c r="W165" i="49" s="1"/>
  <c r="I165" i="49"/>
  <c r="X165" i="49" s="1"/>
  <c r="G173" i="49"/>
  <c r="V173" i="49" s="1"/>
  <c r="J173" i="49"/>
  <c r="Y173" i="49" s="1"/>
  <c r="H173" i="49"/>
  <c r="W173" i="49" s="1"/>
  <c r="I173" i="49"/>
  <c r="X173" i="49" s="1"/>
  <c r="G181" i="49"/>
  <c r="V181" i="49" s="1"/>
  <c r="J181" i="49"/>
  <c r="Y181" i="49" s="1"/>
  <c r="H181" i="49"/>
  <c r="W181" i="49" s="1"/>
  <c r="I181" i="49"/>
  <c r="X181" i="49" s="1"/>
  <c r="G189" i="49"/>
  <c r="V189" i="49" s="1"/>
  <c r="J189" i="49"/>
  <c r="Y189" i="49" s="1"/>
  <c r="H189" i="49"/>
  <c r="W189" i="49" s="1"/>
  <c r="I189" i="49"/>
  <c r="X189" i="49" s="1"/>
  <c r="G197" i="49"/>
  <c r="V197" i="49" s="1"/>
  <c r="J197" i="49"/>
  <c r="Y197" i="49" s="1"/>
  <c r="H197" i="49"/>
  <c r="W197" i="49" s="1"/>
  <c r="I197" i="49"/>
  <c r="X197" i="49" s="1"/>
  <c r="G205" i="49"/>
  <c r="V205" i="49" s="1"/>
  <c r="J205" i="49"/>
  <c r="Y205" i="49" s="1"/>
  <c r="H205" i="49"/>
  <c r="W205" i="49" s="1"/>
  <c r="I205" i="49"/>
  <c r="X205" i="49" s="1"/>
  <c r="G213" i="49"/>
  <c r="V213" i="49" s="1"/>
  <c r="J213" i="49"/>
  <c r="Y213" i="49" s="1"/>
  <c r="H213" i="49"/>
  <c r="W213" i="49" s="1"/>
  <c r="I213" i="49"/>
  <c r="X213" i="49" s="1"/>
  <c r="G221" i="49"/>
  <c r="V221" i="49" s="1"/>
  <c r="J221" i="49"/>
  <c r="Y221" i="49" s="1"/>
  <c r="H221" i="49"/>
  <c r="W221" i="49" s="1"/>
  <c r="I221" i="49"/>
  <c r="X221" i="49" s="1"/>
  <c r="G229" i="49"/>
  <c r="V229" i="49" s="1"/>
  <c r="J229" i="49"/>
  <c r="Y229" i="49" s="1"/>
  <c r="H229" i="49"/>
  <c r="W229" i="49" s="1"/>
  <c r="I229" i="49"/>
  <c r="X229" i="49" s="1"/>
  <c r="G237" i="49"/>
  <c r="V237" i="49" s="1"/>
  <c r="J237" i="49"/>
  <c r="Y237" i="49" s="1"/>
  <c r="H237" i="49"/>
  <c r="W237" i="49" s="1"/>
  <c r="I237" i="49"/>
  <c r="X237" i="49" s="1"/>
  <c r="G245" i="49"/>
  <c r="V245" i="49" s="1"/>
  <c r="J245" i="49"/>
  <c r="Y245" i="49" s="1"/>
  <c r="H245" i="49"/>
  <c r="W245" i="49" s="1"/>
  <c r="I245" i="49"/>
  <c r="X245" i="49" s="1"/>
  <c r="G253" i="49"/>
  <c r="V253" i="49" s="1"/>
  <c r="J253" i="49"/>
  <c r="Y253" i="49" s="1"/>
  <c r="H253" i="49"/>
  <c r="W253" i="49" s="1"/>
  <c r="I253" i="49"/>
  <c r="X253" i="49" s="1"/>
  <c r="G268" i="49"/>
  <c r="V268" i="49" s="1"/>
  <c r="H268" i="49"/>
  <c r="W268" i="49" s="1"/>
  <c r="I268" i="49"/>
  <c r="X268" i="49" s="1"/>
  <c r="J268" i="49"/>
  <c r="Y268" i="49" s="1"/>
  <c r="G284" i="49"/>
  <c r="V284" i="49" s="1"/>
  <c r="H284" i="49"/>
  <c r="W284" i="49" s="1"/>
  <c r="I284" i="49"/>
  <c r="X284" i="49" s="1"/>
  <c r="J284" i="49"/>
  <c r="Y284" i="49" s="1"/>
  <c r="G300" i="49"/>
  <c r="V300" i="49" s="1"/>
  <c r="H300" i="49"/>
  <c r="W300" i="49" s="1"/>
  <c r="I300" i="49"/>
  <c r="X300" i="49" s="1"/>
  <c r="J300" i="49"/>
  <c r="Y300" i="49" s="1"/>
  <c r="G316" i="49"/>
  <c r="V316" i="49" s="1"/>
  <c r="H316" i="49"/>
  <c r="W316" i="49" s="1"/>
  <c r="I316" i="49"/>
  <c r="X316" i="49" s="1"/>
  <c r="J316" i="49"/>
  <c r="Y316" i="49" s="1"/>
  <c r="G332" i="49"/>
  <c r="V332" i="49" s="1"/>
  <c r="H332" i="49"/>
  <c r="W332" i="49" s="1"/>
  <c r="I332" i="49"/>
  <c r="X332" i="49" s="1"/>
  <c r="J332" i="49"/>
  <c r="Y332" i="49" s="1"/>
  <c r="G348" i="49"/>
  <c r="V348" i="49" s="1"/>
  <c r="H348" i="49"/>
  <c r="W348" i="49" s="1"/>
  <c r="I348" i="49"/>
  <c r="X348" i="49" s="1"/>
  <c r="J348" i="49"/>
  <c r="Y348" i="49" s="1"/>
  <c r="J3" i="49"/>
  <c r="Y3" i="49" s="1"/>
  <c r="J6" i="49"/>
  <c r="Y6" i="49" s="1"/>
  <c r="J8" i="49"/>
  <c r="Y8" i="49" s="1"/>
  <c r="I9" i="49"/>
  <c r="X9" i="49" s="1"/>
  <c r="H10" i="49"/>
  <c r="W10" i="49" s="1"/>
  <c r="I11" i="49"/>
  <c r="X11" i="49" s="1"/>
  <c r="H12" i="49"/>
  <c r="W12" i="49" s="1"/>
  <c r="I13" i="49"/>
  <c r="X13" i="49" s="1"/>
  <c r="H14" i="49"/>
  <c r="W14" i="49" s="1"/>
  <c r="I15" i="49"/>
  <c r="X15" i="49" s="1"/>
  <c r="H16" i="49"/>
  <c r="W16" i="49" s="1"/>
  <c r="I17" i="49"/>
  <c r="X17" i="49" s="1"/>
  <c r="H18" i="49"/>
  <c r="W18" i="49" s="1"/>
  <c r="I19" i="49"/>
  <c r="X19" i="49" s="1"/>
  <c r="H20" i="49"/>
  <c r="W20" i="49" s="1"/>
  <c r="I21" i="49"/>
  <c r="X21" i="49" s="1"/>
  <c r="H22" i="49"/>
  <c r="W22" i="49" s="1"/>
  <c r="I23" i="49"/>
  <c r="X23" i="49" s="1"/>
  <c r="H24" i="49"/>
  <c r="W24" i="49" s="1"/>
  <c r="I25" i="49"/>
  <c r="X25" i="49" s="1"/>
  <c r="H26" i="49"/>
  <c r="W26" i="49" s="1"/>
  <c r="I27" i="49"/>
  <c r="X27" i="49" s="1"/>
  <c r="H28" i="49"/>
  <c r="W28" i="49" s="1"/>
  <c r="I29" i="49"/>
  <c r="X29" i="49" s="1"/>
  <c r="H30" i="49"/>
  <c r="W30" i="49" s="1"/>
  <c r="I31" i="49"/>
  <c r="X31" i="49" s="1"/>
  <c r="H32" i="49"/>
  <c r="W32" i="49" s="1"/>
  <c r="I33" i="49"/>
  <c r="X33" i="49" s="1"/>
  <c r="H34" i="49"/>
  <c r="W34" i="49" s="1"/>
  <c r="I35" i="49"/>
  <c r="X35" i="49" s="1"/>
  <c r="H36" i="49"/>
  <c r="W36" i="49" s="1"/>
  <c r="I37" i="49"/>
  <c r="X37" i="49" s="1"/>
  <c r="H38" i="49"/>
  <c r="W38" i="49" s="1"/>
  <c r="I39" i="49"/>
  <c r="X39" i="49" s="1"/>
  <c r="H40" i="49"/>
  <c r="W40" i="49" s="1"/>
  <c r="I41" i="49"/>
  <c r="X41" i="49" s="1"/>
  <c r="H42" i="49"/>
  <c r="W42" i="49" s="1"/>
  <c r="I43" i="49"/>
  <c r="X43" i="49" s="1"/>
  <c r="H44" i="49"/>
  <c r="W44" i="49" s="1"/>
  <c r="I45" i="49"/>
  <c r="X45" i="49" s="1"/>
  <c r="H46" i="49"/>
  <c r="W46" i="49" s="1"/>
  <c r="I47" i="49"/>
  <c r="X47" i="49" s="1"/>
  <c r="H48" i="49"/>
  <c r="W48" i="49" s="1"/>
  <c r="I49" i="49"/>
  <c r="X49" i="49" s="1"/>
  <c r="H50" i="49"/>
  <c r="W50" i="49" s="1"/>
  <c r="I51" i="49"/>
  <c r="X51" i="49" s="1"/>
  <c r="H52" i="49"/>
  <c r="W52" i="49" s="1"/>
  <c r="I53" i="49"/>
  <c r="X53" i="49" s="1"/>
  <c r="H54" i="49"/>
  <c r="W54" i="49" s="1"/>
  <c r="I55" i="49"/>
  <c r="X55" i="49" s="1"/>
  <c r="H56" i="49"/>
  <c r="W56" i="49" s="1"/>
  <c r="I57" i="49"/>
  <c r="X57" i="49" s="1"/>
  <c r="H58" i="49"/>
  <c r="W58" i="49" s="1"/>
  <c r="I59" i="49"/>
  <c r="X59" i="49" s="1"/>
  <c r="H60" i="49"/>
  <c r="W60" i="49" s="1"/>
  <c r="I61" i="49"/>
  <c r="X61" i="49" s="1"/>
  <c r="H62" i="49"/>
  <c r="W62" i="49" s="1"/>
  <c r="I63" i="49"/>
  <c r="X63" i="49" s="1"/>
  <c r="H64" i="49"/>
  <c r="W64" i="49" s="1"/>
  <c r="I65" i="49"/>
  <c r="X65" i="49" s="1"/>
  <c r="H66" i="49"/>
  <c r="W66" i="49" s="1"/>
  <c r="I67" i="49"/>
  <c r="X67" i="49" s="1"/>
  <c r="H68" i="49"/>
  <c r="W68" i="49" s="1"/>
  <c r="I69" i="49"/>
  <c r="X69" i="49" s="1"/>
  <c r="H70" i="49"/>
  <c r="W70" i="49" s="1"/>
  <c r="I71" i="49"/>
  <c r="X71" i="49" s="1"/>
  <c r="H72" i="49"/>
  <c r="W72" i="49" s="1"/>
  <c r="I73" i="49"/>
  <c r="X73" i="49" s="1"/>
  <c r="H74" i="49"/>
  <c r="W74" i="49" s="1"/>
  <c r="I75" i="49"/>
  <c r="X75" i="49" s="1"/>
  <c r="H76" i="49"/>
  <c r="W76" i="49" s="1"/>
  <c r="I77" i="49"/>
  <c r="X77" i="49" s="1"/>
  <c r="H78" i="49"/>
  <c r="W78" i="49" s="1"/>
  <c r="I79" i="49"/>
  <c r="X79" i="49" s="1"/>
  <c r="H80" i="49"/>
  <c r="W80" i="49" s="1"/>
  <c r="I81" i="49"/>
  <c r="X81" i="49" s="1"/>
  <c r="H82" i="49"/>
  <c r="W82" i="49" s="1"/>
  <c r="I83" i="49"/>
  <c r="X83" i="49" s="1"/>
  <c r="H84" i="49"/>
  <c r="W84" i="49" s="1"/>
  <c r="I85" i="49"/>
  <c r="X85" i="49" s="1"/>
  <c r="H86" i="49"/>
  <c r="W86" i="49" s="1"/>
  <c r="I87" i="49"/>
  <c r="X87" i="49" s="1"/>
  <c r="H88" i="49"/>
  <c r="W88" i="49" s="1"/>
  <c r="I89" i="49"/>
  <c r="X89" i="49" s="1"/>
  <c r="H90" i="49"/>
  <c r="W90" i="49" s="1"/>
  <c r="I91" i="49"/>
  <c r="X91" i="49" s="1"/>
  <c r="J94" i="49"/>
  <c r="Y94" i="49" s="1"/>
  <c r="G95" i="49"/>
  <c r="V95" i="49" s="1"/>
  <c r="J98" i="49"/>
  <c r="Y98" i="49" s="1"/>
  <c r="G99" i="49"/>
  <c r="V99" i="49" s="1"/>
  <c r="J102" i="49"/>
  <c r="Y102" i="49" s="1"/>
  <c r="G103" i="49"/>
  <c r="V103" i="49" s="1"/>
  <c r="J106" i="49"/>
  <c r="Y106" i="49" s="1"/>
  <c r="G107" i="49"/>
  <c r="V107" i="49" s="1"/>
  <c r="J110" i="49"/>
  <c r="Y110" i="49" s="1"/>
  <c r="G111" i="49"/>
  <c r="V111" i="49" s="1"/>
  <c r="J114" i="49"/>
  <c r="Y114" i="49" s="1"/>
  <c r="G115" i="49"/>
  <c r="V115" i="49" s="1"/>
  <c r="J118" i="49"/>
  <c r="Y118" i="49" s="1"/>
  <c r="G119" i="49"/>
  <c r="V119" i="49" s="1"/>
  <c r="J122" i="49"/>
  <c r="Y122" i="49" s="1"/>
  <c r="G123" i="49"/>
  <c r="V123" i="49" s="1"/>
  <c r="J126" i="49"/>
  <c r="Y126" i="49" s="1"/>
  <c r="G127" i="49"/>
  <c r="V127" i="49" s="1"/>
  <c r="J130" i="49"/>
  <c r="Y130" i="49" s="1"/>
  <c r="G131" i="49"/>
  <c r="V131" i="49" s="1"/>
  <c r="J134" i="49"/>
  <c r="Y134" i="49" s="1"/>
  <c r="G135" i="49"/>
  <c r="V135" i="49" s="1"/>
  <c r="J138" i="49"/>
  <c r="Y138" i="49" s="1"/>
  <c r="G139" i="49"/>
  <c r="V139" i="49" s="1"/>
  <c r="H142" i="49"/>
  <c r="W142" i="49" s="1"/>
  <c r="H143" i="49"/>
  <c r="W143" i="49" s="1"/>
  <c r="I144" i="49"/>
  <c r="X144" i="49" s="1"/>
  <c r="G145" i="49"/>
  <c r="V145" i="49" s="1"/>
  <c r="H150" i="49"/>
  <c r="W150" i="49" s="1"/>
  <c r="H151" i="49"/>
  <c r="W151" i="49" s="1"/>
  <c r="I152" i="49"/>
  <c r="X152" i="49" s="1"/>
  <c r="G153" i="49"/>
  <c r="V153" i="49" s="1"/>
  <c r="H158" i="49"/>
  <c r="W158" i="49" s="1"/>
  <c r="H159" i="49"/>
  <c r="W159" i="49" s="1"/>
  <c r="I160" i="49"/>
  <c r="X160" i="49" s="1"/>
  <c r="G161" i="49"/>
  <c r="V161" i="49" s="1"/>
  <c r="J166" i="49"/>
  <c r="Y166" i="49" s="1"/>
  <c r="H167" i="49"/>
  <c r="W167" i="49" s="1"/>
  <c r="I168" i="49"/>
  <c r="X168" i="49" s="1"/>
  <c r="J174" i="49"/>
  <c r="Y174" i="49" s="1"/>
  <c r="H175" i="49"/>
  <c r="W175" i="49" s="1"/>
  <c r="I176" i="49"/>
  <c r="X176" i="49" s="1"/>
  <c r="J182" i="49"/>
  <c r="Y182" i="49" s="1"/>
  <c r="H183" i="49"/>
  <c r="W183" i="49" s="1"/>
  <c r="I184" i="49"/>
  <c r="X184" i="49" s="1"/>
  <c r="J190" i="49"/>
  <c r="Y190" i="49" s="1"/>
  <c r="H191" i="49"/>
  <c r="W191" i="49" s="1"/>
  <c r="I192" i="49"/>
  <c r="X192" i="49" s="1"/>
  <c r="J198" i="49"/>
  <c r="Y198" i="49" s="1"/>
  <c r="H199" i="49"/>
  <c r="W199" i="49" s="1"/>
  <c r="I200" i="49"/>
  <c r="X200" i="49" s="1"/>
  <c r="J206" i="49"/>
  <c r="Y206" i="49" s="1"/>
  <c r="H207" i="49"/>
  <c r="W207" i="49" s="1"/>
  <c r="I208" i="49"/>
  <c r="X208" i="49" s="1"/>
  <c r="J214" i="49"/>
  <c r="Y214" i="49" s="1"/>
  <c r="H215" i="49"/>
  <c r="W215" i="49" s="1"/>
  <c r="I216" i="49"/>
  <c r="X216" i="49" s="1"/>
  <c r="J222" i="49"/>
  <c r="Y222" i="49" s="1"/>
  <c r="H223" i="49"/>
  <c r="W223" i="49" s="1"/>
  <c r="I224" i="49"/>
  <c r="X224" i="49" s="1"/>
  <c r="J230" i="49"/>
  <c r="Y230" i="49" s="1"/>
  <c r="H231" i="49"/>
  <c r="W231" i="49" s="1"/>
  <c r="I232" i="49"/>
  <c r="X232" i="49" s="1"/>
  <c r="J238" i="49"/>
  <c r="Y238" i="49" s="1"/>
  <c r="H239" i="49"/>
  <c r="W239" i="49" s="1"/>
  <c r="I240" i="49"/>
  <c r="X240" i="49" s="1"/>
  <c r="J246" i="49"/>
  <c r="Y246" i="49" s="1"/>
  <c r="H247" i="49"/>
  <c r="W247" i="49" s="1"/>
  <c r="I248" i="49"/>
  <c r="X248" i="49" s="1"/>
  <c r="J254" i="49"/>
  <c r="Y254" i="49" s="1"/>
  <c r="H255" i="49"/>
  <c r="W255" i="49" s="1"/>
  <c r="I256" i="49"/>
  <c r="X256" i="49" s="1"/>
  <c r="H261" i="49"/>
  <c r="W261" i="49" s="1"/>
  <c r="J262" i="49"/>
  <c r="Y262" i="49" s="1"/>
  <c r="I274" i="49"/>
  <c r="X274" i="49" s="1"/>
  <c r="H275" i="49"/>
  <c r="W275" i="49" s="1"/>
  <c r="H277" i="49"/>
  <c r="W277" i="49" s="1"/>
  <c r="J278" i="49"/>
  <c r="Y278" i="49" s="1"/>
  <c r="I290" i="49"/>
  <c r="X290" i="49" s="1"/>
  <c r="H291" i="49"/>
  <c r="W291" i="49" s="1"/>
  <c r="H293" i="49"/>
  <c r="W293" i="49" s="1"/>
  <c r="J294" i="49"/>
  <c r="Y294" i="49" s="1"/>
  <c r="I306" i="49"/>
  <c r="X306" i="49" s="1"/>
  <c r="H307" i="49"/>
  <c r="W307" i="49" s="1"/>
  <c r="H309" i="49"/>
  <c r="W309" i="49" s="1"/>
  <c r="J310" i="49"/>
  <c r="Y310" i="49" s="1"/>
  <c r="I322" i="49"/>
  <c r="X322" i="49" s="1"/>
  <c r="H323" i="49"/>
  <c r="W323" i="49" s="1"/>
  <c r="H325" i="49"/>
  <c r="W325" i="49" s="1"/>
  <c r="J326" i="49"/>
  <c r="Y326" i="49" s="1"/>
  <c r="I338" i="49"/>
  <c r="X338" i="49" s="1"/>
  <c r="H339" i="49"/>
  <c r="W339" i="49" s="1"/>
  <c r="H341" i="49"/>
  <c r="W341" i="49" s="1"/>
  <c r="J342" i="49"/>
  <c r="Y342" i="49" s="1"/>
  <c r="I354" i="49"/>
  <c r="X354" i="49" s="1"/>
  <c r="H355" i="49"/>
  <c r="W355" i="49" s="1"/>
  <c r="H357" i="49"/>
  <c r="W357" i="49" s="1"/>
  <c r="J358" i="49"/>
  <c r="Y358" i="49" s="1"/>
  <c r="H373" i="49"/>
  <c r="W373" i="49" s="1"/>
  <c r="H377" i="49"/>
  <c r="W377" i="49" s="1"/>
  <c r="H381" i="49"/>
  <c r="W381" i="49" s="1"/>
  <c r="H385" i="49"/>
  <c r="W385" i="49" s="1"/>
  <c r="H389" i="49"/>
  <c r="W389" i="49" s="1"/>
  <c r="H393" i="49"/>
  <c r="W393" i="49" s="1"/>
  <c r="H397" i="49"/>
  <c r="W397" i="49" s="1"/>
  <c r="H401" i="49"/>
  <c r="W401" i="49" s="1"/>
  <c r="H405" i="49"/>
  <c r="W405" i="49" s="1"/>
  <c r="H409" i="49"/>
  <c r="W409" i="49" s="1"/>
  <c r="H413" i="49"/>
  <c r="W413" i="49" s="1"/>
  <c r="H417" i="49"/>
  <c r="W417" i="49" s="1"/>
  <c r="J539" i="49"/>
  <c r="Y539" i="49" s="1"/>
  <c r="I581" i="49"/>
  <c r="X581" i="49" s="1"/>
  <c r="G667" i="49"/>
  <c r="V667" i="49" s="1"/>
  <c r="G733" i="49"/>
  <c r="V733" i="49" s="1"/>
  <c r="G735" i="49"/>
  <c r="V735" i="49" s="1"/>
  <c r="G167" i="49"/>
  <c r="V167" i="49" s="1"/>
  <c r="J167" i="49"/>
  <c r="Y167" i="49" s="1"/>
  <c r="G171" i="49"/>
  <c r="V171" i="49" s="1"/>
  <c r="J171" i="49"/>
  <c r="Y171" i="49" s="1"/>
  <c r="G175" i="49"/>
  <c r="V175" i="49" s="1"/>
  <c r="J175" i="49"/>
  <c r="Y175" i="49" s="1"/>
  <c r="G179" i="49"/>
  <c r="V179" i="49" s="1"/>
  <c r="J179" i="49"/>
  <c r="Y179" i="49" s="1"/>
  <c r="G183" i="49"/>
  <c r="V183" i="49" s="1"/>
  <c r="J183" i="49"/>
  <c r="Y183" i="49" s="1"/>
  <c r="G187" i="49"/>
  <c r="V187" i="49" s="1"/>
  <c r="J187" i="49"/>
  <c r="Y187" i="49" s="1"/>
  <c r="G191" i="49"/>
  <c r="V191" i="49" s="1"/>
  <c r="J191" i="49"/>
  <c r="Y191" i="49" s="1"/>
  <c r="G195" i="49"/>
  <c r="V195" i="49" s="1"/>
  <c r="J195" i="49"/>
  <c r="Y195" i="49" s="1"/>
  <c r="G199" i="49"/>
  <c r="V199" i="49" s="1"/>
  <c r="J199" i="49"/>
  <c r="Y199" i="49" s="1"/>
  <c r="G203" i="49"/>
  <c r="V203" i="49" s="1"/>
  <c r="J203" i="49"/>
  <c r="Y203" i="49" s="1"/>
  <c r="G207" i="49"/>
  <c r="V207" i="49" s="1"/>
  <c r="J207" i="49"/>
  <c r="Y207" i="49" s="1"/>
  <c r="G211" i="49"/>
  <c r="V211" i="49" s="1"/>
  <c r="J211" i="49"/>
  <c r="Y211" i="49" s="1"/>
  <c r="G215" i="49"/>
  <c r="V215" i="49" s="1"/>
  <c r="J215" i="49"/>
  <c r="Y215" i="49" s="1"/>
  <c r="G219" i="49"/>
  <c r="V219" i="49" s="1"/>
  <c r="J219" i="49"/>
  <c r="Y219" i="49" s="1"/>
  <c r="G223" i="49"/>
  <c r="V223" i="49" s="1"/>
  <c r="J223" i="49"/>
  <c r="Y223" i="49" s="1"/>
  <c r="G227" i="49"/>
  <c r="V227" i="49" s="1"/>
  <c r="J227" i="49"/>
  <c r="Y227" i="49" s="1"/>
  <c r="G231" i="49"/>
  <c r="V231" i="49" s="1"/>
  <c r="J231" i="49"/>
  <c r="Y231" i="49" s="1"/>
  <c r="G235" i="49"/>
  <c r="V235" i="49" s="1"/>
  <c r="J235" i="49"/>
  <c r="Y235" i="49" s="1"/>
  <c r="G239" i="49"/>
  <c r="V239" i="49" s="1"/>
  <c r="J239" i="49"/>
  <c r="Y239" i="49" s="1"/>
  <c r="G243" i="49"/>
  <c r="V243" i="49" s="1"/>
  <c r="J243" i="49"/>
  <c r="Y243" i="49" s="1"/>
  <c r="G247" i="49"/>
  <c r="V247" i="49" s="1"/>
  <c r="J247" i="49"/>
  <c r="Y247" i="49" s="1"/>
  <c r="G251" i="49"/>
  <c r="V251" i="49" s="1"/>
  <c r="J251" i="49"/>
  <c r="Y251" i="49" s="1"/>
  <c r="G255" i="49"/>
  <c r="V255" i="49" s="1"/>
  <c r="J255" i="49"/>
  <c r="Y255" i="49" s="1"/>
  <c r="G259" i="49"/>
  <c r="V259" i="49" s="1"/>
  <c r="J259" i="49"/>
  <c r="Y259" i="49" s="1"/>
  <c r="G263" i="49"/>
  <c r="V263" i="49" s="1"/>
  <c r="J263" i="49"/>
  <c r="Y263" i="49" s="1"/>
  <c r="G267" i="49"/>
  <c r="V267" i="49" s="1"/>
  <c r="J267" i="49"/>
  <c r="Y267" i="49" s="1"/>
  <c r="G271" i="49"/>
  <c r="V271" i="49" s="1"/>
  <c r="J271" i="49"/>
  <c r="Y271" i="49" s="1"/>
  <c r="G275" i="49"/>
  <c r="V275" i="49" s="1"/>
  <c r="J275" i="49"/>
  <c r="Y275" i="49" s="1"/>
  <c r="G279" i="49"/>
  <c r="V279" i="49" s="1"/>
  <c r="J279" i="49"/>
  <c r="Y279" i="49" s="1"/>
  <c r="G283" i="49"/>
  <c r="V283" i="49" s="1"/>
  <c r="J283" i="49"/>
  <c r="Y283" i="49" s="1"/>
  <c r="G287" i="49"/>
  <c r="V287" i="49" s="1"/>
  <c r="J287" i="49"/>
  <c r="Y287" i="49" s="1"/>
  <c r="G291" i="49"/>
  <c r="V291" i="49" s="1"/>
  <c r="J291" i="49"/>
  <c r="Y291" i="49" s="1"/>
  <c r="G295" i="49"/>
  <c r="V295" i="49" s="1"/>
  <c r="J295" i="49"/>
  <c r="Y295" i="49" s="1"/>
  <c r="G299" i="49"/>
  <c r="V299" i="49" s="1"/>
  <c r="J299" i="49"/>
  <c r="Y299" i="49" s="1"/>
  <c r="G303" i="49"/>
  <c r="V303" i="49" s="1"/>
  <c r="J303" i="49"/>
  <c r="Y303" i="49" s="1"/>
  <c r="G307" i="49"/>
  <c r="V307" i="49" s="1"/>
  <c r="J307" i="49"/>
  <c r="Y307" i="49" s="1"/>
  <c r="G311" i="49"/>
  <c r="V311" i="49" s="1"/>
  <c r="J311" i="49"/>
  <c r="Y311" i="49" s="1"/>
  <c r="G315" i="49"/>
  <c r="V315" i="49" s="1"/>
  <c r="J315" i="49"/>
  <c r="Y315" i="49" s="1"/>
  <c r="G319" i="49"/>
  <c r="V319" i="49" s="1"/>
  <c r="J319" i="49"/>
  <c r="Y319" i="49" s="1"/>
  <c r="G323" i="49"/>
  <c r="V323" i="49" s="1"/>
  <c r="J323" i="49"/>
  <c r="Y323" i="49" s="1"/>
  <c r="G327" i="49"/>
  <c r="V327" i="49" s="1"/>
  <c r="J327" i="49"/>
  <c r="Y327" i="49" s="1"/>
  <c r="G331" i="49"/>
  <c r="V331" i="49" s="1"/>
  <c r="J331" i="49"/>
  <c r="Y331" i="49" s="1"/>
  <c r="G335" i="49"/>
  <c r="V335" i="49" s="1"/>
  <c r="J335" i="49"/>
  <c r="Y335" i="49" s="1"/>
  <c r="G339" i="49"/>
  <c r="V339" i="49" s="1"/>
  <c r="J339" i="49"/>
  <c r="Y339" i="49" s="1"/>
  <c r="G343" i="49"/>
  <c r="V343" i="49" s="1"/>
  <c r="J343" i="49"/>
  <c r="Y343" i="49" s="1"/>
  <c r="G347" i="49"/>
  <c r="V347" i="49" s="1"/>
  <c r="J347" i="49"/>
  <c r="Y347" i="49" s="1"/>
  <c r="G351" i="49"/>
  <c r="V351" i="49" s="1"/>
  <c r="J351" i="49"/>
  <c r="Y351" i="49" s="1"/>
  <c r="G355" i="49"/>
  <c r="V355" i="49" s="1"/>
  <c r="J355" i="49"/>
  <c r="Y355" i="49" s="1"/>
  <c r="G359" i="49"/>
  <c r="V359" i="49" s="1"/>
  <c r="J359" i="49"/>
  <c r="Y359" i="49" s="1"/>
  <c r="G363" i="49"/>
  <c r="V363" i="49" s="1"/>
  <c r="J363" i="49"/>
  <c r="Y363" i="49" s="1"/>
  <c r="G367" i="49"/>
  <c r="V367" i="49" s="1"/>
  <c r="J367" i="49"/>
  <c r="Y367" i="49" s="1"/>
  <c r="G372" i="49"/>
  <c r="V372" i="49" s="1"/>
  <c r="H372" i="49"/>
  <c r="W372" i="49" s="1"/>
  <c r="I372" i="49"/>
  <c r="X372" i="49" s="1"/>
  <c r="G374" i="49"/>
  <c r="V374" i="49" s="1"/>
  <c r="H374" i="49"/>
  <c r="W374" i="49" s="1"/>
  <c r="I374" i="49"/>
  <c r="X374" i="49" s="1"/>
  <c r="G376" i="49"/>
  <c r="V376" i="49" s="1"/>
  <c r="H376" i="49"/>
  <c r="W376" i="49" s="1"/>
  <c r="I376" i="49"/>
  <c r="X376" i="49" s="1"/>
  <c r="G378" i="49"/>
  <c r="V378" i="49" s="1"/>
  <c r="H378" i="49"/>
  <c r="W378" i="49" s="1"/>
  <c r="I378" i="49"/>
  <c r="X378" i="49" s="1"/>
  <c r="G380" i="49"/>
  <c r="V380" i="49" s="1"/>
  <c r="H380" i="49"/>
  <c r="W380" i="49" s="1"/>
  <c r="I380" i="49"/>
  <c r="X380" i="49" s="1"/>
  <c r="G382" i="49"/>
  <c r="V382" i="49" s="1"/>
  <c r="H382" i="49"/>
  <c r="W382" i="49" s="1"/>
  <c r="I382" i="49"/>
  <c r="X382" i="49" s="1"/>
  <c r="G384" i="49"/>
  <c r="V384" i="49" s="1"/>
  <c r="H384" i="49"/>
  <c r="W384" i="49" s="1"/>
  <c r="I384" i="49"/>
  <c r="X384" i="49" s="1"/>
  <c r="G386" i="49"/>
  <c r="V386" i="49" s="1"/>
  <c r="H386" i="49"/>
  <c r="W386" i="49" s="1"/>
  <c r="I386" i="49"/>
  <c r="X386" i="49" s="1"/>
  <c r="G388" i="49"/>
  <c r="V388" i="49" s="1"/>
  <c r="H388" i="49"/>
  <c r="W388" i="49" s="1"/>
  <c r="I388" i="49"/>
  <c r="X388" i="49" s="1"/>
  <c r="G390" i="49"/>
  <c r="V390" i="49" s="1"/>
  <c r="H390" i="49"/>
  <c r="W390" i="49" s="1"/>
  <c r="I390" i="49"/>
  <c r="X390" i="49" s="1"/>
  <c r="G392" i="49"/>
  <c r="V392" i="49" s="1"/>
  <c r="H392" i="49"/>
  <c r="W392" i="49" s="1"/>
  <c r="I392" i="49"/>
  <c r="X392" i="49" s="1"/>
  <c r="G394" i="49"/>
  <c r="V394" i="49" s="1"/>
  <c r="H394" i="49"/>
  <c r="W394" i="49" s="1"/>
  <c r="I394" i="49"/>
  <c r="X394" i="49" s="1"/>
  <c r="G396" i="49"/>
  <c r="V396" i="49" s="1"/>
  <c r="H396" i="49"/>
  <c r="W396" i="49" s="1"/>
  <c r="I396" i="49"/>
  <c r="X396" i="49" s="1"/>
  <c r="G398" i="49"/>
  <c r="V398" i="49" s="1"/>
  <c r="H398" i="49"/>
  <c r="W398" i="49" s="1"/>
  <c r="I398" i="49"/>
  <c r="X398" i="49" s="1"/>
  <c r="G400" i="49"/>
  <c r="V400" i="49" s="1"/>
  <c r="H400" i="49"/>
  <c r="W400" i="49" s="1"/>
  <c r="I400" i="49"/>
  <c r="X400" i="49" s="1"/>
  <c r="G402" i="49"/>
  <c r="V402" i="49" s="1"/>
  <c r="H402" i="49"/>
  <c r="W402" i="49" s="1"/>
  <c r="I402" i="49"/>
  <c r="X402" i="49" s="1"/>
  <c r="G404" i="49"/>
  <c r="V404" i="49" s="1"/>
  <c r="H404" i="49"/>
  <c r="W404" i="49" s="1"/>
  <c r="I404" i="49"/>
  <c r="X404" i="49" s="1"/>
  <c r="G406" i="49"/>
  <c r="V406" i="49" s="1"/>
  <c r="H406" i="49"/>
  <c r="W406" i="49" s="1"/>
  <c r="I406" i="49"/>
  <c r="X406" i="49" s="1"/>
  <c r="G408" i="49"/>
  <c r="V408" i="49" s="1"/>
  <c r="H408" i="49"/>
  <c r="W408" i="49" s="1"/>
  <c r="I408" i="49"/>
  <c r="X408" i="49" s="1"/>
  <c r="G410" i="49"/>
  <c r="V410" i="49" s="1"/>
  <c r="H410" i="49"/>
  <c r="W410" i="49" s="1"/>
  <c r="I410" i="49"/>
  <c r="X410" i="49" s="1"/>
  <c r="G412" i="49"/>
  <c r="V412" i="49" s="1"/>
  <c r="H412" i="49"/>
  <c r="W412" i="49" s="1"/>
  <c r="I412" i="49"/>
  <c r="X412" i="49" s="1"/>
  <c r="G414" i="49"/>
  <c r="V414" i="49" s="1"/>
  <c r="H414" i="49"/>
  <c r="W414" i="49" s="1"/>
  <c r="I414" i="49"/>
  <c r="X414" i="49" s="1"/>
  <c r="G416" i="49"/>
  <c r="V416" i="49" s="1"/>
  <c r="H416" i="49"/>
  <c r="W416" i="49" s="1"/>
  <c r="I416" i="49"/>
  <c r="X416" i="49" s="1"/>
  <c r="G418" i="49"/>
  <c r="V418" i="49" s="1"/>
  <c r="H418" i="49"/>
  <c r="W418" i="49" s="1"/>
  <c r="I418" i="49"/>
  <c r="X418" i="49" s="1"/>
  <c r="G420" i="49"/>
  <c r="V420" i="49" s="1"/>
  <c r="H420" i="49"/>
  <c r="W420" i="49" s="1"/>
  <c r="I420" i="49"/>
  <c r="X420" i="49" s="1"/>
  <c r="J420" i="49"/>
  <c r="Y420" i="49" s="1"/>
  <c r="G424" i="49"/>
  <c r="V424" i="49" s="1"/>
  <c r="H424" i="49"/>
  <c r="W424" i="49" s="1"/>
  <c r="I424" i="49"/>
  <c r="X424" i="49" s="1"/>
  <c r="J424" i="49"/>
  <c r="Y424" i="49" s="1"/>
  <c r="G428" i="49"/>
  <c r="V428" i="49" s="1"/>
  <c r="H428" i="49"/>
  <c r="W428" i="49" s="1"/>
  <c r="I428" i="49"/>
  <c r="X428" i="49" s="1"/>
  <c r="J428" i="49"/>
  <c r="Y428" i="49" s="1"/>
  <c r="G432" i="49"/>
  <c r="V432" i="49" s="1"/>
  <c r="H432" i="49"/>
  <c r="W432" i="49" s="1"/>
  <c r="I432" i="49"/>
  <c r="X432" i="49" s="1"/>
  <c r="J432" i="49"/>
  <c r="Y432" i="49" s="1"/>
  <c r="G436" i="49"/>
  <c r="V436" i="49" s="1"/>
  <c r="H436" i="49"/>
  <c r="W436" i="49" s="1"/>
  <c r="I436" i="49"/>
  <c r="X436" i="49" s="1"/>
  <c r="J436" i="49"/>
  <c r="Y436" i="49" s="1"/>
  <c r="G440" i="49"/>
  <c r="V440" i="49" s="1"/>
  <c r="H440" i="49"/>
  <c r="W440" i="49" s="1"/>
  <c r="I440" i="49"/>
  <c r="X440" i="49" s="1"/>
  <c r="J440" i="49"/>
  <c r="Y440" i="49" s="1"/>
  <c r="G444" i="49"/>
  <c r="V444" i="49" s="1"/>
  <c r="H444" i="49"/>
  <c r="W444" i="49" s="1"/>
  <c r="I444" i="49"/>
  <c r="X444" i="49" s="1"/>
  <c r="J444" i="49"/>
  <c r="Y444" i="49" s="1"/>
  <c r="G448" i="49"/>
  <c r="V448" i="49" s="1"/>
  <c r="H448" i="49"/>
  <c r="W448" i="49" s="1"/>
  <c r="I448" i="49"/>
  <c r="X448" i="49" s="1"/>
  <c r="J448" i="49"/>
  <c r="Y448" i="49" s="1"/>
  <c r="G452" i="49"/>
  <c r="V452" i="49" s="1"/>
  <c r="H452" i="49"/>
  <c r="W452" i="49" s="1"/>
  <c r="I452" i="49"/>
  <c r="X452" i="49" s="1"/>
  <c r="J452" i="49"/>
  <c r="Y452" i="49" s="1"/>
  <c r="G456" i="49"/>
  <c r="V456" i="49" s="1"/>
  <c r="H456" i="49"/>
  <c r="W456" i="49" s="1"/>
  <c r="I456" i="49"/>
  <c r="X456" i="49" s="1"/>
  <c r="J456" i="49"/>
  <c r="Y456" i="49" s="1"/>
  <c r="G460" i="49"/>
  <c r="V460" i="49" s="1"/>
  <c r="H460" i="49"/>
  <c r="W460" i="49" s="1"/>
  <c r="I460" i="49"/>
  <c r="X460" i="49" s="1"/>
  <c r="J460" i="49"/>
  <c r="Y460" i="49" s="1"/>
  <c r="G464" i="49"/>
  <c r="V464" i="49" s="1"/>
  <c r="H464" i="49"/>
  <c r="W464" i="49" s="1"/>
  <c r="I464" i="49"/>
  <c r="X464" i="49" s="1"/>
  <c r="J464" i="49"/>
  <c r="Y464" i="49" s="1"/>
  <c r="G468" i="49"/>
  <c r="V468" i="49" s="1"/>
  <c r="H468" i="49"/>
  <c r="W468" i="49" s="1"/>
  <c r="I468" i="49"/>
  <c r="X468" i="49" s="1"/>
  <c r="J468" i="49"/>
  <c r="Y468" i="49" s="1"/>
  <c r="G472" i="49"/>
  <c r="V472" i="49" s="1"/>
  <c r="H472" i="49"/>
  <c r="W472" i="49" s="1"/>
  <c r="I472" i="49"/>
  <c r="X472" i="49" s="1"/>
  <c r="J472" i="49"/>
  <c r="Y472" i="49" s="1"/>
  <c r="G476" i="49"/>
  <c r="V476" i="49" s="1"/>
  <c r="H476" i="49"/>
  <c r="W476" i="49" s="1"/>
  <c r="I476" i="49"/>
  <c r="X476" i="49" s="1"/>
  <c r="J476" i="49"/>
  <c r="Y476" i="49" s="1"/>
  <c r="G480" i="49"/>
  <c r="V480" i="49" s="1"/>
  <c r="H480" i="49"/>
  <c r="W480" i="49" s="1"/>
  <c r="I480" i="49"/>
  <c r="X480" i="49" s="1"/>
  <c r="J480" i="49"/>
  <c r="Y480" i="49" s="1"/>
  <c r="G484" i="49"/>
  <c r="V484" i="49" s="1"/>
  <c r="H484" i="49"/>
  <c r="W484" i="49" s="1"/>
  <c r="I484" i="49"/>
  <c r="X484" i="49" s="1"/>
  <c r="J484" i="49"/>
  <c r="Y484" i="49" s="1"/>
  <c r="G488" i="49"/>
  <c r="V488" i="49" s="1"/>
  <c r="H488" i="49"/>
  <c r="W488" i="49" s="1"/>
  <c r="I488" i="49"/>
  <c r="X488" i="49" s="1"/>
  <c r="J488" i="49"/>
  <c r="Y488" i="49" s="1"/>
  <c r="G492" i="49"/>
  <c r="V492" i="49" s="1"/>
  <c r="H492" i="49"/>
  <c r="W492" i="49" s="1"/>
  <c r="I492" i="49"/>
  <c r="X492" i="49" s="1"/>
  <c r="J492" i="49"/>
  <c r="Y492" i="49" s="1"/>
  <c r="G496" i="49"/>
  <c r="V496" i="49" s="1"/>
  <c r="H496" i="49"/>
  <c r="W496" i="49" s="1"/>
  <c r="I496" i="49"/>
  <c r="X496" i="49" s="1"/>
  <c r="J496" i="49"/>
  <c r="Y496" i="49" s="1"/>
  <c r="G500" i="49"/>
  <c r="V500" i="49" s="1"/>
  <c r="H500" i="49"/>
  <c r="W500" i="49" s="1"/>
  <c r="I500" i="49"/>
  <c r="X500" i="49" s="1"/>
  <c r="J500" i="49"/>
  <c r="Y500" i="49" s="1"/>
  <c r="G504" i="49"/>
  <c r="V504" i="49" s="1"/>
  <c r="H504" i="49"/>
  <c r="W504" i="49" s="1"/>
  <c r="I504" i="49"/>
  <c r="X504" i="49" s="1"/>
  <c r="J504" i="49"/>
  <c r="Y504" i="49" s="1"/>
  <c r="G508" i="49"/>
  <c r="V508" i="49" s="1"/>
  <c r="H508" i="49"/>
  <c r="W508" i="49" s="1"/>
  <c r="I508" i="49"/>
  <c r="X508" i="49" s="1"/>
  <c r="J508" i="49"/>
  <c r="Y508" i="49" s="1"/>
  <c r="G512" i="49"/>
  <c r="V512" i="49" s="1"/>
  <c r="H512" i="49"/>
  <c r="W512" i="49" s="1"/>
  <c r="I512" i="49"/>
  <c r="X512" i="49" s="1"/>
  <c r="J512" i="49"/>
  <c r="Y512" i="49" s="1"/>
  <c r="G516" i="49"/>
  <c r="V516" i="49" s="1"/>
  <c r="H516" i="49"/>
  <c r="W516" i="49" s="1"/>
  <c r="I516" i="49"/>
  <c r="X516" i="49" s="1"/>
  <c r="J516" i="49"/>
  <c r="Y516" i="49" s="1"/>
  <c r="G520" i="49"/>
  <c r="V520" i="49" s="1"/>
  <c r="H520" i="49"/>
  <c r="W520" i="49" s="1"/>
  <c r="I520" i="49"/>
  <c r="X520" i="49" s="1"/>
  <c r="J520" i="49"/>
  <c r="Y520" i="49" s="1"/>
  <c r="G524" i="49"/>
  <c r="V524" i="49" s="1"/>
  <c r="H524" i="49"/>
  <c r="W524" i="49" s="1"/>
  <c r="I524" i="49"/>
  <c r="X524" i="49" s="1"/>
  <c r="J524" i="49"/>
  <c r="Y524" i="49" s="1"/>
  <c r="G528" i="49"/>
  <c r="V528" i="49" s="1"/>
  <c r="H528" i="49"/>
  <c r="W528" i="49" s="1"/>
  <c r="I528" i="49"/>
  <c r="X528" i="49" s="1"/>
  <c r="J528" i="49"/>
  <c r="Y528" i="49" s="1"/>
  <c r="G532" i="49"/>
  <c r="V532" i="49" s="1"/>
  <c r="H532" i="49"/>
  <c r="W532" i="49" s="1"/>
  <c r="I532" i="49"/>
  <c r="X532" i="49" s="1"/>
  <c r="J532" i="49"/>
  <c r="Y532" i="49" s="1"/>
  <c r="G536" i="49"/>
  <c r="V536" i="49" s="1"/>
  <c r="H536" i="49"/>
  <c r="W536" i="49" s="1"/>
  <c r="I536" i="49"/>
  <c r="X536" i="49" s="1"/>
  <c r="J536" i="49"/>
  <c r="Y536" i="49" s="1"/>
  <c r="J142" i="49"/>
  <c r="Y142" i="49" s="1"/>
  <c r="J146" i="49"/>
  <c r="Y146" i="49" s="1"/>
  <c r="J150" i="49"/>
  <c r="Y150" i="49" s="1"/>
  <c r="J154" i="49"/>
  <c r="Y154" i="49" s="1"/>
  <c r="J158" i="49"/>
  <c r="Y158" i="49" s="1"/>
  <c r="J162" i="49"/>
  <c r="Y162" i="49" s="1"/>
  <c r="I261" i="49"/>
  <c r="X261" i="49" s="1"/>
  <c r="I265" i="49"/>
  <c r="X265" i="49" s="1"/>
  <c r="I269" i="49"/>
  <c r="X269" i="49" s="1"/>
  <c r="I273" i="49"/>
  <c r="X273" i="49" s="1"/>
  <c r="I277" i="49"/>
  <c r="X277" i="49" s="1"/>
  <c r="I281" i="49"/>
  <c r="X281" i="49" s="1"/>
  <c r="I285" i="49"/>
  <c r="X285" i="49" s="1"/>
  <c r="I289" i="49"/>
  <c r="X289" i="49" s="1"/>
  <c r="I293" i="49"/>
  <c r="X293" i="49" s="1"/>
  <c r="I297" i="49"/>
  <c r="X297" i="49" s="1"/>
  <c r="I301" i="49"/>
  <c r="X301" i="49" s="1"/>
  <c r="I305" i="49"/>
  <c r="X305" i="49" s="1"/>
  <c r="I309" i="49"/>
  <c r="X309" i="49" s="1"/>
  <c r="I313" i="49"/>
  <c r="X313" i="49" s="1"/>
  <c r="I317" i="49"/>
  <c r="X317" i="49" s="1"/>
  <c r="I321" i="49"/>
  <c r="X321" i="49" s="1"/>
  <c r="I325" i="49"/>
  <c r="X325" i="49" s="1"/>
  <c r="I329" i="49"/>
  <c r="X329" i="49" s="1"/>
  <c r="I333" i="49"/>
  <c r="X333" i="49" s="1"/>
  <c r="I337" i="49"/>
  <c r="X337" i="49" s="1"/>
  <c r="I341" i="49"/>
  <c r="X341" i="49" s="1"/>
  <c r="I345" i="49"/>
  <c r="X345" i="49" s="1"/>
  <c r="I349" i="49"/>
  <c r="X349" i="49" s="1"/>
  <c r="I353" i="49"/>
  <c r="X353" i="49" s="1"/>
  <c r="I357" i="49"/>
  <c r="X357" i="49" s="1"/>
  <c r="I361" i="49"/>
  <c r="X361" i="49" s="1"/>
  <c r="I365" i="49"/>
  <c r="X365" i="49" s="1"/>
  <c r="I369" i="49"/>
  <c r="X369" i="49" s="1"/>
  <c r="J543" i="49"/>
  <c r="Y543" i="49" s="1"/>
  <c r="J559" i="49"/>
  <c r="Y559" i="49" s="1"/>
  <c r="J575" i="49"/>
  <c r="Y575" i="49" s="1"/>
  <c r="G591" i="49"/>
  <c r="V591" i="49" s="1"/>
  <c r="G593" i="49"/>
  <c r="V593" i="49" s="1"/>
  <c r="G595" i="49"/>
  <c r="V595" i="49" s="1"/>
  <c r="G597" i="49"/>
  <c r="V597" i="49" s="1"/>
  <c r="G599" i="49"/>
  <c r="V599" i="49" s="1"/>
  <c r="G601" i="49"/>
  <c r="V601" i="49" s="1"/>
  <c r="G603" i="49"/>
  <c r="V603" i="49" s="1"/>
  <c r="G605" i="49"/>
  <c r="V605" i="49" s="1"/>
  <c r="G607" i="49"/>
  <c r="V607" i="49" s="1"/>
  <c r="G609" i="49"/>
  <c r="V609" i="49" s="1"/>
  <c r="G611" i="49"/>
  <c r="V611" i="49" s="1"/>
  <c r="G613" i="49"/>
  <c r="V613" i="49" s="1"/>
  <c r="G615" i="49"/>
  <c r="V615" i="49" s="1"/>
  <c r="G631" i="49"/>
  <c r="V631" i="49" s="1"/>
  <c r="G647" i="49"/>
  <c r="V647" i="49" s="1"/>
  <c r="G663" i="49"/>
  <c r="V663" i="49" s="1"/>
  <c r="G679" i="49"/>
  <c r="V679" i="49" s="1"/>
  <c r="G751" i="49"/>
  <c r="V751" i="49" s="1"/>
  <c r="G166" i="49"/>
  <c r="V166" i="49" s="1"/>
  <c r="H166" i="49"/>
  <c r="W166" i="49" s="1"/>
  <c r="G170" i="49"/>
  <c r="V170" i="49" s="1"/>
  <c r="H170" i="49"/>
  <c r="W170" i="49" s="1"/>
  <c r="G174" i="49"/>
  <c r="V174" i="49" s="1"/>
  <c r="H174" i="49"/>
  <c r="W174" i="49" s="1"/>
  <c r="G178" i="49"/>
  <c r="V178" i="49" s="1"/>
  <c r="H178" i="49"/>
  <c r="W178" i="49" s="1"/>
  <c r="G182" i="49"/>
  <c r="V182" i="49" s="1"/>
  <c r="H182" i="49"/>
  <c r="W182" i="49" s="1"/>
  <c r="G186" i="49"/>
  <c r="V186" i="49" s="1"/>
  <c r="H186" i="49"/>
  <c r="W186" i="49" s="1"/>
  <c r="G190" i="49"/>
  <c r="V190" i="49" s="1"/>
  <c r="H190" i="49"/>
  <c r="W190" i="49" s="1"/>
  <c r="G194" i="49"/>
  <c r="V194" i="49" s="1"/>
  <c r="H194" i="49"/>
  <c r="W194" i="49" s="1"/>
  <c r="G198" i="49"/>
  <c r="V198" i="49" s="1"/>
  <c r="H198" i="49"/>
  <c r="W198" i="49" s="1"/>
  <c r="G202" i="49"/>
  <c r="V202" i="49" s="1"/>
  <c r="H202" i="49"/>
  <c r="W202" i="49" s="1"/>
  <c r="G206" i="49"/>
  <c r="V206" i="49" s="1"/>
  <c r="H206" i="49"/>
  <c r="W206" i="49" s="1"/>
  <c r="G210" i="49"/>
  <c r="V210" i="49" s="1"/>
  <c r="H210" i="49"/>
  <c r="W210" i="49" s="1"/>
  <c r="G214" i="49"/>
  <c r="V214" i="49" s="1"/>
  <c r="H214" i="49"/>
  <c r="W214" i="49" s="1"/>
  <c r="G218" i="49"/>
  <c r="V218" i="49" s="1"/>
  <c r="H218" i="49"/>
  <c r="W218" i="49" s="1"/>
  <c r="G222" i="49"/>
  <c r="V222" i="49" s="1"/>
  <c r="H222" i="49"/>
  <c r="W222" i="49" s="1"/>
  <c r="G226" i="49"/>
  <c r="V226" i="49" s="1"/>
  <c r="H226" i="49"/>
  <c r="W226" i="49" s="1"/>
  <c r="G230" i="49"/>
  <c r="V230" i="49" s="1"/>
  <c r="H230" i="49"/>
  <c r="W230" i="49" s="1"/>
  <c r="G234" i="49"/>
  <c r="V234" i="49" s="1"/>
  <c r="H234" i="49"/>
  <c r="W234" i="49" s="1"/>
  <c r="G238" i="49"/>
  <c r="V238" i="49" s="1"/>
  <c r="H238" i="49"/>
  <c r="W238" i="49" s="1"/>
  <c r="G242" i="49"/>
  <c r="V242" i="49" s="1"/>
  <c r="H242" i="49"/>
  <c r="W242" i="49" s="1"/>
  <c r="G246" i="49"/>
  <c r="V246" i="49" s="1"/>
  <c r="H246" i="49"/>
  <c r="W246" i="49" s="1"/>
  <c r="G250" i="49"/>
  <c r="V250" i="49" s="1"/>
  <c r="H250" i="49"/>
  <c r="W250" i="49" s="1"/>
  <c r="G254" i="49"/>
  <c r="V254" i="49" s="1"/>
  <c r="H254" i="49"/>
  <c r="W254" i="49" s="1"/>
  <c r="G258" i="49"/>
  <c r="V258" i="49" s="1"/>
  <c r="H258" i="49"/>
  <c r="W258" i="49" s="1"/>
  <c r="G262" i="49"/>
  <c r="V262" i="49" s="1"/>
  <c r="H262" i="49"/>
  <c r="W262" i="49" s="1"/>
  <c r="G266" i="49"/>
  <c r="V266" i="49" s="1"/>
  <c r="H266" i="49"/>
  <c r="W266" i="49" s="1"/>
  <c r="G270" i="49"/>
  <c r="V270" i="49" s="1"/>
  <c r="H270" i="49"/>
  <c r="W270" i="49" s="1"/>
  <c r="G274" i="49"/>
  <c r="V274" i="49" s="1"/>
  <c r="H274" i="49"/>
  <c r="W274" i="49" s="1"/>
  <c r="G278" i="49"/>
  <c r="V278" i="49" s="1"/>
  <c r="H278" i="49"/>
  <c r="W278" i="49" s="1"/>
  <c r="G282" i="49"/>
  <c r="V282" i="49" s="1"/>
  <c r="H282" i="49"/>
  <c r="W282" i="49" s="1"/>
  <c r="G286" i="49"/>
  <c r="V286" i="49" s="1"/>
  <c r="H286" i="49"/>
  <c r="W286" i="49" s="1"/>
  <c r="G290" i="49"/>
  <c r="V290" i="49" s="1"/>
  <c r="H290" i="49"/>
  <c r="W290" i="49" s="1"/>
  <c r="G294" i="49"/>
  <c r="V294" i="49" s="1"/>
  <c r="H294" i="49"/>
  <c r="W294" i="49" s="1"/>
  <c r="G298" i="49"/>
  <c r="V298" i="49" s="1"/>
  <c r="H298" i="49"/>
  <c r="W298" i="49" s="1"/>
  <c r="G302" i="49"/>
  <c r="V302" i="49" s="1"/>
  <c r="H302" i="49"/>
  <c r="W302" i="49" s="1"/>
  <c r="G306" i="49"/>
  <c r="V306" i="49" s="1"/>
  <c r="H306" i="49"/>
  <c r="W306" i="49" s="1"/>
  <c r="G310" i="49"/>
  <c r="V310" i="49" s="1"/>
  <c r="H310" i="49"/>
  <c r="W310" i="49" s="1"/>
  <c r="G314" i="49"/>
  <c r="V314" i="49" s="1"/>
  <c r="H314" i="49"/>
  <c r="W314" i="49" s="1"/>
  <c r="G318" i="49"/>
  <c r="V318" i="49" s="1"/>
  <c r="H318" i="49"/>
  <c r="W318" i="49" s="1"/>
  <c r="G322" i="49"/>
  <c r="V322" i="49" s="1"/>
  <c r="H322" i="49"/>
  <c r="W322" i="49" s="1"/>
  <c r="G326" i="49"/>
  <c r="V326" i="49" s="1"/>
  <c r="H326" i="49"/>
  <c r="W326" i="49" s="1"/>
  <c r="G330" i="49"/>
  <c r="V330" i="49" s="1"/>
  <c r="H330" i="49"/>
  <c r="W330" i="49" s="1"/>
  <c r="G334" i="49"/>
  <c r="V334" i="49" s="1"/>
  <c r="H334" i="49"/>
  <c r="W334" i="49" s="1"/>
  <c r="G338" i="49"/>
  <c r="V338" i="49" s="1"/>
  <c r="H338" i="49"/>
  <c r="W338" i="49" s="1"/>
  <c r="G342" i="49"/>
  <c r="V342" i="49" s="1"/>
  <c r="H342" i="49"/>
  <c r="W342" i="49" s="1"/>
  <c r="G346" i="49"/>
  <c r="V346" i="49" s="1"/>
  <c r="H346" i="49"/>
  <c r="W346" i="49" s="1"/>
  <c r="G350" i="49"/>
  <c r="V350" i="49" s="1"/>
  <c r="H350" i="49"/>
  <c r="W350" i="49" s="1"/>
  <c r="G354" i="49"/>
  <c r="V354" i="49" s="1"/>
  <c r="H354" i="49"/>
  <c r="W354" i="49" s="1"/>
  <c r="G358" i="49"/>
  <c r="V358" i="49" s="1"/>
  <c r="H358" i="49"/>
  <c r="W358" i="49" s="1"/>
  <c r="G362" i="49"/>
  <c r="V362" i="49" s="1"/>
  <c r="H362" i="49"/>
  <c r="W362" i="49" s="1"/>
  <c r="G366" i="49"/>
  <c r="V366" i="49" s="1"/>
  <c r="H366" i="49"/>
  <c r="W366" i="49" s="1"/>
  <c r="G370" i="49"/>
  <c r="V370" i="49" s="1"/>
  <c r="H370" i="49"/>
  <c r="W370" i="49" s="1"/>
  <c r="J143" i="49"/>
  <c r="Y143" i="49" s="1"/>
  <c r="J147" i="49"/>
  <c r="Y147" i="49" s="1"/>
  <c r="J151" i="49"/>
  <c r="Y151" i="49" s="1"/>
  <c r="J155" i="49"/>
  <c r="Y155" i="49" s="1"/>
  <c r="J159" i="49"/>
  <c r="Y159" i="49" s="1"/>
  <c r="J163" i="49"/>
  <c r="Y163" i="49" s="1"/>
  <c r="J547" i="49"/>
  <c r="Y547" i="49" s="1"/>
  <c r="J563" i="49"/>
  <c r="Y563" i="49" s="1"/>
  <c r="J579" i="49"/>
  <c r="Y579" i="49" s="1"/>
  <c r="G627" i="49"/>
  <c r="V627" i="49" s="1"/>
  <c r="G643" i="49"/>
  <c r="V643" i="49" s="1"/>
  <c r="G659" i="49"/>
  <c r="V659" i="49" s="1"/>
  <c r="G675" i="49"/>
  <c r="V675" i="49" s="1"/>
  <c r="G695" i="49"/>
  <c r="V695" i="49" s="1"/>
  <c r="G261" i="49"/>
  <c r="V261" i="49" s="1"/>
  <c r="J261" i="49"/>
  <c r="Y261" i="49" s="1"/>
  <c r="G265" i="49"/>
  <c r="V265" i="49" s="1"/>
  <c r="J265" i="49"/>
  <c r="Y265" i="49" s="1"/>
  <c r="G269" i="49"/>
  <c r="V269" i="49" s="1"/>
  <c r="J269" i="49"/>
  <c r="Y269" i="49" s="1"/>
  <c r="G273" i="49"/>
  <c r="V273" i="49" s="1"/>
  <c r="J273" i="49"/>
  <c r="Y273" i="49" s="1"/>
  <c r="G277" i="49"/>
  <c r="V277" i="49" s="1"/>
  <c r="J277" i="49"/>
  <c r="Y277" i="49" s="1"/>
  <c r="G281" i="49"/>
  <c r="V281" i="49" s="1"/>
  <c r="J281" i="49"/>
  <c r="Y281" i="49" s="1"/>
  <c r="G285" i="49"/>
  <c r="V285" i="49" s="1"/>
  <c r="J285" i="49"/>
  <c r="Y285" i="49" s="1"/>
  <c r="G289" i="49"/>
  <c r="V289" i="49" s="1"/>
  <c r="J289" i="49"/>
  <c r="Y289" i="49" s="1"/>
  <c r="G293" i="49"/>
  <c r="V293" i="49" s="1"/>
  <c r="J293" i="49"/>
  <c r="Y293" i="49" s="1"/>
  <c r="G297" i="49"/>
  <c r="V297" i="49" s="1"/>
  <c r="J297" i="49"/>
  <c r="Y297" i="49" s="1"/>
  <c r="G301" i="49"/>
  <c r="V301" i="49" s="1"/>
  <c r="J301" i="49"/>
  <c r="Y301" i="49" s="1"/>
  <c r="G305" i="49"/>
  <c r="V305" i="49" s="1"/>
  <c r="J305" i="49"/>
  <c r="Y305" i="49" s="1"/>
  <c r="G309" i="49"/>
  <c r="V309" i="49" s="1"/>
  <c r="J309" i="49"/>
  <c r="Y309" i="49" s="1"/>
  <c r="G313" i="49"/>
  <c r="V313" i="49" s="1"/>
  <c r="J313" i="49"/>
  <c r="Y313" i="49" s="1"/>
  <c r="G317" i="49"/>
  <c r="V317" i="49" s="1"/>
  <c r="J317" i="49"/>
  <c r="Y317" i="49" s="1"/>
  <c r="G321" i="49"/>
  <c r="V321" i="49" s="1"/>
  <c r="J321" i="49"/>
  <c r="Y321" i="49" s="1"/>
  <c r="G325" i="49"/>
  <c r="V325" i="49" s="1"/>
  <c r="J325" i="49"/>
  <c r="Y325" i="49" s="1"/>
  <c r="G329" i="49"/>
  <c r="V329" i="49" s="1"/>
  <c r="J329" i="49"/>
  <c r="Y329" i="49" s="1"/>
  <c r="G333" i="49"/>
  <c r="V333" i="49" s="1"/>
  <c r="J333" i="49"/>
  <c r="Y333" i="49" s="1"/>
  <c r="G337" i="49"/>
  <c r="V337" i="49" s="1"/>
  <c r="J337" i="49"/>
  <c r="Y337" i="49" s="1"/>
  <c r="G341" i="49"/>
  <c r="V341" i="49" s="1"/>
  <c r="J341" i="49"/>
  <c r="Y341" i="49" s="1"/>
  <c r="G345" i="49"/>
  <c r="V345" i="49" s="1"/>
  <c r="J345" i="49"/>
  <c r="Y345" i="49" s="1"/>
  <c r="G349" i="49"/>
  <c r="V349" i="49" s="1"/>
  <c r="J349" i="49"/>
  <c r="Y349" i="49" s="1"/>
  <c r="G353" i="49"/>
  <c r="V353" i="49" s="1"/>
  <c r="J353" i="49"/>
  <c r="Y353" i="49" s="1"/>
  <c r="G357" i="49"/>
  <c r="V357" i="49" s="1"/>
  <c r="J357" i="49"/>
  <c r="Y357" i="49" s="1"/>
  <c r="G361" i="49"/>
  <c r="V361" i="49" s="1"/>
  <c r="J361" i="49"/>
  <c r="Y361" i="49" s="1"/>
  <c r="G365" i="49"/>
  <c r="V365" i="49" s="1"/>
  <c r="J365" i="49"/>
  <c r="Y365" i="49" s="1"/>
  <c r="G369" i="49"/>
  <c r="V369" i="49" s="1"/>
  <c r="J369" i="49"/>
  <c r="Y369" i="49" s="1"/>
  <c r="G422" i="49"/>
  <c r="V422" i="49" s="1"/>
  <c r="H422" i="49"/>
  <c r="W422" i="49" s="1"/>
  <c r="I422" i="49"/>
  <c r="X422" i="49" s="1"/>
  <c r="J422" i="49"/>
  <c r="Y422" i="49" s="1"/>
  <c r="G426" i="49"/>
  <c r="V426" i="49" s="1"/>
  <c r="H426" i="49"/>
  <c r="W426" i="49" s="1"/>
  <c r="I426" i="49"/>
  <c r="X426" i="49" s="1"/>
  <c r="J426" i="49"/>
  <c r="Y426" i="49" s="1"/>
  <c r="G430" i="49"/>
  <c r="V430" i="49" s="1"/>
  <c r="H430" i="49"/>
  <c r="W430" i="49" s="1"/>
  <c r="I430" i="49"/>
  <c r="X430" i="49" s="1"/>
  <c r="J430" i="49"/>
  <c r="Y430" i="49" s="1"/>
  <c r="G434" i="49"/>
  <c r="V434" i="49" s="1"/>
  <c r="H434" i="49"/>
  <c r="W434" i="49" s="1"/>
  <c r="I434" i="49"/>
  <c r="X434" i="49" s="1"/>
  <c r="J434" i="49"/>
  <c r="Y434" i="49" s="1"/>
  <c r="G438" i="49"/>
  <c r="V438" i="49" s="1"/>
  <c r="H438" i="49"/>
  <c r="W438" i="49" s="1"/>
  <c r="I438" i="49"/>
  <c r="X438" i="49" s="1"/>
  <c r="J438" i="49"/>
  <c r="Y438" i="49" s="1"/>
  <c r="G442" i="49"/>
  <c r="V442" i="49" s="1"/>
  <c r="H442" i="49"/>
  <c r="W442" i="49" s="1"/>
  <c r="I442" i="49"/>
  <c r="X442" i="49" s="1"/>
  <c r="J442" i="49"/>
  <c r="Y442" i="49" s="1"/>
  <c r="G446" i="49"/>
  <c r="V446" i="49" s="1"/>
  <c r="H446" i="49"/>
  <c r="W446" i="49" s="1"/>
  <c r="I446" i="49"/>
  <c r="X446" i="49" s="1"/>
  <c r="J446" i="49"/>
  <c r="Y446" i="49" s="1"/>
  <c r="G450" i="49"/>
  <c r="V450" i="49" s="1"/>
  <c r="H450" i="49"/>
  <c r="W450" i="49" s="1"/>
  <c r="I450" i="49"/>
  <c r="X450" i="49" s="1"/>
  <c r="J450" i="49"/>
  <c r="Y450" i="49" s="1"/>
  <c r="G454" i="49"/>
  <c r="V454" i="49" s="1"/>
  <c r="H454" i="49"/>
  <c r="W454" i="49" s="1"/>
  <c r="I454" i="49"/>
  <c r="X454" i="49" s="1"/>
  <c r="J454" i="49"/>
  <c r="Y454" i="49" s="1"/>
  <c r="G458" i="49"/>
  <c r="V458" i="49" s="1"/>
  <c r="H458" i="49"/>
  <c r="W458" i="49" s="1"/>
  <c r="I458" i="49"/>
  <c r="X458" i="49" s="1"/>
  <c r="J458" i="49"/>
  <c r="Y458" i="49" s="1"/>
  <c r="G462" i="49"/>
  <c r="V462" i="49" s="1"/>
  <c r="H462" i="49"/>
  <c r="W462" i="49" s="1"/>
  <c r="I462" i="49"/>
  <c r="X462" i="49" s="1"/>
  <c r="J462" i="49"/>
  <c r="Y462" i="49" s="1"/>
  <c r="G466" i="49"/>
  <c r="V466" i="49" s="1"/>
  <c r="H466" i="49"/>
  <c r="W466" i="49" s="1"/>
  <c r="I466" i="49"/>
  <c r="X466" i="49" s="1"/>
  <c r="J466" i="49"/>
  <c r="Y466" i="49" s="1"/>
  <c r="G470" i="49"/>
  <c r="V470" i="49" s="1"/>
  <c r="H470" i="49"/>
  <c r="W470" i="49" s="1"/>
  <c r="I470" i="49"/>
  <c r="X470" i="49" s="1"/>
  <c r="J470" i="49"/>
  <c r="Y470" i="49" s="1"/>
  <c r="G474" i="49"/>
  <c r="V474" i="49" s="1"/>
  <c r="H474" i="49"/>
  <c r="W474" i="49" s="1"/>
  <c r="I474" i="49"/>
  <c r="X474" i="49" s="1"/>
  <c r="J474" i="49"/>
  <c r="Y474" i="49" s="1"/>
  <c r="G478" i="49"/>
  <c r="V478" i="49" s="1"/>
  <c r="H478" i="49"/>
  <c r="W478" i="49" s="1"/>
  <c r="I478" i="49"/>
  <c r="X478" i="49" s="1"/>
  <c r="J478" i="49"/>
  <c r="Y478" i="49" s="1"/>
  <c r="G482" i="49"/>
  <c r="V482" i="49" s="1"/>
  <c r="H482" i="49"/>
  <c r="W482" i="49" s="1"/>
  <c r="I482" i="49"/>
  <c r="X482" i="49" s="1"/>
  <c r="J482" i="49"/>
  <c r="Y482" i="49" s="1"/>
  <c r="G486" i="49"/>
  <c r="V486" i="49" s="1"/>
  <c r="H486" i="49"/>
  <c r="W486" i="49" s="1"/>
  <c r="I486" i="49"/>
  <c r="X486" i="49" s="1"/>
  <c r="J486" i="49"/>
  <c r="Y486" i="49" s="1"/>
  <c r="G490" i="49"/>
  <c r="V490" i="49" s="1"/>
  <c r="H490" i="49"/>
  <c r="W490" i="49" s="1"/>
  <c r="I490" i="49"/>
  <c r="X490" i="49" s="1"/>
  <c r="J490" i="49"/>
  <c r="Y490" i="49" s="1"/>
  <c r="G494" i="49"/>
  <c r="V494" i="49" s="1"/>
  <c r="H494" i="49"/>
  <c r="W494" i="49" s="1"/>
  <c r="I494" i="49"/>
  <c r="X494" i="49" s="1"/>
  <c r="J494" i="49"/>
  <c r="Y494" i="49" s="1"/>
  <c r="G498" i="49"/>
  <c r="V498" i="49" s="1"/>
  <c r="H498" i="49"/>
  <c r="W498" i="49" s="1"/>
  <c r="I498" i="49"/>
  <c r="X498" i="49" s="1"/>
  <c r="J498" i="49"/>
  <c r="Y498" i="49" s="1"/>
  <c r="G502" i="49"/>
  <c r="V502" i="49" s="1"/>
  <c r="H502" i="49"/>
  <c r="W502" i="49" s="1"/>
  <c r="I502" i="49"/>
  <c r="X502" i="49" s="1"/>
  <c r="J502" i="49"/>
  <c r="Y502" i="49" s="1"/>
  <c r="G506" i="49"/>
  <c r="V506" i="49" s="1"/>
  <c r="H506" i="49"/>
  <c r="W506" i="49" s="1"/>
  <c r="I506" i="49"/>
  <c r="X506" i="49" s="1"/>
  <c r="J506" i="49"/>
  <c r="Y506" i="49" s="1"/>
  <c r="G510" i="49"/>
  <c r="V510" i="49" s="1"/>
  <c r="H510" i="49"/>
  <c r="W510" i="49" s="1"/>
  <c r="I510" i="49"/>
  <c r="X510" i="49" s="1"/>
  <c r="J510" i="49"/>
  <c r="Y510" i="49" s="1"/>
  <c r="G514" i="49"/>
  <c r="V514" i="49" s="1"/>
  <c r="H514" i="49"/>
  <c r="W514" i="49" s="1"/>
  <c r="I514" i="49"/>
  <c r="X514" i="49" s="1"/>
  <c r="J514" i="49"/>
  <c r="Y514" i="49" s="1"/>
  <c r="G518" i="49"/>
  <c r="V518" i="49" s="1"/>
  <c r="H518" i="49"/>
  <c r="W518" i="49" s="1"/>
  <c r="I518" i="49"/>
  <c r="X518" i="49" s="1"/>
  <c r="J518" i="49"/>
  <c r="Y518" i="49" s="1"/>
  <c r="G522" i="49"/>
  <c r="V522" i="49" s="1"/>
  <c r="H522" i="49"/>
  <c r="W522" i="49" s="1"/>
  <c r="I522" i="49"/>
  <c r="X522" i="49" s="1"/>
  <c r="J522" i="49"/>
  <c r="Y522" i="49" s="1"/>
  <c r="G526" i="49"/>
  <c r="V526" i="49" s="1"/>
  <c r="H526" i="49"/>
  <c r="W526" i="49" s="1"/>
  <c r="I526" i="49"/>
  <c r="X526" i="49" s="1"/>
  <c r="J526" i="49"/>
  <c r="Y526" i="49" s="1"/>
  <c r="G530" i="49"/>
  <c r="V530" i="49" s="1"/>
  <c r="H530" i="49"/>
  <c r="W530" i="49" s="1"/>
  <c r="I530" i="49"/>
  <c r="X530" i="49" s="1"/>
  <c r="J530" i="49"/>
  <c r="Y530" i="49" s="1"/>
  <c r="G534" i="49"/>
  <c r="V534" i="49" s="1"/>
  <c r="H534" i="49"/>
  <c r="W534" i="49" s="1"/>
  <c r="I534" i="49"/>
  <c r="X534" i="49" s="1"/>
  <c r="J534" i="49"/>
  <c r="Y534" i="49" s="1"/>
  <c r="H592" i="49"/>
  <c r="W592" i="49" s="1"/>
  <c r="I592" i="49"/>
  <c r="X592" i="49" s="1"/>
  <c r="J592" i="49"/>
  <c r="Y592" i="49" s="1"/>
  <c r="G592" i="49"/>
  <c r="V592" i="49" s="1"/>
  <c r="H594" i="49"/>
  <c r="W594" i="49" s="1"/>
  <c r="I594" i="49"/>
  <c r="X594" i="49" s="1"/>
  <c r="J594" i="49"/>
  <c r="Y594" i="49" s="1"/>
  <c r="G594" i="49"/>
  <c r="V594" i="49" s="1"/>
  <c r="H596" i="49"/>
  <c r="W596" i="49" s="1"/>
  <c r="I596" i="49"/>
  <c r="X596" i="49" s="1"/>
  <c r="J596" i="49"/>
  <c r="Y596" i="49" s="1"/>
  <c r="G596" i="49"/>
  <c r="V596" i="49" s="1"/>
  <c r="H598" i="49"/>
  <c r="W598" i="49" s="1"/>
  <c r="I598" i="49"/>
  <c r="X598" i="49" s="1"/>
  <c r="J598" i="49"/>
  <c r="Y598" i="49" s="1"/>
  <c r="G598" i="49"/>
  <c r="V598" i="49" s="1"/>
  <c r="H600" i="49"/>
  <c r="W600" i="49" s="1"/>
  <c r="I600" i="49"/>
  <c r="X600" i="49" s="1"/>
  <c r="J600" i="49"/>
  <c r="Y600" i="49" s="1"/>
  <c r="G600" i="49"/>
  <c r="V600" i="49" s="1"/>
  <c r="H602" i="49"/>
  <c r="W602" i="49" s="1"/>
  <c r="I602" i="49"/>
  <c r="X602" i="49" s="1"/>
  <c r="J602" i="49"/>
  <c r="Y602" i="49" s="1"/>
  <c r="G602" i="49"/>
  <c r="V602" i="49" s="1"/>
  <c r="H604" i="49"/>
  <c r="W604" i="49" s="1"/>
  <c r="I604" i="49"/>
  <c r="X604" i="49" s="1"/>
  <c r="J604" i="49"/>
  <c r="Y604" i="49" s="1"/>
  <c r="G604" i="49"/>
  <c r="V604" i="49" s="1"/>
  <c r="H606" i="49"/>
  <c r="W606" i="49" s="1"/>
  <c r="I606" i="49"/>
  <c r="X606" i="49" s="1"/>
  <c r="J606" i="49"/>
  <c r="Y606" i="49" s="1"/>
  <c r="G606" i="49"/>
  <c r="V606" i="49" s="1"/>
  <c r="H608" i="49"/>
  <c r="W608" i="49" s="1"/>
  <c r="I608" i="49"/>
  <c r="X608" i="49" s="1"/>
  <c r="J608" i="49"/>
  <c r="Y608" i="49" s="1"/>
  <c r="G608" i="49"/>
  <c r="V608" i="49" s="1"/>
  <c r="H610" i="49"/>
  <c r="W610" i="49" s="1"/>
  <c r="I610" i="49"/>
  <c r="X610" i="49" s="1"/>
  <c r="J610" i="49"/>
  <c r="Y610" i="49" s="1"/>
  <c r="G610" i="49"/>
  <c r="V610" i="49" s="1"/>
  <c r="H612" i="49"/>
  <c r="W612" i="49" s="1"/>
  <c r="I612" i="49"/>
  <c r="X612" i="49" s="1"/>
  <c r="J612" i="49"/>
  <c r="Y612" i="49" s="1"/>
  <c r="G612" i="49"/>
  <c r="V612" i="49" s="1"/>
  <c r="H614" i="49"/>
  <c r="W614" i="49" s="1"/>
  <c r="I614" i="49"/>
  <c r="X614" i="49" s="1"/>
  <c r="J614" i="49"/>
  <c r="Y614" i="49" s="1"/>
  <c r="G614" i="49"/>
  <c r="V614" i="49" s="1"/>
  <c r="J551" i="49"/>
  <c r="Y551" i="49" s="1"/>
  <c r="J567" i="49"/>
  <c r="Y567" i="49" s="1"/>
  <c r="J583" i="49"/>
  <c r="Y583" i="49" s="1"/>
  <c r="G623" i="49"/>
  <c r="V623" i="49" s="1"/>
  <c r="G639" i="49"/>
  <c r="V639" i="49" s="1"/>
  <c r="G655" i="49"/>
  <c r="V655" i="49" s="1"/>
  <c r="G671" i="49"/>
  <c r="V671" i="49" s="1"/>
  <c r="G711" i="49"/>
  <c r="V711" i="49" s="1"/>
  <c r="H616" i="49"/>
  <c r="W616" i="49" s="1"/>
  <c r="G616" i="49"/>
  <c r="V616" i="49" s="1"/>
  <c r="I616" i="49"/>
  <c r="X616" i="49" s="1"/>
  <c r="J616" i="49"/>
  <c r="Y616" i="49" s="1"/>
  <c r="H620" i="49"/>
  <c r="W620" i="49" s="1"/>
  <c r="G620" i="49"/>
  <c r="V620" i="49" s="1"/>
  <c r="I620" i="49"/>
  <c r="X620" i="49" s="1"/>
  <c r="J620" i="49"/>
  <c r="Y620" i="49" s="1"/>
  <c r="H624" i="49"/>
  <c r="W624" i="49" s="1"/>
  <c r="G624" i="49"/>
  <c r="V624" i="49" s="1"/>
  <c r="I624" i="49"/>
  <c r="X624" i="49" s="1"/>
  <c r="J624" i="49"/>
  <c r="Y624" i="49" s="1"/>
  <c r="H628" i="49"/>
  <c r="W628" i="49" s="1"/>
  <c r="G628" i="49"/>
  <c r="V628" i="49" s="1"/>
  <c r="I628" i="49"/>
  <c r="X628" i="49" s="1"/>
  <c r="J628" i="49"/>
  <c r="Y628" i="49" s="1"/>
  <c r="H632" i="49"/>
  <c r="W632" i="49" s="1"/>
  <c r="G632" i="49"/>
  <c r="V632" i="49" s="1"/>
  <c r="I632" i="49"/>
  <c r="X632" i="49" s="1"/>
  <c r="J632" i="49"/>
  <c r="Y632" i="49" s="1"/>
  <c r="H636" i="49"/>
  <c r="W636" i="49" s="1"/>
  <c r="G636" i="49"/>
  <c r="V636" i="49" s="1"/>
  <c r="I636" i="49"/>
  <c r="X636" i="49" s="1"/>
  <c r="J636" i="49"/>
  <c r="Y636" i="49" s="1"/>
  <c r="H640" i="49"/>
  <c r="W640" i="49" s="1"/>
  <c r="G640" i="49"/>
  <c r="V640" i="49" s="1"/>
  <c r="I640" i="49"/>
  <c r="X640" i="49" s="1"/>
  <c r="J640" i="49"/>
  <c r="Y640" i="49" s="1"/>
  <c r="H644" i="49"/>
  <c r="W644" i="49" s="1"/>
  <c r="G644" i="49"/>
  <c r="V644" i="49" s="1"/>
  <c r="I644" i="49"/>
  <c r="X644" i="49" s="1"/>
  <c r="J644" i="49"/>
  <c r="Y644" i="49" s="1"/>
  <c r="H648" i="49"/>
  <c r="W648" i="49" s="1"/>
  <c r="G648" i="49"/>
  <c r="V648" i="49" s="1"/>
  <c r="I648" i="49"/>
  <c r="X648" i="49" s="1"/>
  <c r="J648" i="49"/>
  <c r="Y648" i="49" s="1"/>
  <c r="H652" i="49"/>
  <c r="W652" i="49" s="1"/>
  <c r="G652" i="49"/>
  <c r="V652" i="49" s="1"/>
  <c r="I652" i="49"/>
  <c r="X652" i="49" s="1"/>
  <c r="J652" i="49"/>
  <c r="Y652" i="49" s="1"/>
  <c r="H656" i="49"/>
  <c r="W656" i="49" s="1"/>
  <c r="G656" i="49"/>
  <c r="V656" i="49" s="1"/>
  <c r="I656" i="49"/>
  <c r="X656" i="49" s="1"/>
  <c r="J656" i="49"/>
  <c r="Y656" i="49" s="1"/>
  <c r="H660" i="49"/>
  <c r="W660" i="49" s="1"/>
  <c r="G660" i="49"/>
  <c r="V660" i="49" s="1"/>
  <c r="I660" i="49"/>
  <c r="X660" i="49" s="1"/>
  <c r="J660" i="49"/>
  <c r="Y660" i="49" s="1"/>
  <c r="H664" i="49"/>
  <c r="W664" i="49" s="1"/>
  <c r="G664" i="49"/>
  <c r="V664" i="49" s="1"/>
  <c r="I664" i="49"/>
  <c r="X664" i="49" s="1"/>
  <c r="J664" i="49"/>
  <c r="Y664" i="49" s="1"/>
  <c r="H668" i="49"/>
  <c r="W668" i="49" s="1"/>
  <c r="G668" i="49"/>
  <c r="V668" i="49" s="1"/>
  <c r="I668" i="49"/>
  <c r="X668" i="49" s="1"/>
  <c r="J668" i="49"/>
  <c r="Y668" i="49" s="1"/>
  <c r="H672" i="49"/>
  <c r="W672" i="49" s="1"/>
  <c r="G672" i="49"/>
  <c r="V672" i="49" s="1"/>
  <c r="I672" i="49"/>
  <c r="X672" i="49" s="1"/>
  <c r="J672" i="49"/>
  <c r="Y672" i="49" s="1"/>
  <c r="H676" i="49"/>
  <c r="W676" i="49" s="1"/>
  <c r="G676" i="49"/>
  <c r="V676" i="49" s="1"/>
  <c r="I676" i="49"/>
  <c r="X676" i="49" s="1"/>
  <c r="J676" i="49"/>
  <c r="Y676" i="49" s="1"/>
  <c r="H680" i="49"/>
  <c r="W680" i="49" s="1"/>
  <c r="G680" i="49"/>
  <c r="V680" i="49" s="1"/>
  <c r="I680" i="49"/>
  <c r="X680" i="49" s="1"/>
  <c r="J680" i="49"/>
  <c r="Y680" i="49" s="1"/>
  <c r="J538" i="49"/>
  <c r="Y538" i="49" s="1"/>
  <c r="J542" i="49"/>
  <c r="Y542" i="49" s="1"/>
  <c r="J546" i="49"/>
  <c r="Y546" i="49" s="1"/>
  <c r="J550" i="49"/>
  <c r="Y550" i="49" s="1"/>
  <c r="J554" i="49"/>
  <c r="Y554" i="49" s="1"/>
  <c r="J558" i="49"/>
  <c r="Y558" i="49" s="1"/>
  <c r="J562" i="49"/>
  <c r="Y562" i="49" s="1"/>
  <c r="J566" i="49"/>
  <c r="Y566" i="49" s="1"/>
  <c r="J570" i="49"/>
  <c r="Y570" i="49" s="1"/>
  <c r="J574" i="49"/>
  <c r="Y574" i="49" s="1"/>
  <c r="J578" i="49"/>
  <c r="Y578" i="49" s="1"/>
  <c r="J582" i="49"/>
  <c r="Y582" i="49" s="1"/>
  <c r="J586" i="49"/>
  <c r="Y586" i="49" s="1"/>
  <c r="J590" i="49"/>
  <c r="Y590" i="49" s="1"/>
  <c r="G683" i="49"/>
  <c r="V683" i="49" s="1"/>
  <c r="G699" i="49"/>
  <c r="V699" i="49" s="1"/>
  <c r="G715" i="49"/>
  <c r="V715" i="49" s="1"/>
  <c r="G739" i="49"/>
  <c r="V739" i="49" s="1"/>
  <c r="G755" i="49"/>
  <c r="V755" i="49" s="1"/>
  <c r="I867" i="49"/>
  <c r="X867" i="49" s="1"/>
  <c r="J537" i="49"/>
  <c r="Y537" i="49" s="1"/>
  <c r="G537" i="49"/>
  <c r="V537" i="49" s="1"/>
  <c r="G371" i="49"/>
  <c r="V371" i="49" s="1"/>
  <c r="G373" i="49"/>
  <c r="V373" i="49" s="1"/>
  <c r="G375" i="49"/>
  <c r="V375" i="49" s="1"/>
  <c r="G377" i="49"/>
  <c r="V377" i="49" s="1"/>
  <c r="G379" i="49"/>
  <c r="V379" i="49" s="1"/>
  <c r="G381" i="49"/>
  <c r="V381" i="49" s="1"/>
  <c r="G383" i="49"/>
  <c r="V383" i="49" s="1"/>
  <c r="G385" i="49"/>
  <c r="V385" i="49" s="1"/>
  <c r="G387" i="49"/>
  <c r="V387" i="49" s="1"/>
  <c r="G389" i="49"/>
  <c r="V389" i="49" s="1"/>
  <c r="G391" i="49"/>
  <c r="V391" i="49" s="1"/>
  <c r="G393" i="49"/>
  <c r="V393" i="49" s="1"/>
  <c r="G395" i="49"/>
  <c r="V395" i="49" s="1"/>
  <c r="G397" i="49"/>
  <c r="V397" i="49" s="1"/>
  <c r="G399" i="49"/>
  <c r="V399" i="49" s="1"/>
  <c r="G401" i="49"/>
  <c r="V401" i="49" s="1"/>
  <c r="G403" i="49"/>
  <c r="V403" i="49" s="1"/>
  <c r="G405" i="49"/>
  <c r="V405" i="49" s="1"/>
  <c r="G407" i="49"/>
  <c r="V407" i="49" s="1"/>
  <c r="G409" i="49"/>
  <c r="V409" i="49" s="1"/>
  <c r="G411" i="49"/>
  <c r="V411" i="49" s="1"/>
  <c r="G413" i="49"/>
  <c r="V413" i="49" s="1"/>
  <c r="G415" i="49"/>
  <c r="V415" i="49" s="1"/>
  <c r="G417" i="49"/>
  <c r="V417" i="49" s="1"/>
  <c r="G419" i="49"/>
  <c r="V419" i="49" s="1"/>
  <c r="G421" i="49"/>
  <c r="V421" i="49" s="1"/>
  <c r="G423" i="49"/>
  <c r="V423" i="49" s="1"/>
  <c r="G425" i="49"/>
  <c r="V425" i="49" s="1"/>
  <c r="G427" i="49"/>
  <c r="V427" i="49" s="1"/>
  <c r="G429" i="49"/>
  <c r="V429" i="49" s="1"/>
  <c r="G431" i="49"/>
  <c r="V431" i="49" s="1"/>
  <c r="G433" i="49"/>
  <c r="V433" i="49" s="1"/>
  <c r="G435" i="49"/>
  <c r="V435" i="49" s="1"/>
  <c r="G437" i="49"/>
  <c r="V437" i="49" s="1"/>
  <c r="G439" i="49"/>
  <c r="V439" i="49" s="1"/>
  <c r="G441" i="49"/>
  <c r="V441" i="49" s="1"/>
  <c r="G443" i="49"/>
  <c r="V443" i="49" s="1"/>
  <c r="G445" i="49"/>
  <c r="V445" i="49" s="1"/>
  <c r="G447" i="49"/>
  <c r="V447" i="49" s="1"/>
  <c r="G449" i="49"/>
  <c r="V449" i="49" s="1"/>
  <c r="G451" i="49"/>
  <c r="V451" i="49" s="1"/>
  <c r="G453" i="49"/>
  <c r="V453" i="49" s="1"/>
  <c r="G455" i="49"/>
  <c r="V455" i="49" s="1"/>
  <c r="G457" i="49"/>
  <c r="V457" i="49" s="1"/>
  <c r="G459" i="49"/>
  <c r="V459" i="49" s="1"/>
  <c r="G461" i="49"/>
  <c r="V461" i="49" s="1"/>
  <c r="G463" i="49"/>
  <c r="V463" i="49" s="1"/>
  <c r="G465" i="49"/>
  <c r="V465" i="49" s="1"/>
  <c r="G467" i="49"/>
  <c r="V467" i="49" s="1"/>
  <c r="G469" i="49"/>
  <c r="V469" i="49" s="1"/>
  <c r="G471" i="49"/>
  <c r="V471" i="49" s="1"/>
  <c r="G473" i="49"/>
  <c r="V473" i="49" s="1"/>
  <c r="G475" i="49"/>
  <c r="V475" i="49" s="1"/>
  <c r="G477" i="49"/>
  <c r="V477" i="49" s="1"/>
  <c r="G479" i="49"/>
  <c r="V479" i="49" s="1"/>
  <c r="G481" i="49"/>
  <c r="V481" i="49" s="1"/>
  <c r="G483" i="49"/>
  <c r="V483" i="49" s="1"/>
  <c r="G485" i="49"/>
  <c r="V485" i="49" s="1"/>
  <c r="G487" i="49"/>
  <c r="V487" i="49" s="1"/>
  <c r="G489" i="49"/>
  <c r="V489" i="49" s="1"/>
  <c r="G491" i="49"/>
  <c r="V491" i="49" s="1"/>
  <c r="G493" i="49"/>
  <c r="V493" i="49" s="1"/>
  <c r="G495" i="49"/>
  <c r="V495" i="49" s="1"/>
  <c r="G497" i="49"/>
  <c r="V497" i="49" s="1"/>
  <c r="G499" i="49"/>
  <c r="V499" i="49" s="1"/>
  <c r="G501" i="49"/>
  <c r="V501" i="49" s="1"/>
  <c r="G503" i="49"/>
  <c r="V503" i="49" s="1"/>
  <c r="G505" i="49"/>
  <c r="V505" i="49" s="1"/>
  <c r="G507" i="49"/>
  <c r="V507" i="49" s="1"/>
  <c r="G509" i="49"/>
  <c r="V509" i="49" s="1"/>
  <c r="G511" i="49"/>
  <c r="V511" i="49" s="1"/>
  <c r="G513" i="49"/>
  <c r="V513" i="49" s="1"/>
  <c r="G515" i="49"/>
  <c r="V515" i="49" s="1"/>
  <c r="G517" i="49"/>
  <c r="V517" i="49" s="1"/>
  <c r="G519" i="49"/>
  <c r="V519" i="49" s="1"/>
  <c r="G521" i="49"/>
  <c r="V521" i="49" s="1"/>
  <c r="G523" i="49"/>
  <c r="V523" i="49" s="1"/>
  <c r="G525" i="49"/>
  <c r="V525" i="49" s="1"/>
  <c r="G527" i="49"/>
  <c r="V527" i="49" s="1"/>
  <c r="G529" i="49"/>
  <c r="V529" i="49" s="1"/>
  <c r="G531" i="49"/>
  <c r="V531" i="49" s="1"/>
  <c r="G533" i="49"/>
  <c r="V533" i="49" s="1"/>
  <c r="G535" i="49"/>
  <c r="V535" i="49" s="1"/>
  <c r="J541" i="49"/>
  <c r="Y541" i="49" s="1"/>
  <c r="J545" i="49"/>
  <c r="Y545" i="49" s="1"/>
  <c r="J549" i="49"/>
  <c r="Y549" i="49" s="1"/>
  <c r="J553" i="49"/>
  <c r="Y553" i="49" s="1"/>
  <c r="J557" i="49"/>
  <c r="Y557" i="49" s="1"/>
  <c r="J561" i="49"/>
  <c r="Y561" i="49" s="1"/>
  <c r="J565" i="49"/>
  <c r="Y565" i="49" s="1"/>
  <c r="J569" i="49"/>
  <c r="Y569" i="49" s="1"/>
  <c r="J573" i="49"/>
  <c r="Y573" i="49" s="1"/>
  <c r="J577" i="49"/>
  <c r="Y577" i="49" s="1"/>
  <c r="J581" i="49"/>
  <c r="Y581" i="49" s="1"/>
  <c r="J585" i="49"/>
  <c r="Y585" i="49" s="1"/>
  <c r="J589" i="49"/>
  <c r="Y589" i="49" s="1"/>
  <c r="G617" i="49"/>
  <c r="V617" i="49" s="1"/>
  <c r="G621" i="49"/>
  <c r="V621" i="49" s="1"/>
  <c r="G625" i="49"/>
  <c r="V625" i="49" s="1"/>
  <c r="G629" i="49"/>
  <c r="V629" i="49" s="1"/>
  <c r="G633" i="49"/>
  <c r="V633" i="49" s="1"/>
  <c r="G637" i="49"/>
  <c r="V637" i="49" s="1"/>
  <c r="G641" i="49"/>
  <c r="V641" i="49" s="1"/>
  <c r="G645" i="49"/>
  <c r="V645" i="49" s="1"/>
  <c r="G649" i="49"/>
  <c r="V649" i="49" s="1"/>
  <c r="G653" i="49"/>
  <c r="V653" i="49" s="1"/>
  <c r="G657" i="49"/>
  <c r="V657" i="49" s="1"/>
  <c r="G661" i="49"/>
  <c r="V661" i="49" s="1"/>
  <c r="G665" i="49"/>
  <c r="V665" i="49" s="1"/>
  <c r="G669" i="49"/>
  <c r="V669" i="49" s="1"/>
  <c r="G673" i="49"/>
  <c r="V673" i="49" s="1"/>
  <c r="G677" i="49"/>
  <c r="V677" i="49" s="1"/>
  <c r="G681" i="49"/>
  <c r="V681" i="49" s="1"/>
  <c r="G687" i="49"/>
  <c r="V687" i="49" s="1"/>
  <c r="G703" i="49"/>
  <c r="V703" i="49" s="1"/>
  <c r="G719" i="49"/>
  <c r="V719" i="49" s="1"/>
  <c r="G743" i="49"/>
  <c r="V743" i="49" s="1"/>
  <c r="H618" i="49"/>
  <c r="W618" i="49" s="1"/>
  <c r="G618" i="49"/>
  <c r="V618" i="49" s="1"/>
  <c r="I618" i="49"/>
  <c r="X618" i="49" s="1"/>
  <c r="J618" i="49"/>
  <c r="Y618" i="49" s="1"/>
  <c r="H622" i="49"/>
  <c r="W622" i="49" s="1"/>
  <c r="G622" i="49"/>
  <c r="V622" i="49" s="1"/>
  <c r="I622" i="49"/>
  <c r="X622" i="49" s="1"/>
  <c r="J622" i="49"/>
  <c r="Y622" i="49" s="1"/>
  <c r="H626" i="49"/>
  <c r="W626" i="49" s="1"/>
  <c r="G626" i="49"/>
  <c r="V626" i="49" s="1"/>
  <c r="I626" i="49"/>
  <c r="X626" i="49" s="1"/>
  <c r="J626" i="49"/>
  <c r="Y626" i="49" s="1"/>
  <c r="H630" i="49"/>
  <c r="W630" i="49" s="1"/>
  <c r="G630" i="49"/>
  <c r="V630" i="49" s="1"/>
  <c r="I630" i="49"/>
  <c r="X630" i="49" s="1"/>
  <c r="J630" i="49"/>
  <c r="Y630" i="49" s="1"/>
  <c r="H634" i="49"/>
  <c r="W634" i="49" s="1"/>
  <c r="G634" i="49"/>
  <c r="V634" i="49" s="1"/>
  <c r="I634" i="49"/>
  <c r="X634" i="49" s="1"/>
  <c r="J634" i="49"/>
  <c r="Y634" i="49" s="1"/>
  <c r="H638" i="49"/>
  <c r="W638" i="49" s="1"/>
  <c r="G638" i="49"/>
  <c r="V638" i="49" s="1"/>
  <c r="I638" i="49"/>
  <c r="X638" i="49" s="1"/>
  <c r="J638" i="49"/>
  <c r="Y638" i="49" s="1"/>
  <c r="H642" i="49"/>
  <c r="W642" i="49" s="1"/>
  <c r="G642" i="49"/>
  <c r="V642" i="49" s="1"/>
  <c r="I642" i="49"/>
  <c r="X642" i="49" s="1"/>
  <c r="J642" i="49"/>
  <c r="Y642" i="49" s="1"/>
  <c r="H646" i="49"/>
  <c r="W646" i="49" s="1"/>
  <c r="G646" i="49"/>
  <c r="V646" i="49" s="1"/>
  <c r="I646" i="49"/>
  <c r="X646" i="49" s="1"/>
  <c r="J646" i="49"/>
  <c r="Y646" i="49" s="1"/>
  <c r="H650" i="49"/>
  <c r="W650" i="49" s="1"/>
  <c r="G650" i="49"/>
  <c r="V650" i="49" s="1"/>
  <c r="I650" i="49"/>
  <c r="X650" i="49" s="1"/>
  <c r="J650" i="49"/>
  <c r="Y650" i="49" s="1"/>
  <c r="H654" i="49"/>
  <c r="W654" i="49" s="1"/>
  <c r="G654" i="49"/>
  <c r="V654" i="49" s="1"/>
  <c r="I654" i="49"/>
  <c r="X654" i="49" s="1"/>
  <c r="J654" i="49"/>
  <c r="Y654" i="49" s="1"/>
  <c r="H658" i="49"/>
  <c r="W658" i="49" s="1"/>
  <c r="G658" i="49"/>
  <c r="V658" i="49" s="1"/>
  <c r="I658" i="49"/>
  <c r="X658" i="49" s="1"/>
  <c r="J658" i="49"/>
  <c r="Y658" i="49" s="1"/>
  <c r="H662" i="49"/>
  <c r="W662" i="49" s="1"/>
  <c r="G662" i="49"/>
  <c r="V662" i="49" s="1"/>
  <c r="I662" i="49"/>
  <c r="X662" i="49" s="1"/>
  <c r="J662" i="49"/>
  <c r="Y662" i="49" s="1"/>
  <c r="H666" i="49"/>
  <c r="W666" i="49" s="1"/>
  <c r="G666" i="49"/>
  <c r="V666" i="49" s="1"/>
  <c r="I666" i="49"/>
  <c r="X666" i="49" s="1"/>
  <c r="J666" i="49"/>
  <c r="Y666" i="49" s="1"/>
  <c r="H670" i="49"/>
  <c r="W670" i="49" s="1"/>
  <c r="G670" i="49"/>
  <c r="V670" i="49" s="1"/>
  <c r="I670" i="49"/>
  <c r="X670" i="49" s="1"/>
  <c r="J670" i="49"/>
  <c r="Y670" i="49" s="1"/>
  <c r="H674" i="49"/>
  <c r="W674" i="49" s="1"/>
  <c r="G674" i="49"/>
  <c r="V674" i="49" s="1"/>
  <c r="I674" i="49"/>
  <c r="X674" i="49" s="1"/>
  <c r="J674" i="49"/>
  <c r="Y674" i="49" s="1"/>
  <c r="H678" i="49"/>
  <c r="W678" i="49" s="1"/>
  <c r="G678" i="49"/>
  <c r="V678" i="49" s="1"/>
  <c r="I678" i="49"/>
  <c r="X678" i="49" s="1"/>
  <c r="J678" i="49"/>
  <c r="Y678" i="49" s="1"/>
  <c r="J371" i="49"/>
  <c r="Y371" i="49" s="1"/>
  <c r="J373" i="49"/>
  <c r="Y373" i="49" s="1"/>
  <c r="J375" i="49"/>
  <c r="Y375" i="49" s="1"/>
  <c r="J377" i="49"/>
  <c r="Y377" i="49" s="1"/>
  <c r="J379" i="49"/>
  <c r="Y379" i="49" s="1"/>
  <c r="J381" i="49"/>
  <c r="Y381" i="49" s="1"/>
  <c r="J383" i="49"/>
  <c r="Y383" i="49" s="1"/>
  <c r="J385" i="49"/>
  <c r="Y385" i="49" s="1"/>
  <c r="J387" i="49"/>
  <c r="Y387" i="49" s="1"/>
  <c r="J389" i="49"/>
  <c r="Y389" i="49" s="1"/>
  <c r="J391" i="49"/>
  <c r="Y391" i="49" s="1"/>
  <c r="J393" i="49"/>
  <c r="Y393" i="49" s="1"/>
  <c r="J395" i="49"/>
  <c r="Y395" i="49" s="1"/>
  <c r="J397" i="49"/>
  <c r="Y397" i="49" s="1"/>
  <c r="J399" i="49"/>
  <c r="Y399" i="49" s="1"/>
  <c r="J401" i="49"/>
  <c r="Y401" i="49" s="1"/>
  <c r="J403" i="49"/>
  <c r="Y403" i="49" s="1"/>
  <c r="J405" i="49"/>
  <c r="Y405" i="49" s="1"/>
  <c r="J407" i="49"/>
  <c r="Y407" i="49" s="1"/>
  <c r="J409" i="49"/>
  <c r="Y409" i="49" s="1"/>
  <c r="J411" i="49"/>
  <c r="Y411" i="49" s="1"/>
  <c r="J413" i="49"/>
  <c r="Y413" i="49" s="1"/>
  <c r="J415" i="49"/>
  <c r="Y415" i="49" s="1"/>
  <c r="J417" i="49"/>
  <c r="Y417" i="49" s="1"/>
  <c r="J419" i="49"/>
  <c r="Y419" i="49" s="1"/>
  <c r="J421" i="49"/>
  <c r="Y421" i="49" s="1"/>
  <c r="J423" i="49"/>
  <c r="Y423" i="49" s="1"/>
  <c r="J425" i="49"/>
  <c r="Y425" i="49" s="1"/>
  <c r="J427" i="49"/>
  <c r="Y427" i="49" s="1"/>
  <c r="J429" i="49"/>
  <c r="Y429" i="49" s="1"/>
  <c r="J431" i="49"/>
  <c r="Y431" i="49" s="1"/>
  <c r="J433" i="49"/>
  <c r="Y433" i="49" s="1"/>
  <c r="J435" i="49"/>
  <c r="Y435" i="49" s="1"/>
  <c r="J437" i="49"/>
  <c r="Y437" i="49" s="1"/>
  <c r="J439" i="49"/>
  <c r="Y439" i="49" s="1"/>
  <c r="J441" i="49"/>
  <c r="Y441" i="49" s="1"/>
  <c r="J443" i="49"/>
  <c r="Y443" i="49" s="1"/>
  <c r="J445" i="49"/>
  <c r="Y445" i="49" s="1"/>
  <c r="J447" i="49"/>
  <c r="Y447" i="49" s="1"/>
  <c r="J449" i="49"/>
  <c r="Y449" i="49" s="1"/>
  <c r="J451" i="49"/>
  <c r="Y451" i="49" s="1"/>
  <c r="J453" i="49"/>
  <c r="Y453" i="49" s="1"/>
  <c r="J455" i="49"/>
  <c r="Y455" i="49" s="1"/>
  <c r="J457" i="49"/>
  <c r="Y457" i="49" s="1"/>
  <c r="J459" i="49"/>
  <c r="Y459" i="49" s="1"/>
  <c r="J461" i="49"/>
  <c r="Y461" i="49" s="1"/>
  <c r="J463" i="49"/>
  <c r="Y463" i="49" s="1"/>
  <c r="J465" i="49"/>
  <c r="Y465" i="49" s="1"/>
  <c r="J467" i="49"/>
  <c r="Y467" i="49" s="1"/>
  <c r="J469" i="49"/>
  <c r="Y469" i="49" s="1"/>
  <c r="J471" i="49"/>
  <c r="Y471" i="49" s="1"/>
  <c r="J473" i="49"/>
  <c r="Y473" i="49" s="1"/>
  <c r="J475" i="49"/>
  <c r="Y475" i="49" s="1"/>
  <c r="J477" i="49"/>
  <c r="Y477" i="49" s="1"/>
  <c r="J479" i="49"/>
  <c r="Y479" i="49" s="1"/>
  <c r="J481" i="49"/>
  <c r="Y481" i="49" s="1"/>
  <c r="J483" i="49"/>
  <c r="Y483" i="49" s="1"/>
  <c r="J485" i="49"/>
  <c r="Y485" i="49" s="1"/>
  <c r="J487" i="49"/>
  <c r="Y487" i="49" s="1"/>
  <c r="J489" i="49"/>
  <c r="Y489" i="49" s="1"/>
  <c r="J491" i="49"/>
  <c r="Y491" i="49" s="1"/>
  <c r="J493" i="49"/>
  <c r="Y493" i="49" s="1"/>
  <c r="J495" i="49"/>
  <c r="Y495" i="49" s="1"/>
  <c r="J497" i="49"/>
  <c r="Y497" i="49" s="1"/>
  <c r="J499" i="49"/>
  <c r="Y499" i="49" s="1"/>
  <c r="J501" i="49"/>
  <c r="Y501" i="49" s="1"/>
  <c r="J503" i="49"/>
  <c r="Y503" i="49" s="1"/>
  <c r="J505" i="49"/>
  <c r="Y505" i="49" s="1"/>
  <c r="J507" i="49"/>
  <c r="Y507" i="49" s="1"/>
  <c r="J509" i="49"/>
  <c r="Y509" i="49" s="1"/>
  <c r="J511" i="49"/>
  <c r="Y511" i="49" s="1"/>
  <c r="J513" i="49"/>
  <c r="Y513" i="49" s="1"/>
  <c r="J515" i="49"/>
  <c r="Y515" i="49" s="1"/>
  <c r="J517" i="49"/>
  <c r="Y517" i="49" s="1"/>
  <c r="J519" i="49"/>
  <c r="Y519" i="49" s="1"/>
  <c r="J521" i="49"/>
  <c r="Y521" i="49" s="1"/>
  <c r="J523" i="49"/>
  <c r="Y523" i="49" s="1"/>
  <c r="J525" i="49"/>
  <c r="Y525" i="49" s="1"/>
  <c r="J527" i="49"/>
  <c r="Y527" i="49" s="1"/>
  <c r="J529" i="49"/>
  <c r="Y529" i="49" s="1"/>
  <c r="J531" i="49"/>
  <c r="Y531" i="49" s="1"/>
  <c r="J533" i="49"/>
  <c r="Y533" i="49" s="1"/>
  <c r="J535" i="49"/>
  <c r="Y535" i="49" s="1"/>
  <c r="J540" i="49"/>
  <c r="Y540" i="49" s="1"/>
  <c r="J544" i="49"/>
  <c r="Y544" i="49" s="1"/>
  <c r="J548" i="49"/>
  <c r="Y548" i="49" s="1"/>
  <c r="J552" i="49"/>
  <c r="Y552" i="49" s="1"/>
  <c r="J556" i="49"/>
  <c r="Y556" i="49" s="1"/>
  <c r="J560" i="49"/>
  <c r="Y560" i="49" s="1"/>
  <c r="J564" i="49"/>
  <c r="Y564" i="49" s="1"/>
  <c r="J568" i="49"/>
  <c r="Y568" i="49" s="1"/>
  <c r="J572" i="49"/>
  <c r="Y572" i="49" s="1"/>
  <c r="J576" i="49"/>
  <c r="Y576" i="49" s="1"/>
  <c r="J580" i="49"/>
  <c r="Y580" i="49" s="1"/>
  <c r="J584" i="49"/>
  <c r="Y584" i="49" s="1"/>
  <c r="J588" i="49"/>
  <c r="Y588" i="49" s="1"/>
  <c r="G691" i="49"/>
  <c r="V691" i="49" s="1"/>
  <c r="G707" i="49"/>
  <c r="V707" i="49" s="1"/>
  <c r="G731" i="49"/>
  <c r="V731" i="49" s="1"/>
  <c r="G747" i="49"/>
  <c r="V747" i="49" s="1"/>
  <c r="H685" i="49"/>
  <c r="W685" i="49" s="1"/>
  <c r="I685" i="49"/>
  <c r="X685" i="49" s="1"/>
  <c r="H689" i="49"/>
  <c r="W689" i="49" s="1"/>
  <c r="I689" i="49"/>
  <c r="X689" i="49" s="1"/>
  <c r="H693" i="49"/>
  <c r="W693" i="49" s="1"/>
  <c r="I693" i="49"/>
  <c r="X693" i="49" s="1"/>
  <c r="H697" i="49"/>
  <c r="W697" i="49" s="1"/>
  <c r="I697" i="49"/>
  <c r="X697" i="49" s="1"/>
  <c r="H701" i="49"/>
  <c r="W701" i="49" s="1"/>
  <c r="I701" i="49"/>
  <c r="X701" i="49" s="1"/>
  <c r="H705" i="49"/>
  <c r="W705" i="49" s="1"/>
  <c r="I705" i="49"/>
  <c r="X705" i="49" s="1"/>
  <c r="H709" i="49"/>
  <c r="W709" i="49" s="1"/>
  <c r="I709" i="49"/>
  <c r="X709" i="49" s="1"/>
  <c r="H713" i="49"/>
  <c r="W713" i="49" s="1"/>
  <c r="I713" i="49"/>
  <c r="X713" i="49" s="1"/>
  <c r="H717" i="49"/>
  <c r="W717" i="49" s="1"/>
  <c r="I717" i="49"/>
  <c r="X717" i="49" s="1"/>
  <c r="H721" i="49"/>
  <c r="W721" i="49" s="1"/>
  <c r="I721" i="49"/>
  <c r="X721" i="49" s="1"/>
  <c r="H725" i="49"/>
  <c r="W725" i="49" s="1"/>
  <c r="I725" i="49"/>
  <c r="X725" i="49" s="1"/>
  <c r="H729" i="49"/>
  <c r="W729" i="49" s="1"/>
  <c r="I729" i="49"/>
  <c r="X729" i="49" s="1"/>
  <c r="H733" i="49"/>
  <c r="W733" i="49" s="1"/>
  <c r="I733" i="49"/>
  <c r="X733" i="49" s="1"/>
  <c r="H737" i="49"/>
  <c r="W737" i="49" s="1"/>
  <c r="I737" i="49"/>
  <c r="X737" i="49" s="1"/>
  <c r="H741" i="49"/>
  <c r="W741" i="49" s="1"/>
  <c r="I741" i="49"/>
  <c r="X741" i="49" s="1"/>
  <c r="H745" i="49"/>
  <c r="W745" i="49" s="1"/>
  <c r="I745" i="49"/>
  <c r="X745" i="49" s="1"/>
  <c r="H749" i="49"/>
  <c r="W749" i="49" s="1"/>
  <c r="I749" i="49"/>
  <c r="X749" i="49" s="1"/>
  <c r="H753" i="49"/>
  <c r="W753" i="49" s="1"/>
  <c r="I753" i="49"/>
  <c r="X753" i="49" s="1"/>
  <c r="H757" i="49"/>
  <c r="W757" i="49" s="1"/>
  <c r="I757" i="49"/>
  <c r="X757" i="49" s="1"/>
  <c r="G538" i="49"/>
  <c r="V538" i="49" s="1"/>
  <c r="G539" i="49"/>
  <c r="V539" i="49" s="1"/>
  <c r="G540" i="49"/>
  <c r="V540" i="49" s="1"/>
  <c r="G541" i="49"/>
  <c r="V541" i="49" s="1"/>
  <c r="G542" i="49"/>
  <c r="V542" i="49" s="1"/>
  <c r="G543" i="49"/>
  <c r="V543" i="49" s="1"/>
  <c r="G544" i="49"/>
  <c r="V544" i="49" s="1"/>
  <c r="G545" i="49"/>
  <c r="V545" i="49" s="1"/>
  <c r="G546" i="49"/>
  <c r="V546" i="49" s="1"/>
  <c r="G547" i="49"/>
  <c r="V547" i="49" s="1"/>
  <c r="G548" i="49"/>
  <c r="V548" i="49" s="1"/>
  <c r="G549" i="49"/>
  <c r="V549" i="49" s="1"/>
  <c r="G550" i="49"/>
  <c r="V550" i="49" s="1"/>
  <c r="G551" i="49"/>
  <c r="V551" i="49" s="1"/>
  <c r="G552" i="49"/>
  <c r="V552" i="49" s="1"/>
  <c r="G553" i="49"/>
  <c r="V553" i="49" s="1"/>
  <c r="G554" i="49"/>
  <c r="V554" i="49" s="1"/>
  <c r="G555" i="49"/>
  <c r="V555" i="49" s="1"/>
  <c r="G556" i="49"/>
  <c r="V556" i="49" s="1"/>
  <c r="G557" i="49"/>
  <c r="V557" i="49" s="1"/>
  <c r="G558" i="49"/>
  <c r="V558" i="49" s="1"/>
  <c r="G559" i="49"/>
  <c r="V559" i="49" s="1"/>
  <c r="G560" i="49"/>
  <c r="V560" i="49" s="1"/>
  <c r="G561" i="49"/>
  <c r="V561" i="49" s="1"/>
  <c r="G562" i="49"/>
  <c r="V562" i="49" s="1"/>
  <c r="G563" i="49"/>
  <c r="V563" i="49" s="1"/>
  <c r="G564" i="49"/>
  <c r="V564" i="49" s="1"/>
  <c r="G565" i="49"/>
  <c r="V565" i="49" s="1"/>
  <c r="G566" i="49"/>
  <c r="V566" i="49" s="1"/>
  <c r="G567" i="49"/>
  <c r="V567" i="49" s="1"/>
  <c r="G568" i="49"/>
  <c r="V568" i="49" s="1"/>
  <c r="G569" i="49"/>
  <c r="V569" i="49" s="1"/>
  <c r="G570" i="49"/>
  <c r="V570" i="49" s="1"/>
  <c r="G571" i="49"/>
  <c r="V571" i="49" s="1"/>
  <c r="G572" i="49"/>
  <c r="V572" i="49" s="1"/>
  <c r="G573" i="49"/>
  <c r="V573" i="49" s="1"/>
  <c r="G574" i="49"/>
  <c r="V574" i="49" s="1"/>
  <c r="G575" i="49"/>
  <c r="V575" i="49" s="1"/>
  <c r="G576" i="49"/>
  <c r="V576" i="49" s="1"/>
  <c r="G577" i="49"/>
  <c r="V577" i="49" s="1"/>
  <c r="G578" i="49"/>
  <c r="V578" i="49" s="1"/>
  <c r="G579" i="49"/>
  <c r="V579" i="49" s="1"/>
  <c r="G580" i="49"/>
  <c r="V580" i="49" s="1"/>
  <c r="G581" i="49"/>
  <c r="V581" i="49" s="1"/>
  <c r="G582" i="49"/>
  <c r="V582" i="49" s="1"/>
  <c r="G583" i="49"/>
  <c r="V583" i="49" s="1"/>
  <c r="G584" i="49"/>
  <c r="V584" i="49" s="1"/>
  <c r="G585" i="49"/>
  <c r="V585" i="49" s="1"/>
  <c r="G586" i="49"/>
  <c r="V586" i="49" s="1"/>
  <c r="G587" i="49"/>
  <c r="V587" i="49" s="1"/>
  <c r="G588" i="49"/>
  <c r="V588" i="49" s="1"/>
  <c r="G589" i="49"/>
  <c r="V589" i="49" s="1"/>
  <c r="G590" i="49"/>
  <c r="V590" i="49" s="1"/>
  <c r="J683" i="49"/>
  <c r="Y683" i="49" s="1"/>
  <c r="J687" i="49"/>
  <c r="Y687" i="49" s="1"/>
  <c r="J691" i="49"/>
  <c r="Y691" i="49" s="1"/>
  <c r="J695" i="49"/>
  <c r="Y695" i="49" s="1"/>
  <c r="J699" i="49"/>
  <c r="Y699" i="49" s="1"/>
  <c r="J703" i="49"/>
  <c r="Y703" i="49" s="1"/>
  <c r="J707" i="49"/>
  <c r="Y707" i="49" s="1"/>
  <c r="J711" i="49"/>
  <c r="Y711" i="49" s="1"/>
  <c r="J715" i="49"/>
  <c r="Y715" i="49" s="1"/>
  <c r="J719" i="49"/>
  <c r="Y719" i="49" s="1"/>
  <c r="J723" i="49"/>
  <c r="Y723" i="49" s="1"/>
  <c r="J727" i="49"/>
  <c r="Y727" i="49" s="1"/>
  <c r="J731" i="49"/>
  <c r="Y731" i="49" s="1"/>
  <c r="J735" i="49"/>
  <c r="Y735" i="49" s="1"/>
  <c r="J739" i="49"/>
  <c r="Y739" i="49" s="1"/>
  <c r="J743" i="49"/>
  <c r="Y743" i="49" s="1"/>
  <c r="J747" i="49"/>
  <c r="Y747" i="49" s="1"/>
  <c r="J751" i="49"/>
  <c r="Y751" i="49" s="1"/>
  <c r="J755" i="49"/>
  <c r="Y755" i="49" s="1"/>
  <c r="I863" i="49"/>
  <c r="X863" i="49" s="1"/>
  <c r="I879" i="49"/>
  <c r="X879" i="49" s="1"/>
  <c r="H591" i="49"/>
  <c r="W591" i="49" s="1"/>
  <c r="H593" i="49"/>
  <c r="W593" i="49" s="1"/>
  <c r="H595" i="49"/>
  <c r="W595" i="49" s="1"/>
  <c r="H597" i="49"/>
  <c r="W597" i="49" s="1"/>
  <c r="H599" i="49"/>
  <c r="W599" i="49" s="1"/>
  <c r="H601" i="49"/>
  <c r="W601" i="49" s="1"/>
  <c r="H603" i="49"/>
  <c r="W603" i="49" s="1"/>
  <c r="H605" i="49"/>
  <c r="W605" i="49" s="1"/>
  <c r="H607" i="49"/>
  <c r="W607" i="49" s="1"/>
  <c r="H609" i="49"/>
  <c r="W609" i="49" s="1"/>
  <c r="H611" i="49"/>
  <c r="W611" i="49" s="1"/>
  <c r="H613" i="49"/>
  <c r="W613" i="49" s="1"/>
  <c r="H615" i="49"/>
  <c r="W615" i="49" s="1"/>
  <c r="H617" i="49"/>
  <c r="W617" i="49" s="1"/>
  <c r="H619" i="49"/>
  <c r="W619" i="49" s="1"/>
  <c r="H621" i="49"/>
  <c r="W621" i="49" s="1"/>
  <c r="H623" i="49"/>
  <c r="W623" i="49" s="1"/>
  <c r="H625" i="49"/>
  <c r="W625" i="49" s="1"/>
  <c r="H627" i="49"/>
  <c r="W627" i="49" s="1"/>
  <c r="H629" i="49"/>
  <c r="W629" i="49" s="1"/>
  <c r="H631" i="49"/>
  <c r="W631" i="49" s="1"/>
  <c r="H633" i="49"/>
  <c r="W633" i="49" s="1"/>
  <c r="H635" i="49"/>
  <c r="W635" i="49" s="1"/>
  <c r="H637" i="49"/>
  <c r="W637" i="49" s="1"/>
  <c r="H639" i="49"/>
  <c r="W639" i="49" s="1"/>
  <c r="H641" i="49"/>
  <c r="W641" i="49" s="1"/>
  <c r="H643" i="49"/>
  <c r="W643" i="49" s="1"/>
  <c r="H645" i="49"/>
  <c r="W645" i="49" s="1"/>
  <c r="H647" i="49"/>
  <c r="W647" i="49" s="1"/>
  <c r="H649" i="49"/>
  <c r="W649" i="49" s="1"/>
  <c r="H651" i="49"/>
  <c r="W651" i="49" s="1"/>
  <c r="H653" i="49"/>
  <c r="W653" i="49" s="1"/>
  <c r="H655" i="49"/>
  <c r="W655" i="49" s="1"/>
  <c r="H657" i="49"/>
  <c r="W657" i="49" s="1"/>
  <c r="H659" i="49"/>
  <c r="W659" i="49" s="1"/>
  <c r="H661" i="49"/>
  <c r="W661" i="49" s="1"/>
  <c r="H663" i="49"/>
  <c r="W663" i="49" s="1"/>
  <c r="H665" i="49"/>
  <c r="W665" i="49" s="1"/>
  <c r="H667" i="49"/>
  <c r="W667" i="49" s="1"/>
  <c r="H669" i="49"/>
  <c r="W669" i="49" s="1"/>
  <c r="H671" i="49"/>
  <c r="W671" i="49" s="1"/>
  <c r="H673" i="49"/>
  <c r="W673" i="49" s="1"/>
  <c r="H675" i="49"/>
  <c r="W675" i="49" s="1"/>
  <c r="H677" i="49"/>
  <c r="W677" i="49" s="1"/>
  <c r="H679" i="49"/>
  <c r="W679" i="49" s="1"/>
  <c r="H681" i="49"/>
  <c r="W681" i="49" s="1"/>
  <c r="I875" i="49"/>
  <c r="X875" i="49" s="1"/>
  <c r="H683" i="49"/>
  <c r="W683" i="49" s="1"/>
  <c r="I683" i="49"/>
  <c r="X683" i="49" s="1"/>
  <c r="H687" i="49"/>
  <c r="W687" i="49" s="1"/>
  <c r="I687" i="49"/>
  <c r="X687" i="49" s="1"/>
  <c r="H691" i="49"/>
  <c r="W691" i="49" s="1"/>
  <c r="I691" i="49"/>
  <c r="X691" i="49" s="1"/>
  <c r="H695" i="49"/>
  <c r="W695" i="49" s="1"/>
  <c r="I695" i="49"/>
  <c r="X695" i="49" s="1"/>
  <c r="H699" i="49"/>
  <c r="W699" i="49" s="1"/>
  <c r="I699" i="49"/>
  <c r="X699" i="49" s="1"/>
  <c r="H703" i="49"/>
  <c r="W703" i="49" s="1"/>
  <c r="I703" i="49"/>
  <c r="X703" i="49" s="1"/>
  <c r="H707" i="49"/>
  <c r="W707" i="49" s="1"/>
  <c r="I707" i="49"/>
  <c r="X707" i="49" s="1"/>
  <c r="H711" i="49"/>
  <c r="W711" i="49" s="1"/>
  <c r="I711" i="49"/>
  <c r="X711" i="49" s="1"/>
  <c r="H715" i="49"/>
  <c r="W715" i="49" s="1"/>
  <c r="I715" i="49"/>
  <c r="X715" i="49" s="1"/>
  <c r="H719" i="49"/>
  <c r="W719" i="49" s="1"/>
  <c r="I719" i="49"/>
  <c r="X719" i="49" s="1"/>
  <c r="H723" i="49"/>
  <c r="W723" i="49" s="1"/>
  <c r="I723" i="49"/>
  <c r="X723" i="49" s="1"/>
  <c r="H727" i="49"/>
  <c r="W727" i="49" s="1"/>
  <c r="I727" i="49"/>
  <c r="X727" i="49" s="1"/>
  <c r="H731" i="49"/>
  <c r="W731" i="49" s="1"/>
  <c r="I731" i="49"/>
  <c r="X731" i="49" s="1"/>
  <c r="H735" i="49"/>
  <c r="W735" i="49" s="1"/>
  <c r="I735" i="49"/>
  <c r="X735" i="49" s="1"/>
  <c r="H739" i="49"/>
  <c r="W739" i="49" s="1"/>
  <c r="I739" i="49"/>
  <c r="X739" i="49" s="1"/>
  <c r="H743" i="49"/>
  <c r="W743" i="49" s="1"/>
  <c r="I743" i="49"/>
  <c r="X743" i="49" s="1"/>
  <c r="H747" i="49"/>
  <c r="W747" i="49" s="1"/>
  <c r="I747" i="49"/>
  <c r="X747" i="49" s="1"/>
  <c r="H751" i="49"/>
  <c r="W751" i="49" s="1"/>
  <c r="I751" i="49"/>
  <c r="X751" i="49" s="1"/>
  <c r="H755" i="49"/>
  <c r="W755" i="49" s="1"/>
  <c r="I755" i="49"/>
  <c r="X755" i="49" s="1"/>
  <c r="I1012" i="49"/>
  <c r="X1012" i="49" s="1"/>
  <c r="G1012" i="49"/>
  <c r="V1012" i="49" s="1"/>
  <c r="H1012" i="49"/>
  <c r="W1012" i="49" s="1"/>
  <c r="J1012" i="49"/>
  <c r="Y1012" i="49" s="1"/>
  <c r="H759" i="49"/>
  <c r="W759" i="49" s="1"/>
  <c r="I871" i="49"/>
  <c r="X871" i="49" s="1"/>
  <c r="I783" i="49"/>
  <c r="X783" i="49" s="1"/>
  <c r="J783" i="49"/>
  <c r="Y783" i="49" s="1"/>
  <c r="I786" i="49"/>
  <c r="X786" i="49" s="1"/>
  <c r="G786" i="49"/>
  <c r="V786" i="49" s="1"/>
  <c r="H786" i="49"/>
  <c r="W786" i="49" s="1"/>
  <c r="I787" i="49"/>
  <c r="X787" i="49" s="1"/>
  <c r="H787" i="49"/>
  <c r="W787" i="49" s="1"/>
  <c r="J787" i="49"/>
  <c r="Y787" i="49" s="1"/>
  <c r="I794" i="49"/>
  <c r="X794" i="49" s="1"/>
  <c r="G794" i="49"/>
  <c r="V794" i="49" s="1"/>
  <c r="H794" i="49"/>
  <c r="W794" i="49" s="1"/>
  <c r="I795" i="49"/>
  <c r="X795" i="49" s="1"/>
  <c r="H795" i="49"/>
  <c r="W795" i="49" s="1"/>
  <c r="J795" i="49"/>
  <c r="Y795" i="49" s="1"/>
  <c r="I802" i="49"/>
  <c r="X802" i="49" s="1"/>
  <c r="G802" i="49"/>
  <c r="V802" i="49" s="1"/>
  <c r="H802" i="49"/>
  <c r="W802" i="49" s="1"/>
  <c r="I803" i="49"/>
  <c r="X803" i="49" s="1"/>
  <c r="H803" i="49"/>
  <c r="W803" i="49" s="1"/>
  <c r="J803" i="49"/>
  <c r="Y803" i="49" s="1"/>
  <c r="I810" i="49"/>
  <c r="X810" i="49" s="1"/>
  <c r="G810" i="49"/>
  <c r="V810" i="49" s="1"/>
  <c r="H810" i="49"/>
  <c r="W810" i="49" s="1"/>
  <c r="I811" i="49"/>
  <c r="X811" i="49" s="1"/>
  <c r="H811" i="49"/>
  <c r="W811" i="49" s="1"/>
  <c r="J811" i="49"/>
  <c r="Y811" i="49" s="1"/>
  <c r="I818" i="49"/>
  <c r="X818" i="49" s="1"/>
  <c r="G818" i="49"/>
  <c r="V818" i="49" s="1"/>
  <c r="H818" i="49"/>
  <c r="W818" i="49" s="1"/>
  <c r="I819" i="49"/>
  <c r="X819" i="49" s="1"/>
  <c r="H819" i="49"/>
  <c r="W819" i="49" s="1"/>
  <c r="J819" i="49"/>
  <c r="Y819" i="49" s="1"/>
  <c r="I826" i="49"/>
  <c r="X826" i="49" s="1"/>
  <c r="G826" i="49"/>
  <c r="V826" i="49" s="1"/>
  <c r="H826" i="49"/>
  <c r="W826" i="49" s="1"/>
  <c r="I827" i="49"/>
  <c r="X827" i="49" s="1"/>
  <c r="H827" i="49"/>
  <c r="W827" i="49" s="1"/>
  <c r="J827" i="49"/>
  <c r="Y827" i="49" s="1"/>
  <c r="I1028" i="49"/>
  <c r="X1028" i="49" s="1"/>
  <c r="G1028" i="49"/>
  <c r="V1028" i="49" s="1"/>
  <c r="H1028" i="49"/>
  <c r="W1028" i="49" s="1"/>
  <c r="J1028" i="49"/>
  <c r="Y1028" i="49" s="1"/>
  <c r="H761" i="49"/>
  <c r="W761" i="49" s="1"/>
  <c r="H763" i="49"/>
  <c r="W763" i="49" s="1"/>
  <c r="H765" i="49"/>
  <c r="W765" i="49" s="1"/>
  <c r="H767" i="49"/>
  <c r="W767" i="49" s="1"/>
  <c r="H769" i="49"/>
  <c r="W769" i="49" s="1"/>
  <c r="H771" i="49"/>
  <c r="W771" i="49" s="1"/>
  <c r="H773" i="49"/>
  <c r="W773" i="49" s="1"/>
  <c r="H775" i="49"/>
  <c r="W775" i="49" s="1"/>
  <c r="H777" i="49"/>
  <c r="W777" i="49" s="1"/>
  <c r="H779" i="49"/>
  <c r="W779" i="49" s="1"/>
  <c r="H781" i="49"/>
  <c r="W781" i="49" s="1"/>
  <c r="G785" i="49"/>
  <c r="V785" i="49" s="1"/>
  <c r="G793" i="49"/>
  <c r="V793" i="49" s="1"/>
  <c r="G801" i="49"/>
  <c r="V801" i="49" s="1"/>
  <c r="G809" i="49"/>
  <c r="V809" i="49" s="1"/>
  <c r="G817" i="49"/>
  <c r="V817" i="49" s="1"/>
  <c r="G825" i="49"/>
  <c r="V825" i="49" s="1"/>
  <c r="I864" i="49"/>
  <c r="X864" i="49" s="1"/>
  <c r="I868" i="49"/>
  <c r="X868" i="49" s="1"/>
  <c r="I872" i="49"/>
  <c r="X872" i="49" s="1"/>
  <c r="I876" i="49"/>
  <c r="X876" i="49" s="1"/>
  <c r="I880" i="49"/>
  <c r="X880" i="49" s="1"/>
  <c r="I882" i="49"/>
  <c r="X882" i="49" s="1"/>
  <c r="I884" i="49"/>
  <c r="X884" i="49" s="1"/>
  <c r="I886" i="49"/>
  <c r="X886" i="49" s="1"/>
  <c r="I888" i="49"/>
  <c r="X888" i="49" s="1"/>
  <c r="I890" i="49"/>
  <c r="X890" i="49" s="1"/>
  <c r="I892" i="49"/>
  <c r="X892" i="49" s="1"/>
  <c r="I894" i="49"/>
  <c r="X894" i="49" s="1"/>
  <c r="I896" i="49"/>
  <c r="X896" i="49" s="1"/>
  <c r="I898" i="49"/>
  <c r="X898" i="49" s="1"/>
  <c r="I900" i="49"/>
  <c r="X900" i="49" s="1"/>
  <c r="I902" i="49"/>
  <c r="X902" i="49" s="1"/>
  <c r="I904" i="49"/>
  <c r="X904" i="49" s="1"/>
  <c r="I906" i="49"/>
  <c r="X906" i="49" s="1"/>
  <c r="I908" i="49"/>
  <c r="X908" i="49" s="1"/>
  <c r="I910" i="49"/>
  <c r="X910" i="49" s="1"/>
  <c r="I912" i="49"/>
  <c r="X912" i="49" s="1"/>
  <c r="I914" i="49"/>
  <c r="X914" i="49" s="1"/>
  <c r="I916" i="49"/>
  <c r="X916" i="49" s="1"/>
  <c r="I918" i="49"/>
  <c r="X918" i="49" s="1"/>
  <c r="I920" i="49"/>
  <c r="X920" i="49" s="1"/>
  <c r="I922" i="49"/>
  <c r="X922" i="49" s="1"/>
  <c r="I924" i="49"/>
  <c r="X924" i="49" s="1"/>
  <c r="I926" i="49"/>
  <c r="X926" i="49" s="1"/>
  <c r="I928" i="49"/>
  <c r="X928" i="49" s="1"/>
  <c r="I930" i="49"/>
  <c r="X930" i="49" s="1"/>
  <c r="I932" i="49"/>
  <c r="X932" i="49" s="1"/>
  <c r="I934" i="49"/>
  <c r="X934" i="49" s="1"/>
  <c r="I936" i="49"/>
  <c r="X936" i="49" s="1"/>
  <c r="I938" i="49"/>
  <c r="X938" i="49" s="1"/>
  <c r="I940" i="49"/>
  <c r="X940" i="49" s="1"/>
  <c r="I942" i="49"/>
  <c r="X942" i="49" s="1"/>
  <c r="I944" i="49"/>
  <c r="X944" i="49" s="1"/>
  <c r="I946" i="49"/>
  <c r="X946" i="49" s="1"/>
  <c r="I948" i="49"/>
  <c r="X948" i="49" s="1"/>
  <c r="I950" i="49"/>
  <c r="X950" i="49" s="1"/>
  <c r="I952" i="49"/>
  <c r="X952" i="49" s="1"/>
  <c r="I954" i="49"/>
  <c r="X954" i="49" s="1"/>
  <c r="J759" i="49"/>
  <c r="Y759" i="49" s="1"/>
  <c r="J761" i="49"/>
  <c r="Y761" i="49" s="1"/>
  <c r="J763" i="49"/>
  <c r="Y763" i="49" s="1"/>
  <c r="J765" i="49"/>
  <c r="Y765" i="49" s="1"/>
  <c r="J767" i="49"/>
  <c r="Y767" i="49" s="1"/>
  <c r="J769" i="49"/>
  <c r="Y769" i="49" s="1"/>
  <c r="J771" i="49"/>
  <c r="Y771" i="49" s="1"/>
  <c r="J773" i="49"/>
  <c r="Y773" i="49" s="1"/>
  <c r="J775" i="49"/>
  <c r="Y775" i="49" s="1"/>
  <c r="J777" i="49"/>
  <c r="Y777" i="49" s="1"/>
  <c r="J779" i="49"/>
  <c r="Y779" i="49" s="1"/>
  <c r="J781" i="49"/>
  <c r="Y781" i="49" s="1"/>
  <c r="I865" i="49"/>
  <c r="X865" i="49" s="1"/>
  <c r="I869" i="49"/>
  <c r="X869" i="49" s="1"/>
  <c r="I873" i="49"/>
  <c r="X873" i="49" s="1"/>
  <c r="I877" i="49"/>
  <c r="X877" i="49" s="1"/>
  <c r="I782" i="49"/>
  <c r="X782" i="49" s="1"/>
  <c r="H782" i="49"/>
  <c r="W782" i="49" s="1"/>
  <c r="I790" i="49"/>
  <c r="X790" i="49" s="1"/>
  <c r="G790" i="49"/>
  <c r="V790" i="49" s="1"/>
  <c r="H790" i="49"/>
  <c r="W790" i="49" s="1"/>
  <c r="I791" i="49"/>
  <c r="X791" i="49" s="1"/>
  <c r="H791" i="49"/>
  <c r="W791" i="49" s="1"/>
  <c r="J791" i="49"/>
  <c r="Y791" i="49" s="1"/>
  <c r="I798" i="49"/>
  <c r="X798" i="49" s="1"/>
  <c r="G798" i="49"/>
  <c r="V798" i="49" s="1"/>
  <c r="H798" i="49"/>
  <c r="W798" i="49" s="1"/>
  <c r="I799" i="49"/>
  <c r="X799" i="49" s="1"/>
  <c r="H799" i="49"/>
  <c r="W799" i="49" s="1"/>
  <c r="J799" i="49"/>
  <c r="Y799" i="49" s="1"/>
  <c r="I806" i="49"/>
  <c r="X806" i="49" s="1"/>
  <c r="G806" i="49"/>
  <c r="V806" i="49" s="1"/>
  <c r="H806" i="49"/>
  <c r="W806" i="49" s="1"/>
  <c r="I807" i="49"/>
  <c r="X807" i="49" s="1"/>
  <c r="H807" i="49"/>
  <c r="W807" i="49" s="1"/>
  <c r="J807" i="49"/>
  <c r="Y807" i="49" s="1"/>
  <c r="I814" i="49"/>
  <c r="X814" i="49" s="1"/>
  <c r="G814" i="49"/>
  <c r="V814" i="49" s="1"/>
  <c r="H814" i="49"/>
  <c r="W814" i="49" s="1"/>
  <c r="I815" i="49"/>
  <c r="X815" i="49" s="1"/>
  <c r="H815" i="49"/>
  <c r="W815" i="49" s="1"/>
  <c r="J815" i="49"/>
  <c r="Y815" i="49" s="1"/>
  <c r="I822" i="49"/>
  <c r="X822" i="49" s="1"/>
  <c r="G822" i="49"/>
  <c r="V822" i="49" s="1"/>
  <c r="H822" i="49"/>
  <c r="W822" i="49" s="1"/>
  <c r="I823" i="49"/>
  <c r="X823" i="49" s="1"/>
  <c r="H823" i="49"/>
  <c r="W823" i="49" s="1"/>
  <c r="J823" i="49"/>
  <c r="Y823" i="49" s="1"/>
  <c r="I996" i="49"/>
  <c r="X996" i="49" s="1"/>
  <c r="G996" i="49"/>
  <c r="V996" i="49" s="1"/>
  <c r="H996" i="49"/>
  <c r="W996" i="49" s="1"/>
  <c r="J996" i="49"/>
  <c r="Y996" i="49" s="1"/>
  <c r="H682" i="49"/>
  <c r="W682" i="49" s="1"/>
  <c r="H684" i="49"/>
  <c r="W684" i="49" s="1"/>
  <c r="H686" i="49"/>
  <c r="W686" i="49" s="1"/>
  <c r="H688" i="49"/>
  <c r="W688" i="49" s="1"/>
  <c r="H690" i="49"/>
  <c r="W690" i="49" s="1"/>
  <c r="H692" i="49"/>
  <c r="W692" i="49" s="1"/>
  <c r="H694" i="49"/>
  <c r="W694" i="49" s="1"/>
  <c r="H696" i="49"/>
  <c r="W696" i="49" s="1"/>
  <c r="H698" i="49"/>
  <c r="W698" i="49" s="1"/>
  <c r="H700" i="49"/>
  <c r="W700" i="49" s="1"/>
  <c r="H702" i="49"/>
  <c r="W702" i="49" s="1"/>
  <c r="H704" i="49"/>
  <c r="W704" i="49" s="1"/>
  <c r="H706" i="49"/>
  <c r="W706" i="49" s="1"/>
  <c r="H708" i="49"/>
  <c r="W708" i="49" s="1"/>
  <c r="H710" i="49"/>
  <c r="W710" i="49" s="1"/>
  <c r="H712" i="49"/>
  <c r="W712" i="49" s="1"/>
  <c r="H714" i="49"/>
  <c r="W714" i="49" s="1"/>
  <c r="H716" i="49"/>
  <c r="W716" i="49" s="1"/>
  <c r="H718" i="49"/>
  <c r="W718" i="49" s="1"/>
  <c r="H720" i="49"/>
  <c r="W720" i="49" s="1"/>
  <c r="H722" i="49"/>
  <c r="W722" i="49" s="1"/>
  <c r="H728" i="49"/>
  <c r="W728" i="49" s="1"/>
  <c r="H730" i="49"/>
  <c r="W730" i="49" s="1"/>
  <c r="H732" i="49"/>
  <c r="W732" i="49" s="1"/>
  <c r="H734" i="49"/>
  <c r="W734" i="49" s="1"/>
  <c r="H736" i="49"/>
  <c r="W736" i="49" s="1"/>
  <c r="H738" i="49"/>
  <c r="W738" i="49" s="1"/>
  <c r="H740" i="49"/>
  <c r="W740" i="49" s="1"/>
  <c r="H742" i="49"/>
  <c r="W742" i="49" s="1"/>
  <c r="H744" i="49"/>
  <c r="W744" i="49" s="1"/>
  <c r="H746" i="49"/>
  <c r="W746" i="49" s="1"/>
  <c r="H748" i="49"/>
  <c r="W748" i="49" s="1"/>
  <c r="H750" i="49"/>
  <c r="W750" i="49" s="1"/>
  <c r="H752" i="49"/>
  <c r="W752" i="49" s="1"/>
  <c r="H754" i="49"/>
  <c r="W754" i="49" s="1"/>
  <c r="H756" i="49"/>
  <c r="W756" i="49" s="1"/>
  <c r="H758" i="49"/>
  <c r="W758" i="49" s="1"/>
  <c r="I759" i="49"/>
  <c r="X759" i="49" s="1"/>
  <c r="H760" i="49"/>
  <c r="W760" i="49" s="1"/>
  <c r="I761" i="49"/>
  <c r="X761" i="49" s="1"/>
  <c r="H762" i="49"/>
  <c r="W762" i="49" s="1"/>
  <c r="I763" i="49"/>
  <c r="X763" i="49" s="1"/>
  <c r="H764" i="49"/>
  <c r="W764" i="49" s="1"/>
  <c r="I765" i="49"/>
  <c r="X765" i="49" s="1"/>
  <c r="H766" i="49"/>
  <c r="W766" i="49" s="1"/>
  <c r="I767" i="49"/>
  <c r="X767" i="49" s="1"/>
  <c r="H768" i="49"/>
  <c r="W768" i="49" s="1"/>
  <c r="I769" i="49"/>
  <c r="X769" i="49" s="1"/>
  <c r="H770" i="49"/>
  <c r="W770" i="49" s="1"/>
  <c r="I771" i="49"/>
  <c r="X771" i="49" s="1"/>
  <c r="H772" i="49"/>
  <c r="W772" i="49" s="1"/>
  <c r="I773" i="49"/>
  <c r="X773" i="49" s="1"/>
  <c r="H774" i="49"/>
  <c r="W774" i="49" s="1"/>
  <c r="I775" i="49"/>
  <c r="X775" i="49" s="1"/>
  <c r="H776" i="49"/>
  <c r="W776" i="49" s="1"/>
  <c r="I777" i="49"/>
  <c r="X777" i="49" s="1"/>
  <c r="H778" i="49"/>
  <c r="W778" i="49" s="1"/>
  <c r="I779" i="49"/>
  <c r="X779" i="49" s="1"/>
  <c r="H780" i="49"/>
  <c r="W780" i="49" s="1"/>
  <c r="I781" i="49"/>
  <c r="X781" i="49" s="1"/>
  <c r="H783" i="49"/>
  <c r="W783" i="49" s="1"/>
  <c r="G789" i="49"/>
  <c r="V789" i="49" s="1"/>
  <c r="G797" i="49"/>
  <c r="V797" i="49" s="1"/>
  <c r="G805" i="49"/>
  <c r="V805" i="49" s="1"/>
  <c r="G813" i="49"/>
  <c r="V813" i="49" s="1"/>
  <c r="G821" i="49"/>
  <c r="V821" i="49" s="1"/>
  <c r="G829" i="49"/>
  <c r="V829" i="49" s="1"/>
  <c r="I830" i="49"/>
  <c r="X830" i="49" s="1"/>
  <c r="I832" i="49"/>
  <c r="X832" i="49" s="1"/>
  <c r="I834" i="49"/>
  <c r="X834" i="49" s="1"/>
  <c r="I836" i="49"/>
  <c r="X836" i="49" s="1"/>
  <c r="I838" i="49"/>
  <c r="X838" i="49" s="1"/>
  <c r="I840" i="49"/>
  <c r="X840" i="49" s="1"/>
  <c r="I842" i="49"/>
  <c r="X842" i="49" s="1"/>
  <c r="I844" i="49"/>
  <c r="X844" i="49" s="1"/>
  <c r="I846" i="49"/>
  <c r="X846" i="49" s="1"/>
  <c r="I848" i="49"/>
  <c r="X848" i="49" s="1"/>
  <c r="I850" i="49"/>
  <c r="X850" i="49" s="1"/>
  <c r="I852" i="49"/>
  <c r="X852" i="49" s="1"/>
  <c r="I854" i="49"/>
  <c r="X854" i="49" s="1"/>
  <c r="I856" i="49"/>
  <c r="X856" i="49" s="1"/>
  <c r="I858" i="49"/>
  <c r="X858" i="49" s="1"/>
  <c r="I860" i="49"/>
  <c r="X860" i="49" s="1"/>
  <c r="I862" i="49"/>
  <c r="X862" i="49" s="1"/>
  <c r="I866" i="49"/>
  <c r="X866" i="49" s="1"/>
  <c r="I870" i="49"/>
  <c r="X870" i="49" s="1"/>
  <c r="I874" i="49"/>
  <c r="X874" i="49" s="1"/>
  <c r="I878" i="49"/>
  <c r="X878" i="49" s="1"/>
  <c r="I881" i="49"/>
  <c r="X881" i="49" s="1"/>
  <c r="I883" i="49"/>
  <c r="X883" i="49" s="1"/>
  <c r="I885" i="49"/>
  <c r="X885" i="49" s="1"/>
  <c r="I887" i="49"/>
  <c r="X887" i="49" s="1"/>
  <c r="I889" i="49"/>
  <c r="X889" i="49" s="1"/>
  <c r="I891" i="49"/>
  <c r="X891" i="49" s="1"/>
  <c r="I893" i="49"/>
  <c r="X893" i="49" s="1"/>
  <c r="I895" i="49"/>
  <c r="X895" i="49" s="1"/>
  <c r="I897" i="49"/>
  <c r="X897" i="49" s="1"/>
  <c r="I899" i="49"/>
  <c r="X899" i="49" s="1"/>
  <c r="I901" i="49"/>
  <c r="X901" i="49" s="1"/>
  <c r="I903" i="49"/>
  <c r="X903" i="49" s="1"/>
  <c r="I905" i="49"/>
  <c r="X905" i="49" s="1"/>
  <c r="I907" i="49"/>
  <c r="X907" i="49" s="1"/>
  <c r="I909" i="49"/>
  <c r="X909" i="49" s="1"/>
  <c r="I911" i="49"/>
  <c r="X911" i="49" s="1"/>
  <c r="I913" i="49"/>
  <c r="X913" i="49" s="1"/>
  <c r="I915" i="49"/>
  <c r="X915" i="49" s="1"/>
  <c r="I917" i="49"/>
  <c r="X917" i="49" s="1"/>
  <c r="I919" i="49"/>
  <c r="X919" i="49" s="1"/>
  <c r="I921" i="49"/>
  <c r="X921" i="49" s="1"/>
  <c r="I923" i="49"/>
  <c r="X923" i="49" s="1"/>
  <c r="I925" i="49"/>
  <c r="X925" i="49" s="1"/>
  <c r="I927" i="49"/>
  <c r="X927" i="49" s="1"/>
  <c r="I929" i="49"/>
  <c r="X929" i="49" s="1"/>
  <c r="I931" i="49"/>
  <c r="X931" i="49" s="1"/>
  <c r="I933" i="49"/>
  <c r="X933" i="49" s="1"/>
  <c r="I935" i="49"/>
  <c r="X935" i="49" s="1"/>
  <c r="I937" i="49"/>
  <c r="X937" i="49" s="1"/>
  <c r="I939" i="49"/>
  <c r="X939" i="49" s="1"/>
  <c r="I941" i="49"/>
  <c r="X941" i="49" s="1"/>
  <c r="I943" i="49"/>
  <c r="X943" i="49" s="1"/>
  <c r="I945" i="49"/>
  <c r="X945" i="49" s="1"/>
  <c r="I947" i="49"/>
  <c r="X947" i="49" s="1"/>
  <c r="I949" i="49"/>
  <c r="X949" i="49" s="1"/>
  <c r="I951" i="49"/>
  <c r="X951" i="49" s="1"/>
  <c r="I953" i="49"/>
  <c r="X953" i="49" s="1"/>
  <c r="G956" i="49"/>
  <c r="V956" i="49" s="1"/>
  <c r="H956" i="49"/>
  <c r="W956" i="49" s="1"/>
  <c r="I956" i="49"/>
  <c r="X956" i="49" s="1"/>
  <c r="J956" i="49"/>
  <c r="Y956" i="49" s="1"/>
  <c r="G960" i="49"/>
  <c r="V960" i="49" s="1"/>
  <c r="H960" i="49"/>
  <c r="W960" i="49" s="1"/>
  <c r="I960" i="49"/>
  <c r="X960" i="49" s="1"/>
  <c r="J960" i="49"/>
  <c r="Y960" i="49" s="1"/>
  <c r="G964" i="49"/>
  <c r="V964" i="49" s="1"/>
  <c r="H964" i="49"/>
  <c r="W964" i="49" s="1"/>
  <c r="I964" i="49"/>
  <c r="X964" i="49" s="1"/>
  <c r="J964" i="49"/>
  <c r="Y964" i="49" s="1"/>
  <c r="G968" i="49"/>
  <c r="V968" i="49" s="1"/>
  <c r="H968" i="49"/>
  <c r="W968" i="49" s="1"/>
  <c r="I968" i="49"/>
  <c r="X968" i="49" s="1"/>
  <c r="J968" i="49"/>
  <c r="Y968" i="49" s="1"/>
  <c r="G972" i="49"/>
  <c r="V972" i="49" s="1"/>
  <c r="H972" i="49"/>
  <c r="W972" i="49" s="1"/>
  <c r="I972" i="49"/>
  <c r="X972" i="49" s="1"/>
  <c r="J972" i="49"/>
  <c r="Y972" i="49" s="1"/>
  <c r="G976" i="49"/>
  <c r="V976" i="49" s="1"/>
  <c r="H976" i="49"/>
  <c r="W976" i="49" s="1"/>
  <c r="I976" i="49"/>
  <c r="X976" i="49" s="1"/>
  <c r="J976" i="49"/>
  <c r="Y976" i="49" s="1"/>
  <c r="G980" i="49"/>
  <c r="V980" i="49" s="1"/>
  <c r="H980" i="49"/>
  <c r="W980" i="49" s="1"/>
  <c r="I980" i="49"/>
  <c r="X980" i="49" s="1"/>
  <c r="J980" i="49"/>
  <c r="Y980" i="49" s="1"/>
  <c r="I984" i="49"/>
  <c r="X984" i="49" s="1"/>
  <c r="G984" i="49"/>
  <c r="V984" i="49" s="1"/>
  <c r="H984" i="49"/>
  <c r="W984" i="49" s="1"/>
  <c r="J984" i="49"/>
  <c r="Y984" i="49" s="1"/>
  <c r="I1000" i="49"/>
  <c r="X1000" i="49" s="1"/>
  <c r="G1000" i="49"/>
  <c r="V1000" i="49" s="1"/>
  <c r="H1000" i="49"/>
  <c r="W1000" i="49" s="1"/>
  <c r="J1000" i="49"/>
  <c r="Y1000" i="49" s="1"/>
  <c r="I1016" i="49"/>
  <c r="X1016" i="49" s="1"/>
  <c r="G1016" i="49"/>
  <c r="V1016" i="49" s="1"/>
  <c r="H1016" i="49"/>
  <c r="W1016" i="49" s="1"/>
  <c r="J1016" i="49"/>
  <c r="Y1016" i="49" s="1"/>
  <c r="I1032" i="49"/>
  <c r="X1032" i="49" s="1"/>
  <c r="G1032" i="49"/>
  <c r="V1032" i="49" s="1"/>
  <c r="H1032" i="49"/>
  <c r="W1032" i="49" s="1"/>
  <c r="J1032" i="49"/>
  <c r="Y1032" i="49" s="1"/>
  <c r="I784" i="49"/>
  <c r="X784" i="49" s="1"/>
  <c r="I788" i="49"/>
  <c r="X788" i="49" s="1"/>
  <c r="I792" i="49"/>
  <c r="X792" i="49" s="1"/>
  <c r="I796" i="49"/>
  <c r="X796" i="49" s="1"/>
  <c r="I800" i="49"/>
  <c r="X800" i="49" s="1"/>
  <c r="I804" i="49"/>
  <c r="X804" i="49" s="1"/>
  <c r="I808" i="49"/>
  <c r="X808" i="49" s="1"/>
  <c r="I812" i="49"/>
  <c r="X812" i="49" s="1"/>
  <c r="I816" i="49"/>
  <c r="X816" i="49" s="1"/>
  <c r="I820" i="49"/>
  <c r="X820" i="49" s="1"/>
  <c r="I824" i="49"/>
  <c r="X824" i="49" s="1"/>
  <c r="I828" i="49"/>
  <c r="X828" i="49" s="1"/>
  <c r="I829" i="49"/>
  <c r="X829" i="49" s="1"/>
  <c r="J829" i="49"/>
  <c r="Y829" i="49" s="1"/>
  <c r="I988" i="49"/>
  <c r="X988" i="49" s="1"/>
  <c r="G988" i="49"/>
  <c r="V988" i="49" s="1"/>
  <c r="H988" i="49"/>
  <c r="W988" i="49" s="1"/>
  <c r="J988" i="49"/>
  <c r="Y988" i="49" s="1"/>
  <c r="I1004" i="49"/>
  <c r="X1004" i="49" s="1"/>
  <c r="G1004" i="49"/>
  <c r="V1004" i="49" s="1"/>
  <c r="H1004" i="49"/>
  <c r="W1004" i="49" s="1"/>
  <c r="J1004" i="49"/>
  <c r="Y1004" i="49" s="1"/>
  <c r="I1020" i="49"/>
  <c r="X1020" i="49" s="1"/>
  <c r="G1020" i="49"/>
  <c r="V1020" i="49" s="1"/>
  <c r="H1020" i="49"/>
  <c r="W1020" i="49" s="1"/>
  <c r="J1020" i="49"/>
  <c r="Y1020" i="49" s="1"/>
  <c r="I1036" i="49"/>
  <c r="X1036" i="49" s="1"/>
  <c r="G1036" i="49"/>
  <c r="V1036" i="49" s="1"/>
  <c r="H1036" i="49"/>
  <c r="W1036" i="49" s="1"/>
  <c r="J1036" i="49"/>
  <c r="Y1036" i="49" s="1"/>
  <c r="I785" i="49"/>
  <c r="X785" i="49" s="1"/>
  <c r="I789" i="49"/>
  <c r="X789" i="49" s="1"/>
  <c r="I793" i="49"/>
  <c r="X793" i="49" s="1"/>
  <c r="I797" i="49"/>
  <c r="X797" i="49" s="1"/>
  <c r="I801" i="49"/>
  <c r="X801" i="49" s="1"/>
  <c r="I805" i="49"/>
  <c r="X805" i="49" s="1"/>
  <c r="I809" i="49"/>
  <c r="X809" i="49" s="1"/>
  <c r="I813" i="49"/>
  <c r="X813" i="49" s="1"/>
  <c r="I817" i="49"/>
  <c r="X817" i="49" s="1"/>
  <c r="I821" i="49"/>
  <c r="X821" i="49" s="1"/>
  <c r="I825" i="49"/>
  <c r="X825" i="49" s="1"/>
  <c r="I831" i="49"/>
  <c r="X831" i="49" s="1"/>
  <c r="I833" i="49"/>
  <c r="X833" i="49" s="1"/>
  <c r="I835" i="49"/>
  <c r="X835" i="49" s="1"/>
  <c r="I837" i="49"/>
  <c r="X837" i="49" s="1"/>
  <c r="I839" i="49"/>
  <c r="X839" i="49" s="1"/>
  <c r="I841" i="49"/>
  <c r="X841" i="49" s="1"/>
  <c r="I843" i="49"/>
  <c r="X843" i="49" s="1"/>
  <c r="I845" i="49"/>
  <c r="X845" i="49" s="1"/>
  <c r="I847" i="49"/>
  <c r="X847" i="49" s="1"/>
  <c r="I849" i="49"/>
  <c r="X849" i="49" s="1"/>
  <c r="I851" i="49"/>
  <c r="X851" i="49" s="1"/>
  <c r="I853" i="49"/>
  <c r="X853" i="49" s="1"/>
  <c r="I855" i="49"/>
  <c r="X855" i="49" s="1"/>
  <c r="I857" i="49"/>
  <c r="X857" i="49" s="1"/>
  <c r="I859" i="49"/>
  <c r="X859" i="49" s="1"/>
  <c r="I861" i="49"/>
  <c r="X861" i="49" s="1"/>
  <c r="G958" i="49"/>
  <c r="V958" i="49" s="1"/>
  <c r="H958" i="49"/>
  <c r="W958" i="49" s="1"/>
  <c r="I958" i="49"/>
  <c r="X958" i="49" s="1"/>
  <c r="J958" i="49"/>
  <c r="Y958" i="49" s="1"/>
  <c r="G962" i="49"/>
  <c r="V962" i="49" s="1"/>
  <c r="H962" i="49"/>
  <c r="W962" i="49" s="1"/>
  <c r="I962" i="49"/>
  <c r="X962" i="49" s="1"/>
  <c r="J962" i="49"/>
  <c r="Y962" i="49" s="1"/>
  <c r="G966" i="49"/>
  <c r="V966" i="49" s="1"/>
  <c r="H966" i="49"/>
  <c r="W966" i="49" s="1"/>
  <c r="I966" i="49"/>
  <c r="X966" i="49" s="1"/>
  <c r="J966" i="49"/>
  <c r="Y966" i="49" s="1"/>
  <c r="G970" i="49"/>
  <c r="V970" i="49" s="1"/>
  <c r="H970" i="49"/>
  <c r="W970" i="49" s="1"/>
  <c r="I970" i="49"/>
  <c r="X970" i="49" s="1"/>
  <c r="J970" i="49"/>
  <c r="Y970" i="49" s="1"/>
  <c r="G974" i="49"/>
  <c r="V974" i="49" s="1"/>
  <c r="H974" i="49"/>
  <c r="W974" i="49" s="1"/>
  <c r="I974" i="49"/>
  <c r="X974" i="49" s="1"/>
  <c r="J974" i="49"/>
  <c r="Y974" i="49" s="1"/>
  <c r="G978" i="49"/>
  <c r="V978" i="49" s="1"/>
  <c r="H978" i="49"/>
  <c r="W978" i="49" s="1"/>
  <c r="I978" i="49"/>
  <c r="X978" i="49" s="1"/>
  <c r="J978" i="49"/>
  <c r="Y978" i="49" s="1"/>
  <c r="G982" i="49"/>
  <c r="V982" i="49" s="1"/>
  <c r="H982" i="49"/>
  <c r="W982" i="49" s="1"/>
  <c r="I982" i="49"/>
  <c r="X982" i="49" s="1"/>
  <c r="J982" i="49"/>
  <c r="Y982" i="49" s="1"/>
  <c r="I992" i="49"/>
  <c r="X992" i="49" s="1"/>
  <c r="G992" i="49"/>
  <c r="V992" i="49" s="1"/>
  <c r="H992" i="49"/>
  <c r="W992" i="49" s="1"/>
  <c r="J992" i="49"/>
  <c r="Y992" i="49" s="1"/>
  <c r="I1008" i="49"/>
  <c r="X1008" i="49" s="1"/>
  <c r="G1008" i="49"/>
  <c r="V1008" i="49" s="1"/>
  <c r="H1008" i="49"/>
  <c r="W1008" i="49" s="1"/>
  <c r="J1008" i="49"/>
  <c r="Y1008" i="49" s="1"/>
  <c r="I1024" i="49"/>
  <c r="X1024" i="49" s="1"/>
  <c r="G1024" i="49"/>
  <c r="V1024" i="49" s="1"/>
  <c r="H1024" i="49"/>
  <c r="W1024" i="49" s="1"/>
  <c r="J1024" i="49"/>
  <c r="Y1024" i="49" s="1"/>
  <c r="I987" i="49"/>
  <c r="X987" i="49" s="1"/>
  <c r="G987" i="49"/>
  <c r="V987" i="49" s="1"/>
  <c r="I991" i="49"/>
  <c r="X991" i="49" s="1"/>
  <c r="G991" i="49"/>
  <c r="V991" i="49" s="1"/>
  <c r="I995" i="49"/>
  <c r="X995" i="49" s="1"/>
  <c r="G995" i="49"/>
  <c r="V995" i="49" s="1"/>
  <c r="I999" i="49"/>
  <c r="X999" i="49" s="1"/>
  <c r="G999" i="49"/>
  <c r="V999" i="49" s="1"/>
  <c r="I1003" i="49"/>
  <c r="X1003" i="49" s="1"/>
  <c r="G1003" i="49"/>
  <c r="V1003" i="49" s="1"/>
  <c r="I1007" i="49"/>
  <c r="X1007" i="49" s="1"/>
  <c r="G1007" i="49"/>
  <c r="V1007" i="49" s="1"/>
  <c r="I1011" i="49"/>
  <c r="X1011" i="49" s="1"/>
  <c r="G1011" i="49"/>
  <c r="V1011" i="49" s="1"/>
  <c r="I1015" i="49"/>
  <c r="X1015" i="49" s="1"/>
  <c r="G1015" i="49"/>
  <c r="V1015" i="49" s="1"/>
  <c r="I1019" i="49"/>
  <c r="X1019" i="49" s="1"/>
  <c r="G1019" i="49"/>
  <c r="V1019" i="49" s="1"/>
  <c r="I1023" i="49"/>
  <c r="X1023" i="49" s="1"/>
  <c r="G1023" i="49"/>
  <c r="V1023" i="49" s="1"/>
  <c r="I1027" i="49"/>
  <c r="X1027" i="49" s="1"/>
  <c r="G1027" i="49"/>
  <c r="V1027" i="49" s="1"/>
  <c r="I1031" i="49"/>
  <c r="X1031" i="49" s="1"/>
  <c r="G1031" i="49"/>
  <c r="V1031" i="49" s="1"/>
  <c r="I1035" i="49"/>
  <c r="X1035" i="49" s="1"/>
  <c r="G1035" i="49"/>
  <c r="V1035" i="49" s="1"/>
  <c r="I986" i="49"/>
  <c r="X986" i="49" s="1"/>
  <c r="G986" i="49"/>
  <c r="V986" i="49" s="1"/>
  <c r="I990" i="49"/>
  <c r="X990" i="49" s="1"/>
  <c r="G990" i="49"/>
  <c r="V990" i="49" s="1"/>
  <c r="I994" i="49"/>
  <c r="X994" i="49" s="1"/>
  <c r="G994" i="49"/>
  <c r="V994" i="49" s="1"/>
  <c r="I998" i="49"/>
  <c r="X998" i="49" s="1"/>
  <c r="G998" i="49"/>
  <c r="V998" i="49" s="1"/>
  <c r="I1002" i="49"/>
  <c r="X1002" i="49" s="1"/>
  <c r="G1002" i="49"/>
  <c r="V1002" i="49" s="1"/>
  <c r="I1006" i="49"/>
  <c r="X1006" i="49" s="1"/>
  <c r="G1006" i="49"/>
  <c r="V1006" i="49" s="1"/>
  <c r="I1010" i="49"/>
  <c r="X1010" i="49" s="1"/>
  <c r="G1010" i="49"/>
  <c r="V1010" i="49" s="1"/>
  <c r="I1014" i="49"/>
  <c r="X1014" i="49" s="1"/>
  <c r="G1014" i="49"/>
  <c r="V1014" i="49" s="1"/>
  <c r="I1018" i="49"/>
  <c r="X1018" i="49" s="1"/>
  <c r="G1018" i="49"/>
  <c r="V1018" i="49" s="1"/>
  <c r="I1022" i="49"/>
  <c r="X1022" i="49" s="1"/>
  <c r="G1022" i="49"/>
  <c r="V1022" i="49" s="1"/>
  <c r="I1026" i="49"/>
  <c r="X1026" i="49" s="1"/>
  <c r="G1026" i="49"/>
  <c r="V1026" i="49" s="1"/>
  <c r="I1030" i="49"/>
  <c r="X1030" i="49" s="1"/>
  <c r="G1030" i="49"/>
  <c r="V1030" i="49" s="1"/>
  <c r="I1034" i="49"/>
  <c r="X1034" i="49" s="1"/>
  <c r="G1034" i="49"/>
  <c r="V1034" i="49" s="1"/>
  <c r="J830" i="49"/>
  <c r="Y830" i="49" s="1"/>
  <c r="J831" i="49"/>
  <c r="Y831" i="49" s="1"/>
  <c r="J832" i="49"/>
  <c r="Y832" i="49" s="1"/>
  <c r="J833" i="49"/>
  <c r="Y833" i="49" s="1"/>
  <c r="J834" i="49"/>
  <c r="Y834" i="49" s="1"/>
  <c r="J835" i="49"/>
  <c r="Y835" i="49" s="1"/>
  <c r="J836" i="49"/>
  <c r="Y836" i="49" s="1"/>
  <c r="J837" i="49"/>
  <c r="Y837" i="49" s="1"/>
  <c r="J838" i="49"/>
  <c r="Y838" i="49" s="1"/>
  <c r="J839" i="49"/>
  <c r="Y839" i="49" s="1"/>
  <c r="J840" i="49"/>
  <c r="Y840" i="49" s="1"/>
  <c r="J841" i="49"/>
  <c r="Y841" i="49" s="1"/>
  <c r="J842" i="49"/>
  <c r="Y842" i="49" s="1"/>
  <c r="J843" i="49"/>
  <c r="Y843" i="49" s="1"/>
  <c r="J844" i="49"/>
  <c r="Y844" i="49" s="1"/>
  <c r="J845" i="49"/>
  <c r="Y845" i="49" s="1"/>
  <c r="J846" i="49"/>
  <c r="Y846" i="49" s="1"/>
  <c r="J847" i="49"/>
  <c r="Y847" i="49" s="1"/>
  <c r="J848" i="49"/>
  <c r="Y848" i="49" s="1"/>
  <c r="J849" i="49"/>
  <c r="Y849" i="49" s="1"/>
  <c r="J850" i="49"/>
  <c r="Y850" i="49" s="1"/>
  <c r="J851" i="49"/>
  <c r="Y851" i="49" s="1"/>
  <c r="J852" i="49"/>
  <c r="Y852" i="49" s="1"/>
  <c r="J853" i="49"/>
  <c r="Y853" i="49" s="1"/>
  <c r="J854" i="49"/>
  <c r="Y854" i="49" s="1"/>
  <c r="J855" i="49"/>
  <c r="Y855" i="49" s="1"/>
  <c r="J856" i="49"/>
  <c r="Y856" i="49" s="1"/>
  <c r="J857" i="49"/>
  <c r="Y857" i="49" s="1"/>
  <c r="J858" i="49"/>
  <c r="Y858" i="49" s="1"/>
  <c r="J859" i="49"/>
  <c r="Y859" i="49" s="1"/>
  <c r="J860" i="49"/>
  <c r="Y860" i="49" s="1"/>
  <c r="J861" i="49"/>
  <c r="Y861" i="49" s="1"/>
  <c r="J862" i="49"/>
  <c r="Y862" i="49" s="1"/>
  <c r="J863" i="49"/>
  <c r="Y863" i="49" s="1"/>
  <c r="J864" i="49"/>
  <c r="Y864" i="49" s="1"/>
  <c r="J865" i="49"/>
  <c r="Y865" i="49" s="1"/>
  <c r="J866" i="49"/>
  <c r="Y866" i="49" s="1"/>
  <c r="J867" i="49"/>
  <c r="Y867" i="49" s="1"/>
  <c r="J868" i="49"/>
  <c r="Y868" i="49" s="1"/>
  <c r="J869" i="49"/>
  <c r="Y869" i="49" s="1"/>
  <c r="J870" i="49"/>
  <c r="Y870" i="49" s="1"/>
  <c r="J871" i="49"/>
  <c r="Y871" i="49" s="1"/>
  <c r="J872" i="49"/>
  <c r="Y872" i="49" s="1"/>
  <c r="J873" i="49"/>
  <c r="Y873" i="49" s="1"/>
  <c r="J874" i="49"/>
  <c r="Y874" i="49" s="1"/>
  <c r="J875" i="49"/>
  <c r="Y875" i="49" s="1"/>
  <c r="J876" i="49"/>
  <c r="Y876" i="49" s="1"/>
  <c r="J877" i="49"/>
  <c r="Y877" i="49" s="1"/>
  <c r="J878" i="49"/>
  <c r="Y878" i="49" s="1"/>
  <c r="J879" i="49"/>
  <c r="Y879" i="49" s="1"/>
  <c r="J880" i="49"/>
  <c r="Y880" i="49" s="1"/>
  <c r="J881" i="49"/>
  <c r="Y881" i="49" s="1"/>
  <c r="J882" i="49"/>
  <c r="Y882" i="49" s="1"/>
  <c r="J883" i="49"/>
  <c r="Y883" i="49" s="1"/>
  <c r="J884" i="49"/>
  <c r="Y884" i="49" s="1"/>
  <c r="J885" i="49"/>
  <c r="Y885" i="49" s="1"/>
  <c r="J886" i="49"/>
  <c r="Y886" i="49" s="1"/>
  <c r="J887" i="49"/>
  <c r="Y887" i="49" s="1"/>
  <c r="J888" i="49"/>
  <c r="Y888" i="49" s="1"/>
  <c r="J889" i="49"/>
  <c r="Y889" i="49" s="1"/>
  <c r="J890" i="49"/>
  <c r="Y890" i="49" s="1"/>
  <c r="J891" i="49"/>
  <c r="Y891" i="49" s="1"/>
  <c r="J892" i="49"/>
  <c r="Y892" i="49" s="1"/>
  <c r="J893" i="49"/>
  <c r="Y893" i="49" s="1"/>
  <c r="J894" i="49"/>
  <c r="Y894" i="49" s="1"/>
  <c r="J895" i="49"/>
  <c r="Y895" i="49" s="1"/>
  <c r="J896" i="49"/>
  <c r="Y896" i="49" s="1"/>
  <c r="J897" i="49"/>
  <c r="Y897" i="49" s="1"/>
  <c r="J898" i="49"/>
  <c r="Y898" i="49" s="1"/>
  <c r="J899" i="49"/>
  <c r="Y899" i="49" s="1"/>
  <c r="J900" i="49"/>
  <c r="Y900" i="49" s="1"/>
  <c r="J901" i="49"/>
  <c r="Y901" i="49" s="1"/>
  <c r="J902" i="49"/>
  <c r="Y902" i="49" s="1"/>
  <c r="J903" i="49"/>
  <c r="Y903" i="49" s="1"/>
  <c r="J904" i="49"/>
  <c r="Y904" i="49" s="1"/>
  <c r="J905" i="49"/>
  <c r="Y905" i="49" s="1"/>
  <c r="J906" i="49"/>
  <c r="Y906" i="49" s="1"/>
  <c r="J907" i="49"/>
  <c r="Y907" i="49" s="1"/>
  <c r="J908" i="49"/>
  <c r="Y908" i="49" s="1"/>
  <c r="J909" i="49"/>
  <c r="Y909" i="49" s="1"/>
  <c r="J910" i="49"/>
  <c r="Y910" i="49" s="1"/>
  <c r="J911" i="49"/>
  <c r="Y911" i="49" s="1"/>
  <c r="J912" i="49"/>
  <c r="Y912" i="49" s="1"/>
  <c r="J913" i="49"/>
  <c r="Y913" i="49" s="1"/>
  <c r="J914" i="49"/>
  <c r="Y914" i="49" s="1"/>
  <c r="J915" i="49"/>
  <c r="Y915" i="49" s="1"/>
  <c r="J916" i="49"/>
  <c r="Y916" i="49" s="1"/>
  <c r="J917" i="49"/>
  <c r="Y917" i="49" s="1"/>
  <c r="J918" i="49"/>
  <c r="Y918" i="49" s="1"/>
  <c r="J919" i="49"/>
  <c r="Y919" i="49" s="1"/>
  <c r="J920" i="49"/>
  <c r="Y920" i="49" s="1"/>
  <c r="J921" i="49"/>
  <c r="Y921" i="49" s="1"/>
  <c r="J922" i="49"/>
  <c r="Y922" i="49" s="1"/>
  <c r="J923" i="49"/>
  <c r="Y923" i="49" s="1"/>
  <c r="J924" i="49"/>
  <c r="Y924" i="49" s="1"/>
  <c r="J925" i="49"/>
  <c r="Y925" i="49" s="1"/>
  <c r="J926" i="49"/>
  <c r="Y926" i="49" s="1"/>
  <c r="J927" i="49"/>
  <c r="Y927" i="49" s="1"/>
  <c r="J928" i="49"/>
  <c r="Y928" i="49" s="1"/>
  <c r="J929" i="49"/>
  <c r="Y929" i="49" s="1"/>
  <c r="J930" i="49"/>
  <c r="Y930" i="49" s="1"/>
  <c r="J931" i="49"/>
  <c r="Y931" i="49" s="1"/>
  <c r="J932" i="49"/>
  <c r="Y932" i="49" s="1"/>
  <c r="J933" i="49"/>
  <c r="Y933" i="49" s="1"/>
  <c r="J934" i="49"/>
  <c r="Y934" i="49" s="1"/>
  <c r="J935" i="49"/>
  <c r="Y935" i="49" s="1"/>
  <c r="J936" i="49"/>
  <c r="Y936" i="49" s="1"/>
  <c r="J937" i="49"/>
  <c r="Y937" i="49" s="1"/>
  <c r="J938" i="49"/>
  <c r="Y938" i="49" s="1"/>
  <c r="J939" i="49"/>
  <c r="Y939" i="49" s="1"/>
  <c r="J940" i="49"/>
  <c r="Y940" i="49" s="1"/>
  <c r="J941" i="49"/>
  <c r="Y941" i="49" s="1"/>
  <c r="J942" i="49"/>
  <c r="Y942" i="49" s="1"/>
  <c r="J943" i="49"/>
  <c r="Y943" i="49" s="1"/>
  <c r="J944" i="49"/>
  <c r="Y944" i="49" s="1"/>
  <c r="J945" i="49"/>
  <c r="Y945" i="49" s="1"/>
  <c r="J946" i="49"/>
  <c r="Y946" i="49" s="1"/>
  <c r="J947" i="49"/>
  <c r="Y947" i="49" s="1"/>
  <c r="J948" i="49"/>
  <c r="Y948" i="49" s="1"/>
  <c r="J949" i="49"/>
  <c r="Y949" i="49" s="1"/>
  <c r="J950" i="49"/>
  <c r="Y950" i="49" s="1"/>
  <c r="J951" i="49"/>
  <c r="Y951" i="49" s="1"/>
  <c r="J952" i="49"/>
  <c r="Y952" i="49" s="1"/>
  <c r="J953" i="49"/>
  <c r="Y953" i="49" s="1"/>
  <c r="J954" i="49"/>
  <c r="Y954" i="49" s="1"/>
  <c r="G955" i="49"/>
  <c r="V955" i="49" s="1"/>
  <c r="G957" i="49"/>
  <c r="V957" i="49" s="1"/>
  <c r="G959" i="49"/>
  <c r="V959" i="49" s="1"/>
  <c r="G961" i="49"/>
  <c r="V961" i="49" s="1"/>
  <c r="G963" i="49"/>
  <c r="V963" i="49" s="1"/>
  <c r="G965" i="49"/>
  <c r="V965" i="49" s="1"/>
  <c r="G967" i="49"/>
  <c r="V967" i="49" s="1"/>
  <c r="G969" i="49"/>
  <c r="V969" i="49" s="1"/>
  <c r="G971" i="49"/>
  <c r="V971" i="49" s="1"/>
  <c r="G973" i="49"/>
  <c r="V973" i="49" s="1"/>
  <c r="G975" i="49"/>
  <c r="V975" i="49" s="1"/>
  <c r="G977" i="49"/>
  <c r="V977" i="49" s="1"/>
  <c r="G979" i="49"/>
  <c r="V979" i="49" s="1"/>
  <c r="G981" i="49"/>
  <c r="V981" i="49" s="1"/>
  <c r="G983" i="49"/>
  <c r="V983" i="49" s="1"/>
  <c r="I1038" i="49"/>
  <c r="X1038" i="49" s="1"/>
  <c r="I1039" i="49"/>
  <c r="X1039" i="49" s="1"/>
  <c r="I1040" i="49"/>
  <c r="X1040" i="49" s="1"/>
  <c r="I1041" i="49"/>
  <c r="X1041" i="49" s="1"/>
  <c r="I1042" i="49"/>
  <c r="X1042" i="49" s="1"/>
  <c r="I1043" i="49"/>
  <c r="X1043" i="49" s="1"/>
  <c r="I1044" i="49"/>
  <c r="X1044" i="49" s="1"/>
  <c r="I1045" i="49"/>
  <c r="X1045" i="49" s="1"/>
  <c r="I1046" i="49"/>
  <c r="X1046" i="49" s="1"/>
  <c r="I1047" i="49"/>
  <c r="X1047" i="49" s="1"/>
  <c r="I1048" i="49"/>
  <c r="X1048" i="49" s="1"/>
  <c r="I1049" i="49"/>
  <c r="X1049" i="49" s="1"/>
  <c r="I1050" i="49"/>
  <c r="X1050" i="49" s="1"/>
  <c r="I1051" i="49"/>
  <c r="X1051" i="49" s="1"/>
  <c r="I1052" i="49"/>
  <c r="X1052" i="49" s="1"/>
  <c r="I1053" i="49"/>
  <c r="X1053" i="49" s="1"/>
  <c r="I1054" i="49"/>
  <c r="X1054" i="49" s="1"/>
  <c r="I1055" i="49"/>
  <c r="X1055" i="49" s="1"/>
  <c r="I1056" i="49"/>
  <c r="X1056" i="49" s="1"/>
  <c r="I1057" i="49"/>
  <c r="X1057" i="49" s="1"/>
  <c r="I1058" i="49"/>
  <c r="X1058" i="49" s="1"/>
  <c r="I1059" i="49"/>
  <c r="X1059" i="49" s="1"/>
  <c r="I1060" i="49"/>
  <c r="X1060" i="49" s="1"/>
  <c r="I1061" i="49"/>
  <c r="X1061" i="49" s="1"/>
  <c r="I1062" i="49"/>
  <c r="X1062" i="49" s="1"/>
  <c r="I1063" i="49"/>
  <c r="X1063" i="49" s="1"/>
  <c r="I1064" i="49"/>
  <c r="X1064" i="49" s="1"/>
  <c r="I1065" i="49"/>
  <c r="X1065" i="49" s="1"/>
  <c r="I1066" i="49"/>
  <c r="X1066" i="49" s="1"/>
  <c r="I1067" i="49"/>
  <c r="X1067" i="49" s="1"/>
  <c r="I1068" i="49"/>
  <c r="X1068" i="49" s="1"/>
  <c r="I1069" i="49"/>
  <c r="X1069" i="49" s="1"/>
  <c r="I1070" i="49"/>
  <c r="X1070" i="49" s="1"/>
  <c r="I1071" i="49"/>
  <c r="X1071" i="49" s="1"/>
  <c r="I1072" i="49"/>
  <c r="X1072" i="49" s="1"/>
  <c r="I1073" i="49"/>
  <c r="X1073" i="49" s="1"/>
  <c r="I1074" i="49"/>
  <c r="X1074" i="49" s="1"/>
  <c r="I1075" i="49"/>
  <c r="X1075" i="49" s="1"/>
  <c r="I1076" i="49"/>
  <c r="X1076" i="49" s="1"/>
  <c r="I1077" i="49"/>
  <c r="X1077" i="49" s="1"/>
  <c r="I1078" i="49"/>
  <c r="X1078" i="49" s="1"/>
  <c r="I1079" i="49"/>
  <c r="X1079" i="49" s="1"/>
  <c r="I1080" i="49"/>
  <c r="X1080" i="49" s="1"/>
  <c r="I1081" i="49"/>
  <c r="X1081" i="49" s="1"/>
  <c r="I1082" i="49"/>
  <c r="X1082" i="49" s="1"/>
  <c r="I985" i="49"/>
  <c r="X985" i="49" s="1"/>
  <c r="G985" i="49"/>
  <c r="V985" i="49" s="1"/>
  <c r="I989" i="49"/>
  <c r="X989" i="49" s="1"/>
  <c r="G989" i="49"/>
  <c r="V989" i="49" s="1"/>
  <c r="I993" i="49"/>
  <c r="X993" i="49" s="1"/>
  <c r="G993" i="49"/>
  <c r="V993" i="49" s="1"/>
  <c r="I997" i="49"/>
  <c r="X997" i="49" s="1"/>
  <c r="G997" i="49"/>
  <c r="V997" i="49" s="1"/>
  <c r="I1001" i="49"/>
  <c r="X1001" i="49" s="1"/>
  <c r="G1001" i="49"/>
  <c r="V1001" i="49" s="1"/>
  <c r="I1005" i="49"/>
  <c r="X1005" i="49" s="1"/>
  <c r="G1005" i="49"/>
  <c r="V1005" i="49" s="1"/>
  <c r="I1009" i="49"/>
  <c r="X1009" i="49" s="1"/>
  <c r="G1009" i="49"/>
  <c r="V1009" i="49" s="1"/>
  <c r="I1013" i="49"/>
  <c r="X1013" i="49" s="1"/>
  <c r="G1013" i="49"/>
  <c r="V1013" i="49" s="1"/>
  <c r="I1017" i="49"/>
  <c r="X1017" i="49" s="1"/>
  <c r="G1017" i="49"/>
  <c r="V1017" i="49" s="1"/>
  <c r="I1021" i="49"/>
  <c r="X1021" i="49" s="1"/>
  <c r="G1021" i="49"/>
  <c r="V1021" i="49" s="1"/>
  <c r="I1025" i="49"/>
  <c r="X1025" i="49" s="1"/>
  <c r="G1025" i="49"/>
  <c r="V1025" i="49" s="1"/>
  <c r="I1029" i="49"/>
  <c r="X1029" i="49" s="1"/>
  <c r="G1029" i="49"/>
  <c r="V1029" i="49" s="1"/>
  <c r="I1033" i="49"/>
  <c r="X1033" i="49" s="1"/>
  <c r="G1033" i="49"/>
  <c r="V1033" i="49" s="1"/>
  <c r="I1037" i="49"/>
  <c r="X1037" i="49" s="1"/>
  <c r="G1037" i="49"/>
  <c r="V1037" i="49" s="1"/>
  <c r="J955" i="49"/>
  <c r="Y955" i="49" s="1"/>
  <c r="J957" i="49"/>
  <c r="Y957" i="49" s="1"/>
  <c r="J959" i="49"/>
  <c r="Y959" i="49" s="1"/>
  <c r="J961" i="49"/>
  <c r="Y961" i="49" s="1"/>
  <c r="J963" i="49"/>
  <c r="Y963" i="49" s="1"/>
  <c r="J965" i="49"/>
  <c r="Y965" i="49" s="1"/>
  <c r="J967" i="49"/>
  <c r="Y967" i="49" s="1"/>
  <c r="J969" i="49"/>
  <c r="Y969" i="49" s="1"/>
  <c r="J971" i="49"/>
  <c r="Y971" i="49" s="1"/>
  <c r="J973" i="49"/>
  <c r="Y973" i="49" s="1"/>
  <c r="J975" i="49"/>
  <c r="Y975" i="49" s="1"/>
  <c r="J977" i="49"/>
  <c r="Y977" i="49" s="1"/>
  <c r="J979" i="49"/>
  <c r="Y979" i="49" s="1"/>
  <c r="J981" i="49"/>
  <c r="Y981" i="49" s="1"/>
  <c r="J983" i="49"/>
  <c r="Y983" i="49" s="1"/>
  <c r="J987" i="49"/>
  <c r="Y987" i="49" s="1"/>
  <c r="J991" i="49"/>
  <c r="Y991" i="49" s="1"/>
  <c r="J995" i="49"/>
  <c r="Y995" i="49" s="1"/>
  <c r="J999" i="49"/>
  <c r="Y999" i="49" s="1"/>
  <c r="J1003" i="49"/>
  <c r="Y1003" i="49" s="1"/>
  <c r="J1007" i="49"/>
  <c r="Y1007" i="49" s="1"/>
  <c r="J1011" i="49"/>
  <c r="Y1011" i="49" s="1"/>
  <c r="J1015" i="49"/>
  <c r="Y1015" i="49" s="1"/>
  <c r="J1019" i="49"/>
  <c r="Y1019" i="49" s="1"/>
  <c r="J1023" i="49"/>
  <c r="Y1023" i="49" s="1"/>
  <c r="J1027" i="49"/>
  <c r="Y1027" i="49" s="1"/>
  <c r="J1031" i="49"/>
  <c r="Y1031" i="49" s="1"/>
  <c r="J1035" i="49"/>
  <c r="Y1035" i="49" s="1"/>
  <c r="G1038" i="49"/>
  <c r="V1038" i="49" s="1"/>
  <c r="G1039" i="49"/>
  <c r="V1039" i="49" s="1"/>
  <c r="G1040" i="49"/>
  <c r="V1040" i="49" s="1"/>
  <c r="G1041" i="49"/>
  <c r="V1041" i="49" s="1"/>
  <c r="G1042" i="49"/>
  <c r="V1042" i="49" s="1"/>
  <c r="G1043" i="49"/>
  <c r="V1043" i="49" s="1"/>
  <c r="G1044" i="49"/>
  <c r="V1044" i="49" s="1"/>
  <c r="G1045" i="49"/>
  <c r="V1045" i="49" s="1"/>
  <c r="G1046" i="49"/>
  <c r="V1046" i="49" s="1"/>
  <c r="G1047" i="49"/>
  <c r="V1047" i="49" s="1"/>
  <c r="G1048" i="49"/>
  <c r="V1048" i="49" s="1"/>
  <c r="G1049" i="49"/>
  <c r="V1049" i="49" s="1"/>
  <c r="G1050" i="49"/>
  <c r="V1050" i="49" s="1"/>
  <c r="G1051" i="49"/>
  <c r="V1051" i="49" s="1"/>
  <c r="G1052" i="49"/>
  <c r="V1052" i="49" s="1"/>
  <c r="G1053" i="49"/>
  <c r="V1053" i="49" s="1"/>
  <c r="G1054" i="49"/>
  <c r="V1054" i="49" s="1"/>
  <c r="G1055" i="49"/>
  <c r="V1055" i="49" s="1"/>
  <c r="G1056" i="49"/>
  <c r="V1056" i="49" s="1"/>
  <c r="G1057" i="49"/>
  <c r="V1057" i="49" s="1"/>
  <c r="G1058" i="49"/>
  <c r="V1058" i="49" s="1"/>
  <c r="G1059" i="49"/>
  <c r="V1059" i="49" s="1"/>
  <c r="G1060" i="49"/>
  <c r="V1060" i="49" s="1"/>
  <c r="G1061" i="49"/>
  <c r="V1061" i="49" s="1"/>
  <c r="G1062" i="49"/>
  <c r="V1062" i="49" s="1"/>
  <c r="G1063" i="49"/>
  <c r="V1063" i="49" s="1"/>
  <c r="G1064" i="49"/>
  <c r="V1064" i="49" s="1"/>
  <c r="G1065" i="49"/>
  <c r="V1065" i="49" s="1"/>
  <c r="G1066" i="49"/>
  <c r="V1066" i="49" s="1"/>
  <c r="G1067" i="49"/>
  <c r="V1067" i="49" s="1"/>
  <c r="G1068" i="49"/>
  <c r="V1068" i="49" s="1"/>
  <c r="G1069" i="49"/>
  <c r="V1069" i="49" s="1"/>
  <c r="G1070" i="49"/>
  <c r="V1070" i="49" s="1"/>
  <c r="G1071" i="49"/>
  <c r="V1071" i="49" s="1"/>
  <c r="G1072" i="49"/>
  <c r="V1072" i="49" s="1"/>
  <c r="G1073" i="49"/>
  <c r="V1073" i="49" s="1"/>
  <c r="G1074" i="49"/>
  <c r="V1074" i="49" s="1"/>
  <c r="G1075" i="49"/>
  <c r="V1075" i="49" s="1"/>
  <c r="G1076" i="49"/>
  <c r="V1076" i="49" s="1"/>
  <c r="G1077" i="49"/>
  <c r="V1077" i="49" s="1"/>
  <c r="G1078" i="49"/>
  <c r="V1078" i="49" s="1"/>
  <c r="G1079" i="49"/>
  <c r="V1079" i="49" s="1"/>
  <c r="G1080" i="49"/>
  <c r="V1080" i="49" s="1"/>
  <c r="G1081" i="49"/>
  <c r="V1081" i="49" s="1"/>
  <c r="G1082" i="49"/>
  <c r="V1082" i="49" s="1"/>
  <c r="J1038" i="49"/>
  <c r="Y1038" i="49" s="1"/>
  <c r="J1039" i="49"/>
  <c r="Y1039" i="49" s="1"/>
  <c r="J1040" i="49"/>
  <c r="Y1040" i="49" s="1"/>
  <c r="J1041" i="49"/>
  <c r="Y1041" i="49" s="1"/>
  <c r="J1042" i="49"/>
  <c r="Y1042" i="49" s="1"/>
  <c r="J1043" i="49"/>
  <c r="Y1043" i="49" s="1"/>
  <c r="J1044" i="49"/>
  <c r="Y1044" i="49" s="1"/>
  <c r="J1045" i="49"/>
  <c r="Y1045" i="49" s="1"/>
  <c r="J1046" i="49"/>
  <c r="Y1046" i="49" s="1"/>
  <c r="J1047" i="49"/>
  <c r="Y1047" i="49" s="1"/>
  <c r="J1048" i="49"/>
  <c r="Y1048" i="49" s="1"/>
  <c r="J1049" i="49"/>
  <c r="Y1049" i="49" s="1"/>
  <c r="J1050" i="49"/>
  <c r="Y1050" i="49" s="1"/>
  <c r="J1051" i="49"/>
  <c r="Y1051" i="49" s="1"/>
  <c r="J1052" i="49"/>
  <c r="Y1052" i="49" s="1"/>
  <c r="J1053" i="49"/>
  <c r="Y1053" i="49" s="1"/>
  <c r="J1054" i="49"/>
  <c r="Y1054" i="49" s="1"/>
  <c r="J1055" i="49"/>
  <c r="Y1055" i="49" s="1"/>
  <c r="J1056" i="49"/>
  <c r="Y1056" i="49" s="1"/>
  <c r="J1057" i="49"/>
  <c r="Y1057" i="49" s="1"/>
  <c r="J1058" i="49"/>
  <c r="Y1058" i="49" s="1"/>
  <c r="J1059" i="49"/>
  <c r="Y1059" i="49" s="1"/>
  <c r="J1060" i="49"/>
  <c r="Y1060" i="49" s="1"/>
  <c r="J1061" i="49"/>
  <c r="Y1061" i="49" s="1"/>
  <c r="J1062" i="49"/>
  <c r="Y1062" i="49" s="1"/>
  <c r="J1063" i="49"/>
  <c r="Y1063" i="49" s="1"/>
  <c r="J1064" i="49"/>
  <c r="Y1064" i="49" s="1"/>
  <c r="J1065" i="49"/>
  <c r="Y1065" i="49" s="1"/>
  <c r="J1066" i="49"/>
  <c r="Y1066" i="49" s="1"/>
  <c r="J1067" i="49"/>
  <c r="Y1067" i="49" s="1"/>
  <c r="J1068" i="49"/>
  <c r="Y1068" i="49" s="1"/>
  <c r="J1069" i="49"/>
  <c r="Y1069" i="49" s="1"/>
  <c r="J1070" i="49"/>
  <c r="Y1070" i="49" s="1"/>
  <c r="J1071" i="49"/>
  <c r="Y1071" i="49" s="1"/>
  <c r="J1072" i="49"/>
  <c r="Y1072" i="49" s="1"/>
  <c r="J1073" i="49"/>
  <c r="Y1073" i="49" s="1"/>
  <c r="J1074" i="49"/>
  <c r="Y1074" i="49" s="1"/>
  <c r="J1075" i="49"/>
  <c r="Y1075" i="49" s="1"/>
  <c r="J1076" i="49"/>
  <c r="Y1076" i="49" s="1"/>
  <c r="J1077" i="49"/>
  <c r="Y1077" i="49" s="1"/>
  <c r="J1078" i="49"/>
  <c r="Y1078" i="49" s="1"/>
  <c r="J1079" i="49"/>
  <c r="Y1079" i="49" s="1"/>
  <c r="J1080" i="49"/>
  <c r="Y1080" i="49" s="1"/>
  <c r="J1081" i="49"/>
  <c r="Y1081" i="49" s="1"/>
  <c r="J1082" i="49"/>
  <c r="Y1082" i="49" s="1"/>
  <c r="K725" i="49" l="1"/>
  <c r="Z725" i="49" s="1"/>
  <c r="L724" i="49"/>
  <c r="AA724" i="49" s="1"/>
  <c r="I18" i="21"/>
  <c r="O18" i="21"/>
  <c r="K983" i="49"/>
  <c r="Z983" i="49" s="1"/>
  <c r="L313" i="49"/>
  <c r="AA313" i="49" s="1"/>
  <c r="K981" i="49"/>
  <c r="Z981" i="49" s="1"/>
  <c r="K973" i="49"/>
  <c r="Z973" i="49" s="1"/>
  <c r="K965" i="49"/>
  <c r="Z965" i="49" s="1"/>
  <c r="K957" i="49"/>
  <c r="Z957" i="49" s="1"/>
  <c r="K1015" i="49"/>
  <c r="Z1015" i="49" s="1"/>
  <c r="K999" i="49"/>
  <c r="Z999" i="49" s="1"/>
  <c r="K967" i="49"/>
  <c r="Z967" i="49" s="1"/>
  <c r="K959" i="49"/>
  <c r="Z959" i="49" s="1"/>
  <c r="L265" i="49"/>
  <c r="AA265" i="49" s="1"/>
  <c r="K1031" i="49"/>
  <c r="Z1031" i="49" s="1"/>
  <c r="K975" i="49"/>
  <c r="Z975" i="49" s="1"/>
  <c r="L329" i="49"/>
  <c r="AA329" i="49" s="1"/>
  <c r="L297" i="49"/>
  <c r="AA297" i="49" s="1"/>
  <c r="K390" i="49"/>
  <c r="Z390" i="49" s="1"/>
  <c r="K68" i="49"/>
  <c r="Z68" i="49" s="1"/>
  <c r="K84" i="49"/>
  <c r="Z84" i="49" s="1"/>
  <c r="K969" i="49"/>
  <c r="Z969" i="49" s="1"/>
  <c r="K746" i="49"/>
  <c r="Z746" i="49" s="1"/>
  <c r="K784" i="49"/>
  <c r="Z784" i="49" s="1"/>
  <c r="K690" i="49"/>
  <c r="Z690" i="49" s="1"/>
  <c r="K706" i="49"/>
  <c r="Z706" i="49" s="1"/>
  <c r="K722" i="49"/>
  <c r="Z722" i="49" s="1"/>
  <c r="L5" i="49"/>
  <c r="AA5" i="49" s="1"/>
  <c r="K5" i="49"/>
  <c r="Z5" i="49" s="1"/>
  <c r="K50" i="49"/>
  <c r="Z50" i="49" s="1"/>
  <c r="K66" i="49"/>
  <c r="Z66" i="49" s="1"/>
  <c r="K82" i="49"/>
  <c r="Z82" i="49" s="1"/>
  <c r="K726" i="49"/>
  <c r="Z726" i="49" s="1"/>
  <c r="K4" i="49"/>
  <c r="Z4" i="49" s="1"/>
  <c r="L4" i="49"/>
  <c r="AA4" i="49" s="1"/>
  <c r="K20" i="49"/>
  <c r="Z20" i="49" s="1"/>
  <c r="K36" i="49"/>
  <c r="Z36" i="49" s="1"/>
  <c r="K52" i="49"/>
  <c r="Z52" i="49" s="1"/>
  <c r="K977" i="49"/>
  <c r="Z977" i="49" s="1"/>
  <c r="K961" i="49"/>
  <c r="Z961" i="49" s="1"/>
  <c r="K829" i="49"/>
  <c r="Z829" i="49" s="1"/>
  <c r="L663" i="49"/>
  <c r="AA663" i="49" s="1"/>
  <c r="L363" i="49"/>
  <c r="AA363" i="49" s="1"/>
  <c r="L124" i="49"/>
  <c r="AA124" i="49" s="1"/>
  <c r="K730" i="49"/>
  <c r="Z730" i="49" s="1"/>
  <c r="K768" i="49"/>
  <c r="Z768" i="49" s="1"/>
  <c r="K979" i="49"/>
  <c r="Z979" i="49" s="1"/>
  <c r="K971" i="49"/>
  <c r="Z971" i="49" s="1"/>
  <c r="K963" i="49"/>
  <c r="Z963" i="49" s="1"/>
  <c r="K955" i="49"/>
  <c r="Z955" i="49" s="1"/>
  <c r="K687" i="49"/>
  <c r="Z687" i="49" s="1"/>
  <c r="L354" i="49"/>
  <c r="AA354" i="49" s="1"/>
  <c r="L290" i="49"/>
  <c r="AA290" i="49" s="1"/>
  <c r="K3" i="49"/>
  <c r="Z3" i="49" s="1"/>
  <c r="K87" i="49"/>
  <c r="Z87" i="49" s="1"/>
  <c r="K79" i="49"/>
  <c r="Z79" i="49" s="1"/>
  <c r="K71" i="49"/>
  <c r="Z71" i="49" s="1"/>
  <c r="K63" i="49"/>
  <c r="Z63" i="49" s="1"/>
  <c r="K55" i="49"/>
  <c r="Z55" i="49" s="1"/>
  <c r="K47" i="49"/>
  <c r="Z47" i="49" s="1"/>
  <c r="K39" i="49"/>
  <c r="Z39" i="49" s="1"/>
  <c r="K31" i="49"/>
  <c r="Z31" i="49" s="1"/>
  <c r="K23" i="49"/>
  <c r="Z23" i="49" s="1"/>
  <c r="K15" i="49"/>
  <c r="Z15" i="49" s="1"/>
  <c r="K132" i="49"/>
  <c r="Z132" i="49" s="1"/>
  <c r="L82" i="49"/>
  <c r="AA82" i="49" s="1"/>
  <c r="L66" i="49"/>
  <c r="AA66" i="49" s="1"/>
  <c r="L50" i="49"/>
  <c r="AA50" i="49" s="1"/>
  <c r="L38" i="49"/>
  <c r="AA38" i="49" s="1"/>
  <c r="L30" i="49"/>
  <c r="AA30" i="49" s="1"/>
  <c r="L22" i="49"/>
  <c r="AA22" i="49" s="1"/>
  <c r="L14" i="49"/>
  <c r="AA14" i="49" s="1"/>
  <c r="K24" i="49"/>
  <c r="Z24" i="49" s="1"/>
  <c r="K40" i="49"/>
  <c r="Z40" i="49" s="1"/>
  <c r="K56" i="49"/>
  <c r="Z56" i="49" s="1"/>
  <c r="K72" i="49"/>
  <c r="Z72" i="49" s="1"/>
  <c r="K88" i="49"/>
  <c r="Z88" i="49" s="1"/>
  <c r="L723" i="49"/>
  <c r="AA723" i="49" s="1"/>
  <c r="K723" i="49"/>
  <c r="Z723" i="49" s="1"/>
  <c r="L581" i="49"/>
  <c r="AA581" i="49" s="1"/>
  <c r="L725" i="49"/>
  <c r="AA725" i="49" s="1"/>
  <c r="L91" i="49"/>
  <c r="AA91" i="49" s="1"/>
  <c r="L83" i="49"/>
  <c r="AA83" i="49" s="1"/>
  <c r="L75" i="49"/>
  <c r="AA75" i="49" s="1"/>
  <c r="L67" i="49"/>
  <c r="AA67" i="49" s="1"/>
  <c r="L59" i="49"/>
  <c r="AA59" i="49" s="1"/>
  <c r="L51" i="49"/>
  <c r="AA51" i="49" s="1"/>
  <c r="L43" i="49"/>
  <c r="AA43" i="49" s="1"/>
  <c r="L35" i="49"/>
  <c r="AA35" i="49" s="1"/>
  <c r="L27" i="49"/>
  <c r="AA27" i="49" s="1"/>
  <c r="L19" i="49"/>
  <c r="AA19" i="49" s="1"/>
  <c r="L11" i="49"/>
  <c r="AA11" i="49" s="1"/>
  <c r="L3" i="49"/>
  <c r="AA3" i="49" s="1"/>
  <c r="K22" i="49"/>
  <c r="Z22" i="49" s="1"/>
  <c r="K38" i="49"/>
  <c r="Z38" i="49" s="1"/>
  <c r="K724" i="49"/>
  <c r="Z724" i="49" s="1"/>
  <c r="L726" i="49"/>
  <c r="AA726" i="49" s="1"/>
  <c r="L623" i="49"/>
  <c r="AA623" i="49" s="1"/>
  <c r="L180" i="49"/>
  <c r="AA180" i="49" s="1"/>
  <c r="L342" i="49"/>
  <c r="AA342" i="49" s="1"/>
  <c r="L278" i="49"/>
  <c r="AA278" i="49" s="1"/>
  <c r="K94" i="49"/>
  <c r="Z94" i="49" s="1"/>
  <c r="L132" i="49"/>
  <c r="AA132" i="49" s="1"/>
  <c r="L92" i="49"/>
  <c r="AA92" i="49" s="1"/>
  <c r="K398" i="49"/>
  <c r="Z398" i="49" s="1"/>
  <c r="K715" i="49"/>
  <c r="Z715" i="49" s="1"/>
  <c r="K683" i="49"/>
  <c r="Z683" i="49" s="1"/>
  <c r="L587" i="49"/>
  <c r="AA587" i="49" s="1"/>
  <c r="L583" i="49"/>
  <c r="AA583" i="49" s="1"/>
  <c r="L579" i="49"/>
  <c r="AA579" i="49" s="1"/>
  <c r="L575" i="49"/>
  <c r="AA575" i="49" s="1"/>
  <c r="L571" i="49"/>
  <c r="AA571" i="49" s="1"/>
  <c r="L567" i="49"/>
  <c r="AA567" i="49" s="1"/>
  <c r="L563" i="49"/>
  <c r="AA563" i="49" s="1"/>
  <c r="L559" i="49"/>
  <c r="AA559" i="49" s="1"/>
  <c r="L555" i="49"/>
  <c r="AA555" i="49" s="1"/>
  <c r="L551" i="49"/>
  <c r="AA551" i="49" s="1"/>
  <c r="L547" i="49"/>
  <c r="AA547" i="49" s="1"/>
  <c r="L543" i="49"/>
  <c r="AA543" i="49" s="1"/>
  <c r="L539" i="49"/>
  <c r="AA539" i="49" s="1"/>
  <c r="L681" i="49"/>
  <c r="AA681" i="49" s="1"/>
  <c r="L665" i="49"/>
  <c r="AA665" i="49" s="1"/>
  <c r="L649" i="49"/>
  <c r="AA649" i="49" s="1"/>
  <c r="L633" i="49"/>
  <c r="AA633" i="49" s="1"/>
  <c r="L617" i="49"/>
  <c r="AA617" i="49" s="1"/>
  <c r="K577" i="49"/>
  <c r="Z577" i="49" s="1"/>
  <c r="K561" i="49"/>
  <c r="Z561" i="49" s="1"/>
  <c r="K545" i="49"/>
  <c r="Z545" i="49" s="1"/>
  <c r="L531" i="49"/>
  <c r="AA531" i="49" s="1"/>
  <c r="L523" i="49"/>
  <c r="AA523" i="49" s="1"/>
  <c r="L515" i="49"/>
  <c r="AA515" i="49" s="1"/>
  <c r="L507" i="49"/>
  <c r="AA507" i="49" s="1"/>
  <c r="L499" i="49"/>
  <c r="AA499" i="49" s="1"/>
  <c r="L491" i="49"/>
  <c r="AA491" i="49" s="1"/>
  <c r="L483" i="49"/>
  <c r="AA483" i="49" s="1"/>
  <c r="L475" i="49"/>
  <c r="AA475" i="49" s="1"/>
  <c r="L467" i="49"/>
  <c r="AA467" i="49" s="1"/>
  <c r="L459" i="49"/>
  <c r="AA459" i="49" s="1"/>
  <c r="L451" i="49"/>
  <c r="AA451" i="49" s="1"/>
  <c r="L443" i="49"/>
  <c r="AA443" i="49" s="1"/>
  <c r="L435" i="49"/>
  <c r="AA435" i="49" s="1"/>
  <c r="L427" i="49"/>
  <c r="AA427" i="49" s="1"/>
  <c r="L419" i="49"/>
  <c r="AA419" i="49" s="1"/>
  <c r="L411" i="49"/>
  <c r="AA411" i="49" s="1"/>
  <c r="L403" i="49"/>
  <c r="AA403" i="49" s="1"/>
  <c r="L395" i="49"/>
  <c r="AA395" i="49" s="1"/>
  <c r="L387" i="49"/>
  <c r="AA387" i="49" s="1"/>
  <c r="L379" i="49"/>
  <c r="AA379" i="49" s="1"/>
  <c r="L371" i="49"/>
  <c r="AA371" i="49" s="1"/>
  <c r="L699" i="49"/>
  <c r="AA699" i="49" s="1"/>
  <c r="K566" i="49"/>
  <c r="Z566" i="49" s="1"/>
  <c r="K550" i="49"/>
  <c r="Z550" i="49" s="1"/>
  <c r="K680" i="49"/>
  <c r="Z680" i="49" s="1"/>
  <c r="K676" i="49"/>
  <c r="Z676" i="49" s="1"/>
  <c r="K672" i="49"/>
  <c r="Z672" i="49" s="1"/>
  <c r="K668" i="49"/>
  <c r="Z668" i="49" s="1"/>
  <c r="K664" i="49"/>
  <c r="Z664" i="49" s="1"/>
  <c r="K660" i="49"/>
  <c r="Z660" i="49" s="1"/>
  <c r="K656" i="49"/>
  <c r="Z656" i="49" s="1"/>
  <c r="K652" i="49"/>
  <c r="Z652" i="49" s="1"/>
  <c r="K648" i="49"/>
  <c r="Z648" i="49" s="1"/>
  <c r="K644" i="49"/>
  <c r="Z644" i="49" s="1"/>
  <c r="K640" i="49"/>
  <c r="Z640" i="49" s="1"/>
  <c r="K636" i="49"/>
  <c r="Z636" i="49" s="1"/>
  <c r="K632" i="49"/>
  <c r="Z632" i="49" s="1"/>
  <c r="K628" i="49"/>
  <c r="Z628" i="49" s="1"/>
  <c r="K624" i="49"/>
  <c r="Z624" i="49" s="1"/>
  <c r="K620" i="49"/>
  <c r="Z620" i="49" s="1"/>
  <c r="K616" i="49"/>
  <c r="Z616" i="49" s="1"/>
  <c r="L614" i="49"/>
  <c r="AA614" i="49" s="1"/>
  <c r="L612" i="49"/>
  <c r="AA612" i="49" s="1"/>
  <c r="L610" i="49"/>
  <c r="AA610" i="49" s="1"/>
  <c r="L608" i="49"/>
  <c r="AA608" i="49" s="1"/>
  <c r="L606" i="49"/>
  <c r="AA606" i="49" s="1"/>
  <c r="L604" i="49"/>
  <c r="AA604" i="49" s="1"/>
  <c r="L602" i="49"/>
  <c r="AA602" i="49" s="1"/>
  <c r="L600" i="49"/>
  <c r="AA600" i="49" s="1"/>
  <c r="L598" i="49"/>
  <c r="AA598" i="49" s="1"/>
  <c r="L596" i="49"/>
  <c r="AA596" i="49" s="1"/>
  <c r="L594" i="49"/>
  <c r="AA594" i="49" s="1"/>
  <c r="L592" i="49"/>
  <c r="AA592" i="49" s="1"/>
  <c r="K534" i="49"/>
  <c r="Z534" i="49" s="1"/>
  <c r="K530" i="49"/>
  <c r="Z530" i="49" s="1"/>
  <c r="K526" i="49"/>
  <c r="Z526" i="49" s="1"/>
  <c r="K522" i="49"/>
  <c r="Z522" i="49" s="1"/>
  <c r="K518" i="49"/>
  <c r="Z518" i="49" s="1"/>
  <c r="K514" i="49"/>
  <c r="Z514" i="49" s="1"/>
  <c r="K510" i="49"/>
  <c r="Z510" i="49" s="1"/>
  <c r="K506" i="49"/>
  <c r="Z506" i="49" s="1"/>
  <c r="K502" i="49"/>
  <c r="Z502" i="49" s="1"/>
  <c r="K498" i="49"/>
  <c r="Z498" i="49" s="1"/>
  <c r="K494" i="49"/>
  <c r="Z494" i="49" s="1"/>
  <c r="K490" i="49"/>
  <c r="Z490" i="49" s="1"/>
  <c r="K486" i="49"/>
  <c r="Z486" i="49" s="1"/>
  <c r="K482" i="49"/>
  <c r="Z482" i="49" s="1"/>
  <c r="K478" i="49"/>
  <c r="Z478" i="49" s="1"/>
  <c r="K474" i="49"/>
  <c r="Z474" i="49" s="1"/>
  <c r="K470" i="49"/>
  <c r="Z470" i="49" s="1"/>
  <c r="K466" i="49"/>
  <c r="Z466" i="49" s="1"/>
  <c r="K462" i="49"/>
  <c r="Z462" i="49" s="1"/>
  <c r="K458" i="49"/>
  <c r="Z458" i="49" s="1"/>
  <c r="K454" i="49"/>
  <c r="Z454" i="49" s="1"/>
  <c r="K450" i="49"/>
  <c r="Z450" i="49" s="1"/>
  <c r="K446" i="49"/>
  <c r="Z446" i="49" s="1"/>
  <c r="K442" i="49"/>
  <c r="Z442" i="49" s="1"/>
  <c r="K438" i="49"/>
  <c r="Z438" i="49" s="1"/>
  <c r="K434" i="49"/>
  <c r="Z434" i="49" s="1"/>
  <c r="K430" i="49"/>
  <c r="Z430" i="49" s="1"/>
  <c r="K426" i="49"/>
  <c r="Z426" i="49" s="1"/>
  <c r="K422" i="49"/>
  <c r="Z422" i="49" s="1"/>
  <c r="K369" i="49"/>
  <c r="Z369" i="49" s="1"/>
  <c r="L627" i="49"/>
  <c r="AA627" i="49" s="1"/>
  <c r="L613" i="49"/>
  <c r="AA613" i="49" s="1"/>
  <c r="L605" i="49"/>
  <c r="AA605" i="49" s="1"/>
  <c r="L597" i="49"/>
  <c r="AA597" i="49" s="1"/>
  <c r="L536" i="49"/>
  <c r="AA536" i="49" s="1"/>
  <c r="L532" i="49"/>
  <c r="AA532" i="49" s="1"/>
  <c r="L528" i="49"/>
  <c r="AA528" i="49" s="1"/>
  <c r="L524" i="49"/>
  <c r="AA524" i="49" s="1"/>
  <c r="L520" i="49"/>
  <c r="AA520" i="49" s="1"/>
  <c r="L516" i="49"/>
  <c r="AA516" i="49" s="1"/>
  <c r="L512" i="49"/>
  <c r="AA512" i="49" s="1"/>
  <c r="L508" i="49"/>
  <c r="AA508" i="49" s="1"/>
  <c r="L504" i="49"/>
  <c r="AA504" i="49" s="1"/>
  <c r="L500" i="49"/>
  <c r="AA500" i="49" s="1"/>
  <c r="L496" i="49"/>
  <c r="AA496" i="49" s="1"/>
  <c r="L492" i="49"/>
  <c r="AA492" i="49" s="1"/>
  <c r="L488" i="49"/>
  <c r="AA488" i="49" s="1"/>
  <c r="L484" i="49"/>
  <c r="AA484" i="49" s="1"/>
  <c r="L480" i="49"/>
  <c r="AA480" i="49" s="1"/>
  <c r="L476" i="49"/>
  <c r="AA476" i="49" s="1"/>
  <c r="L472" i="49"/>
  <c r="AA472" i="49" s="1"/>
  <c r="L468" i="49"/>
  <c r="AA468" i="49" s="1"/>
  <c r="L464" i="49"/>
  <c r="AA464" i="49" s="1"/>
  <c r="L460" i="49"/>
  <c r="AA460" i="49" s="1"/>
  <c r="L456" i="49"/>
  <c r="AA456" i="49" s="1"/>
  <c r="L452" i="49"/>
  <c r="AA452" i="49" s="1"/>
  <c r="L448" i="49"/>
  <c r="AA448" i="49" s="1"/>
  <c r="L444" i="49"/>
  <c r="AA444" i="49" s="1"/>
  <c r="L440" i="49"/>
  <c r="AA440" i="49" s="1"/>
  <c r="L436" i="49"/>
  <c r="AA436" i="49" s="1"/>
  <c r="L432" i="49"/>
  <c r="AA432" i="49" s="1"/>
  <c r="L428" i="49"/>
  <c r="AA428" i="49" s="1"/>
  <c r="L424" i="49"/>
  <c r="AA424" i="49" s="1"/>
  <c r="L420" i="49"/>
  <c r="AA420" i="49" s="1"/>
  <c r="L412" i="49"/>
  <c r="AA412" i="49" s="1"/>
  <c r="L404" i="49"/>
  <c r="AA404" i="49" s="1"/>
  <c r="L396" i="49"/>
  <c r="AA396" i="49" s="1"/>
  <c r="L388" i="49"/>
  <c r="AA388" i="49" s="1"/>
  <c r="L380" i="49"/>
  <c r="AA380" i="49" s="1"/>
  <c r="L372" i="49"/>
  <c r="AA372" i="49" s="1"/>
  <c r="L573" i="49"/>
  <c r="AA573" i="49" s="1"/>
  <c r="L569" i="49"/>
  <c r="AA569" i="49" s="1"/>
  <c r="L541" i="49"/>
  <c r="AA541" i="49" s="1"/>
  <c r="K651" i="49"/>
  <c r="Z651" i="49" s="1"/>
  <c r="K408" i="49"/>
  <c r="Z408" i="49" s="1"/>
  <c r="K392" i="49"/>
  <c r="Z392" i="49" s="1"/>
  <c r="K376" i="49"/>
  <c r="Z376" i="49" s="1"/>
  <c r="K582" i="49"/>
  <c r="Z582" i="49" s="1"/>
  <c r="L533" i="49"/>
  <c r="AA533" i="49" s="1"/>
  <c r="L517" i="49"/>
  <c r="AA517" i="49" s="1"/>
  <c r="L577" i="49"/>
  <c r="AA577" i="49" s="1"/>
  <c r="L565" i="49"/>
  <c r="AA565" i="49" s="1"/>
  <c r="L549" i="49"/>
  <c r="AA549" i="49" s="1"/>
  <c r="L545" i="49"/>
  <c r="AA545" i="49" s="1"/>
  <c r="K533" i="49"/>
  <c r="Z533" i="49" s="1"/>
  <c r="K525" i="49"/>
  <c r="Z525" i="49" s="1"/>
  <c r="K517" i="49"/>
  <c r="Z517" i="49" s="1"/>
  <c r="K509" i="49"/>
  <c r="Z509" i="49" s="1"/>
  <c r="K501" i="49"/>
  <c r="Z501" i="49" s="1"/>
  <c r="K493" i="49"/>
  <c r="Z493" i="49" s="1"/>
  <c r="K485" i="49"/>
  <c r="Z485" i="49" s="1"/>
  <c r="K477" i="49"/>
  <c r="Z477" i="49" s="1"/>
  <c r="K469" i="49"/>
  <c r="Z469" i="49" s="1"/>
  <c r="K461" i="49"/>
  <c r="Z461" i="49" s="1"/>
  <c r="K453" i="49"/>
  <c r="Z453" i="49" s="1"/>
  <c r="K445" i="49"/>
  <c r="Z445" i="49" s="1"/>
  <c r="K437" i="49"/>
  <c r="Z437" i="49" s="1"/>
  <c r="K429" i="49"/>
  <c r="Z429" i="49" s="1"/>
  <c r="K421" i="49"/>
  <c r="Z421" i="49" s="1"/>
  <c r="K413" i="49"/>
  <c r="Z413" i="49" s="1"/>
  <c r="K405" i="49"/>
  <c r="Z405" i="49" s="1"/>
  <c r="K397" i="49"/>
  <c r="Z397" i="49" s="1"/>
  <c r="K389" i="49"/>
  <c r="Z389" i="49" s="1"/>
  <c r="K381" i="49"/>
  <c r="Z381" i="49" s="1"/>
  <c r="K373" i="49"/>
  <c r="Z373" i="49" s="1"/>
  <c r="L527" i="49"/>
  <c r="AA527" i="49" s="1"/>
  <c r="L511" i="49"/>
  <c r="AA511" i="49" s="1"/>
  <c r="L495" i="49"/>
  <c r="AA495" i="49" s="1"/>
  <c r="L479" i="49"/>
  <c r="AA479" i="49" s="1"/>
  <c r="L463" i="49"/>
  <c r="AA463" i="49" s="1"/>
  <c r="L447" i="49"/>
  <c r="AA447" i="49" s="1"/>
  <c r="L431" i="49"/>
  <c r="AA431" i="49" s="1"/>
  <c r="L655" i="49"/>
  <c r="AA655" i="49" s="1"/>
  <c r="L367" i="49"/>
  <c r="AA367" i="49" s="1"/>
  <c r="L501" i="49"/>
  <c r="AA501" i="49" s="1"/>
  <c r="L485" i="49"/>
  <c r="AA485" i="49" s="1"/>
  <c r="L469" i="49"/>
  <c r="AA469" i="49" s="1"/>
  <c r="L453" i="49"/>
  <c r="AA453" i="49" s="1"/>
  <c r="L437" i="49"/>
  <c r="AA437" i="49" s="1"/>
  <c r="L421" i="49"/>
  <c r="AA421" i="49" s="1"/>
  <c r="L639" i="49"/>
  <c r="AA639" i="49" s="1"/>
  <c r="L704" i="49"/>
  <c r="AA704" i="49" s="1"/>
  <c r="L694" i="49"/>
  <c r="AA694" i="49" s="1"/>
  <c r="K370" i="49"/>
  <c r="Z370" i="49" s="1"/>
  <c r="L677" i="49"/>
  <c r="AA677" i="49" s="1"/>
  <c r="L661" i="49"/>
  <c r="AA661" i="49" s="1"/>
  <c r="L645" i="49"/>
  <c r="AA645" i="49" s="1"/>
  <c r="L629" i="49"/>
  <c r="AA629" i="49" s="1"/>
  <c r="L417" i="49"/>
  <c r="AA417" i="49" s="1"/>
  <c r="L409" i="49"/>
  <c r="AA409" i="49" s="1"/>
  <c r="L401" i="49"/>
  <c r="AA401" i="49" s="1"/>
  <c r="L393" i="49"/>
  <c r="AA393" i="49" s="1"/>
  <c r="L385" i="49"/>
  <c r="AA385" i="49" s="1"/>
  <c r="L377" i="49"/>
  <c r="AA377" i="49" s="1"/>
  <c r="L671" i="49"/>
  <c r="AA671" i="49" s="1"/>
  <c r="L611" i="49"/>
  <c r="AA611" i="49" s="1"/>
  <c r="L603" i="49"/>
  <c r="AA603" i="49" s="1"/>
  <c r="L595" i="49"/>
  <c r="AA595" i="49" s="1"/>
  <c r="K414" i="49"/>
  <c r="Z414" i="49" s="1"/>
  <c r="K382" i="49"/>
  <c r="Z382" i="49" s="1"/>
  <c r="L588" i="49"/>
  <c r="AA588" i="49" s="1"/>
  <c r="L584" i="49"/>
  <c r="AA584" i="49" s="1"/>
  <c r="L580" i="49"/>
  <c r="AA580" i="49" s="1"/>
  <c r="L576" i="49"/>
  <c r="AA576" i="49" s="1"/>
  <c r="L572" i="49"/>
  <c r="AA572" i="49" s="1"/>
  <c r="L568" i="49"/>
  <c r="AA568" i="49" s="1"/>
  <c r="L564" i="49"/>
  <c r="AA564" i="49" s="1"/>
  <c r="L560" i="49"/>
  <c r="AA560" i="49" s="1"/>
  <c r="L556" i="49"/>
  <c r="AA556" i="49" s="1"/>
  <c r="L552" i="49"/>
  <c r="AA552" i="49" s="1"/>
  <c r="L548" i="49"/>
  <c r="AA548" i="49" s="1"/>
  <c r="L544" i="49"/>
  <c r="AA544" i="49" s="1"/>
  <c r="L540" i="49"/>
  <c r="AA540" i="49" s="1"/>
  <c r="L643" i="49"/>
  <c r="AA643" i="49" s="1"/>
  <c r="L370" i="49"/>
  <c r="AA370" i="49" s="1"/>
  <c r="K694" i="49"/>
  <c r="Z694" i="49" s="1"/>
  <c r="K710" i="49"/>
  <c r="Z710" i="49" s="1"/>
  <c r="L589" i="49"/>
  <c r="AA589" i="49" s="1"/>
  <c r="L585" i="49"/>
  <c r="AA585" i="49" s="1"/>
  <c r="L557" i="49"/>
  <c r="AA557" i="49" s="1"/>
  <c r="L553" i="49"/>
  <c r="AA553" i="49" s="1"/>
  <c r="L673" i="49"/>
  <c r="AA673" i="49" s="1"/>
  <c r="L657" i="49"/>
  <c r="AA657" i="49" s="1"/>
  <c r="L641" i="49"/>
  <c r="AA641" i="49" s="1"/>
  <c r="L625" i="49"/>
  <c r="AA625" i="49" s="1"/>
  <c r="L415" i="49"/>
  <c r="AA415" i="49" s="1"/>
  <c r="L407" i="49"/>
  <c r="AA407" i="49" s="1"/>
  <c r="L399" i="49"/>
  <c r="AA399" i="49" s="1"/>
  <c r="L391" i="49"/>
  <c r="AA391" i="49" s="1"/>
  <c r="L383" i="49"/>
  <c r="AA383" i="49" s="1"/>
  <c r="L375" i="49"/>
  <c r="AA375" i="49" s="1"/>
  <c r="L609" i="49"/>
  <c r="AA609" i="49" s="1"/>
  <c r="L601" i="49"/>
  <c r="AA601" i="49" s="1"/>
  <c r="L593" i="49"/>
  <c r="AA593" i="49" s="1"/>
  <c r="L619" i="49"/>
  <c r="AA619" i="49" s="1"/>
  <c r="L586" i="49"/>
  <c r="AA586" i="49" s="1"/>
  <c r="L578" i="49"/>
  <c r="AA578" i="49" s="1"/>
  <c r="L570" i="49"/>
  <c r="AA570" i="49" s="1"/>
  <c r="L562" i="49"/>
  <c r="AA562" i="49" s="1"/>
  <c r="L554" i="49"/>
  <c r="AA554" i="49" s="1"/>
  <c r="L546" i="49"/>
  <c r="AA546" i="49" s="1"/>
  <c r="L538" i="49"/>
  <c r="AA538" i="49" s="1"/>
  <c r="K535" i="49"/>
  <c r="Z535" i="49" s="1"/>
  <c r="K527" i="49"/>
  <c r="Z527" i="49" s="1"/>
  <c r="K519" i="49"/>
  <c r="Z519" i="49" s="1"/>
  <c r="K511" i="49"/>
  <c r="Z511" i="49" s="1"/>
  <c r="K503" i="49"/>
  <c r="Z503" i="49" s="1"/>
  <c r="K495" i="49"/>
  <c r="Z495" i="49" s="1"/>
  <c r="K487" i="49"/>
  <c r="Z487" i="49" s="1"/>
  <c r="K479" i="49"/>
  <c r="Z479" i="49" s="1"/>
  <c r="K471" i="49"/>
  <c r="Z471" i="49" s="1"/>
  <c r="K463" i="49"/>
  <c r="Z463" i="49" s="1"/>
  <c r="K455" i="49"/>
  <c r="Z455" i="49" s="1"/>
  <c r="K447" i="49"/>
  <c r="Z447" i="49" s="1"/>
  <c r="K439" i="49"/>
  <c r="Z439" i="49" s="1"/>
  <c r="K431" i="49"/>
  <c r="Z431" i="49" s="1"/>
  <c r="K423" i="49"/>
  <c r="Z423" i="49" s="1"/>
  <c r="K415" i="49"/>
  <c r="Z415" i="49" s="1"/>
  <c r="K407" i="49"/>
  <c r="Z407" i="49" s="1"/>
  <c r="K399" i="49"/>
  <c r="Z399" i="49" s="1"/>
  <c r="K391" i="49"/>
  <c r="Z391" i="49" s="1"/>
  <c r="K383" i="49"/>
  <c r="Z383" i="49" s="1"/>
  <c r="K375" i="49"/>
  <c r="Z375" i="49" s="1"/>
  <c r="L529" i="49"/>
  <c r="AA529" i="49" s="1"/>
  <c r="L521" i="49"/>
  <c r="AA521" i="49" s="1"/>
  <c r="L513" i="49"/>
  <c r="AA513" i="49" s="1"/>
  <c r="L505" i="49"/>
  <c r="AA505" i="49" s="1"/>
  <c r="L497" i="49"/>
  <c r="AA497" i="49" s="1"/>
  <c r="L489" i="49"/>
  <c r="AA489" i="49" s="1"/>
  <c r="L481" i="49"/>
  <c r="AA481" i="49" s="1"/>
  <c r="L473" i="49"/>
  <c r="AA473" i="49" s="1"/>
  <c r="L465" i="49"/>
  <c r="AA465" i="49" s="1"/>
  <c r="L457" i="49"/>
  <c r="AA457" i="49" s="1"/>
  <c r="L449" i="49"/>
  <c r="AA449" i="49" s="1"/>
  <c r="L441" i="49"/>
  <c r="AA441" i="49" s="1"/>
  <c r="L433" i="49"/>
  <c r="AA433" i="49" s="1"/>
  <c r="L425" i="49"/>
  <c r="AA425" i="49" s="1"/>
  <c r="L537" i="49"/>
  <c r="AA537" i="49" s="1"/>
  <c r="L675" i="49"/>
  <c r="AA675" i="49" s="1"/>
  <c r="L366" i="49"/>
  <c r="AA366" i="49" s="1"/>
  <c r="L667" i="49"/>
  <c r="AA667" i="49" s="1"/>
  <c r="K575" i="49"/>
  <c r="Z575" i="49" s="1"/>
  <c r="K719" i="49"/>
  <c r="Z719" i="49" s="1"/>
  <c r="K703" i="49"/>
  <c r="Z703" i="49" s="1"/>
  <c r="L691" i="49"/>
  <c r="AA691" i="49" s="1"/>
  <c r="L669" i="49"/>
  <c r="AA669" i="49" s="1"/>
  <c r="L653" i="49"/>
  <c r="AA653" i="49" s="1"/>
  <c r="L637" i="49"/>
  <c r="AA637" i="49" s="1"/>
  <c r="L621" i="49"/>
  <c r="AA621" i="49" s="1"/>
  <c r="L525" i="49"/>
  <c r="AA525" i="49" s="1"/>
  <c r="L509" i="49"/>
  <c r="AA509" i="49" s="1"/>
  <c r="L493" i="49"/>
  <c r="AA493" i="49" s="1"/>
  <c r="L477" i="49"/>
  <c r="AA477" i="49" s="1"/>
  <c r="L461" i="49"/>
  <c r="AA461" i="49" s="1"/>
  <c r="L445" i="49"/>
  <c r="AA445" i="49" s="1"/>
  <c r="L429" i="49"/>
  <c r="AA429" i="49" s="1"/>
  <c r="L413" i="49"/>
  <c r="AA413" i="49" s="1"/>
  <c r="L405" i="49"/>
  <c r="AA405" i="49" s="1"/>
  <c r="L397" i="49"/>
  <c r="AA397" i="49" s="1"/>
  <c r="L389" i="49"/>
  <c r="AA389" i="49" s="1"/>
  <c r="L381" i="49"/>
  <c r="AA381" i="49" s="1"/>
  <c r="L373" i="49"/>
  <c r="AA373" i="49" s="1"/>
  <c r="L715" i="49"/>
  <c r="AA715" i="49" s="1"/>
  <c r="K586" i="49"/>
  <c r="Z586" i="49" s="1"/>
  <c r="K570" i="49"/>
  <c r="Z570" i="49" s="1"/>
  <c r="K554" i="49"/>
  <c r="Z554" i="49" s="1"/>
  <c r="K538" i="49"/>
  <c r="Z538" i="49" s="1"/>
  <c r="L534" i="49"/>
  <c r="AA534" i="49" s="1"/>
  <c r="L530" i="49"/>
  <c r="AA530" i="49" s="1"/>
  <c r="L526" i="49"/>
  <c r="AA526" i="49" s="1"/>
  <c r="L522" i="49"/>
  <c r="AA522" i="49" s="1"/>
  <c r="L518" i="49"/>
  <c r="AA518" i="49" s="1"/>
  <c r="L514" i="49"/>
  <c r="AA514" i="49" s="1"/>
  <c r="L510" i="49"/>
  <c r="AA510" i="49" s="1"/>
  <c r="L506" i="49"/>
  <c r="AA506" i="49" s="1"/>
  <c r="L502" i="49"/>
  <c r="AA502" i="49" s="1"/>
  <c r="L498" i="49"/>
  <c r="AA498" i="49" s="1"/>
  <c r="L494" i="49"/>
  <c r="AA494" i="49" s="1"/>
  <c r="L490" i="49"/>
  <c r="AA490" i="49" s="1"/>
  <c r="L486" i="49"/>
  <c r="AA486" i="49" s="1"/>
  <c r="L482" i="49"/>
  <c r="AA482" i="49" s="1"/>
  <c r="L478" i="49"/>
  <c r="AA478" i="49" s="1"/>
  <c r="L474" i="49"/>
  <c r="AA474" i="49" s="1"/>
  <c r="L470" i="49"/>
  <c r="AA470" i="49" s="1"/>
  <c r="L466" i="49"/>
  <c r="AA466" i="49" s="1"/>
  <c r="L462" i="49"/>
  <c r="AA462" i="49" s="1"/>
  <c r="L458" i="49"/>
  <c r="AA458" i="49" s="1"/>
  <c r="L454" i="49"/>
  <c r="AA454" i="49" s="1"/>
  <c r="L450" i="49"/>
  <c r="AA450" i="49" s="1"/>
  <c r="L446" i="49"/>
  <c r="AA446" i="49" s="1"/>
  <c r="L442" i="49"/>
  <c r="AA442" i="49" s="1"/>
  <c r="L438" i="49"/>
  <c r="AA438" i="49" s="1"/>
  <c r="L434" i="49"/>
  <c r="AA434" i="49" s="1"/>
  <c r="L430" i="49"/>
  <c r="AA430" i="49" s="1"/>
  <c r="L426" i="49"/>
  <c r="AA426" i="49" s="1"/>
  <c r="L422" i="49"/>
  <c r="AA422" i="49" s="1"/>
  <c r="L679" i="49"/>
  <c r="AA679" i="49" s="1"/>
  <c r="L615" i="49"/>
  <c r="AA615" i="49" s="1"/>
  <c r="L607" i="49"/>
  <c r="AA607" i="49" s="1"/>
  <c r="L599" i="49"/>
  <c r="AA599" i="49" s="1"/>
  <c r="L591" i="49"/>
  <c r="AA591" i="49" s="1"/>
  <c r="L418" i="49"/>
  <c r="AA418" i="49" s="1"/>
  <c r="L410" i="49"/>
  <c r="AA410" i="49" s="1"/>
  <c r="L402" i="49"/>
  <c r="AA402" i="49" s="1"/>
  <c r="L394" i="49"/>
  <c r="AA394" i="49" s="1"/>
  <c r="L386" i="49"/>
  <c r="AA386" i="49" s="1"/>
  <c r="L378" i="49"/>
  <c r="AA378" i="49" s="1"/>
  <c r="L368" i="49"/>
  <c r="AA368" i="49" s="1"/>
  <c r="L364" i="49"/>
  <c r="AA364" i="49" s="1"/>
  <c r="L684" i="49"/>
  <c r="AA684" i="49" s="1"/>
  <c r="L692" i="49"/>
  <c r="AA692" i="49" s="1"/>
  <c r="L700" i="49"/>
  <c r="AA700" i="49" s="1"/>
  <c r="L708" i="49"/>
  <c r="AA708" i="49" s="1"/>
  <c r="L716" i="49"/>
  <c r="AA716" i="49" s="1"/>
  <c r="K625" i="49"/>
  <c r="Z625" i="49" s="1"/>
  <c r="K641" i="49"/>
  <c r="Z641" i="49" s="1"/>
  <c r="K657" i="49"/>
  <c r="Z657" i="49" s="1"/>
  <c r="K673" i="49"/>
  <c r="Z673" i="49" s="1"/>
  <c r="L686" i="49"/>
  <c r="AA686" i="49" s="1"/>
  <c r="K697" i="49"/>
  <c r="Z697" i="49" s="1"/>
  <c r="L702" i="49"/>
  <c r="AA702" i="49" s="1"/>
  <c r="L718" i="49"/>
  <c r="AA718" i="49" s="1"/>
  <c r="L635" i="49"/>
  <c r="AA635" i="49" s="1"/>
  <c r="L561" i="49"/>
  <c r="AA561" i="49" s="1"/>
  <c r="L707" i="49"/>
  <c r="AA707" i="49" s="1"/>
  <c r="L678" i="49"/>
  <c r="AA678" i="49" s="1"/>
  <c r="L674" i="49"/>
  <c r="AA674" i="49" s="1"/>
  <c r="L670" i="49"/>
  <c r="AA670" i="49" s="1"/>
  <c r="L666" i="49"/>
  <c r="AA666" i="49" s="1"/>
  <c r="L662" i="49"/>
  <c r="AA662" i="49" s="1"/>
  <c r="L658" i="49"/>
  <c r="AA658" i="49" s="1"/>
  <c r="L654" i="49"/>
  <c r="AA654" i="49" s="1"/>
  <c r="L650" i="49"/>
  <c r="AA650" i="49" s="1"/>
  <c r="L646" i="49"/>
  <c r="AA646" i="49" s="1"/>
  <c r="L642" i="49"/>
  <c r="AA642" i="49" s="1"/>
  <c r="L638" i="49"/>
  <c r="AA638" i="49" s="1"/>
  <c r="L634" i="49"/>
  <c r="AA634" i="49" s="1"/>
  <c r="L630" i="49"/>
  <c r="AA630" i="49" s="1"/>
  <c r="L626" i="49"/>
  <c r="AA626" i="49" s="1"/>
  <c r="L622" i="49"/>
  <c r="AA622" i="49" s="1"/>
  <c r="L618" i="49"/>
  <c r="AA618" i="49" s="1"/>
  <c r="L535" i="49"/>
  <c r="AA535" i="49" s="1"/>
  <c r="L519" i="49"/>
  <c r="AA519" i="49" s="1"/>
  <c r="L503" i="49"/>
  <c r="AA503" i="49" s="1"/>
  <c r="L487" i="49"/>
  <c r="AA487" i="49" s="1"/>
  <c r="L471" i="49"/>
  <c r="AA471" i="49" s="1"/>
  <c r="L455" i="49"/>
  <c r="AA455" i="49" s="1"/>
  <c r="L439" i="49"/>
  <c r="AA439" i="49" s="1"/>
  <c r="L423" i="49"/>
  <c r="AA423" i="49" s="1"/>
  <c r="L631" i="49"/>
  <c r="AA631" i="49" s="1"/>
  <c r="L651" i="49"/>
  <c r="AA651" i="49" s="1"/>
  <c r="L683" i="49"/>
  <c r="AA683" i="49" s="1"/>
  <c r="K578" i="49"/>
  <c r="Z578" i="49" s="1"/>
  <c r="K562" i="49"/>
  <c r="Z562" i="49" s="1"/>
  <c r="K546" i="49"/>
  <c r="Z546" i="49" s="1"/>
  <c r="L647" i="49"/>
  <c r="AA647" i="49" s="1"/>
  <c r="K367" i="49"/>
  <c r="Z367" i="49" s="1"/>
  <c r="L710" i="49"/>
  <c r="AA710" i="49" s="1"/>
  <c r="K770" i="49"/>
  <c r="Z770" i="49" s="1"/>
  <c r="L971" i="49"/>
  <c r="AA971" i="49" s="1"/>
  <c r="L955" i="49"/>
  <c r="AA955" i="49" s="1"/>
  <c r="K951" i="49"/>
  <c r="Z951" i="49" s="1"/>
  <c r="K947" i="49"/>
  <c r="Z947" i="49" s="1"/>
  <c r="K943" i="49"/>
  <c r="Z943" i="49" s="1"/>
  <c r="K939" i="49"/>
  <c r="Z939" i="49" s="1"/>
  <c r="K935" i="49"/>
  <c r="Z935" i="49" s="1"/>
  <c r="K931" i="49"/>
  <c r="Z931" i="49" s="1"/>
  <c r="K927" i="49"/>
  <c r="Z927" i="49" s="1"/>
  <c r="K923" i="49"/>
  <c r="Z923" i="49" s="1"/>
  <c r="K919" i="49"/>
  <c r="Z919" i="49" s="1"/>
  <c r="K915" i="49"/>
  <c r="Z915" i="49" s="1"/>
  <c r="K911" i="49"/>
  <c r="Z911" i="49" s="1"/>
  <c r="K907" i="49"/>
  <c r="Z907" i="49" s="1"/>
  <c r="K903" i="49"/>
  <c r="Z903" i="49" s="1"/>
  <c r="K899" i="49"/>
  <c r="Z899" i="49" s="1"/>
  <c r="K895" i="49"/>
  <c r="Z895" i="49" s="1"/>
  <c r="K891" i="49"/>
  <c r="Z891" i="49" s="1"/>
  <c r="K887" i="49"/>
  <c r="Z887" i="49" s="1"/>
  <c r="K883" i="49"/>
  <c r="Z883" i="49" s="1"/>
  <c r="K879" i="49"/>
  <c r="Z879" i="49" s="1"/>
  <c r="K875" i="49"/>
  <c r="Z875" i="49" s="1"/>
  <c r="K871" i="49"/>
  <c r="Z871" i="49" s="1"/>
  <c r="K867" i="49"/>
  <c r="Z867" i="49" s="1"/>
  <c r="K863" i="49"/>
  <c r="Z863" i="49" s="1"/>
  <c r="K953" i="49"/>
  <c r="Z953" i="49" s="1"/>
  <c r="K949" i="49"/>
  <c r="Z949" i="49" s="1"/>
  <c r="K945" i="49"/>
  <c r="Z945" i="49" s="1"/>
  <c r="K941" i="49"/>
  <c r="Z941" i="49" s="1"/>
  <c r="K937" i="49"/>
  <c r="Z937" i="49" s="1"/>
  <c r="K933" i="49"/>
  <c r="Z933" i="49" s="1"/>
  <c r="K929" i="49"/>
  <c r="Z929" i="49" s="1"/>
  <c r="K925" i="49"/>
  <c r="Z925" i="49" s="1"/>
  <c r="K921" i="49"/>
  <c r="Z921" i="49" s="1"/>
  <c r="K917" i="49"/>
  <c r="Z917" i="49" s="1"/>
  <c r="K913" i="49"/>
  <c r="Z913" i="49" s="1"/>
  <c r="K909" i="49"/>
  <c r="Z909" i="49" s="1"/>
  <c r="K905" i="49"/>
  <c r="Z905" i="49" s="1"/>
  <c r="K901" i="49"/>
  <c r="Z901" i="49" s="1"/>
  <c r="K897" i="49"/>
  <c r="Z897" i="49" s="1"/>
  <c r="K893" i="49"/>
  <c r="Z893" i="49" s="1"/>
  <c r="K889" i="49"/>
  <c r="Z889" i="49" s="1"/>
  <c r="K885" i="49"/>
  <c r="Z885" i="49" s="1"/>
  <c r="K881" i="49"/>
  <c r="Z881" i="49" s="1"/>
  <c r="K877" i="49"/>
  <c r="Z877" i="49" s="1"/>
  <c r="K873" i="49"/>
  <c r="Z873" i="49" s="1"/>
  <c r="K869" i="49"/>
  <c r="Z869" i="49" s="1"/>
  <c r="K865" i="49"/>
  <c r="Z865" i="49" s="1"/>
  <c r="K861" i="49"/>
  <c r="Z861" i="49" s="1"/>
  <c r="K853" i="49"/>
  <c r="Z853" i="49" s="1"/>
  <c r="K845" i="49"/>
  <c r="Z845" i="49" s="1"/>
  <c r="K837" i="49"/>
  <c r="Z837" i="49" s="1"/>
  <c r="K857" i="49"/>
  <c r="Z857" i="49" s="1"/>
  <c r="K992" i="49"/>
  <c r="Z992" i="49" s="1"/>
  <c r="L980" i="49"/>
  <c r="AA980" i="49" s="1"/>
  <c r="L968" i="49"/>
  <c r="AA968" i="49" s="1"/>
  <c r="L956" i="49"/>
  <c r="AA956" i="49" s="1"/>
  <c r="K761" i="49"/>
  <c r="Z761" i="49" s="1"/>
  <c r="K849" i="49"/>
  <c r="Z849" i="49" s="1"/>
  <c r="K841" i="49"/>
  <c r="Z841" i="49" s="1"/>
  <c r="K833" i="49"/>
  <c r="Z833" i="49" s="1"/>
  <c r="K1024" i="49"/>
  <c r="Z1024" i="49" s="1"/>
  <c r="K1008" i="49"/>
  <c r="Z1008" i="49" s="1"/>
  <c r="L976" i="49"/>
  <c r="AA976" i="49" s="1"/>
  <c r="L972" i="49"/>
  <c r="AA972" i="49" s="1"/>
  <c r="L964" i="49"/>
  <c r="AA964" i="49" s="1"/>
  <c r="L960" i="49"/>
  <c r="AA960" i="49" s="1"/>
  <c r="L977" i="49"/>
  <c r="AA977" i="49" s="1"/>
  <c r="L961" i="49"/>
  <c r="AA961" i="49" s="1"/>
  <c r="K779" i="49"/>
  <c r="Z779" i="49" s="1"/>
  <c r="K763" i="49"/>
  <c r="Z763" i="49" s="1"/>
  <c r="K1035" i="49"/>
  <c r="Z1035" i="49" s="1"/>
  <c r="K1019" i="49"/>
  <c r="Z1019" i="49" s="1"/>
  <c r="K1003" i="49"/>
  <c r="Z1003" i="49" s="1"/>
  <c r="K987" i="49"/>
  <c r="Z987" i="49" s="1"/>
  <c r="K954" i="49"/>
  <c r="Z954" i="49" s="1"/>
  <c r="K950" i="49"/>
  <c r="Z950" i="49" s="1"/>
  <c r="K946" i="49"/>
  <c r="Z946" i="49" s="1"/>
  <c r="K942" i="49"/>
  <c r="Z942" i="49" s="1"/>
  <c r="K938" i="49"/>
  <c r="Z938" i="49" s="1"/>
  <c r="K934" i="49"/>
  <c r="Z934" i="49" s="1"/>
  <c r="K930" i="49"/>
  <c r="Z930" i="49" s="1"/>
  <c r="K926" i="49"/>
  <c r="Z926" i="49" s="1"/>
  <c r="K922" i="49"/>
  <c r="Z922" i="49" s="1"/>
  <c r="K918" i="49"/>
  <c r="Z918" i="49" s="1"/>
  <c r="K914" i="49"/>
  <c r="Z914" i="49" s="1"/>
  <c r="K910" i="49"/>
  <c r="Z910" i="49" s="1"/>
  <c r="K906" i="49"/>
  <c r="Z906" i="49" s="1"/>
  <c r="K902" i="49"/>
  <c r="Z902" i="49" s="1"/>
  <c r="K898" i="49"/>
  <c r="Z898" i="49" s="1"/>
  <c r="K894" i="49"/>
  <c r="Z894" i="49" s="1"/>
  <c r="K890" i="49"/>
  <c r="Z890" i="49" s="1"/>
  <c r="K886" i="49"/>
  <c r="Z886" i="49" s="1"/>
  <c r="K882" i="49"/>
  <c r="Z882" i="49" s="1"/>
  <c r="K878" i="49"/>
  <c r="Z878" i="49" s="1"/>
  <c r="K874" i="49"/>
  <c r="Z874" i="49" s="1"/>
  <c r="K870" i="49"/>
  <c r="Z870" i="49" s="1"/>
  <c r="K866" i="49"/>
  <c r="Z866" i="49" s="1"/>
  <c r="K862" i="49"/>
  <c r="Z862" i="49" s="1"/>
  <c r="L801" i="49"/>
  <c r="AA801" i="49" s="1"/>
  <c r="K803" i="49"/>
  <c r="Z803" i="49" s="1"/>
  <c r="L727" i="49"/>
  <c r="AA727" i="49" s="1"/>
  <c r="K727" i="49"/>
  <c r="Z727" i="49" s="1"/>
  <c r="K1072" i="49"/>
  <c r="Z1072" i="49" s="1"/>
  <c r="K1056" i="49"/>
  <c r="Z1056" i="49" s="1"/>
  <c r="K1044" i="49"/>
  <c r="Z1044" i="49" s="1"/>
  <c r="L1073" i="49"/>
  <c r="AA1073" i="49" s="1"/>
  <c r="L1057" i="49"/>
  <c r="AA1057" i="49" s="1"/>
  <c r="L1041" i="49"/>
  <c r="AA1041" i="49" s="1"/>
  <c r="L1013" i="49"/>
  <c r="AA1013" i="49" s="1"/>
  <c r="K854" i="49"/>
  <c r="Z854" i="49" s="1"/>
  <c r="K838" i="49"/>
  <c r="Z838" i="49" s="1"/>
  <c r="L1000" i="49"/>
  <c r="AA1000" i="49" s="1"/>
  <c r="L1028" i="49"/>
  <c r="AA1028" i="49" s="1"/>
  <c r="L818" i="49"/>
  <c r="AA818" i="49" s="1"/>
  <c r="L802" i="49"/>
  <c r="AA802" i="49" s="1"/>
  <c r="K1080" i="49"/>
  <c r="Z1080" i="49" s="1"/>
  <c r="K1076" i="49"/>
  <c r="Z1076" i="49" s="1"/>
  <c r="K1064" i="49"/>
  <c r="Z1064" i="49" s="1"/>
  <c r="K1060" i="49"/>
  <c r="Z1060" i="49" s="1"/>
  <c r="K1048" i="49"/>
  <c r="Z1048" i="49" s="1"/>
  <c r="K1040" i="49"/>
  <c r="Z1040" i="49" s="1"/>
  <c r="L1077" i="49"/>
  <c r="AA1077" i="49" s="1"/>
  <c r="L1069" i="49"/>
  <c r="AA1069" i="49" s="1"/>
  <c r="L1061" i="49"/>
  <c r="AA1061" i="49" s="1"/>
  <c r="L1053" i="49"/>
  <c r="AA1053" i="49" s="1"/>
  <c r="L1045" i="49"/>
  <c r="AA1045" i="49" s="1"/>
  <c r="L1037" i="49"/>
  <c r="AA1037" i="49" s="1"/>
  <c r="L1021" i="49"/>
  <c r="AA1021" i="49" s="1"/>
  <c r="L1005" i="49"/>
  <c r="AA1005" i="49" s="1"/>
  <c r="L989" i="49"/>
  <c r="AA989" i="49" s="1"/>
  <c r="K850" i="49"/>
  <c r="Z850" i="49" s="1"/>
  <c r="K846" i="49"/>
  <c r="Z846" i="49" s="1"/>
  <c r="K834" i="49"/>
  <c r="Z834" i="49" s="1"/>
  <c r="K830" i="49"/>
  <c r="Z830" i="49" s="1"/>
  <c r="L1016" i="49"/>
  <c r="AA1016" i="49" s="1"/>
  <c r="L984" i="49"/>
  <c r="AA984" i="49" s="1"/>
  <c r="L829" i="49"/>
  <c r="AA829" i="49" s="1"/>
  <c r="L786" i="49"/>
  <c r="AA786" i="49" s="1"/>
  <c r="L1012" i="49"/>
  <c r="AA1012" i="49" s="1"/>
  <c r="L979" i="49"/>
  <c r="AA979" i="49" s="1"/>
  <c r="L963" i="49"/>
  <c r="AA963" i="49" s="1"/>
  <c r="K1068" i="49"/>
  <c r="Z1068" i="49" s="1"/>
  <c r="K1052" i="49"/>
  <c r="Z1052" i="49" s="1"/>
  <c r="L1081" i="49"/>
  <c r="AA1081" i="49" s="1"/>
  <c r="L1065" i="49"/>
  <c r="AA1065" i="49" s="1"/>
  <c r="L1049" i="49"/>
  <c r="AA1049" i="49" s="1"/>
  <c r="L1029" i="49"/>
  <c r="AA1029" i="49" s="1"/>
  <c r="L997" i="49"/>
  <c r="AA997" i="49" s="1"/>
  <c r="L969" i="49"/>
  <c r="AA969" i="49" s="1"/>
  <c r="K858" i="49"/>
  <c r="Z858" i="49" s="1"/>
  <c r="K842" i="49"/>
  <c r="Z842" i="49" s="1"/>
  <c r="L1032" i="49"/>
  <c r="AA1032" i="49" s="1"/>
  <c r="K771" i="49"/>
  <c r="Z771" i="49" s="1"/>
  <c r="K819" i="49"/>
  <c r="Z819" i="49" s="1"/>
  <c r="K787" i="49"/>
  <c r="Z787" i="49" s="1"/>
  <c r="L981" i="49"/>
  <c r="AA981" i="49" s="1"/>
  <c r="L965" i="49"/>
  <c r="AA965" i="49" s="1"/>
  <c r="K952" i="49"/>
  <c r="Z952" i="49" s="1"/>
  <c r="K948" i="49"/>
  <c r="Z948" i="49" s="1"/>
  <c r="K944" i="49"/>
  <c r="Z944" i="49" s="1"/>
  <c r="K940" i="49"/>
  <c r="Z940" i="49" s="1"/>
  <c r="K936" i="49"/>
  <c r="Z936" i="49" s="1"/>
  <c r="K932" i="49"/>
  <c r="Z932" i="49" s="1"/>
  <c r="K928" i="49"/>
  <c r="Z928" i="49" s="1"/>
  <c r="K924" i="49"/>
  <c r="Z924" i="49" s="1"/>
  <c r="K920" i="49"/>
  <c r="Z920" i="49" s="1"/>
  <c r="K916" i="49"/>
  <c r="Z916" i="49" s="1"/>
  <c r="K912" i="49"/>
  <c r="Z912" i="49" s="1"/>
  <c r="K908" i="49"/>
  <c r="Z908" i="49" s="1"/>
  <c r="K904" i="49"/>
  <c r="Z904" i="49" s="1"/>
  <c r="K900" i="49"/>
  <c r="Z900" i="49" s="1"/>
  <c r="K896" i="49"/>
  <c r="Z896" i="49" s="1"/>
  <c r="K892" i="49"/>
  <c r="Z892" i="49" s="1"/>
  <c r="K888" i="49"/>
  <c r="Z888" i="49" s="1"/>
  <c r="K884" i="49"/>
  <c r="Z884" i="49" s="1"/>
  <c r="K880" i="49"/>
  <c r="Z880" i="49" s="1"/>
  <c r="K876" i="49"/>
  <c r="Z876" i="49" s="1"/>
  <c r="K872" i="49"/>
  <c r="Z872" i="49" s="1"/>
  <c r="K868" i="49"/>
  <c r="Z868" i="49" s="1"/>
  <c r="K864" i="49"/>
  <c r="Z864" i="49" s="1"/>
  <c r="K860" i="49"/>
  <c r="Z860" i="49" s="1"/>
  <c r="K856" i="49"/>
  <c r="Z856" i="49" s="1"/>
  <c r="K852" i="49"/>
  <c r="Z852" i="49" s="1"/>
  <c r="K848" i="49"/>
  <c r="Z848" i="49" s="1"/>
  <c r="K844" i="49"/>
  <c r="Z844" i="49" s="1"/>
  <c r="K840" i="49"/>
  <c r="Z840" i="49" s="1"/>
  <c r="K836" i="49"/>
  <c r="Z836" i="49" s="1"/>
  <c r="K832" i="49"/>
  <c r="Z832" i="49" s="1"/>
  <c r="K767" i="49"/>
  <c r="Z767" i="49" s="1"/>
  <c r="K827" i="49"/>
  <c r="Z827" i="49" s="1"/>
  <c r="K783" i="49"/>
  <c r="Z783" i="49" s="1"/>
  <c r="K751" i="49"/>
  <c r="Z751" i="49" s="1"/>
  <c r="L781" i="49"/>
  <c r="AA781" i="49" s="1"/>
  <c r="K990" i="49"/>
  <c r="Z990" i="49" s="1"/>
  <c r="L757" i="49"/>
  <c r="AA757" i="49" s="1"/>
  <c r="L729" i="49"/>
  <c r="AA729" i="49" s="1"/>
  <c r="L769" i="49"/>
  <c r="AA769" i="49" s="1"/>
  <c r="K766" i="49"/>
  <c r="Z766" i="49" s="1"/>
  <c r="L759" i="49"/>
  <c r="AA759" i="49" s="1"/>
  <c r="L775" i="49"/>
  <c r="AA775" i="49" s="1"/>
  <c r="K736" i="49"/>
  <c r="Z736" i="49" s="1"/>
  <c r="K752" i="49"/>
  <c r="Z752" i="49" s="1"/>
  <c r="K789" i="49"/>
  <c r="Z789" i="49" s="1"/>
  <c r="K805" i="49"/>
  <c r="Z805" i="49" s="1"/>
  <c r="K821" i="49"/>
  <c r="Z821" i="49" s="1"/>
  <c r="L760" i="49"/>
  <c r="AA760" i="49" s="1"/>
  <c r="L768" i="49"/>
  <c r="AA768" i="49" s="1"/>
  <c r="L776" i="49"/>
  <c r="AA776" i="49" s="1"/>
  <c r="L791" i="49"/>
  <c r="AA791" i="49" s="1"/>
  <c r="L799" i="49"/>
  <c r="AA799" i="49" s="1"/>
  <c r="L807" i="49"/>
  <c r="AA807" i="49" s="1"/>
  <c r="L815" i="49"/>
  <c r="AA815" i="49" s="1"/>
  <c r="L823" i="49"/>
  <c r="AA823" i="49" s="1"/>
  <c r="K1022" i="49"/>
  <c r="Z1022" i="49" s="1"/>
  <c r="K793" i="49"/>
  <c r="Z793" i="49" s="1"/>
  <c r="K809" i="49"/>
  <c r="Z809" i="49" s="1"/>
  <c r="K825" i="49"/>
  <c r="Z825" i="49" s="1"/>
  <c r="K800" i="49"/>
  <c r="Z800" i="49" s="1"/>
  <c r="K816" i="49"/>
  <c r="Z816" i="49" s="1"/>
  <c r="L862" i="49"/>
  <c r="AA862" i="49" s="1"/>
  <c r="L878" i="49"/>
  <c r="AA878" i="49" s="1"/>
  <c r="L882" i="49"/>
  <c r="AA882" i="49" s="1"/>
  <c r="L886" i="49"/>
  <c r="AA886" i="49" s="1"/>
  <c r="L890" i="49"/>
  <c r="AA890" i="49" s="1"/>
  <c r="L894" i="49"/>
  <c r="AA894" i="49" s="1"/>
  <c r="L898" i="49"/>
  <c r="AA898" i="49" s="1"/>
  <c r="L902" i="49"/>
  <c r="AA902" i="49" s="1"/>
  <c r="L906" i="49"/>
  <c r="AA906" i="49" s="1"/>
  <c r="L910" i="49"/>
  <c r="AA910" i="49" s="1"/>
  <c r="L914" i="49"/>
  <c r="AA914" i="49" s="1"/>
  <c r="L918" i="49"/>
  <c r="AA918" i="49" s="1"/>
  <c r="L922" i="49"/>
  <c r="AA922" i="49" s="1"/>
  <c r="L930" i="49"/>
  <c r="AA930" i="49" s="1"/>
  <c r="L938" i="49"/>
  <c r="AA938" i="49" s="1"/>
  <c r="L946" i="49"/>
  <c r="AA946" i="49" s="1"/>
  <c r="L954" i="49"/>
  <c r="AA954" i="49" s="1"/>
  <c r="K1079" i="49"/>
  <c r="Z1079" i="49" s="1"/>
  <c r="K1075" i="49"/>
  <c r="Z1075" i="49" s="1"/>
  <c r="K1071" i="49"/>
  <c r="Z1071" i="49" s="1"/>
  <c r="K1067" i="49"/>
  <c r="Z1067" i="49" s="1"/>
  <c r="K1063" i="49"/>
  <c r="Z1063" i="49" s="1"/>
  <c r="K1059" i="49"/>
  <c r="Z1059" i="49" s="1"/>
  <c r="K1055" i="49"/>
  <c r="Z1055" i="49" s="1"/>
  <c r="K1051" i="49"/>
  <c r="Z1051" i="49" s="1"/>
  <c r="K1047" i="49"/>
  <c r="Z1047" i="49" s="1"/>
  <c r="K1043" i="49"/>
  <c r="Z1043" i="49" s="1"/>
  <c r="K1039" i="49"/>
  <c r="Z1039" i="49" s="1"/>
  <c r="L1080" i="49"/>
  <c r="AA1080" i="49" s="1"/>
  <c r="L1076" i="49"/>
  <c r="AA1076" i="49" s="1"/>
  <c r="L1072" i="49"/>
  <c r="AA1072" i="49" s="1"/>
  <c r="L1068" i="49"/>
  <c r="AA1068" i="49" s="1"/>
  <c r="L1064" i="49"/>
  <c r="AA1064" i="49" s="1"/>
  <c r="L1060" i="49"/>
  <c r="AA1060" i="49" s="1"/>
  <c r="L1056" i="49"/>
  <c r="AA1056" i="49" s="1"/>
  <c r="L1052" i="49"/>
  <c r="AA1052" i="49" s="1"/>
  <c r="L1048" i="49"/>
  <c r="AA1048" i="49" s="1"/>
  <c r="L1044" i="49"/>
  <c r="AA1044" i="49" s="1"/>
  <c r="L1040" i="49"/>
  <c r="AA1040" i="49" s="1"/>
  <c r="L983" i="49"/>
  <c r="AA983" i="49" s="1"/>
  <c r="L975" i="49"/>
  <c r="AA975" i="49" s="1"/>
  <c r="L967" i="49"/>
  <c r="AA967" i="49" s="1"/>
  <c r="L959" i="49"/>
  <c r="AA959" i="49" s="1"/>
  <c r="L1034" i="49"/>
  <c r="AA1034" i="49" s="1"/>
  <c r="L1026" i="49"/>
  <c r="AA1026" i="49" s="1"/>
  <c r="L1018" i="49"/>
  <c r="AA1018" i="49" s="1"/>
  <c r="L1010" i="49"/>
  <c r="AA1010" i="49" s="1"/>
  <c r="L1002" i="49"/>
  <c r="AA1002" i="49" s="1"/>
  <c r="L994" i="49"/>
  <c r="AA994" i="49" s="1"/>
  <c r="L986" i="49"/>
  <c r="AA986" i="49" s="1"/>
  <c r="L1031" i="49"/>
  <c r="AA1031" i="49" s="1"/>
  <c r="L1023" i="49"/>
  <c r="AA1023" i="49" s="1"/>
  <c r="L1015" i="49"/>
  <c r="AA1015" i="49" s="1"/>
  <c r="L1007" i="49"/>
  <c r="AA1007" i="49" s="1"/>
  <c r="L999" i="49"/>
  <c r="AA999" i="49" s="1"/>
  <c r="L991" i="49"/>
  <c r="AA991" i="49" s="1"/>
  <c r="L821" i="49"/>
  <c r="AA821" i="49" s="1"/>
  <c r="L789" i="49"/>
  <c r="AA789" i="49" s="1"/>
  <c r="L996" i="49"/>
  <c r="AA996" i="49" s="1"/>
  <c r="L814" i="49"/>
  <c r="AA814" i="49" s="1"/>
  <c r="L798" i="49"/>
  <c r="AA798" i="49" s="1"/>
  <c r="K777" i="49"/>
  <c r="Z777" i="49" s="1"/>
  <c r="K739" i="49"/>
  <c r="Z739" i="49" s="1"/>
  <c r="L747" i="49"/>
  <c r="AA747" i="49" s="1"/>
  <c r="L740" i="49"/>
  <c r="AA740" i="49" s="1"/>
  <c r="K772" i="49"/>
  <c r="Z772" i="49" s="1"/>
  <c r="L982" i="49"/>
  <c r="AA982" i="49" s="1"/>
  <c r="L970" i="49"/>
  <c r="AA970" i="49" s="1"/>
  <c r="L962" i="49"/>
  <c r="AA962" i="49" s="1"/>
  <c r="K1004" i="49"/>
  <c r="Z1004" i="49" s="1"/>
  <c r="L739" i="49"/>
  <c r="AA739" i="49" s="1"/>
  <c r="L803" i="49"/>
  <c r="AA803" i="49" s="1"/>
  <c r="L866" i="49"/>
  <c r="AA866" i="49" s="1"/>
  <c r="K993" i="49"/>
  <c r="Z993" i="49" s="1"/>
  <c r="K1017" i="49"/>
  <c r="Z1017" i="49" s="1"/>
  <c r="L978" i="49"/>
  <c r="AA978" i="49" s="1"/>
  <c r="L974" i="49"/>
  <c r="AA974" i="49" s="1"/>
  <c r="L966" i="49"/>
  <c r="AA966" i="49" s="1"/>
  <c r="L958" i="49"/>
  <c r="AA958" i="49" s="1"/>
  <c r="K1036" i="49"/>
  <c r="Z1036" i="49" s="1"/>
  <c r="K1020" i="49"/>
  <c r="Z1020" i="49" s="1"/>
  <c r="K988" i="49"/>
  <c r="Z988" i="49" s="1"/>
  <c r="K743" i="49"/>
  <c r="Z743" i="49" s="1"/>
  <c r="K738" i="49"/>
  <c r="Z738" i="49" s="1"/>
  <c r="K754" i="49"/>
  <c r="Z754" i="49" s="1"/>
  <c r="K741" i="49"/>
  <c r="Z741" i="49" s="1"/>
  <c r="K985" i="49"/>
  <c r="Z985" i="49" s="1"/>
  <c r="K1001" i="49"/>
  <c r="Z1001" i="49" s="1"/>
  <c r="K1009" i="49"/>
  <c r="Z1009" i="49" s="1"/>
  <c r="K1025" i="49"/>
  <c r="Z1025" i="49" s="1"/>
  <c r="K1033" i="49"/>
  <c r="Z1033" i="49" s="1"/>
  <c r="K859" i="49"/>
  <c r="Z859" i="49" s="1"/>
  <c r="K851" i="49"/>
  <c r="Z851" i="49" s="1"/>
  <c r="K843" i="49"/>
  <c r="Z843" i="49" s="1"/>
  <c r="K835" i="49"/>
  <c r="Z835" i="49" s="1"/>
  <c r="L805" i="49"/>
  <c r="AA805" i="49" s="1"/>
  <c r="K773" i="49"/>
  <c r="Z773" i="49" s="1"/>
  <c r="K765" i="49"/>
  <c r="Z765" i="49" s="1"/>
  <c r="K731" i="49"/>
  <c r="Z731" i="49" s="1"/>
  <c r="L755" i="49"/>
  <c r="AA755" i="49" s="1"/>
  <c r="L733" i="49"/>
  <c r="AA733" i="49" s="1"/>
  <c r="K794" i="49"/>
  <c r="Z794" i="49" s="1"/>
  <c r="L728" i="49"/>
  <c r="AA728" i="49" s="1"/>
  <c r="L736" i="49"/>
  <c r="AA736" i="49" s="1"/>
  <c r="L752" i="49"/>
  <c r="AA752" i="49" s="1"/>
  <c r="K762" i="49"/>
  <c r="Z762" i="49" s="1"/>
  <c r="K778" i="49"/>
  <c r="Z778" i="49" s="1"/>
  <c r="L787" i="49"/>
  <c r="AA787" i="49" s="1"/>
  <c r="L819" i="49"/>
  <c r="AA819" i="49" s="1"/>
  <c r="L734" i="49"/>
  <c r="AA734" i="49" s="1"/>
  <c r="K740" i="49"/>
  <c r="Z740" i="49" s="1"/>
  <c r="K745" i="49"/>
  <c r="Z745" i="49" s="1"/>
  <c r="L750" i="49"/>
  <c r="AA750" i="49" s="1"/>
  <c r="K756" i="49"/>
  <c r="Z756" i="49" s="1"/>
  <c r="K764" i="49"/>
  <c r="Z764" i="49" s="1"/>
  <c r="K780" i="49"/>
  <c r="Z780" i="49" s="1"/>
  <c r="L766" i="49"/>
  <c r="AA766" i="49" s="1"/>
  <c r="L774" i="49"/>
  <c r="AA774" i="49" s="1"/>
  <c r="L782" i="49"/>
  <c r="AA782" i="49" s="1"/>
  <c r="K796" i="49"/>
  <c r="Z796" i="49" s="1"/>
  <c r="K812" i="49"/>
  <c r="Z812" i="49" s="1"/>
  <c r="K828" i="49"/>
  <c r="Z828" i="49" s="1"/>
  <c r="L865" i="49"/>
  <c r="AA865" i="49" s="1"/>
  <c r="L881" i="49"/>
  <c r="AA881" i="49" s="1"/>
  <c r="L889" i="49"/>
  <c r="AA889" i="49" s="1"/>
  <c r="L897" i="49"/>
  <c r="AA897" i="49" s="1"/>
  <c r="L905" i="49"/>
  <c r="AA905" i="49" s="1"/>
  <c r="L913" i="49"/>
  <c r="AA913" i="49" s="1"/>
  <c r="L921" i="49"/>
  <c r="AA921" i="49" s="1"/>
  <c r="L929" i="49"/>
  <c r="AA929" i="49" s="1"/>
  <c r="L937" i="49"/>
  <c r="AA937" i="49" s="1"/>
  <c r="L945" i="49"/>
  <c r="AA945" i="49" s="1"/>
  <c r="L953" i="49"/>
  <c r="AA953" i="49" s="1"/>
  <c r="L34" i="49"/>
  <c r="AA34" i="49" s="1"/>
  <c r="L18" i="49"/>
  <c r="AA18" i="49" s="1"/>
  <c r="K60" i="49"/>
  <c r="Z60" i="49" s="1"/>
  <c r="K150" i="49"/>
  <c r="Z150" i="49" s="1"/>
  <c r="L87" i="49"/>
  <c r="AA87" i="49" s="1"/>
  <c r="L63" i="49"/>
  <c r="AA63" i="49" s="1"/>
  <c r="L55" i="49"/>
  <c r="AA55" i="49" s="1"/>
  <c r="L39" i="49"/>
  <c r="AA39" i="49" s="1"/>
  <c r="L31" i="49"/>
  <c r="AA31" i="49" s="1"/>
  <c r="L15" i="49"/>
  <c r="AA15" i="49" s="1"/>
  <c r="L118" i="49"/>
  <c r="AA118" i="49" s="1"/>
  <c r="L108" i="49"/>
  <c r="AA108" i="49" s="1"/>
  <c r="L142" i="49"/>
  <c r="AA142" i="49" s="1"/>
  <c r="K85" i="49"/>
  <c r="Z85" i="49" s="1"/>
  <c r="K77" i="49"/>
  <c r="Z77" i="49" s="1"/>
  <c r="K69" i="49"/>
  <c r="Z69" i="49" s="1"/>
  <c r="K61" i="49"/>
  <c r="Z61" i="49" s="1"/>
  <c r="K53" i="49"/>
  <c r="Z53" i="49" s="1"/>
  <c r="K45" i="49"/>
  <c r="Z45" i="49" s="1"/>
  <c r="K37" i="49"/>
  <c r="Z37" i="49" s="1"/>
  <c r="K29" i="49"/>
  <c r="Z29" i="49" s="1"/>
  <c r="K21" i="49"/>
  <c r="Z21" i="49" s="1"/>
  <c r="K13" i="49"/>
  <c r="Z13" i="49" s="1"/>
  <c r="L78" i="49"/>
  <c r="AA78" i="49" s="1"/>
  <c r="L62" i="49"/>
  <c r="AA62" i="49" s="1"/>
  <c r="L46" i="49"/>
  <c r="AA46" i="49" s="1"/>
  <c r="L26" i="49"/>
  <c r="AA26" i="49" s="1"/>
  <c r="L10" i="49"/>
  <c r="AA10" i="49" s="1"/>
  <c r="K18" i="49"/>
  <c r="Z18" i="49" s="1"/>
  <c r="K34" i="49"/>
  <c r="Z34" i="49" s="1"/>
  <c r="K159" i="49"/>
  <c r="Z159" i="49" s="1"/>
  <c r="K143" i="49"/>
  <c r="Z143" i="49" s="1"/>
  <c r="L198" i="49"/>
  <c r="AA198" i="49" s="1"/>
  <c r="L182" i="49"/>
  <c r="AA182" i="49" s="1"/>
  <c r="L351" i="49"/>
  <c r="AA351" i="49" s="1"/>
  <c r="L335" i="49"/>
  <c r="AA335" i="49" s="1"/>
  <c r="L287" i="49"/>
  <c r="AA287" i="49" s="1"/>
  <c r="L231" i="49"/>
  <c r="AA231" i="49" s="1"/>
  <c r="L167" i="49"/>
  <c r="AA167" i="49" s="1"/>
  <c r="K240" i="49"/>
  <c r="Z240" i="49" s="1"/>
  <c r="L126" i="49"/>
  <c r="AA126" i="49" s="1"/>
  <c r="K10" i="49"/>
  <c r="Z10" i="49" s="1"/>
  <c r="K26" i="49"/>
  <c r="Z26" i="49" s="1"/>
  <c r="K138" i="49"/>
  <c r="Z138" i="49" s="1"/>
  <c r="K106" i="49"/>
  <c r="Z106" i="49" s="1"/>
  <c r="K91" i="49"/>
  <c r="Z91" i="49" s="1"/>
  <c r="K83" i="49"/>
  <c r="Z83" i="49" s="1"/>
  <c r="K75" i="49"/>
  <c r="Z75" i="49" s="1"/>
  <c r="K67" i="49"/>
  <c r="Z67" i="49" s="1"/>
  <c r="K59" i="49"/>
  <c r="Z59" i="49" s="1"/>
  <c r="K51" i="49"/>
  <c r="Z51" i="49" s="1"/>
  <c r="K43" i="49"/>
  <c r="Z43" i="49" s="1"/>
  <c r="K35" i="49"/>
  <c r="Z35" i="49" s="1"/>
  <c r="K27" i="49"/>
  <c r="Z27" i="49" s="1"/>
  <c r="K19" i="49"/>
  <c r="Z19" i="49" s="1"/>
  <c r="K11" i="49"/>
  <c r="Z11" i="49" s="1"/>
  <c r="K128" i="49"/>
  <c r="Z128" i="49" s="1"/>
  <c r="K96" i="49"/>
  <c r="Z96" i="49" s="1"/>
  <c r="K14" i="49"/>
  <c r="Z14" i="49" s="1"/>
  <c r="K30" i="49"/>
  <c r="Z30" i="49" s="1"/>
  <c r="L326" i="49"/>
  <c r="AA326" i="49" s="1"/>
  <c r="K126" i="49"/>
  <c r="Z126" i="49" s="1"/>
  <c r="K118" i="49"/>
  <c r="Z118" i="49" s="1"/>
  <c r="K142" i="49"/>
  <c r="Z142" i="49" s="1"/>
  <c r="L235" i="49"/>
  <c r="AA235" i="49" s="1"/>
  <c r="L227" i="49"/>
  <c r="AA227" i="49" s="1"/>
  <c r="L195" i="49"/>
  <c r="AA195" i="49" s="1"/>
  <c r="L179" i="49"/>
  <c r="AA179" i="49" s="1"/>
  <c r="L85" i="49"/>
  <c r="AA85" i="49" s="1"/>
  <c r="L77" i="49"/>
  <c r="AA77" i="49" s="1"/>
  <c r="L69" i="49"/>
  <c r="AA69" i="49" s="1"/>
  <c r="L61" i="49"/>
  <c r="AA61" i="49" s="1"/>
  <c r="L53" i="49"/>
  <c r="AA53" i="49" s="1"/>
  <c r="L45" i="49"/>
  <c r="AA45" i="49" s="1"/>
  <c r="L37" i="49"/>
  <c r="AA37" i="49" s="1"/>
  <c r="L29" i="49"/>
  <c r="AA29" i="49" s="1"/>
  <c r="L21" i="49"/>
  <c r="AA21" i="49" s="1"/>
  <c r="L13" i="49"/>
  <c r="AA13" i="49" s="1"/>
  <c r="L128" i="49"/>
  <c r="AA128" i="49" s="1"/>
  <c r="L96" i="49"/>
  <c r="AA96" i="49" s="1"/>
  <c r="K124" i="49"/>
  <c r="Z124" i="49" s="1"/>
  <c r="L84" i="49"/>
  <c r="AA84" i="49" s="1"/>
  <c r="L68" i="49"/>
  <c r="AA68" i="49" s="1"/>
  <c r="L52" i="49"/>
  <c r="AA52" i="49" s="1"/>
  <c r="L36" i="49"/>
  <c r="AA36" i="49" s="1"/>
  <c r="L20" i="49"/>
  <c r="AA20" i="49" s="1"/>
  <c r="L138" i="49"/>
  <c r="AA138" i="49" s="1"/>
  <c r="L114" i="49"/>
  <c r="AA114" i="49" s="1"/>
  <c r="L106" i="49"/>
  <c r="AA106" i="49" s="1"/>
  <c r="K93" i="49"/>
  <c r="Z93" i="49" s="1"/>
  <c r="K92" i="49"/>
  <c r="Z92" i="49" s="1"/>
  <c r="L76" i="49"/>
  <c r="AA76" i="49" s="1"/>
  <c r="L60" i="49"/>
  <c r="AA60" i="49" s="1"/>
  <c r="L44" i="49"/>
  <c r="AA44" i="49" s="1"/>
  <c r="L28" i="49"/>
  <c r="AA28" i="49" s="1"/>
  <c r="L12" i="49"/>
  <c r="AA12" i="49" s="1"/>
  <c r="L122" i="49"/>
  <c r="AA122" i="49" s="1"/>
  <c r="K101" i="49"/>
  <c r="Z101" i="49" s="1"/>
  <c r="L94" i="49"/>
  <c r="AA94" i="49" s="1"/>
  <c r="L250" i="49"/>
  <c r="AA250" i="49" s="1"/>
  <c r="K100" i="49"/>
  <c r="Z100" i="49" s="1"/>
  <c r="L140" i="49"/>
  <c r="AA140" i="49" s="1"/>
  <c r="L116" i="49"/>
  <c r="AA116" i="49" s="1"/>
  <c r="L158" i="49"/>
  <c r="AA158" i="49" s="1"/>
  <c r="L262" i="49"/>
  <c r="AA262" i="49" s="1"/>
  <c r="L254" i="49"/>
  <c r="AA254" i="49" s="1"/>
  <c r="K120" i="49"/>
  <c r="Z120" i="49" s="1"/>
  <c r="L100" i="49"/>
  <c r="AA100" i="49" s="1"/>
  <c r="K16" i="49"/>
  <c r="Z16" i="49" s="1"/>
  <c r="K64" i="49"/>
  <c r="Z64" i="49" s="1"/>
  <c r="K80" i="49"/>
  <c r="Z80" i="49" s="1"/>
  <c r="K110" i="49"/>
  <c r="Z110" i="49" s="1"/>
  <c r="L88" i="49"/>
  <c r="AA88" i="49" s="1"/>
  <c r="L72" i="49"/>
  <c r="AA72" i="49" s="1"/>
  <c r="L56" i="49"/>
  <c r="AA56" i="49" s="1"/>
  <c r="L40" i="49"/>
  <c r="AA40" i="49" s="1"/>
  <c r="L24" i="49"/>
  <c r="AA24" i="49" s="1"/>
  <c r="L98" i="49"/>
  <c r="AA98" i="49" s="1"/>
  <c r="K109" i="49"/>
  <c r="Z109" i="49" s="1"/>
  <c r="K158" i="49"/>
  <c r="Z158" i="49" s="1"/>
  <c r="L89" i="49"/>
  <c r="AA89" i="49" s="1"/>
  <c r="L81" i="49"/>
  <c r="AA81" i="49" s="1"/>
  <c r="L73" i="49"/>
  <c r="AA73" i="49" s="1"/>
  <c r="L65" i="49"/>
  <c r="AA65" i="49" s="1"/>
  <c r="L57" i="49"/>
  <c r="AA57" i="49" s="1"/>
  <c r="L49" i="49"/>
  <c r="AA49" i="49" s="1"/>
  <c r="L41" i="49"/>
  <c r="AA41" i="49" s="1"/>
  <c r="L33" i="49"/>
  <c r="AA33" i="49" s="1"/>
  <c r="L25" i="49"/>
  <c r="AA25" i="49" s="1"/>
  <c r="L17" i="49"/>
  <c r="AA17" i="49" s="1"/>
  <c r="L9" i="49"/>
  <c r="AA9" i="49" s="1"/>
  <c r="L120" i="49"/>
  <c r="AA120" i="49" s="1"/>
  <c r="K89" i="49"/>
  <c r="Z89" i="49" s="1"/>
  <c r="K81" i="49"/>
  <c r="Z81" i="49" s="1"/>
  <c r="K73" i="49"/>
  <c r="Z73" i="49" s="1"/>
  <c r="K65" i="49"/>
  <c r="Z65" i="49" s="1"/>
  <c r="K57" i="49"/>
  <c r="Z57" i="49" s="1"/>
  <c r="K49" i="49"/>
  <c r="Z49" i="49" s="1"/>
  <c r="K41" i="49"/>
  <c r="Z41" i="49" s="1"/>
  <c r="K33" i="49"/>
  <c r="Z33" i="49" s="1"/>
  <c r="K25" i="49"/>
  <c r="Z25" i="49" s="1"/>
  <c r="K17" i="49"/>
  <c r="Z17" i="49" s="1"/>
  <c r="K9" i="49"/>
  <c r="Z9" i="49" s="1"/>
  <c r="L110" i="49"/>
  <c r="AA110" i="49" s="1"/>
  <c r="L196" i="49"/>
  <c r="AA196" i="49" s="1"/>
  <c r="L129" i="49"/>
  <c r="AA129" i="49" s="1"/>
  <c r="K112" i="49"/>
  <c r="Z112" i="49" s="1"/>
  <c r="K44" i="49"/>
  <c r="Z44" i="49" s="1"/>
  <c r="K133" i="49"/>
  <c r="Z133" i="49" s="1"/>
  <c r="K12" i="49"/>
  <c r="Z12" i="49" s="1"/>
  <c r="K28" i="49"/>
  <c r="Z28" i="49" s="1"/>
  <c r="K76" i="49"/>
  <c r="Z76" i="49" s="1"/>
  <c r="L238" i="49"/>
  <c r="AA238" i="49" s="1"/>
  <c r="K134" i="49"/>
  <c r="Z134" i="49" s="1"/>
  <c r="K102" i="49"/>
  <c r="Z102" i="49" s="1"/>
  <c r="K140" i="49"/>
  <c r="Z140" i="49" s="1"/>
  <c r="L130" i="49"/>
  <c r="AA130" i="49" s="1"/>
  <c r="K266" i="49"/>
  <c r="Z266" i="49" s="1"/>
  <c r="K130" i="49"/>
  <c r="Z130" i="49" s="1"/>
  <c r="K98" i="49"/>
  <c r="Z98" i="49" s="1"/>
  <c r="L163" i="49"/>
  <c r="AA163" i="49" s="1"/>
  <c r="K160" i="49"/>
  <c r="Z160" i="49" s="1"/>
  <c r="K116" i="49"/>
  <c r="Z116" i="49" s="1"/>
  <c r="L90" i="49"/>
  <c r="AA90" i="49" s="1"/>
  <c r="L86" i="49"/>
  <c r="AA86" i="49" s="1"/>
  <c r="L74" i="49"/>
  <c r="AA74" i="49" s="1"/>
  <c r="L70" i="49"/>
  <c r="AA70" i="49" s="1"/>
  <c r="L58" i="49"/>
  <c r="AA58" i="49" s="1"/>
  <c r="L54" i="49"/>
  <c r="AA54" i="49" s="1"/>
  <c r="L42" i="49"/>
  <c r="AA42" i="49" s="1"/>
  <c r="L134" i="49"/>
  <c r="AA134" i="49" s="1"/>
  <c r="L102" i="49"/>
  <c r="AA102" i="49" s="1"/>
  <c r="K42" i="49"/>
  <c r="Z42" i="49" s="1"/>
  <c r="K58" i="49"/>
  <c r="Z58" i="49" s="1"/>
  <c r="K74" i="49"/>
  <c r="Z74" i="49" s="1"/>
  <c r="K90" i="49"/>
  <c r="Z90" i="49" s="1"/>
  <c r="L315" i="49"/>
  <c r="AA315" i="49" s="1"/>
  <c r="L267" i="49"/>
  <c r="AA267" i="49" s="1"/>
  <c r="L148" i="49"/>
  <c r="AA148" i="49" s="1"/>
  <c r="L314" i="49"/>
  <c r="AA314" i="49" s="1"/>
  <c r="L348" i="49"/>
  <c r="AA348" i="49" s="1"/>
  <c r="L268" i="49"/>
  <c r="AA268" i="49" s="1"/>
  <c r="L105" i="49"/>
  <c r="AA105" i="49" s="1"/>
  <c r="L97" i="49"/>
  <c r="AA97" i="49" s="1"/>
  <c r="K163" i="49"/>
  <c r="Z163" i="49" s="1"/>
  <c r="K147" i="49"/>
  <c r="Z147" i="49" s="1"/>
  <c r="L346" i="49"/>
  <c r="AA346" i="49" s="1"/>
  <c r="L298" i="49"/>
  <c r="AA298" i="49" s="1"/>
  <c r="K216" i="49"/>
  <c r="Z216" i="49" s="1"/>
  <c r="L121" i="49"/>
  <c r="AA121" i="49" s="1"/>
  <c r="K107" i="49"/>
  <c r="Z107" i="49" s="1"/>
  <c r="L156" i="49"/>
  <c r="AA156" i="49" s="1"/>
  <c r="L252" i="49"/>
  <c r="AA252" i="49" s="1"/>
  <c r="K141" i="49"/>
  <c r="Z141" i="49" s="1"/>
  <c r="L188" i="49"/>
  <c r="AA188" i="49" s="1"/>
  <c r="L209" i="49"/>
  <c r="AA209" i="49" s="1"/>
  <c r="L177" i="49"/>
  <c r="AA177" i="49" s="1"/>
  <c r="L153" i="49"/>
  <c r="AA153" i="49" s="1"/>
  <c r="L123" i="49"/>
  <c r="AA123" i="49" s="1"/>
  <c r="L147" i="49"/>
  <c r="AA147" i="49" s="1"/>
  <c r="L141" i="49"/>
  <c r="AA141" i="49" s="1"/>
  <c r="K108" i="49"/>
  <c r="Z108" i="49" s="1"/>
  <c r="L80" i="49"/>
  <c r="AA80" i="49" s="1"/>
  <c r="L64" i="49"/>
  <c r="AA64" i="49" s="1"/>
  <c r="L48" i="49"/>
  <c r="AA48" i="49" s="1"/>
  <c r="L32" i="49"/>
  <c r="AA32" i="49" s="1"/>
  <c r="L16" i="49"/>
  <c r="AA16" i="49" s="1"/>
  <c r="K121" i="49"/>
  <c r="Z121" i="49" s="1"/>
  <c r="K32" i="49"/>
  <c r="Z32" i="49" s="1"/>
  <c r="K46" i="49"/>
  <c r="Z46" i="49" s="1"/>
  <c r="K54" i="49"/>
  <c r="Z54" i="49" s="1"/>
  <c r="K62" i="49"/>
  <c r="Z62" i="49" s="1"/>
  <c r="K70" i="49"/>
  <c r="Z70" i="49" s="1"/>
  <c r="K78" i="49"/>
  <c r="Z78" i="49" s="1"/>
  <c r="K86" i="49"/>
  <c r="Z86" i="49" s="1"/>
  <c r="L6" i="49"/>
  <c r="AA6" i="49" s="1"/>
  <c r="L249" i="49"/>
  <c r="AA249" i="49" s="1"/>
  <c r="L233" i="49"/>
  <c r="AA233" i="49" s="1"/>
  <c r="L217" i="49"/>
  <c r="AA217" i="49" s="1"/>
  <c r="L169" i="49"/>
  <c r="AA169" i="49" s="1"/>
  <c r="K114" i="49"/>
  <c r="Z114" i="49" s="1"/>
  <c r="L136" i="49"/>
  <c r="AA136" i="49" s="1"/>
  <c r="L104" i="49"/>
  <c r="AA104" i="49" s="1"/>
  <c r="L117" i="49"/>
  <c r="AA117" i="49" s="1"/>
  <c r="L93" i="49"/>
  <c r="AA93" i="49" s="1"/>
  <c r="K136" i="49"/>
  <c r="Z136" i="49" s="1"/>
  <c r="K104" i="49"/>
  <c r="Z104" i="49" s="1"/>
  <c r="K97" i="49"/>
  <c r="Z97" i="49" s="1"/>
  <c r="K48" i="49"/>
  <c r="Z48" i="49" s="1"/>
  <c r="K125" i="49"/>
  <c r="Z125" i="49" s="1"/>
  <c r="K117" i="49"/>
  <c r="Z117" i="49" s="1"/>
  <c r="K151" i="49"/>
  <c r="Z151" i="49" s="1"/>
  <c r="L242" i="49"/>
  <c r="AA242" i="49" s="1"/>
  <c r="L226" i="49"/>
  <c r="AA226" i="49" s="1"/>
  <c r="L210" i="49"/>
  <c r="AA210" i="49" s="1"/>
  <c r="L194" i="49"/>
  <c r="AA194" i="49" s="1"/>
  <c r="L178" i="49"/>
  <c r="AA178" i="49" s="1"/>
  <c r="K246" i="49"/>
  <c r="Z246" i="49" s="1"/>
  <c r="K214" i="49"/>
  <c r="Z214" i="49" s="1"/>
  <c r="K182" i="49"/>
  <c r="Z182" i="49" s="1"/>
  <c r="K122" i="49"/>
  <c r="Z122" i="49" s="1"/>
  <c r="K6" i="49"/>
  <c r="Z6" i="49" s="1"/>
  <c r="L112" i="49"/>
  <c r="AA112" i="49" s="1"/>
  <c r="L133" i="49"/>
  <c r="AA133" i="49" s="1"/>
  <c r="L109" i="49"/>
  <c r="AA109" i="49" s="1"/>
  <c r="L7" i="49"/>
  <c r="AA7" i="49" s="1"/>
  <c r="K7" i="49"/>
  <c r="Z7" i="49" s="1"/>
  <c r="K129" i="49"/>
  <c r="Z129" i="49" s="1"/>
  <c r="L359" i="49"/>
  <c r="AA359" i="49" s="1"/>
  <c r="L343" i="49"/>
  <c r="AA343" i="49" s="1"/>
  <c r="L311" i="49"/>
  <c r="AA311" i="49" s="1"/>
  <c r="L183" i="49"/>
  <c r="AA183" i="49" s="1"/>
  <c r="K8" i="49"/>
  <c r="Z8" i="49" s="1"/>
  <c r="L360" i="49"/>
  <c r="AA360" i="49" s="1"/>
  <c r="L344" i="49"/>
  <c r="AA344" i="49" s="1"/>
  <c r="L328" i="49"/>
  <c r="AA328" i="49" s="1"/>
  <c r="L312" i="49"/>
  <c r="AA312" i="49" s="1"/>
  <c r="L296" i="49"/>
  <c r="AA296" i="49" s="1"/>
  <c r="L280" i="49"/>
  <c r="AA280" i="49" s="1"/>
  <c r="L264" i="49"/>
  <c r="AA264" i="49" s="1"/>
  <c r="K252" i="49"/>
  <c r="Z252" i="49" s="1"/>
  <c r="L236" i="49"/>
  <c r="AA236" i="49" s="1"/>
  <c r="K220" i="49"/>
  <c r="Z220" i="49" s="1"/>
  <c r="L204" i="49"/>
  <c r="AA204" i="49" s="1"/>
  <c r="K188" i="49"/>
  <c r="Z188" i="49" s="1"/>
  <c r="K248" i="49"/>
  <c r="Z248" i="49" s="1"/>
  <c r="L157" i="49"/>
  <c r="AA157" i="49" s="1"/>
  <c r="L8" i="49"/>
  <c r="AA8" i="49" s="1"/>
  <c r="K137" i="49"/>
  <c r="Z137" i="49" s="1"/>
  <c r="L150" i="49"/>
  <c r="AA150" i="49" s="1"/>
  <c r="L23" i="49"/>
  <c r="AA23" i="49" s="1"/>
  <c r="L71" i="49"/>
  <c r="AA71" i="49" s="1"/>
  <c r="L137" i="49"/>
  <c r="AA137" i="49" s="1"/>
  <c r="L113" i="49"/>
  <c r="AA113" i="49" s="1"/>
  <c r="K113" i="49"/>
  <c r="Z113" i="49" s="1"/>
  <c r="L199" i="49"/>
  <c r="AA199" i="49" s="1"/>
  <c r="L99" i="49"/>
  <c r="AA99" i="49" s="1"/>
  <c r="L332" i="49"/>
  <c r="AA332" i="49" s="1"/>
  <c r="L155" i="49"/>
  <c r="AA155" i="49" s="1"/>
  <c r="L154" i="49"/>
  <c r="AA154" i="49" s="1"/>
  <c r="L228" i="49"/>
  <c r="AA228" i="49" s="1"/>
  <c r="L185" i="49"/>
  <c r="AA185" i="49" s="1"/>
  <c r="L361" i="49"/>
  <c r="AA361" i="49" s="1"/>
  <c r="L345" i="49"/>
  <c r="AA345" i="49" s="1"/>
  <c r="L358" i="49"/>
  <c r="AA358" i="49" s="1"/>
  <c r="L334" i="49"/>
  <c r="AA334" i="49" s="1"/>
  <c r="L318" i="49"/>
  <c r="AA318" i="49" s="1"/>
  <c r="L294" i="49"/>
  <c r="AA294" i="49" s="1"/>
  <c r="L246" i="49"/>
  <c r="AA246" i="49" s="1"/>
  <c r="L256" i="49"/>
  <c r="AA256" i="49" s="1"/>
  <c r="K99" i="49"/>
  <c r="Z99" i="49" s="1"/>
  <c r="L270" i="49"/>
  <c r="AA270" i="49" s="1"/>
  <c r="L222" i="49"/>
  <c r="AA222" i="49" s="1"/>
  <c r="K351" i="49"/>
  <c r="Z351" i="49" s="1"/>
  <c r="K335" i="49"/>
  <c r="Z335" i="49" s="1"/>
  <c r="K311" i="49"/>
  <c r="Z311" i="49" s="1"/>
  <c r="K279" i="49"/>
  <c r="Z279" i="49" s="1"/>
  <c r="K255" i="49"/>
  <c r="Z255" i="49" s="1"/>
  <c r="K239" i="49"/>
  <c r="Z239" i="49" s="1"/>
  <c r="K215" i="49"/>
  <c r="Z215" i="49" s="1"/>
  <c r="K191" i="49"/>
  <c r="Z191" i="49" s="1"/>
  <c r="K257" i="49"/>
  <c r="Z257" i="49" s="1"/>
  <c r="K233" i="49"/>
  <c r="Z233" i="49" s="1"/>
  <c r="K209" i="49"/>
  <c r="Z209" i="49" s="1"/>
  <c r="K193" i="49"/>
  <c r="Z193" i="49" s="1"/>
  <c r="K177" i="49"/>
  <c r="Z177" i="49" s="1"/>
  <c r="L319" i="49"/>
  <c r="AA319" i="49" s="1"/>
  <c r="L303" i="49"/>
  <c r="AA303" i="49" s="1"/>
  <c r="L115" i="49"/>
  <c r="AA115" i="49" s="1"/>
  <c r="L316" i="49"/>
  <c r="AA316" i="49" s="1"/>
  <c r="L284" i="49"/>
  <c r="AA284" i="49" s="1"/>
  <c r="L184" i="49"/>
  <c r="AA184" i="49" s="1"/>
  <c r="L260" i="49"/>
  <c r="AA260" i="49" s="1"/>
  <c r="L257" i="49"/>
  <c r="AA257" i="49" s="1"/>
  <c r="L241" i="49"/>
  <c r="AA241" i="49" s="1"/>
  <c r="L225" i="49"/>
  <c r="AA225" i="49" s="1"/>
  <c r="L193" i="49"/>
  <c r="AA193" i="49" s="1"/>
  <c r="L281" i="49"/>
  <c r="AA281" i="49" s="1"/>
  <c r="L350" i="49"/>
  <c r="AA350" i="49" s="1"/>
  <c r="L310" i="49"/>
  <c r="AA310" i="49" s="1"/>
  <c r="L302" i="49"/>
  <c r="AA302" i="49" s="1"/>
  <c r="L286" i="49"/>
  <c r="AA286" i="49" s="1"/>
  <c r="L230" i="49"/>
  <c r="AA230" i="49" s="1"/>
  <c r="L214" i="49"/>
  <c r="AA214" i="49" s="1"/>
  <c r="L206" i="49"/>
  <c r="AA206" i="49" s="1"/>
  <c r="L190" i="49"/>
  <c r="AA190" i="49" s="1"/>
  <c r="L166" i="49"/>
  <c r="AA166" i="49" s="1"/>
  <c r="L220" i="49"/>
  <c r="AA220" i="49" s="1"/>
  <c r="L355" i="49"/>
  <c r="AA355" i="49" s="1"/>
  <c r="L347" i="49"/>
  <c r="AA347" i="49" s="1"/>
  <c r="L339" i="49"/>
  <c r="AA339" i="49" s="1"/>
  <c r="L331" i="49"/>
  <c r="AA331" i="49" s="1"/>
  <c r="L323" i="49"/>
  <c r="AA323" i="49" s="1"/>
  <c r="L307" i="49"/>
  <c r="AA307" i="49" s="1"/>
  <c r="L299" i="49"/>
  <c r="AA299" i="49" s="1"/>
  <c r="L291" i="49"/>
  <c r="AA291" i="49" s="1"/>
  <c r="L283" i="49"/>
  <c r="AA283" i="49" s="1"/>
  <c r="L251" i="49"/>
  <c r="AA251" i="49" s="1"/>
  <c r="L243" i="49"/>
  <c r="AA243" i="49" s="1"/>
  <c r="L219" i="49"/>
  <c r="AA219" i="49" s="1"/>
  <c r="L211" i="49"/>
  <c r="AA211" i="49" s="1"/>
  <c r="L203" i="49"/>
  <c r="AA203" i="49" s="1"/>
  <c r="L187" i="49"/>
  <c r="AA187" i="49" s="1"/>
  <c r="L171" i="49"/>
  <c r="AA171" i="49" s="1"/>
  <c r="L135" i="49"/>
  <c r="AA135" i="49" s="1"/>
  <c r="L127" i="49"/>
  <c r="AA127" i="49" s="1"/>
  <c r="L111" i="49"/>
  <c r="AA111" i="49" s="1"/>
  <c r="L103" i="49"/>
  <c r="AA103" i="49" s="1"/>
  <c r="L95" i="49"/>
  <c r="AA95" i="49" s="1"/>
  <c r="L244" i="49"/>
  <c r="AA244" i="49" s="1"/>
  <c r="L212" i="49"/>
  <c r="AA212" i="49" s="1"/>
  <c r="L174" i="49"/>
  <c r="AA174" i="49" s="1"/>
  <c r="K154" i="49"/>
  <c r="Z154" i="49" s="1"/>
  <c r="K359" i="49"/>
  <c r="Z359" i="49" s="1"/>
  <c r="K343" i="49"/>
  <c r="Z343" i="49" s="1"/>
  <c r="K327" i="49"/>
  <c r="Z327" i="49" s="1"/>
  <c r="K319" i="49"/>
  <c r="Z319" i="49" s="1"/>
  <c r="K303" i="49"/>
  <c r="Z303" i="49" s="1"/>
  <c r="K295" i="49"/>
  <c r="Z295" i="49" s="1"/>
  <c r="K287" i="49"/>
  <c r="Z287" i="49" s="1"/>
  <c r="K271" i="49"/>
  <c r="Z271" i="49" s="1"/>
  <c r="K263" i="49"/>
  <c r="Z263" i="49" s="1"/>
  <c r="K247" i="49"/>
  <c r="Z247" i="49" s="1"/>
  <c r="K231" i="49"/>
  <c r="Z231" i="49" s="1"/>
  <c r="K223" i="49"/>
  <c r="Z223" i="49" s="1"/>
  <c r="K207" i="49"/>
  <c r="Z207" i="49" s="1"/>
  <c r="K199" i="49"/>
  <c r="Z199" i="49" s="1"/>
  <c r="K183" i="49"/>
  <c r="Z183" i="49" s="1"/>
  <c r="K175" i="49"/>
  <c r="Z175" i="49" s="1"/>
  <c r="K167" i="49"/>
  <c r="Z167" i="49" s="1"/>
  <c r="K249" i="49"/>
  <c r="Z249" i="49" s="1"/>
  <c r="K241" i="49"/>
  <c r="Z241" i="49" s="1"/>
  <c r="K225" i="49"/>
  <c r="Z225" i="49" s="1"/>
  <c r="K217" i="49"/>
  <c r="Z217" i="49" s="1"/>
  <c r="K201" i="49"/>
  <c r="Z201" i="49" s="1"/>
  <c r="K185" i="49"/>
  <c r="Z185" i="49" s="1"/>
  <c r="K361" i="49"/>
  <c r="Z361" i="49" s="1"/>
  <c r="K353" i="49"/>
  <c r="Z353" i="49" s="1"/>
  <c r="K345" i="49"/>
  <c r="Z345" i="49" s="1"/>
  <c r="K337" i="49"/>
  <c r="Z337" i="49" s="1"/>
  <c r="K329" i="49"/>
  <c r="Z329" i="49" s="1"/>
  <c r="K321" i="49"/>
  <c r="Z321" i="49" s="1"/>
  <c r="K313" i="49"/>
  <c r="Z313" i="49" s="1"/>
  <c r="K305" i="49"/>
  <c r="Z305" i="49" s="1"/>
  <c r="K297" i="49"/>
  <c r="Z297" i="49" s="1"/>
  <c r="K289" i="49"/>
  <c r="Z289" i="49" s="1"/>
  <c r="K281" i="49"/>
  <c r="Z281" i="49" s="1"/>
  <c r="K273" i="49"/>
  <c r="Z273" i="49" s="1"/>
  <c r="K265" i="49"/>
  <c r="Z265" i="49" s="1"/>
  <c r="L275" i="49"/>
  <c r="AA275" i="49" s="1"/>
  <c r="L259" i="49"/>
  <c r="AA259" i="49" s="1"/>
  <c r="K358" i="49"/>
  <c r="Z358" i="49" s="1"/>
  <c r="K342" i="49"/>
  <c r="Z342" i="49" s="1"/>
  <c r="K326" i="49"/>
  <c r="Z326" i="49" s="1"/>
  <c r="K310" i="49"/>
  <c r="Z310" i="49" s="1"/>
  <c r="K294" i="49"/>
  <c r="Z294" i="49" s="1"/>
  <c r="K278" i="49"/>
  <c r="Z278" i="49" s="1"/>
  <c r="K262" i="49"/>
  <c r="Z262" i="49" s="1"/>
  <c r="K254" i="49"/>
  <c r="Z254" i="49" s="1"/>
  <c r="K222" i="49"/>
  <c r="Z222" i="49" s="1"/>
  <c r="K190" i="49"/>
  <c r="Z190" i="49" s="1"/>
  <c r="L119" i="49"/>
  <c r="AA119" i="49" s="1"/>
  <c r="L79" i="49"/>
  <c r="AA79" i="49" s="1"/>
  <c r="K304" i="49"/>
  <c r="Z304" i="49" s="1"/>
  <c r="K288" i="49"/>
  <c r="Z288" i="49" s="1"/>
  <c r="K139" i="49"/>
  <c r="Z139" i="49" s="1"/>
  <c r="K115" i="49"/>
  <c r="Z115" i="49" s="1"/>
  <c r="K260" i="49"/>
  <c r="Z260" i="49" s="1"/>
  <c r="K228" i="49"/>
  <c r="Z228" i="49" s="1"/>
  <c r="K196" i="49"/>
  <c r="Z196" i="49" s="1"/>
  <c r="K164" i="49"/>
  <c r="Z164" i="49" s="1"/>
  <c r="L125" i="49"/>
  <c r="AA125" i="49" s="1"/>
  <c r="L101" i="49"/>
  <c r="AA101" i="49" s="1"/>
  <c r="K168" i="49"/>
  <c r="Z168" i="49" s="1"/>
  <c r="K105" i="49"/>
  <c r="Z105" i="49" s="1"/>
  <c r="L327" i="49"/>
  <c r="AA327" i="49" s="1"/>
  <c r="L295" i="49"/>
  <c r="AA295" i="49" s="1"/>
  <c r="L271" i="49"/>
  <c r="AA271" i="49" s="1"/>
  <c r="L215" i="49"/>
  <c r="AA215" i="49" s="1"/>
  <c r="L107" i="49"/>
  <c r="AA107" i="49" s="1"/>
  <c r="L300" i="49"/>
  <c r="AA300" i="49" s="1"/>
  <c r="L164" i="49"/>
  <c r="AA164" i="49" s="1"/>
  <c r="L201" i="49"/>
  <c r="AA201" i="49" s="1"/>
  <c r="L357" i="49"/>
  <c r="AA357" i="49" s="1"/>
  <c r="L341" i="49"/>
  <c r="AA341" i="49" s="1"/>
  <c r="L309" i="49"/>
  <c r="AA309" i="49" s="1"/>
  <c r="L261" i="49"/>
  <c r="AA261" i="49" s="1"/>
  <c r="L362" i="49"/>
  <c r="AA362" i="49" s="1"/>
  <c r="L338" i="49"/>
  <c r="AA338" i="49" s="1"/>
  <c r="L330" i="49"/>
  <c r="AA330" i="49" s="1"/>
  <c r="L322" i="49"/>
  <c r="AA322" i="49" s="1"/>
  <c r="L306" i="49"/>
  <c r="AA306" i="49" s="1"/>
  <c r="L282" i="49"/>
  <c r="AA282" i="49" s="1"/>
  <c r="L274" i="49"/>
  <c r="AA274" i="49" s="1"/>
  <c r="L266" i="49"/>
  <c r="AA266" i="49" s="1"/>
  <c r="L258" i="49"/>
  <c r="AA258" i="49" s="1"/>
  <c r="L234" i="49"/>
  <c r="AA234" i="49" s="1"/>
  <c r="L202" i="49"/>
  <c r="AA202" i="49" s="1"/>
  <c r="L151" i="49"/>
  <c r="AA151" i="49" s="1"/>
  <c r="L304" i="49"/>
  <c r="AA304" i="49" s="1"/>
  <c r="L288" i="49"/>
  <c r="AA288" i="49" s="1"/>
  <c r="L172" i="49"/>
  <c r="AA172" i="49" s="1"/>
  <c r="K131" i="49"/>
  <c r="Z131" i="49" s="1"/>
  <c r="L325" i="49"/>
  <c r="AA325" i="49" s="1"/>
  <c r="L293" i="49"/>
  <c r="AA293" i="49" s="1"/>
  <c r="L277" i="49"/>
  <c r="AA277" i="49" s="1"/>
  <c r="L218" i="49"/>
  <c r="AA218" i="49" s="1"/>
  <c r="L186" i="49"/>
  <c r="AA186" i="49" s="1"/>
  <c r="L170" i="49"/>
  <c r="AA170" i="49" s="1"/>
  <c r="K162" i="49"/>
  <c r="Z162" i="49" s="1"/>
  <c r="K146" i="49"/>
  <c r="Z146" i="49" s="1"/>
  <c r="K348" i="49"/>
  <c r="Z348" i="49" s="1"/>
  <c r="K332" i="49"/>
  <c r="Z332" i="49" s="1"/>
  <c r="K316" i="49"/>
  <c r="Z316" i="49" s="1"/>
  <c r="K300" i="49"/>
  <c r="Z300" i="49" s="1"/>
  <c r="K284" i="49"/>
  <c r="Z284" i="49" s="1"/>
  <c r="K268" i="49"/>
  <c r="Z268" i="49" s="1"/>
  <c r="L192" i="49"/>
  <c r="AA192" i="49" s="1"/>
  <c r="K352" i="49"/>
  <c r="Z352" i="49" s="1"/>
  <c r="K336" i="49"/>
  <c r="Z336" i="49" s="1"/>
  <c r="K320" i="49"/>
  <c r="Z320" i="49" s="1"/>
  <c r="K272" i="49"/>
  <c r="Z272" i="49" s="1"/>
  <c r="L47" i="49"/>
  <c r="AA47" i="49" s="1"/>
  <c r="K169" i="49"/>
  <c r="Z169" i="49" s="1"/>
  <c r="K176" i="49"/>
  <c r="Z176" i="49" s="1"/>
  <c r="K564" i="49"/>
  <c r="Z564" i="49" s="1"/>
  <c r="K786" i="49"/>
  <c r="Z786" i="49" s="1"/>
  <c r="L831" i="49"/>
  <c r="AA831" i="49" s="1"/>
  <c r="L847" i="49"/>
  <c r="AA847" i="49" s="1"/>
  <c r="L855" i="49"/>
  <c r="AA855" i="49" s="1"/>
  <c r="K994" i="49"/>
  <c r="Z994" i="49" s="1"/>
  <c r="L870" i="49"/>
  <c r="AA870" i="49" s="1"/>
  <c r="L950" i="49"/>
  <c r="AA950" i="49" s="1"/>
  <c r="K1073" i="49"/>
  <c r="Z1073" i="49" s="1"/>
  <c r="K1061" i="49"/>
  <c r="Z1061" i="49" s="1"/>
  <c r="K1049" i="49"/>
  <c r="Z1049" i="49" s="1"/>
  <c r="L1082" i="49"/>
  <c r="AA1082" i="49" s="1"/>
  <c r="L1074" i="49"/>
  <c r="AA1074" i="49" s="1"/>
  <c r="L1062" i="49"/>
  <c r="AA1062" i="49" s="1"/>
  <c r="L1050" i="49"/>
  <c r="AA1050" i="49" s="1"/>
  <c r="L1038" i="49"/>
  <c r="AA1038" i="49" s="1"/>
  <c r="K855" i="49"/>
  <c r="Z855" i="49" s="1"/>
  <c r="L1030" i="49"/>
  <c r="AA1030" i="49" s="1"/>
  <c r="L1006" i="49"/>
  <c r="AA1006" i="49" s="1"/>
  <c r="L1035" i="49"/>
  <c r="AA1035" i="49" s="1"/>
  <c r="L1011" i="49"/>
  <c r="AA1011" i="49" s="1"/>
  <c r="L987" i="49"/>
  <c r="AA987" i="49" s="1"/>
  <c r="K823" i="49"/>
  <c r="Z823" i="49" s="1"/>
  <c r="K807" i="49"/>
  <c r="Z807" i="49" s="1"/>
  <c r="K791" i="49"/>
  <c r="Z791" i="49" s="1"/>
  <c r="L790" i="49"/>
  <c r="AA790" i="49" s="1"/>
  <c r="K691" i="49"/>
  <c r="Z691" i="49" s="1"/>
  <c r="K568" i="49"/>
  <c r="Z568" i="49" s="1"/>
  <c r="K581" i="49"/>
  <c r="Z581" i="49" s="1"/>
  <c r="K549" i="49"/>
  <c r="Z549" i="49" s="1"/>
  <c r="K551" i="49"/>
  <c r="Z551" i="49" s="1"/>
  <c r="L349" i="49"/>
  <c r="AA349" i="49" s="1"/>
  <c r="L301" i="49"/>
  <c r="AA301" i="49" s="1"/>
  <c r="L285" i="49"/>
  <c r="AA285" i="49" s="1"/>
  <c r="K355" i="49"/>
  <c r="Z355" i="49" s="1"/>
  <c r="K339" i="49"/>
  <c r="Z339" i="49" s="1"/>
  <c r="K315" i="49"/>
  <c r="Z315" i="49" s="1"/>
  <c r="K291" i="49"/>
  <c r="Z291" i="49" s="1"/>
  <c r="K267" i="49"/>
  <c r="Z267" i="49" s="1"/>
  <c r="K243" i="49"/>
  <c r="Z243" i="49" s="1"/>
  <c r="K219" i="49"/>
  <c r="Z219" i="49" s="1"/>
  <c r="K203" i="49"/>
  <c r="Z203" i="49" s="1"/>
  <c r="K179" i="49"/>
  <c r="Z179" i="49" s="1"/>
  <c r="K386" i="49"/>
  <c r="Z386" i="49" s="1"/>
  <c r="K314" i="49"/>
  <c r="Z314" i="49" s="1"/>
  <c r="L237" i="49"/>
  <c r="AA237" i="49" s="1"/>
  <c r="L221" i="49"/>
  <c r="AA221" i="49" s="1"/>
  <c r="L197" i="49"/>
  <c r="AA197" i="49" s="1"/>
  <c r="L173" i="49"/>
  <c r="AA173" i="49" s="1"/>
  <c r="L811" i="49"/>
  <c r="AA811" i="49" s="1"/>
  <c r="K806" i="49"/>
  <c r="Z806" i="49" s="1"/>
  <c r="L830" i="49"/>
  <c r="AA830" i="49" s="1"/>
  <c r="L842" i="49"/>
  <c r="AA842" i="49" s="1"/>
  <c r="L854" i="49"/>
  <c r="AA854" i="49" s="1"/>
  <c r="L858" i="49"/>
  <c r="AA858" i="49" s="1"/>
  <c r="L804" i="49"/>
  <c r="AA804" i="49" s="1"/>
  <c r="L845" i="49"/>
  <c r="AA845" i="49" s="1"/>
  <c r="L861" i="49"/>
  <c r="AA861" i="49" s="1"/>
  <c r="K1002" i="49"/>
  <c r="Z1002" i="49" s="1"/>
  <c r="L873" i="49"/>
  <c r="AA873" i="49" s="1"/>
  <c r="L885" i="49"/>
  <c r="AA885" i="49" s="1"/>
  <c r="L909" i="49"/>
  <c r="AA909" i="49" s="1"/>
  <c r="L933" i="49"/>
  <c r="AA933" i="49" s="1"/>
  <c r="L152" i="49"/>
  <c r="AA152" i="49" s="1"/>
  <c r="L162" i="49"/>
  <c r="AA162" i="49" s="1"/>
  <c r="L146" i="49"/>
  <c r="AA146" i="49" s="1"/>
  <c r="K298" i="49"/>
  <c r="Z298" i="49" s="1"/>
  <c r="L713" i="49"/>
  <c r="AA713" i="49" s="1"/>
  <c r="K591" i="49"/>
  <c r="Z591" i="49" s="1"/>
  <c r="K599" i="49"/>
  <c r="Z599" i="49" s="1"/>
  <c r="K607" i="49"/>
  <c r="Z607" i="49" s="1"/>
  <c r="L685" i="49"/>
  <c r="AA685" i="49" s="1"/>
  <c r="L717" i="49"/>
  <c r="AA717" i="49" s="1"/>
  <c r="L705" i="49"/>
  <c r="AA705" i="49" s="1"/>
  <c r="K617" i="49"/>
  <c r="Z617" i="49" s="1"/>
  <c r="K633" i="49"/>
  <c r="Z633" i="49" s="1"/>
  <c r="K649" i="49"/>
  <c r="Z649" i="49" s="1"/>
  <c r="K665" i="49"/>
  <c r="Z665" i="49" s="1"/>
  <c r="K681" i="49"/>
  <c r="Z681" i="49" s="1"/>
  <c r="K692" i="49"/>
  <c r="Z692" i="49" s="1"/>
  <c r="K708" i="49"/>
  <c r="Z708" i="49" s="1"/>
  <c r="K713" i="49"/>
  <c r="Z713" i="49" s="1"/>
  <c r="L200" i="49"/>
  <c r="AA200" i="49" s="1"/>
  <c r="L149" i="49"/>
  <c r="AA149" i="49" s="1"/>
  <c r="K362" i="49"/>
  <c r="Z362" i="49" s="1"/>
  <c r="L208" i="49"/>
  <c r="AA208" i="49" s="1"/>
  <c r="K127" i="49"/>
  <c r="Z127" i="49" s="1"/>
  <c r="L797" i="49"/>
  <c r="AA797" i="49" s="1"/>
  <c r="K580" i="49"/>
  <c r="Z580" i="49" s="1"/>
  <c r="K548" i="49"/>
  <c r="Z548" i="49" s="1"/>
  <c r="L711" i="49"/>
  <c r="AA711" i="49" s="1"/>
  <c r="L695" i="49"/>
  <c r="AA695" i="49" s="1"/>
  <c r="K818" i="49"/>
  <c r="Z818" i="49" s="1"/>
  <c r="L730" i="49"/>
  <c r="AA730" i="49" s="1"/>
  <c r="L746" i="49"/>
  <c r="AA746" i="49" s="1"/>
  <c r="K757" i="49"/>
  <c r="Z757" i="49" s="1"/>
  <c r="L784" i="49"/>
  <c r="AA784" i="49" s="1"/>
  <c r="L839" i="49"/>
  <c r="AA839" i="49" s="1"/>
  <c r="K1026" i="49"/>
  <c r="Z1026" i="49" s="1"/>
  <c r="L874" i="49"/>
  <c r="AA874" i="49" s="1"/>
  <c r="L926" i="49"/>
  <c r="AA926" i="49" s="1"/>
  <c r="L934" i="49"/>
  <c r="AA934" i="49" s="1"/>
  <c r="L942" i="49"/>
  <c r="AA942" i="49" s="1"/>
  <c r="K1081" i="49"/>
  <c r="Z1081" i="49" s="1"/>
  <c r="K1077" i="49"/>
  <c r="Z1077" i="49" s="1"/>
  <c r="K1069" i="49"/>
  <c r="Z1069" i="49" s="1"/>
  <c r="K1065" i="49"/>
  <c r="Z1065" i="49" s="1"/>
  <c r="K1057" i="49"/>
  <c r="Z1057" i="49" s="1"/>
  <c r="K1053" i="49"/>
  <c r="Z1053" i="49" s="1"/>
  <c r="K1045" i="49"/>
  <c r="Z1045" i="49" s="1"/>
  <c r="K1041" i="49"/>
  <c r="Z1041" i="49" s="1"/>
  <c r="L1078" i="49"/>
  <c r="AA1078" i="49" s="1"/>
  <c r="L1070" i="49"/>
  <c r="AA1070" i="49" s="1"/>
  <c r="L1066" i="49"/>
  <c r="AA1066" i="49" s="1"/>
  <c r="L1058" i="49"/>
  <c r="AA1058" i="49" s="1"/>
  <c r="L1054" i="49"/>
  <c r="AA1054" i="49" s="1"/>
  <c r="L1046" i="49"/>
  <c r="AA1046" i="49" s="1"/>
  <c r="L1042" i="49"/>
  <c r="AA1042" i="49" s="1"/>
  <c r="K1023" i="49"/>
  <c r="Z1023" i="49" s="1"/>
  <c r="K1007" i="49"/>
  <c r="Z1007" i="49" s="1"/>
  <c r="K991" i="49"/>
  <c r="Z991" i="49" s="1"/>
  <c r="K847" i="49"/>
  <c r="Z847" i="49" s="1"/>
  <c r="K839" i="49"/>
  <c r="Z839" i="49" s="1"/>
  <c r="K831" i="49"/>
  <c r="Z831" i="49" s="1"/>
  <c r="L1022" i="49"/>
  <c r="AA1022" i="49" s="1"/>
  <c r="L1014" i="49"/>
  <c r="AA1014" i="49" s="1"/>
  <c r="L998" i="49"/>
  <c r="AA998" i="49" s="1"/>
  <c r="L990" i="49"/>
  <c r="AA990" i="49" s="1"/>
  <c r="L1027" i="49"/>
  <c r="AA1027" i="49" s="1"/>
  <c r="L1019" i="49"/>
  <c r="AA1019" i="49" s="1"/>
  <c r="L1003" i="49"/>
  <c r="AA1003" i="49" s="1"/>
  <c r="L995" i="49"/>
  <c r="AA995" i="49" s="1"/>
  <c r="L1024" i="49"/>
  <c r="AA1024" i="49" s="1"/>
  <c r="L1008" i="49"/>
  <c r="AA1008" i="49" s="1"/>
  <c r="L992" i="49"/>
  <c r="AA992" i="49" s="1"/>
  <c r="K996" i="49"/>
  <c r="Z996" i="49" s="1"/>
  <c r="L822" i="49"/>
  <c r="AA822" i="49" s="1"/>
  <c r="L806" i="49"/>
  <c r="AA806" i="49" s="1"/>
  <c r="K781" i="49"/>
  <c r="Z781" i="49" s="1"/>
  <c r="L809" i="49"/>
  <c r="AA809" i="49" s="1"/>
  <c r="K747" i="49"/>
  <c r="Z747" i="49" s="1"/>
  <c r="K707" i="49"/>
  <c r="Z707" i="49" s="1"/>
  <c r="K584" i="49"/>
  <c r="Z584" i="49" s="1"/>
  <c r="K552" i="49"/>
  <c r="Z552" i="49" s="1"/>
  <c r="L687" i="49"/>
  <c r="AA687" i="49" s="1"/>
  <c r="K565" i="49"/>
  <c r="Z565" i="49" s="1"/>
  <c r="L365" i="49"/>
  <c r="AA365" i="49" s="1"/>
  <c r="L333" i="49"/>
  <c r="AA333" i="49" s="1"/>
  <c r="L317" i="49"/>
  <c r="AA317" i="49" s="1"/>
  <c r="L269" i="49"/>
  <c r="AA269" i="49" s="1"/>
  <c r="K547" i="49"/>
  <c r="Z547" i="49" s="1"/>
  <c r="K363" i="49"/>
  <c r="Z363" i="49" s="1"/>
  <c r="K347" i="49"/>
  <c r="Z347" i="49" s="1"/>
  <c r="K331" i="49"/>
  <c r="Z331" i="49" s="1"/>
  <c r="K323" i="49"/>
  <c r="Z323" i="49" s="1"/>
  <c r="K307" i="49"/>
  <c r="Z307" i="49" s="1"/>
  <c r="K299" i="49"/>
  <c r="Z299" i="49" s="1"/>
  <c r="K283" i="49"/>
  <c r="Z283" i="49" s="1"/>
  <c r="K275" i="49"/>
  <c r="Z275" i="49" s="1"/>
  <c r="K259" i="49"/>
  <c r="Z259" i="49" s="1"/>
  <c r="K251" i="49"/>
  <c r="Z251" i="49" s="1"/>
  <c r="K235" i="49"/>
  <c r="Z235" i="49" s="1"/>
  <c r="K227" i="49"/>
  <c r="Z227" i="49" s="1"/>
  <c r="K211" i="49"/>
  <c r="Z211" i="49" s="1"/>
  <c r="K195" i="49"/>
  <c r="Z195" i="49" s="1"/>
  <c r="K187" i="49"/>
  <c r="Z187" i="49" s="1"/>
  <c r="K171" i="49"/>
  <c r="Z171" i="49" s="1"/>
  <c r="L735" i="49"/>
  <c r="AA735" i="49" s="1"/>
  <c r="K539" i="49"/>
  <c r="Z539" i="49" s="1"/>
  <c r="L253" i="49"/>
  <c r="AA253" i="49" s="1"/>
  <c r="L245" i="49"/>
  <c r="AA245" i="49" s="1"/>
  <c r="L229" i="49"/>
  <c r="AA229" i="49" s="1"/>
  <c r="L213" i="49"/>
  <c r="AA213" i="49" s="1"/>
  <c r="L205" i="49"/>
  <c r="AA205" i="49" s="1"/>
  <c r="L189" i="49"/>
  <c r="AA189" i="49" s="1"/>
  <c r="L181" i="49"/>
  <c r="AA181" i="49" s="1"/>
  <c r="L165" i="49"/>
  <c r="AA165" i="49" s="1"/>
  <c r="L749" i="49"/>
  <c r="AA749" i="49" s="1"/>
  <c r="L753" i="49"/>
  <c r="AA753" i="49" s="1"/>
  <c r="L744" i="49"/>
  <c r="AA744" i="49" s="1"/>
  <c r="L771" i="49"/>
  <c r="AA771" i="49" s="1"/>
  <c r="K729" i="49"/>
  <c r="Z729" i="49" s="1"/>
  <c r="L800" i="49"/>
  <c r="AA800" i="49" s="1"/>
  <c r="L816" i="49"/>
  <c r="AA816" i="49" s="1"/>
  <c r="K790" i="49"/>
  <c r="Z790" i="49" s="1"/>
  <c r="K798" i="49"/>
  <c r="Z798" i="49" s="1"/>
  <c r="K814" i="49"/>
  <c r="Z814" i="49" s="1"/>
  <c r="K822" i="49"/>
  <c r="Z822" i="49" s="1"/>
  <c r="L834" i="49"/>
  <c r="AA834" i="49" s="1"/>
  <c r="L838" i="49"/>
  <c r="AA838" i="49" s="1"/>
  <c r="L846" i="49"/>
  <c r="AA846" i="49" s="1"/>
  <c r="L850" i="49"/>
  <c r="AA850" i="49" s="1"/>
  <c r="L788" i="49"/>
  <c r="AA788" i="49" s="1"/>
  <c r="L820" i="49"/>
  <c r="AA820" i="49" s="1"/>
  <c r="L837" i="49"/>
  <c r="AA837" i="49" s="1"/>
  <c r="L853" i="49"/>
  <c r="AA853" i="49" s="1"/>
  <c r="K1014" i="49"/>
  <c r="Z1014" i="49" s="1"/>
  <c r="K1034" i="49"/>
  <c r="Z1034" i="49" s="1"/>
  <c r="L869" i="49"/>
  <c r="AA869" i="49" s="1"/>
  <c r="L877" i="49"/>
  <c r="AA877" i="49" s="1"/>
  <c r="L893" i="49"/>
  <c r="AA893" i="49" s="1"/>
  <c r="L901" i="49"/>
  <c r="AA901" i="49" s="1"/>
  <c r="L917" i="49"/>
  <c r="AA917" i="49" s="1"/>
  <c r="L925" i="49"/>
  <c r="AA925" i="49" s="1"/>
  <c r="L941" i="49"/>
  <c r="AA941" i="49" s="1"/>
  <c r="L949" i="49"/>
  <c r="AA949" i="49" s="1"/>
  <c r="K1082" i="49"/>
  <c r="Z1082" i="49" s="1"/>
  <c r="K1078" i="49"/>
  <c r="Z1078" i="49" s="1"/>
  <c r="K1074" i="49"/>
  <c r="Z1074" i="49" s="1"/>
  <c r="K1070" i="49"/>
  <c r="Z1070" i="49" s="1"/>
  <c r="K1066" i="49"/>
  <c r="Z1066" i="49" s="1"/>
  <c r="K1062" i="49"/>
  <c r="Z1062" i="49" s="1"/>
  <c r="K1058" i="49"/>
  <c r="Z1058" i="49" s="1"/>
  <c r="K1054" i="49"/>
  <c r="Z1054" i="49" s="1"/>
  <c r="K1050" i="49"/>
  <c r="Z1050" i="49" s="1"/>
  <c r="K1046" i="49"/>
  <c r="Z1046" i="49" s="1"/>
  <c r="K1042" i="49"/>
  <c r="Z1042" i="49" s="1"/>
  <c r="K1038" i="49"/>
  <c r="Z1038" i="49" s="1"/>
  <c r="L1079" i="49"/>
  <c r="AA1079" i="49" s="1"/>
  <c r="L1075" i="49"/>
  <c r="AA1075" i="49" s="1"/>
  <c r="L1071" i="49"/>
  <c r="AA1071" i="49" s="1"/>
  <c r="L1067" i="49"/>
  <c r="AA1067" i="49" s="1"/>
  <c r="L1063" i="49"/>
  <c r="AA1063" i="49" s="1"/>
  <c r="L1059" i="49"/>
  <c r="AA1059" i="49" s="1"/>
  <c r="L1055" i="49"/>
  <c r="AA1055" i="49" s="1"/>
  <c r="L1051" i="49"/>
  <c r="AA1051" i="49" s="1"/>
  <c r="L1047" i="49"/>
  <c r="AA1047" i="49" s="1"/>
  <c r="L1043" i="49"/>
  <c r="AA1043" i="49" s="1"/>
  <c r="L1039" i="49"/>
  <c r="AA1039" i="49" s="1"/>
  <c r="K1027" i="49"/>
  <c r="Z1027" i="49" s="1"/>
  <c r="K1011" i="49"/>
  <c r="Z1011" i="49" s="1"/>
  <c r="K995" i="49"/>
  <c r="Z995" i="49" s="1"/>
  <c r="L1033" i="49"/>
  <c r="AA1033" i="49" s="1"/>
  <c r="L1025" i="49"/>
  <c r="AA1025" i="49" s="1"/>
  <c r="L1017" i="49"/>
  <c r="AA1017" i="49" s="1"/>
  <c r="L1009" i="49"/>
  <c r="AA1009" i="49" s="1"/>
  <c r="L1001" i="49"/>
  <c r="AA1001" i="49" s="1"/>
  <c r="L993" i="49"/>
  <c r="AA993" i="49" s="1"/>
  <c r="L985" i="49"/>
  <c r="AA985" i="49" s="1"/>
  <c r="L973" i="49"/>
  <c r="AA973" i="49" s="1"/>
  <c r="L957" i="49"/>
  <c r="AA957" i="49" s="1"/>
  <c r="L1036" i="49"/>
  <c r="AA1036" i="49" s="1"/>
  <c r="L1020" i="49"/>
  <c r="AA1020" i="49" s="1"/>
  <c r="L1004" i="49"/>
  <c r="AA1004" i="49" s="1"/>
  <c r="L988" i="49"/>
  <c r="AA988" i="49" s="1"/>
  <c r="K1032" i="49"/>
  <c r="Z1032" i="49" s="1"/>
  <c r="K1016" i="49"/>
  <c r="Z1016" i="49" s="1"/>
  <c r="K1000" i="49"/>
  <c r="Z1000" i="49" s="1"/>
  <c r="K984" i="49"/>
  <c r="Z984" i="49" s="1"/>
  <c r="K980" i="49"/>
  <c r="Z980" i="49" s="1"/>
  <c r="K976" i="49"/>
  <c r="Z976" i="49" s="1"/>
  <c r="K972" i="49"/>
  <c r="Z972" i="49" s="1"/>
  <c r="K968" i="49"/>
  <c r="Z968" i="49" s="1"/>
  <c r="K964" i="49"/>
  <c r="Z964" i="49" s="1"/>
  <c r="K960" i="49"/>
  <c r="Z960" i="49" s="1"/>
  <c r="K956" i="49"/>
  <c r="Z956" i="49" s="1"/>
  <c r="L813" i="49"/>
  <c r="AA813" i="49" s="1"/>
  <c r="K775" i="49"/>
  <c r="Z775" i="49" s="1"/>
  <c r="K759" i="49"/>
  <c r="Z759" i="49" s="1"/>
  <c r="L817" i="49"/>
  <c r="AA817" i="49" s="1"/>
  <c r="L785" i="49"/>
  <c r="AA785" i="49" s="1"/>
  <c r="K1028" i="49"/>
  <c r="Z1028" i="49" s="1"/>
  <c r="L826" i="49"/>
  <c r="AA826" i="49" s="1"/>
  <c r="K811" i="49"/>
  <c r="Z811" i="49" s="1"/>
  <c r="L810" i="49"/>
  <c r="AA810" i="49" s="1"/>
  <c r="K795" i="49"/>
  <c r="Z795" i="49" s="1"/>
  <c r="L794" i="49"/>
  <c r="AA794" i="49" s="1"/>
  <c r="K1012" i="49"/>
  <c r="Z1012" i="49" s="1"/>
  <c r="K735" i="49"/>
  <c r="Z735" i="49" s="1"/>
  <c r="K711" i="49"/>
  <c r="Z711" i="49" s="1"/>
  <c r="K695" i="49"/>
  <c r="Z695" i="49" s="1"/>
  <c r="L590" i="49"/>
  <c r="AA590" i="49" s="1"/>
  <c r="L582" i="49"/>
  <c r="AA582" i="49" s="1"/>
  <c r="L574" i="49"/>
  <c r="AA574" i="49" s="1"/>
  <c r="L566" i="49"/>
  <c r="AA566" i="49" s="1"/>
  <c r="L558" i="49"/>
  <c r="AA558" i="49" s="1"/>
  <c r="L550" i="49"/>
  <c r="AA550" i="49" s="1"/>
  <c r="L542" i="49"/>
  <c r="AA542" i="49" s="1"/>
  <c r="L731" i="49"/>
  <c r="AA731" i="49" s="1"/>
  <c r="K588" i="49"/>
  <c r="Z588" i="49" s="1"/>
  <c r="K572" i="49"/>
  <c r="Z572" i="49" s="1"/>
  <c r="K556" i="49"/>
  <c r="Z556" i="49" s="1"/>
  <c r="K540" i="49"/>
  <c r="Z540" i="49" s="1"/>
  <c r="K529" i="49"/>
  <c r="Z529" i="49" s="1"/>
  <c r="K521" i="49"/>
  <c r="Z521" i="49" s="1"/>
  <c r="K513" i="49"/>
  <c r="Z513" i="49" s="1"/>
  <c r="K505" i="49"/>
  <c r="Z505" i="49" s="1"/>
  <c r="K497" i="49"/>
  <c r="Z497" i="49" s="1"/>
  <c r="K489" i="49"/>
  <c r="Z489" i="49" s="1"/>
  <c r="K481" i="49"/>
  <c r="Z481" i="49" s="1"/>
  <c r="K473" i="49"/>
  <c r="Z473" i="49" s="1"/>
  <c r="K465" i="49"/>
  <c r="Z465" i="49" s="1"/>
  <c r="K457" i="49"/>
  <c r="Z457" i="49" s="1"/>
  <c r="K449" i="49"/>
  <c r="Z449" i="49" s="1"/>
  <c r="K441" i="49"/>
  <c r="Z441" i="49" s="1"/>
  <c r="K433" i="49"/>
  <c r="Z433" i="49" s="1"/>
  <c r="K425" i="49"/>
  <c r="Z425" i="49" s="1"/>
  <c r="K417" i="49"/>
  <c r="Z417" i="49" s="1"/>
  <c r="K409" i="49"/>
  <c r="Z409" i="49" s="1"/>
  <c r="K401" i="49"/>
  <c r="Z401" i="49" s="1"/>
  <c r="K393" i="49"/>
  <c r="Z393" i="49" s="1"/>
  <c r="K385" i="49"/>
  <c r="Z385" i="49" s="1"/>
  <c r="K377" i="49"/>
  <c r="Z377" i="49" s="1"/>
  <c r="K678" i="49"/>
  <c r="Z678" i="49" s="1"/>
  <c r="K674" i="49"/>
  <c r="Z674" i="49" s="1"/>
  <c r="K670" i="49"/>
  <c r="Z670" i="49" s="1"/>
  <c r="K666" i="49"/>
  <c r="Z666" i="49" s="1"/>
  <c r="K662" i="49"/>
  <c r="Z662" i="49" s="1"/>
  <c r="K658" i="49"/>
  <c r="Z658" i="49" s="1"/>
  <c r="K654" i="49"/>
  <c r="Z654" i="49" s="1"/>
  <c r="K650" i="49"/>
  <c r="Z650" i="49" s="1"/>
  <c r="K646" i="49"/>
  <c r="Z646" i="49" s="1"/>
  <c r="K642" i="49"/>
  <c r="Z642" i="49" s="1"/>
  <c r="K638" i="49"/>
  <c r="Z638" i="49" s="1"/>
  <c r="K634" i="49"/>
  <c r="Z634" i="49" s="1"/>
  <c r="K630" i="49"/>
  <c r="Z630" i="49" s="1"/>
  <c r="K626" i="49"/>
  <c r="Z626" i="49" s="1"/>
  <c r="K622" i="49"/>
  <c r="Z622" i="49" s="1"/>
  <c r="K618" i="49"/>
  <c r="Z618" i="49" s="1"/>
  <c r="L743" i="49"/>
  <c r="AA743" i="49" s="1"/>
  <c r="L703" i="49"/>
  <c r="AA703" i="49" s="1"/>
  <c r="K585" i="49"/>
  <c r="Z585" i="49" s="1"/>
  <c r="K569" i="49"/>
  <c r="Z569" i="49" s="1"/>
  <c r="K553" i="49"/>
  <c r="Z553" i="49" s="1"/>
  <c r="K537" i="49"/>
  <c r="Z537" i="49" s="1"/>
  <c r="K590" i="49"/>
  <c r="Z590" i="49" s="1"/>
  <c r="K574" i="49"/>
  <c r="Z574" i="49" s="1"/>
  <c r="K558" i="49"/>
  <c r="Z558" i="49" s="1"/>
  <c r="K542" i="49"/>
  <c r="Z542" i="49" s="1"/>
  <c r="L680" i="49"/>
  <c r="AA680" i="49" s="1"/>
  <c r="L676" i="49"/>
  <c r="AA676" i="49" s="1"/>
  <c r="L672" i="49"/>
  <c r="AA672" i="49" s="1"/>
  <c r="L668" i="49"/>
  <c r="AA668" i="49" s="1"/>
  <c r="L664" i="49"/>
  <c r="AA664" i="49" s="1"/>
  <c r="L660" i="49"/>
  <c r="AA660" i="49" s="1"/>
  <c r="L656" i="49"/>
  <c r="AA656" i="49" s="1"/>
  <c r="L652" i="49"/>
  <c r="AA652" i="49" s="1"/>
  <c r="L648" i="49"/>
  <c r="AA648" i="49" s="1"/>
  <c r="L644" i="49"/>
  <c r="AA644" i="49" s="1"/>
  <c r="L640" i="49"/>
  <c r="AA640" i="49" s="1"/>
  <c r="L636" i="49"/>
  <c r="AA636" i="49" s="1"/>
  <c r="L632" i="49"/>
  <c r="AA632" i="49" s="1"/>
  <c r="L628" i="49"/>
  <c r="AA628" i="49" s="1"/>
  <c r="L624" i="49"/>
  <c r="AA624" i="49" s="1"/>
  <c r="L620" i="49"/>
  <c r="AA620" i="49" s="1"/>
  <c r="L616" i="49"/>
  <c r="AA616" i="49" s="1"/>
  <c r="K567" i="49"/>
  <c r="Z567" i="49" s="1"/>
  <c r="K365" i="49"/>
  <c r="Z365" i="49" s="1"/>
  <c r="K357" i="49"/>
  <c r="Z357" i="49" s="1"/>
  <c r="K349" i="49"/>
  <c r="Z349" i="49" s="1"/>
  <c r="K341" i="49"/>
  <c r="Z341" i="49" s="1"/>
  <c r="K333" i="49"/>
  <c r="Z333" i="49" s="1"/>
  <c r="K325" i="49"/>
  <c r="Z325" i="49" s="1"/>
  <c r="K317" i="49"/>
  <c r="Z317" i="49" s="1"/>
  <c r="K309" i="49"/>
  <c r="Z309" i="49" s="1"/>
  <c r="K301" i="49"/>
  <c r="Z301" i="49" s="1"/>
  <c r="K293" i="49"/>
  <c r="Z293" i="49" s="1"/>
  <c r="K285" i="49"/>
  <c r="Z285" i="49" s="1"/>
  <c r="K277" i="49"/>
  <c r="Z277" i="49" s="1"/>
  <c r="K269" i="49"/>
  <c r="Z269" i="49" s="1"/>
  <c r="K261" i="49"/>
  <c r="Z261" i="49" s="1"/>
  <c r="L659" i="49"/>
  <c r="AA659" i="49" s="1"/>
  <c r="K563" i="49"/>
  <c r="Z563" i="49" s="1"/>
  <c r="K155" i="49"/>
  <c r="Z155" i="49" s="1"/>
  <c r="L751" i="49"/>
  <c r="AA751" i="49" s="1"/>
  <c r="K543" i="49"/>
  <c r="Z543" i="49" s="1"/>
  <c r="L416" i="49"/>
  <c r="AA416" i="49" s="1"/>
  <c r="L408" i="49"/>
  <c r="AA408" i="49" s="1"/>
  <c r="L400" i="49"/>
  <c r="AA400" i="49" s="1"/>
  <c r="L392" i="49"/>
  <c r="AA392" i="49" s="1"/>
  <c r="L384" i="49"/>
  <c r="AA384" i="49" s="1"/>
  <c r="L376" i="49"/>
  <c r="AA376" i="49" s="1"/>
  <c r="L279" i="49"/>
  <c r="AA279" i="49" s="1"/>
  <c r="L263" i="49"/>
  <c r="AA263" i="49" s="1"/>
  <c r="L255" i="49"/>
  <c r="AA255" i="49" s="1"/>
  <c r="L247" i="49"/>
  <c r="AA247" i="49" s="1"/>
  <c r="L239" i="49"/>
  <c r="AA239" i="49" s="1"/>
  <c r="L223" i="49"/>
  <c r="AA223" i="49" s="1"/>
  <c r="L207" i="49"/>
  <c r="AA207" i="49" s="1"/>
  <c r="L191" i="49"/>
  <c r="AA191" i="49" s="1"/>
  <c r="L175" i="49"/>
  <c r="AA175" i="49" s="1"/>
  <c r="K238" i="49"/>
  <c r="Z238" i="49" s="1"/>
  <c r="K206" i="49"/>
  <c r="Z206" i="49" s="1"/>
  <c r="K174" i="49"/>
  <c r="Z174" i="49" s="1"/>
  <c r="L161" i="49"/>
  <c r="AA161" i="49" s="1"/>
  <c r="L145" i="49"/>
  <c r="AA145" i="49" s="1"/>
  <c r="L139" i="49"/>
  <c r="AA139" i="49" s="1"/>
  <c r="L131" i="49"/>
  <c r="AA131" i="49" s="1"/>
  <c r="K330" i="49"/>
  <c r="Z330" i="49" s="1"/>
  <c r="K253" i="49"/>
  <c r="Z253" i="49" s="1"/>
  <c r="K245" i="49"/>
  <c r="Z245" i="49" s="1"/>
  <c r="K237" i="49"/>
  <c r="Z237" i="49" s="1"/>
  <c r="K229" i="49"/>
  <c r="Z229" i="49" s="1"/>
  <c r="K221" i="49"/>
  <c r="Z221" i="49" s="1"/>
  <c r="K213" i="49"/>
  <c r="Z213" i="49" s="1"/>
  <c r="K205" i="49"/>
  <c r="Z205" i="49" s="1"/>
  <c r="K197" i="49"/>
  <c r="Z197" i="49" s="1"/>
  <c r="K189" i="49"/>
  <c r="Z189" i="49" s="1"/>
  <c r="K181" i="49"/>
  <c r="Z181" i="49" s="1"/>
  <c r="K173" i="49"/>
  <c r="Z173" i="49" s="1"/>
  <c r="K165" i="49"/>
  <c r="Z165" i="49" s="1"/>
  <c r="L765" i="49"/>
  <c r="AA765" i="49" s="1"/>
  <c r="L777" i="49"/>
  <c r="AA777" i="49" s="1"/>
  <c r="L741" i="49"/>
  <c r="AA741" i="49" s="1"/>
  <c r="L745" i="49"/>
  <c r="AA745" i="49" s="1"/>
  <c r="K826" i="49"/>
  <c r="Z826" i="49" s="1"/>
  <c r="K734" i="49"/>
  <c r="Z734" i="49" s="1"/>
  <c r="K742" i="49"/>
  <c r="Z742" i="49" s="1"/>
  <c r="K750" i="49"/>
  <c r="Z750" i="49" s="1"/>
  <c r="K758" i="49"/>
  <c r="Z758" i="49" s="1"/>
  <c r="K774" i="49"/>
  <c r="Z774" i="49" s="1"/>
  <c r="L767" i="49"/>
  <c r="AA767" i="49" s="1"/>
  <c r="L783" i="49"/>
  <c r="AA783" i="49" s="1"/>
  <c r="K810" i="49"/>
  <c r="Z810" i="49" s="1"/>
  <c r="K728" i="49"/>
  <c r="Z728" i="49" s="1"/>
  <c r="K733" i="49"/>
  <c r="Z733" i="49" s="1"/>
  <c r="L738" i="49"/>
  <c r="AA738" i="49" s="1"/>
  <c r="K744" i="49"/>
  <c r="Z744" i="49" s="1"/>
  <c r="K749" i="49"/>
  <c r="Z749" i="49" s="1"/>
  <c r="L754" i="49"/>
  <c r="AA754" i="49" s="1"/>
  <c r="K760" i="49"/>
  <c r="Z760" i="49" s="1"/>
  <c r="K776" i="49"/>
  <c r="Z776" i="49" s="1"/>
  <c r="K802" i="49"/>
  <c r="Z802" i="49" s="1"/>
  <c r="K782" i="49"/>
  <c r="Z782" i="49" s="1"/>
  <c r="K797" i="49"/>
  <c r="Z797" i="49" s="1"/>
  <c r="K813" i="49"/>
  <c r="Z813" i="49" s="1"/>
  <c r="K1006" i="49"/>
  <c r="Z1006" i="49" s="1"/>
  <c r="L764" i="49"/>
  <c r="AA764" i="49" s="1"/>
  <c r="L772" i="49"/>
  <c r="AA772" i="49" s="1"/>
  <c r="L780" i="49"/>
  <c r="AA780" i="49" s="1"/>
  <c r="K785" i="49"/>
  <c r="Z785" i="49" s="1"/>
  <c r="K801" i="49"/>
  <c r="Z801" i="49" s="1"/>
  <c r="K817" i="49"/>
  <c r="Z817" i="49" s="1"/>
  <c r="L835" i="49"/>
  <c r="AA835" i="49" s="1"/>
  <c r="L843" i="49"/>
  <c r="AA843" i="49" s="1"/>
  <c r="L851" i="49"/>
  <c r="AA851" i="49" s="1"/>
  <c r="L859" i="49"/>
  <c r="AA859" i="49" s="1"/>
  <c r="K1010" i="49"/>
  <c r="Z1010" i="49" s="1"/>
  <c r="K792" i="49"/>
  <c r="Z792" i="49" s="1"/>
  <c r="K808" i="49"/>
  <c r="Z808" i="49" s="1"/>
  <c r="K824" i="49"/>
  <c r="Z824" i="49" s="1"/>
  <c r="L864" i="49"/>
  <c r="AA864" i="49" s="1"/>
  <c r="L868" i="49"/>
  <c r="AA868" i="49" s="1"/>
  <c r="L872" i="49"/>
  <c r="AA872" i="49" s="1"/>
  <c r="L876" i="49"/>
  <c r="AA876" i="49" s="1"/>
  <c r="L880" i="49"/>
  <c r="AA880" i="49" s="1"/>
  <c r="L884" i="49"/>
  <c r="AA884" i="49" s="1"/>
  <c r="L888" i="49"/>
  <c r="AA888" i="49" s="1"/>
  <c r="L892" i="49"/>
  <c r="AA892" i="49" s="1"/>
  <c r="L896" i="49"/>
  <c r="AA896" i="49" s="1"/>
  <c r="L900" i="49"/>
  <c r="AA900" i="49" s="1"/>
  <c r="L904" i="49"/>
  <c r="AA904" i="49" s="1"/>
  <c r="L908" i="49"/>
  <c r="AA908" i="49" s="1"/>
  <c r="L912" i="49"/>
  <c r="AA912" i="49" s="1"/>
  <c r="L916" i="49"/>
  <c r="AA916" i="49" s="1"/>
  <c r="L920" i="49"/>
  <c r="AA920" i="49" s="1"/>
  <c r="L924" i="49"/>
  <c r="AA924" i="49" s="1"/>
  <c r="L928" i="49"/>
  <c r="AA928" i="49" s="1"/>
  <c r="L932" i="49"/>
  <c r="AA932" i="49" s="1"/>
  <c r="L936" i="49"/>
  <c r="AA936" i="49" s="1"/>
  <c r="L940" i="49"/>
  <c r="AA940" i="49" s="1"/>
  <c r="L944" i="49"/>
  <c r="AA944" i="49" s="1"/>
  <c r="L948" i="49"/>
  <c r="AA948" i="49" s="1"/>
  <c r="L952" i="49"/>
  <c r="AA952" i="49" s="1"/>
  <c r="K989" i="49"/>
  <c r="Z989" i="49" s="1"/>
  <c r="K997" i="49"/>
  <c r="Z997" i="49" s="1"/>
  <c r="K1005" i="49"/>
  <c r="Z1005" i="49" s="1"/>
  <c r="K1013" i="49"/>
  <c r="Z1013" i="49" s="1"/>
  <c r="K1021" i="49"/>
  <c r="Z1021" i="49" s="1"/>
  <c r="K1029" i="49"/>
  <c r="Z1029" i="49" s="1"/>
  <c r="K1037" i="49"/>
  <c r="Z1037" i="49" s="1"/>
  <c r="L143" i="49"/>
  <c r="AA143" i="49" s="1"/>
  <c r="L159" i="49"/>
  <c r="AA159" i="49" s="1"/>
  <c r="L240" i="49"/>
  <c r="AA240" i="49" s="1"/>
  <c r="K192" i="49"/>
  <c r="Z192" i="49" s="1"/>
  <c r="K587" i="49"/>
  <c r="Z587" i="49" s="1"/>
  <c r="K412" i="49"/>
  <c r="Z412" i="49" s="1"/>
  <c r="K396" i="49"/>
  <c r="Z396" i="49" s="1"/>
  <c r="K380" i="49"/>
  <c r="Z380" i="49" s="1"/>
  <c r="K156" i="49"/>
  <c r="Z156" i="49" s="1"/>
  <c r="K148" i="49"/>
  <c r="Z148" i="49" s="1"/>
  <c r="K135" i="49"/>
  <c r="Z135" i="49" s="1"/>
  <c r="K103" i="49"/>
  <c r="Z103" i="49" s="1"/>
  <c r="K244" i="49"/>
  <c r="Z244" i="49" s="1"/>
  <c r="K212" i="49"/>
  <c r="Z212" i="49" s="1"/>
  <c r="K180" i="49"/>
  <c r="Z180" i="49" s="1"/>
  <c r="L693" i="49"/>
  <c r="AA693" i="49" s="1"/>
  <c r="K597" i="49"/>
  <c r="Z597" i="49" s="1"/>
  <c r="K605" i="49"/>
  <c r="Z605" i="49" s="1"/>
  <c r="K613" i="49"/>
  <c r="Z613" i="49" s="1"/>
  <c r="K682" i="49"/>
  <c r="Z682" i="49" s="1"/>
  <c r="K698" i="49"/>
  <c r="Z698" i="49" s="1"/>
  <c r="K714" i="49"/>
  <c r="Z714" i="49" s="1"/>
  <c r="K615" i="49"/>
  <c r="Z615" i="49" s="1"/>
  <c r="K623" i="49"/>
  <c r="Z623" i="49" s="1"/>
  <c r="K631" i="49"/>
  <c r="Z631" i="49" s="1"/>
  <c r="K639" i="49"/>
  <c r="Z639" i="49" s="1"/>
  <c r="K647" i="49"/>
  <c r="Z647" i="49" s="1"/>
  <c r="K655" i="49"/>
  <c r="Z655" i="49" s="1"/>
  <c r="K663" i="49"/>
  <c r="Z663" i="49" s="1"/>
  <c r="K671" i="49"/>
  <c r="Z671" i="49" s="1"/>
  <c r="K679" i="49"/>
  <c r="Z679" i="49" s="1"/>
  <c r="K685" i="49"/>
  <c r="Z685" i="49" s="1"/>
  <c r="L690" i="49"/>
  <c r="AA690" i="49" s="1"/>
  <c r="K696" i="49"/>
  <c r="Z696" i="49" s="1"/>
  <c r="K701" i="49"/>
  <c r="Z701" i="49" s="1"/>
  <c r="L706" i="49"/>
  <c r="AA706" i="49" s="1"/>
  <c r="K712" i="49"/>
  <c r="Z712" i="49" s="1"/>
  <c r="K717" i="49"/>
  <c r="Z717" i="49" s="1"/>
  <c r="L722" i="49"/>
  <c r="AA722" i="49" s="1"/>
  <c r="L352" i="49"/>
  <c r="AA352" i="49" s="1"/>
  <c r="L336" i="49"/>
  <c r="AA336" i="49" s="1"/>
  <c r="L320" i="49"/>
  <c r="AA320" i="49" s="1"/>
  <c r="L272" i="49"/>
  <c r="AA272" i="49" s="1"/>
  <c r="K232" i="49"/>
  <c r="Z232" i="49" s="1"/>
  <c r="L168" i="49"/>
  <c r="AA168" i="49" s="1"/>
  <c r="K258" i="49"/>
  <c r="Z258" i="49" s="1"/>
  <c r="K242" i="49"/>
  <c r="Z242" i="49" s="1"/>
  <c r="K226" i="49"/>
  <c r="Z226" i="49" s="1"/>
  <c r="K210" i="49"/>
  <c r="Z210" i="49" s="1"/>
  <c r="K194" i="49"/>
  <c r="Z194" i="49" s="1"/>
  <c r="K178" i="49"/>
  <c r="Z178" i="49" s="1"/>
  <c r="K418" i="49"/>
  <c r="Z418" i="49" s="1"/>
  <c r="K394" i="49"/>
  <c r="Z394" i="49" s="1"/>
  <c r="K366" i="49"/>
  <c r="Z366" i="49" s="1"/>
  <c r="K356" i="49"/>
  <c r="Z356" i="49" s="1"/>
  <c r="K340" i="49"/>
  <c r="Z340" i="49" s="1"/>
  <c r="K324" i="49"/>
  <c r="Z324" i="49" s="1"/>
  <c r="K308" i="49"/>
  <c r="Z308" i="49" s="1"/>
  <c r="K292" i="49"/>
  <c r="Z292" i="49" s="1"/>
  <c r="K276" i="49"/>
  <c r="Z276" i="49" s="1"/>
  <c r="K224" i="49"/>
  <c r="Z224" i="49" s="1"/>
  <c r="L176" i="49"/>
  <c r="AA176" i="49" s="1"/>
  <c r="K123" i="49"/>
  <c r="Z123" i="49" s="1"/>
  <c r="K152" i="49"/>
  <c r="Z152" i="49" s="1"/>
  <c r="K982" i="49"/>
  <c r="Z982" i="49" s="1"/>
  <c r="K978" i="49"/>
  <c r="Z978" i="49" s="1"/>
  <c r="K974" i="49"/>
  <c r="Z974" i="49" s="1"/>
  <c r="K970" i="49"/>
  <c r="Z970" i="49" s="1"/>
  <c r="K966" i="49"/>
  <c r="Z966" i="49" s="1"/>
  <c r="K962" i="49"/>
  <c r="Z962" i="49" s="1"/>
  <c r="K958" i="49"/>
  <c r="Z958" i="49" s="1"/>
  <c r="K815" i="49"/>
  <c r="Z815" i="49" s="1"/>
  <c r="K799" i="49"/>
  <c r="Z799" i="49" s="1"/>
  <c r="K769" i="49"/>
  <c r="Z769" i="49" s="1"/>
  <c r="L825" i="49"/>
  <c r="AA825" i="49" s="1"/>
  <c r="L793" i="49"/>
  <c r="AA793" i="49" s="1"/>
  <c r="K755" i="49"/>
  <c r="Z755" i="49" s="1"/>
  <c r="K699" i="49"/>
  <c r="Z699" i="49" s="1"/>
  <c r="K576" i="49"/>
  <c r="Z576" i="49" s="1"/>
  <c r="K560" i="49"/>
  <c r="Z560" i="49" s="1"/>
  <c r="K544" i="49"/>
  <c r="Z544" i="49" s="1"/>
  <c r="K531" i="49"/>
  <c r="Z531" i="49" s="1"/>
  <c r="K523" i="49"/>
  <c r="Z523" i="49" s="1"/>
  <c r="K515" i="49"/>
  <c r="Z515" i="49" s="1"/>
  <c r="K507" i="49"/>
  <c r="Z507" i="49" s="1"/>
  <c r="K499" i="49"/>
  <c r="Z499" i="49" s="1"/>
  <c r="K491" i="49"/>
  <c r="Z491" i="49" s="1"/>
  <c r="K483" i="49"/>
  <c r="Z483" i="49" s="1"/>
  <c r="K475" i="49"/>
  <c r="Z475" i="49" s="1"/>
  <c r="K467" i="49"/>
  <c r="Z467" i="49" s="1"/>
  <c r="K459" i="49"/>
  <c r="Z459" i="49" s="1"/>
  <c r="K451" i="49"/>
  <c r="Z451" i="49" s="1"/>
  <c r="K443" i="49"/>
  <c r="Z443" i="49" s="1"/>
  <c r="K435" i="49"/>
  <c r="Z435" i="49" s="1"/>
  <c r="K427" i="49"/>
  <c r="Z427" i="49" s="1"/>
  <c r="K419" i="49"/>
  <c r="Z419" i="49" s="1"/>
  <c r="K411" i="49"/>
  <c r="Z411" i="49" s="1"/>
  <c r="K403" i="49"/>
  <c r="Z403" i="49" s="1"/>
  <c r="K395" i="49"/>
  <c r="Z395" i="49" s="1"/>
  <c r="K387" i="49"/>
  <c r="Z387" i="49" s="1"/>
  <c r="K379" i="49"/>
  <c r="Z379" i="49" s="1"/>
  <c r="K371" i="49"/>
  <c r="Z371" i="49" s="1"/>
  <c r="L719" i="49"/>
  <c r="AA719" i="49" s="1"/>
  <c r="K589" i="49"/>
  <c r="Z589" i="49" s="1"/>
  <c r="K573" i="49"/>
  <c r="Z573" i="49" s="1"/>
  <c r="K557" i="49"/>
  <c r="Z557" i="49" s="1"/>
  <c r="K541" i="49"/>
  <c r="Z541" i="49" s="1"/>
  <c r="K583" i="49"/>
  <c r="Z583" i="49" s="1"/>
  <c r="K614" i="49"/>
  <c r="Z614" i="49" s="1"/>
  <c r="K612" i="49"/>
  <c r="Z612" i="49" s="1"/>
  <c r="K610" i="49"/>
  <c r="Z610" i="49" s="1"/>
  <c r="K608" i="49"/>
  <c r="Z608" i="49" s="1"/>
  <c r="K606" i="49"/>
  <c r="Z606" i="49" s="1"/>
  <c r="K604" i="49"/>
  <c r="Z604" i="49" s="1"/>
  <c r="K602" i="49"/>
  <c r="Z602" i="49" s="1"/>
  <c r="K600" i="49"/>
  <c r="Z600" i="49" s="1"/>
  <c r="K598" i="49"/>
  <c r="Z598" i="49" s="1"/>
  <c r="K596" i="49"/>
  <c r="Z596" i="49" s="1"/>
  <c r="K594" i="49"/>
  <c r="Z594" i="49" s="1"/>
  <c r="K592" i="49"/>
  <c r="Z592" i="49" s="1"/>
  <c r="L369" i="49"/>
  <c r="AA369" i="49" s="1"/>
  <c r="L353" i="49"/>
  <c r="AA353" i="49" s="1"/>
  <c r="L337" i="49"/>
  <c r="AA337" i="49" s="1"/>
  <c r="L321" i="49"/>
  <c r="AA321" i="49" s="1"/>
  <c r="L305" i="49"/>
  <c r="AA305" i="49" s="1"/>
  <c r="L289" i="49"/>
  <c r="AA289" i="49" s="1"/>
  <c r="L273" i="49"/>
  <c r="AA273" i="49" s="1"/>
  <c r="K579" i="49"/>
  <c r="Z579" i="49" s="1"/>
  <c r="K559" i="49"/>
  <c r="Z559" i="49" s="1"/>
  <c r="K536" i="49"/>
  <c r="Z536" i="49" s="1"/>
  <c r="K532" i="49"/>
  <c r="Z532" i="49" s="1"/>
  <c r="K528" i="49"/>
  <c r="Z528" i="49" s="1"/>
  <c r="K524" i="49"/>
  <c r="Z524" i="49" s="1"/>
  <c r="K520" i="49"/>
  <c r="Z520" i="49" s="1"/>
  <c r="K516" i="49"/>
  <c r="Z516" i="49" s="1"/>
  <c r="K512" i="49"/>
  <c r="Z512" i="49" s="1"/>
  <c r="K508" i="49"/>
  <c r="Z508" i="49" s="1"/>
  <c r="K504" i="49"/>
  <c r="Z504" i="49" s="1"/>
  <c r="K500" i="49"/>
  <c r="Z500" i="49" s="1"/>
  <c r="K496" i="49"/>
  <c r="Z496" i="49" s="1"/>
  <c r="K492" i="49"/>
  <c r="Z492" i="49" s="1"/>
  <c r="K488" i="49"/>
  <c r="Z488" i="49" s="1"/>
  <c r="K484" i="49"/>
  <c r="Z484" i="49" s="1"/>
  <c r="K480" i="49"/>
  <c r="Z480" i="49" s="1"/>
  <c r="K476" i="49"/>
  <c r="Z476" i="49" s="1"/>
  <c r="K472" i="49"/>
  <c r="Z472" i="49" s="1"/>
  <c r="K468" i="49"/>
  <c r="Z468" i="49" s="1"/>
  <c r="K464" i="49"/>
  <c r="Z464" i="49" s="1"/>
  <c r="K460" i="49"/>
  <c r="Z460" i="49" s="1"/>
  <c r="K456" i="49"/>
  <c r="Z456" i="49" s="1"/>
  <c r="K452" i="49"/>
  <c r="Z452" i="49" s="1"/>
  <c r="K448" i="49"/>
  <c r="Z448" i="49" s="1"/>
  <c r="K444" i="49"/>
  <c r="Z444" i="49" s="1"/>
  <c r="K440" i="49"/>
  <c r="Z440" i="49" s="1"/>
  <c r="K436" i="49"/>
  <c r="Z436" i="49" s="1"/>
  <c r="K432" i="49"/>
  <c r="Z432" i="49" s="1"/>
  <c r="K428" i="49"/>
  <c r="Z428" i="49" s="1"/>
  <c r="K424" i="49"/>
  <c r="Z424" i="49" s="1"/>
  <c r="K420" i="49"/>
  <c r="Z420" i="49" s="1"/>
  <c r="L414" i="49"/>
  <c r="AA414" i="49" s="1"/>
  <c r="L406" i="49"/>
  <c r="AA406" i="49" s="1"/>
  <c r="L398" i="49"/>
  <c r="AA398" i="49" s="1"/>
  <c r="L390" i="49"/>
  <c r="AA390" i="49" s="1"/>
  <c r="L382" i="49"/>
  <c r="AA382" i="49" s="1"/>
  <c r="L374" i="49"/>
  <c r="AA374" i="49" s="1"/>
  <c r="K230" i="49"/>
  <c r="Z230" i="49" s="1"/>
  <c r="K198" i="49"/>
  <c r="Z198" i="49" s="1"/>
  <c r="K166" i="49"/>
  <c r="Z166" i="49" s="1"/>
  <c r="K410" i="49"/>
  <c r="Z410" i="49" s="1"/>
  <c r="K346" i="49"/>
  <c r="Z346" i="49" s="1"/>
  <c r="L737" i="49"/>
  <c r="AA737" i="49" s="1"/>
  <c r="L761" i="49"/>
  <c r="AA761" i="49" s="1"/>
  <c r="L773" i="49"/>
  <c r="AA773" i="49" s="1"/>
  <c r="L732" i="49"/>
  <c r="AA732" i="49" s="1"/>
  <c r="L748" i="49"/>
  <c r="AA748" i="49" s="1"/>
  <c r="L756" i="49"/>
  <c r="AA756" i="49" s="1"/>
  <c r="L795" i="49"/>
  <c r="AA795" i="49" s="1"/>
  <c r="L827" i="49"/>
  <c r="AA827" i="49" s="1"/>
  <c r="L763" i="49"/>
  <c r="AA763" i="49" s="1"/>
  <c r="L779" i="49"/>
  <c r="AA779" i="49" s="1"/>
  <c r="K732" i="49"/>
  <c r="Z732" i="49" s="1"/>
  <c r="K737" i="49"/>
  <c r="Z737" i="49" s="1"/>
  <c r="L742" i="49"/>
  <c r="AA742" i="49" s="1"/>
  <c r="K748" i="49"/>
  <c r="Z748" i="49" s="1"/>
  <c r="K753" i="49"/>
  <c r="Z753" i="49" s="1"/>
  <c r="L758" i="49"/>
  <c r="AA758" i="49" s="1"/>
  <c r="L792" i="49"/>
  <c r="AA792" i="49" s="1"/>
  <c r="L808" i="49"/>
  <c r="AA808" i="49" s="1"/>
  <c r="L824" i="49"/>
  <c r="AA824" i="49" s="1"/>
  <c r="L762" i="49"/>
  <c r="AA762" i="49" s="1"/>
  <c r="L770" i="49"/>
  <c r="AA770" i="49" s="1"/>
  <c r="L778" i="49"/>
  <c r="AA778" i="49" s="1"/>
  <c r="L832" i="49"/>
  <c r="AA832" i="49" s="1"/>
  <c r="L836" i="49"/>
  <c r="AA836" i="49" s="1"/>
  <c r="L840" i="49"/>
  <c r="AA840" i="49" s="1"/>
  <c r="L844" i="49"/>
  <c r="AA844" i="49" s="1"/>
  <c r="L848" i="49"/>
  <c r="AA848" i="49" s="1"/>
  <c r="L852" i="49"/>
  <c r="AA852" i="49" s="1"/>
  <c r="L856" i="49"/>
  <c r="AA856" i="49" s="1"/>
  <c r="L860" i="49"/>
  <c r="AA860" i="49" s="1"/>
  <c r="L796" i="49"/>
  <c r="AA796" i="49" s="1"/>
  <c r="L812" i="49"/>
  <c r="AA812" i="49" s="1"/>
  <c r="L828" i="49"/>
  <c r="AA828" i="49" s="1"/>
  <c r="L833" i="49"/>
  <c r="AA833" i="49" s="1"/>
  <c r="L841" i="49"/>
  <c r="AA841" i="49" s="1"/>
  <c r="L849" i="49"/>
  <c r="AA849" i="49" s="1"/>
  <c r="L857" i="49"/>
  <c r="AA857" i="49" s="1"/>
  <c r="K788" i="49"/>
  <c r="Z788" i="49" s="1"/>
  <c r="K804" i="49"/>
  <c r="Z804" i="49" s="1"/>
  <c r="K820" i="49"/>
  <c r="Z820" i="49" s="1"/>
  <c r="K998" i="49"/>
  <c r="Z998" i="49" s="1"/>
  <c r="K1030" i="49"/>
  <c r="Z1030" i="49" s="1"/>
  <c r="K986" i="49"/>
  <c r="Z986" i="49" s="1"/>
  <c r="K1018" i="49"/>
  <c r="Z1018" i="49" s="1"/>
  <c r="L863" i="49"/>
  <c r="AA863" i="49" s="1"/>
  <c r="L867" i="49"/>
  <c r="AA867" i="49" s="1"/>
  <c r="L871" i="49"/>
  <c r="AA871" i="49" s="1"/>
  <c r="L875" i="49"/>
  <c r="AA875" i="49" s="1"/>
  <c r="L879" i="49"/>
  <c r="AA879" i="49" s="1"/>
  <c r="L883" i="49"/>
  <c r="AA883" i="49" s="1"/>
  <c r="L887" i="49"/>
  <c r="AA887" i="49" s="1"/>
  <c r="L891" i="49"/>
  <c r="AA891" i="49" s="1"/>
  <c r="L895" i="49"/>
  <c r="AA895" i="49" s="1"/>
  <c r="L899" i="49"/>
  <c r="AA899" i="49" s="1"/>
  <c r="L903" i="49"/>
  <c r="AA903" i="49" s="1"/>
  <c r="L907" i="49"/>
  <c r="AA907" i="49" s="1"/>
  <c r="L911" i="49"/>
  <c r="AA911" i="49" s="1"/>
  <c r="L915" i="49"/>
  <c r="AA915" i="49" s="1"/>
  <c r="L919" i="49"/>
  <c r="AA919" i="49" s="1"/>
  <c r="L923" i="49"/>
  <c r="AA923" i="49" s="1"/>
  <c r="L927" i="49"/>
  <c r="AA927" i="49" s="1"/>
  <c r="L931" i="49"/>
  <c r="AA931" i="49" s="1"/>
  <c r="L935" i="49"/>
  <c r="AA935" i="49" s="1"/>
  <c r="L939" i="49"/>
  <c r="AA939" i="49" s="1"/>
  <c r="L943" i="49"/>
  <c r="AA943" i="49" s="1"/>
  <c r="L947" i="49"/>
  <c r="AA947" i="49" s="1"/>
  <c r="L951" i="49"/>
  <c r="AA951" i="49" s="1"/>
  <c r="L144" i="49"/>
  <c r="AA144" i="49" s="1"/>
  <c r="L160" i="49"/>
  <c r="AA160" i="49" s="1"/>
  <c r="K256" i="49"/>
  <c r="Z256" i="49" s="1"/>
  <c r="L216" i="49"/>
  <c r="AA216" i="49" s="1"/>
  <c r="K184" i="49"/>
  <c r="Z184" i="49" s="1"/>
  <c r="K416" i="49"/>
  <c r="Z416" i="49" s="1"/>
  <c r="K400" i="49"/>
  <c r="Z400" i="49" s="1"/>
  <c r="K384" i="49"/>
  <c r="Z384" i="49" s="1"/>
  <c r="K157" i="49"/>
  <c r="Z157" i="49" s="1"/>
  <c r="K149" i="49"/>
  <c r="Z149" i="49" s="1"/>
  <c r="K236" i="49"/>
  <c r="Z236" i="49" s="1"/>
  <c r="K204" i="49"/>
  <c r="Z204" i="49" s="1"/>
  <c r="K172" i="49"/>
  <c r="Z172" i="49" s="1"/>
  <c r="L709" i="49"/>
  <c r="AA709" i="49" s="1"/>
  <c r="L697" i="49"/>
  <c r="AA697" i="49" s="1"/>
  <c r="K595" i="49"/>
  <c r="Z595" i="49" s="1"/>
  <c r="K603" i="49"/>
  <c r="Z603" i="49" s="1"/>
  <c r="K611" i="49"/>
  <c r="Z611" i="49" s="1"/>
  <c r="L701" i="49"/>
  <c r="AA701" i="49" s="1"/>
  <c r="L689" i="49"/>
  <c r="AA689" i="49" s="1"/>
  <c r="L721" i="49"/>
  <c r="AA721" i="49" s="1"/>
  <c r="L688" i="49"/>
  <c r="AA688" i="49" s="1"/>
  <c r="L696" i="49"/>
  <c r="AA696" i="49" s="1"/>
  <c r="L712" i="49"/>
  <c r="AA712" i="49" s="1"/>
  <c r="L720" i="49"/>
  <c r="AA720" i="49" s="1"/>
  <c r="K621" i="49"/>
  <c r="Z621" i="49" s="1"/>
  <c r="K629" i="49"/>
  <c r="Z629" i="49" s="1"/>
  <c r="K637" i="49"/>
  <c r="Z637" i="49" s="1"/>
  <c r="K645" i="49"/>
  <c r="Z645" i="49" s="1"/>
  <c r="K653" i="49"/>
  <c r="Z653" i="49" s="1"/>
  <c r="K661" i="49"/>
  <c r="Z661" i="49" s="1"/>
  <c r="K669" i="49"/>
  <c r="Z669" i="49" s="1"/>
  <c r="K677" i="49"/>
  <c r="Z677" i="49" s="1"/>
  <c r="K684" i="49"/>
  <c r="Z684" i="49" s="1"/>
  <c r="K689" i="49"/>
  <c r="Z689" i="49" s="1"/>
  <c r="K700" i="49"/>
  <c r="Z700" i="49" s="1"/>
  <c r="K705" i="49"/>
  <c r="Z705" i="49" s="1"/>
  <c r="K716" i="49"/>
  <c r="Z716" i="49" s="1"/>
  <c r="K721" i="49"/>
  <c r="Z721" i="49" s="1"/>
  <c r="L248" i="49"/>
  <c r="AA248" i="49" s="1"/>
  <c r="K200" i="49"/>
  <c r="Z200" i="49" s="1"/>
  <c r="K350" i="49"/>
  <c r="Z350" i="49" s="1"/>
  <c r="K334" i="49"/>
  <c r="Z334" i="49" s="1"/>
  <c r="K318" i="49"/>
  <c r="Z318" i="49" s="1"/>
  <c r="K302" i="49"/>
  <c r="Z302" i="49" s="1"/>
  <c r="K286" i="49"/>
  <c r="Z286" i="49" s="1"/>
  <c r="K270" i="49"/>
  <c r="Z270" i="49" s="1"/>
  <c r="K555" i="49"/>
  <c r="Z555" i="49" s="1"/>
  <c r="K402" i="49"/>
  <c r="Z402" i="49" s="1"/>
  <c r="K374" i="49"/>
  <c r="Z374" i="49" s="1"/>
  <c r="L356" i="49"/>
  <c r="AA356" i="49" s="1"/>
  <c r="L340" i="49"/>
  <c r="AA340" i="49" s="1"/>
  <c r="L324" i="49"/>
  <c r="AA324" i="49" s="1"/>
  <c r="L308" i="49"/>
  <c r="AA308" i="49" s="1"/>
  <c r="L292" i="49"/>
  <c r="AA292" i="49" s="1"/>
  <c r="L276" i="49"/>
  <c r="AA276" i="49" s="1"/>
  <c r="K208" i="49"/>
  <c r="Z208" i="49" s="1"/>
  <c r="K144" i="49"/>
  <c r="Z144" i="49" s="1"/>
  <c r="K161" i="49"/>
  <c r="Z161" i="49" s="1"/>
  <c r="K404" i="49"/>
  <c r="Z404" i="49" s="1"/>
  <c r="K388" i="49"/>
  <c r="Z388" i="49" s="1"/>
  <c r="K372" i="49"/>
  <c r="Z372" i="49" s="1"/>
  <c r="K338" i="49"/>
  <c r="Z338" i="49" s="1"/>
  <c r="K322" i="49"/>
  <c r="Z322" i="49" s="1"/>
  <c r="K306" i="49"/>
  <c r="Z306" i="49" s="1"/>
  <c r="K290" i="49"/>
  <c r="Z290" i="49" s="1"/>
  <c r="K274" i="49"/>
  <c r="Z274" i="49" s="1"/>
  <c r="K119" i="49"/>
  <c r="Z119" i="49" s="1"/>
  <c r="K95" i="49"/>
  <c r="Z95" i="49" s="1"/>
  <c r="K282" i="49"/>
  <c r="Z282" i="49" s="1"/>
  <c r="K368" i="49"/>
  <c r="Z368" i="49" s="1"/>
  <c r="K364" i="49"/>
  <c r="Z364" i="49" s="1"/>
  <c r="K360" i="49"/>
  <c r="Z360" i="49" s="1"/>
  <c r="K344" i="49"/>
  <c r="Z344" i="49" s="1"/>
  <c r="K328" i="49"/>
  <c r="Z328" i="49" s="1"/>
  <c r="K312" i="49"/>
  <c r="Z312" i="49" s="1"/>
  <c r="K296" i="49"/>
  <c r="Z296" i="49" s="1"/>
  <c r="K280" i="49"/>
  <c r="Z280" i="49" s="1"/>
  <c r="K264" i="49"/>
  <c r="Z264" i="49" s="1"/>
  <c r="K593" i="49"/>
  <c r="Z593" i="49" s="1"/>
  <c r="K601" i="49"/>
  <c r="Z601" i="49" s="1"/>
  <c r="K609" i="49"/>
  <c r="Z609" i="49" s="1"/>
  <c r="K686" i="49"/>
  <c r="Z686" i="49" s="1"/>
  <c r="K702" i="49"/>
  <c r="Z702" i="49" s="1"/>
  <c r="K718" i="49"/>
  <c r="Z718" i="49" s="1"/>
  <c r="K619" i="49"/>
  <c r="Z619" i="49" s="1"/>
  <c r="K627" i="49"/>
  <c r="Z627" i="49" s="1"/>
  <c r="K635" i="49"/>
  <c r="Z635" i="49" s="1"/>
  <c r="K643" i="49"/>
  <c r="Z643" i="49" s="1"/>
  <c r="K659" i="49"/>
  <c r="Z659" i="49" s="1"/>
  <c r="K667" i="49"/>
  <c r="Z667" i="49" s="1"/>
  <c r="K675" i="49"/>
  <c r="Z675" i="49" s="1"/>
  <c r="L682" i="49"/>
  <c r="AA682" i="49" s="1"/>
  <c r="K688" i="49"/>
  <c r="Z688" i="49" s="1"/>
  <c r="K693" i="49"/>
  <c r="Z693" i="49" s="1"/>
  <c r="L698" i="49"/>
  <c r="AA698" i="49" s="1"/>
  <c r="K704" i="49"/>
  <c r="Z704" i="49" s="1"/>
  <c r="K709" i="49"/>
  <c r="Z709" i="49" s="1"/>
  <c r="L714" i="49"/>
  <c r="AA714" i="49" s="1"/>
  <c r="K720" i="49"/>
  <c r="Z720" i="49" s="1"/>
  <c r="L232" i="49"/>
  <c r="AA232" i="49" s="1"/>
  <c r="K571" i="49"/>
  <c r="Z571" i="49" s="1"/>
  <c r="K250" i="49"/>
  <c r="Z250" i="49" s="1"/>
  <c r="K234" i="49"/>
  <c r="Z234" i="49" s="1"/>
  <c r="K218" i="49"/>
  <c r="Z218" i="49" s="1"/>
  <c r="K202" i="49"/>
  <c r="Z202" i="49" s="1"/>
  <c r="K186" i="49"/>
  <c r="Z186" i="49" s="1"/>
  <c r="K170" i="49"/>
  <c r="Z170" i="49" s="1"/>
  <c r="K406" i="49"/>
  <c r="Z406" i="49" s="1"/>
  <c r="K378" i="49"/>
  <c r="Z378" i="49" s="1"/>
  <c r="L224" i="49"/>
  <c r="AA224" i="49" s="1"/>
  <c r="K111" i="49"/>
  <c r="Z111" i="49" s="1"/>
  <c r="K153" i="49"/>
  <c r="Z153" i="49" s="1"/>
  <c r="K354" i="49"/>
  <c r="Z354" i="49" s="1"/>
  <c r="K145" i="49"/>
  <c r="Z145" i="49" s="1"/>
  <c r="L18" i="21" l="1"/>
  <c r="K18" i="21"/>
  <c r="J18" i="21"/>
  <c r="M18" i="21"/>
  <c r="I11" i="21"/>
  <c r="J25" i="21" l="1"/>
  <c r="O25" i="21"/>
  <c r="P25" i="21" s="1"/>
  <c r="T11" i="20"/>
  <c r="L25" i="21"/>
  <c r="I25" i="21"/>
  <c r="K25" i="21"/>
  <c r="M25" i="21"/>
  <c r="R17" i="20"/>
  <c r="R18" i="20"/>
  <c r="R19" i="20"/>
  <c r="R16" i="20"/>
  <c r="Q15" i="20"/>
  <c r="Q16" i="20" s="1"/>
  <c r="R12" i="20"/>
  <c r="R13" i="20"/>
  <c r="R14" i="20"/>
  <c r="R11" i="20"/>
  <c r="Q10" i="20"/>
  <c r="I17" i="21"/>
  <c r="G19" i="21"/>
  <c r="H19" i="21"/>
  <c r="G20" i="21"/>
  <c r="H20" i="21"/>
  <c r="G21" i="21"/>
  <c r="H21" i="21"/>
  <c r="G22" i="21"/>
  <c r="H22" i="21"/>
  <c r="G23" i="21"/>
  <c r="H23" i="21"/>
  <c r="G24" i="21"/>
  <c r="H24" i="21"/>
  <c r="G25" i="21"/>
  <c r="H25" i="21"/>
  <c r="H18" i="21"/>
  <c r="G18" i="21"/>
  <c r="F18" i="21"/>
  <c r="F19" i="21"/>
  <c r="F20" i="21"/>
  <c r="F21" i="21"/>
  <c r="F17" i="21"/>
  <c r="D8" i="21"/>
  <c r="G30" i="21" s="1"/>
  <c r="T19" i="20" l="1"/>
  <c r="M11" i="20"/>
  <c r="S19" i="20"/>
  <c r="Q7" i="20"/>
  <c r="I6" i="21"/>
  <c r="O20" i="21" s="1"/>
  <c r="I10" i="21"/>
  <c r="O24" i="21" s="1"/>
  <c r="I8" i="21"/>
  <c r="O22" i="21" s="1"/>
  <c r="I7" i="21"/>
  <c r="O21" i="21" s="1"/>
  <c r="P21" i="21" s="1"/>
  <c r="I5" i="21"/>
  <c r="I9" i="21"/>
  <c r="O23" i="21" s="1"/>
  <c r="I19" i="21" l="1"/>
  <c r="S12" i="20" s="1"/>
  <c r="O19" i="21"/>
  <c r="M19" i="20"/>
  <c r="L22" i="21"/>
  <c r="K22" i="21"/>
  <c r="J22" i="21"/>
  <c r="M22" i="21"/>
  <c r="I22" i="21"/>
  <c r="L19" i="21"/>
  <c r="K19" i="21"/>
  <c r="J19" i="21"/>
  <c r="M19" i="21"/>
  <c r="L20" i="21"/>
  <c r="K20" i="21"/>
  <c r="I20" i="21"/>
  <c r="J20" i="21"/>
  <c r="M20" i="21"/>
  <c r="L23" i="21"/>
  <c r="K23" i="21"/>
  <c r="J23" i="21"/>
  <c r="I23" i="21"/>
  <c r="M23" i="21"/>
  <c r="L24" i="21"/>
  <c r="K24" i="21"/>
  <c r="I24" i="21"/>
  <c r="J24" i="21"/>
  <c r="M24" i="21"/>
  <c r="L21" i="21"/>
  <c r="I21" i="21"/>
  <c r="K21" i="21"/>
  <c r="J21" i="21"/>
  <c r="M21" i="21"/>
  <c r="S11" i="20"/>
  <c r="S14" i="20" l="1"/>
  <c r="S17" i="20"/>
  <c r="S18" i="20"/>
  <c r="S13" i="20"/>
  <c r="M16" i="20"/>
  <c r="T18" i="20"/>
  <c r="M17" i="20"/>
  <c r="T13" i="20"/>
  <c r="M12" i="20"/>
  <c r="M18" i="20"/>
  <c r="M13" i="20"/>
  <c r="S16" i="20"/>
  <c r="T17" i="20"/>
  <c r="T12" i="20"/>
  <c r="T14" i="20"/>
  <c r="T16" i="20"/>
  <c r="M14" i="20"/>
</calcChain>
</file>

<file path=xl/sharedStrings.xml><?xml version="1.0" encoding="utf-8"?>
<sst xmlns="http://schemas.openxmlformats.org/spreadsheetml/2006/main" count="12673" uniqueCount="891">
  <si>
    <t>Isle of Anglesey</t>
  </si>
  <si>
    <t>Gwynedd</t>
  </si>
  <si>
    <t>Conwy</t>
  </si>
  <si>
    <t>Denbighshire</t>
  </si>
  <si>
    <t>Flintshire</t>
  </si>
  <si>
    <t>Wrexham</t>
  </si>
  <si>
    <t>Ceredigion</t>
  </si>
  <si>
    <t>Pembrokeshire</t>
  </si>
  <si>
    <t>Carmarthenshire</t>
  </si>
  <si>
    <t>Swansea</t>
  </si>
  <si>
    <t>Neath Port Talbot</t>
  </si>
  <si>
    <t>Bridgend</t>
  </si>
  <si>
    <t>The Vale of Glamorgan</t>
  </si>
  <si>
    <t>Cardiff</t>
  </si>
  <si>
    <t>Merthyr Tydfil</t>
  </si>
  <si>
    <t>Caerphilly</t>
  </si>
  <si>
    <t>Blaenau Gwent</t>
  </si>
  <si>
    <t>Torfaen</t>
  </si>
  <si>
    <t>Monmouthshire</t>
  </si>
  <si>
    <t>Newport</t>
  </si>
  <si>
    <t>Rhondda Cynon Taf</t>
  </si>
  <si>
    <t>Males</t>
  </si>
  <si>
    <t>Betsi Cadwaladr UHB</t>
  </si>
  <si>
    <t>ABM UHB</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</si>
  <si>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</si>
  <si>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</si>
  <si>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</si>
  <si>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</si>
  <si>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</si>
  <si>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</si>
  <si>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Copying and pasting a chart</t>
  </si>
  <si>
    <t>On the 'Home' tab click the paste icon</t>
  </si>
  <si>
    <t xml:space="preserve">Using your mouse click on the point where you want to insert a copy of the chart e.g. in a Word </t>
  </si>
  <si>
    <t>document / presentation</t>
  </si>
  <si>
    <t>Figure 2</t>
  </si>
  <si>
    <t>NOTES:</t>
  </si>
  <si>
    <t>Area</t>
  </si>
  <si>
    <t>For lookup</t>
  </si>
  <si>
    <t>Cwm Taf UHB</t>
  </si>
  <si>
    <t>Aneurin Bevan UHB</t>
  </si>
  <si>
    <t>HeavyD</t>
  </si>
  <si>
    <t>Hywel Dda UHB</t>
  </si>
  <si>
    <t>Powys tHB</t>
  </si>
  <si>
    <t>65+</t>
  </si>
  <si>
    <t xml:space="preserve">The annual survey asks adults a set of questions about their alcohol consumption. </t>
  </si>
  <si>
    <t xml:space="preserve">Respondents are asked how often they drank alcohol in the past 12 months and, if never, whether they had always been a non-drinker. </t>
  </si>
  <si>
    <t>Respondents are also asked to indicate how many measures of each type of alcohol they had consumed on their heaviest drinking day the previous week from which the number of units drunk on that day is calculated.</t>
  </si>
  <si>
    <t>The following definitions of drinking are used, based on the heaviest drinking day in the past week:</t>
  </si>
  <si>
    <t>16-24</t>
  </si>
  <si>
    <t>25-44</t>
  </si>
  <si>
    <t>45-64</t>
  </si>
  <si>
    <t xml:space="preserve">Males </t>
  </si>
  <si>
    <t>% very heavy drinking</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</si>
  <si>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</si>
  <si>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</si>
  <si>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</si>
  <si>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</si>
  <si>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</si>
  <si>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</si>
  <si>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</si>
  <si>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</si>
  <si>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</si>
  <si>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</si>
  <si>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</si>
  <si>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</si>
  <si>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</si>
  <si>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</si>
  <si>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</si>
  <si>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</si>
  <si>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</si>
  <si>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</si>
  <si>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</si>
  <si>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</si>
  <si>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Abbrev. For lookup</t>
  </si>
  <si>
    <t xml:space="preserve">For chart titles </t>
  </si>
  <si>
    <t>Cell link</t>
  </si>
  <si>
    <t>Binge</t>
  </si>
  <si>
    <t>AboveG</t>
  </si>
  <si>
    <t>Category to lookup</t>
  </si>
  <si>
    <t>Category for chart title</t>
  </si>
  <si>
    <t>Observed %</t>
  </si>
  <si>
    <t>Observed LCL</t>
  </si>
  <si>
    <t>Observed UCL</t>
  </si>
  <si>
    <t>Observed error +</t>
  </si>
  <si>
    <t>Observed error -</t>
  </si>
  <si>
    <t>Area for title</t>
  </si>
  <si>
    <t>Chart/table title</t>
  </si>
  <si>
    <t xml:space="preserve">Subtitle </t>
  </si>
  <si>
    <t xml:space="preserve">Produced by Public Health Wales Observatory, using Welsh Health Survey (WG) </t>
  </si>
  <si>
    <t>Area to look-up</t>
  </si>
  <si>
    <t>Error +</t>
  </si>
  <si>
    <t>Error -</t>
  </si>
  <si>
    <t>1. List box indictor</t>
  </si>
  <si>
    <r>
      <t xml:space="preserve">2. List box choices: </t>
    </r>
    <r>
      <rPr>
        <b/>
        <u/>
        <sz val="10"/>
        <rFont val="Verdana"/>
        <family val="2"/>
      </rPr>
      <t>area</t>
    </r>
  </si>
  <si>
    <t xml:space="preserve">3. Choose options to generate lookup keys </t>
  </si>
  <si>
    <t>4.  Use lookup keys to extract chosen data from 'All data' sheet for presentation in chart / table</t>
  </si>
  <si>
    <t xml:space="preserve">5. Information for chart titles </t>
  </si>
  <si>
    <t>Proportion (%) of adults who reported binge drinking</t>
  </si>
  <si>
    <t>Proportion (%) of adults who reported drinking above the guidelines</t>
  </si>
  <si>
    <t>Proportion (%) of adults who reported very heavy drinking</t>
  </si>
  <si>
    <r>
      <rPr>
        <b/>
        <sz val="10"/>
        <color rgb="FF000080"/>
        <rFont val="Verdana"/>
        <family val="2"/>
      </rPr>
      <t>Very heavy drinking:</t>
    </r>
    <r>
      <rPr>
        <sz val="10"/>
        <color rgb="FF000080"/>
        <rFont val="Verdana"/>
        <family val="2"/>
      </rPr>
      <t xml:space="preserve"> Men drinking more than 12 units, women drinking more than 9 units.</t>
    </r>
  </si>
  <si>
    <t xml:space="preserve">Footnote </t>
  </si>
  <si>
    <r>
      <rPr>
        <b/>
        <sz val="10"/>
        <color rgb="FF000080"/>
        <rFont val="Verdana"/>
        <family val="2"/>
      </rPr>
      <t>Binge drinking:</t>
    </r>
    <r>
      <rPr>
        <sz val="10"/>
        <color rgb="FF000080"/>
        <rFont val="Verdana"/>
        <family val="2"/>
      </rPr>
      <t xml:space="preserve"> Men drinking more than 8 units, women drinking more than 6 units. (drinking more than twice the guidelines)</t>
    </r>
  </si>
  <si>
    <r>
      <rPr>
        <b/>
        <sz val="10"/>
        <color rgb="FF000080"/>
        <rFont val="Verdana"/>
        <family val="2"/>
      </rPr>
      <t>Drinking above the recommended guidelines:</t>
    </r>
    <r>
      <rPr>
        <sz val="10"/>
        <color rgb="FF000080"/>
        <rFont val="Verdana"/>
        <family val="2"/>
      </rPr>
      <t xml:space="preserve"> Men drinking more than 4 units, women drinking more than 3 units.</t>
    </r>
  </si>
  <si>
    <t xml:space="preserve">% heavy (binge) drinking </t>
  </si>
  <si>
    <t>heavy (binge) drinking (males over 8 units, females over 6 units)</t>
  </si>
  <si>
    <t>very heavy drinking (males over 12 units, females over 9 units)</t>
  </si>
  <si>
    <t>drinking above guidelines (males over 4 units, females over 3 units)</t>
  </si>
  <si>
    <t>% drinking above guidelines</t>
  </si>
  <si>
    <t>for chart</t>
  </si>
  <si>
    <t>label</t>
  </si>
  <si>
    <t xml:space="preserve">Observed percentages and 95% confidence intervals (produced by STATA)
</t>
  </si>
  <si>
    <r>
      <t xml:space="preserve">Observed percentage 
</t>
    </r>
    <r>
      <rPr>
        <sz val="8"/>
        <color rgb="FF000080"/>
        <rFont val="Verdana"/>
        <family val="2"/>
      </rPr>
      <t>(95% Confidence Interval)</t>
    </r>
  </si>
  <si>
    <t>Indicator</t>
  </si>
  <si>
    <t>Age</t>
  </si>
  <si>
    <t>LCL</t>
  </si>
  <si>
    <t>UCL</t>
  </si>
  <si>
    <t>Persons</t>
  </si>
  <si>
    <t>Powys</t>
  </si>
  <si>
    <t>Wales</t>
  </si>
  <si>
    <t>Females</t>
  </si>
  <si>
    <t>Cardiff and Vale UHB</t>
  </si>
  <si>
    <t>method if a table is too wide. The technique described below overcomes these issues.</t>
  </si>
  <si>
    <t xml:space="preserve">Select the chart you want to copy by left clicking on it once i.e. so that the surrounding points are </t>
  </si>
  <si>
    <t>displayed.  For tables, left click the top left hand corner and drag the mouse to the bottom right corner.</t>
  </si>
  <si>
    <t>Click 'As picture' option and 'Copy as picture' (see figure 1 for chart selection)</t>
  </si>
  <si>
    <t>Choose 'As shown on screen' and 'picture' (see figure 2, also showing table area selection)</t>
  </si>
  <si>
    <t>On the 'Home' tab click 'paste' then 'paste special' and choose to insert as 'Picture (enhanced metafile)'</t>
  </si>
  <si>
    <t>(see figure 3)</t>
  </si>
  <si>
    <t>Figure 3</t>
  </si>
  <si>
    <r>
      <rPr>
        <b/>
        <sz val="10"/>
        <rFont val="Verdana"/>
        <family val="2"/>
      </rPr>
      <t>Drinking above guidelines:</t>
    </r>
    <r>
      <rPr>
        <sz val="10"/>
        <rFont val="Verdana"/>
        <family val="2"/>
      </rPr>
      <t xml:space="preserve"> Men drinking more than 4 units, women drinking more than 3 units.</t>
    </r>
  </si>
  <si>
    <r>
      <rPr>
        <b/>
        <sz val="10"/>
        <rFont val="Verdana"/>
        <family val="2"/>
      </rPr>
      <t>Heavy (binge) drinking:</t>
    </r>
    <r>
      <rPr>
        <sz val="10"/>
        <rFont val="Verdana"/>
        <family val="2"/>
      </rPr>
      <t xml:space="preserve"> Men drinking more than 8 units, women drinking more than 6 units. (drinking more than twice the guidelines)</t>
    </r>
  </si>
  <si>
    <r>
      <rPr>
        <b/>
        <sz val="10"/>
        <rFont val="Verdana"/>
        <family val="2"/>
      </rPr>
      <t>Very heavy drinking:</t>
    </r>
    <r>
      <rPr>
        <sz val="10"/>
        <rFont val="Verdana"/>
        <family val="2"/>
      </rPr>
      <t xml:space="preserve"> Men drinking more than 12 units, women drinking more than 9 units.</t>
    </r>
  </si>
  <si>
    <t>Interactive lookup</t>
  </si>
  <si>
    <t>Lookup</t>
  </si>
  <si>
    <t>Sex</t>
  </si>
  <si>
    <t>Mean</t>
  </si>
  <si>
    <t>Std. Err</t>
  </si>
  <si>
    <t>HB names</t>
  </si>
  <si>
    <t>Betsi Cadwaladr</t>
  </si>
  <si>
    <t>UHB</t>
  </si>
  <si>
    <t>Hywel Dda</t>
  </si>
  <si>
    <t>THB</t>
  </si>
  <si>
    <t>ABM</t>
  </si>
  <si>
    <t>Cwm Taf</t>
  </si>
  <si>
    <t>Cardiff and Vale</t>
  </si>
  <si>
    <t>Aneurin Bevan</t>
  </si>
  <si>
    <t>Vale of Glamorgan</t>
  </si>
  <si>
    <t>HB by sex</t>
  </si>
  <si>
    <t>HB Persons</t>
  </si>
  <si>
    <t>LA by sex</t>
  </si>
  <si>
    <t>LA persons</t>
  </si>
  <si>
    <t>Wales by sex</t>
  </si>
  <si>
    <t>Wales persons</t>
  </si>
  <si>
    <t>Over</t>
  </si>
  <si>
    <t>Std. Err.</t>
  </si>
  <si>
    <t>[95% Conf.</t>
  </si>
  <si>
    <t>Interval]</t>
  </si>
  <si>
    <t>Geog</t>
  </si>
  <si>
    <t>alcagbi</t>
  </si>
  <si>
    <t>Over:</t>
  </si>
  <si>
    <t>unitauth sex age_4year_ageband</t>
  </si>
  <si>
    <t>unitauth age_4year_ageband</t>
  </si>
  <si>
    <t>_subpop_1</t>
  </si>
  <si>
    <t>_subpop_1:</t>
  </si>
  <si>
    <t>BetsiCad Male 1</t>
  </si>
  <si>
    <t>BetsiCad 1</t>
  </si>
  <si>
    <t>Isle of Anglesey Male 1</t>
  </si>
  <si>
    <t>Isle of Anglesey 1</t>
  </si>
  <si>
    <t>Male 1</t>
  </si>
  <si>
    <t>_subpop_2</t>
  </si>
  <si>
    <t>_subpop_2:</t>
  </si>
  <si>
    <t>BetsiCad Male 2</t>
  </si>
  <si>
    <t>BetsiCad 2</t>
  </si>
  <si>
    <t>Isle of Anglesey Male 2</t>
  </si>
  <si>
    <t>Isle of Anglesey 2</t>
  </si>
  <si>
    <t>Male 2</t>
  </si>
  <si>
    <t>_subpop_3</t>
  </si>
  <si>
    <t>_subpop_3:</t>
  </si>
  <si>
    <t>BetsiCad Male 3</t>
  </si>
  <si>
    <t>BetsiCad 3</t>
  </si>
  <si>
    <t>Isle of Anglesey Male 3</t>
  </si>
  <si>
    <t>Isle of Anglesey 3</t>
  </si>
  <si>
    <t>Male 3</t>
  </si>
  <si>
    <t>_subpop_4</t>
  </si>
  <si>
    <t>_subpop_4:</t>
  </si>
  <si>
    <t>BetsiCad Male 4</t>
  </si>
  <si>
    <t>BetsiCad 4</t>
  </si>
  <si>
    <t>Isle of Anglesey Male 4</t>
  </si>
  <si>
    <t>Isle of Anglesey 4</t>
  </si>
  <si>
    <t>Male 4</t>
  </si>
  <si>
    <t>_subpop_5</t>
  </si>
  <si>
    <t>_subpop_5:</t>
  </si>
  <si>
    <t>BetsiCad Female 1</t>
  </si>
  <si>
    <t>HywelDda 1</t>
  </si>
  <si>
    <t>Isle of Anglesey Female 1</t>
  </si>
  <si>
    <t>Gwynedd 1</t>
  </si>
  <si>
    <t>Female</t>
  </si>
  <si>
    <t>_subpop_6</t>
  </si>
  <si>
    <t>_subpop_6:</t>
  </si>
  <si>
    <t>BetsiCad Female 2</t>
  </si>
  <si>
    <t>HywelDda 2</t>
  </si>
  <si>
    <t>Isle of Anglesey Female 2</t>
  </si>
  <si>
    <t>Gwynedd 2</t>
  </si>
  <si>
    <t>_subpop_7</t>
  </si>
  <si>
    <t>_subpop_7:</t>
  </si>
  <si>
    <t>BetsiCad Female 3</t>
  </si>
  <si>
    <t>HywelDda 3</t>
  </si>
  <si>
    <t>Isle of Anglesey Female 3</t>
  </si>
  <si>
    <t>Gwynedd 3</t>
  </si>
  <si>
    <t>_subpop_8</t>
  </si>
  <si>
    <t>_subpop_8:</t>
  </si>
  <si>
    <t>BetsiCad Female 4</t>
  </si>
  <si>
    <t>HywelDda 4</t>
  </si>
  <si>
    <t>Isle of Anglesey Female 4</t>
  </si>
  <si>
    <t>Gwynedd 4</t>
  </si>
  <si>
    <t>_subpop_9</t>
  </si>
  <si>
    <t>_subpop_9:</t>
  </si>
  <si>
    <t>HywelDda Male 1</t>
  </si>
  <si>
    <t>PowysTeach 1</t>
  </si>
  <si>
    <t>Gwynedd Male 1</t>
  </si>
  <si>
    <t>Conwy 1</t>
  </si>
  <si>
    <t>_subpop_10</t>
  </si>
  <si>
    <t>_subpop_10:</t>
  </si>
  <si>
    <t>HywelDda Male 2</t>
  </si>
  <si>
    <t>PowysTeach 2</t>
  </si>
  <si>
    <t>Gwynedd Male 2</t>
  </si>
  <si>
    <t>Conwy 2</t>
  </si>
  <si>
    <t>_subpop_11</t>
  </si>
  <si>
    <t>_subpop_11:</t>
  </si>
  <si>
    <t>HywelDda Male 3</t>
  </si>
  <si>
    <t>PowysTeach 3</t>
  </si>
  <si>
    <t>Gwynedd Male 3</t>
  </si>
  <si>
    <t>Conwy 3</t>
  </si>
  <si>
    <t>_subpop_12</t>
  </si>
  <si>
    <t>_subpop_12:</t>
  </si>
  <si>
    <t>HywelDda Male 4</t>
  </si>
  <si>
    <t>PowysTeach 4</t>
  </si>
  <si>
    <t>Gwynedd Male 4</t>
  </si>
  <si>
    <t>Conwy 4</t>
  </si>
  <si>
    <t>_subpop_13</t>
  </si>
  <si>
    <t>_subpop_13:</t>
  </si>
  <si>
    <t>HywelDda Female 1</t>
  </si>
  <si>
    <t>AbertaweBM 1</t>
  </si>
  <si>
    <t>Gwynedd Female 1</t>
  </si>
  <si>
    <t>Denbighshire 1</t>
  </si>
  <si>
    <t>_subpop_14</t>
  </si>
  <si>
    <t>_subpop_14:</t>
  </si>
  <si>
    <t>HywelDda Female 2</t>
  </si>
  <si>
    <t>AbertaweBM 2</t>
  </si>
  <si>
    <t>Gwynedd Female 2</t>
  </si>
  <si>
    <t>Denbighshire 2</t>
  </si>
  <si>
    <t>_subpop_15</t>
  </si>
  <si>
    <t>_subpop_15:</t>
  </si>
  <si>
    <t>HywelDda Female 3</t>
  </si>
  <si>
    <t>AbertaweBM 3</t>
  </si>
  <si>
    <t>Gwynedd Female 3</t>
  </si>
  <si>
    <t>Denbighshire 3</t>
  </si>
  <si>
    <t>_subpop_16</t>
  </si>
  <si>
    <t>_subpop_16:</t>
  </si>
  <si>
    <t>HywelDda Female 4</t>
  </si>
  <si>
    <t>AbertaweBM 4</t>
  </si>
  <si>
    <t>Gwynedd Female 4</t>
  </si>
  <si>
    <t>Denbighshire 4</t>
  </si>
  <si>
    <t>_subpop_17</t>
  </si>
  <si>
    <t>_subpop_17:</t>
  </si>
  <si>
    <t>PowysTeach Male 1</t>
  </si>
  <si>
    <t>CwmTaf 1</t>
  </si>
  <si>
    <t>Conwy Male 1</t>
  </si>
  <si>
    <t>Flintshire 1</t>
  </si>
  <si>
    <t>_subpop_18</t>
  </si>
  <si>
    <t>_subpop_18:</t>
  </si>
  <si>
    <t>PowysTeach Male 2</t>
  </si>
  <si>
    <t>CwmTaf 2</t>
  </si>
  <si>
    <t>Conwy Male 2</t>
  </si>
  <si>
    <t>Flintshire 2</t>
  </si>
  <si>
    <t>_subpop_19</t>
  </si>
  <si>
    <t>_subpop_19:</t>
  </si>
  <si>
    <t>PowysTeach Male 3</t>
  </si>
  <si>
    <t>CwmTaf 3</t>
  </si>
  <si>
    <t>Conwy Male 3</t>
  </si>
  <si>
    <t>Flintshire 3</t>
  </si>
  <si>
    <t>_subpop_20</t>
  </si>
  <si>
    <t>_subpop_20:</t>
  </si>
  <si>
    <t>PowysTeach Male 4</t>
  </si>
  <si>
    <t>CwmTaf 4</t>
  </si>
  <si>
    <t>Conwy Male 4</t>
  </si>
  <si>
    <t>Flintshire 4</t>
  </si>
  <si>
    <t>_subpop_21</t>
  </si>
  <si>
    <t>_subpop_21:</t>
  </si>
  <si>
    <t>PowysTeach Female 1</t>
  </si>
  <si>
    <t>CardiffVale 1</t>
  </si>
  <si>
    <t>Conwy Female 1</t>
  </si>
  <si>
    <t>Wrexham 1</t>
  </si>
  <si>
    <t>_subpop_22</t>
  </si>
  <si>
    <t>_subpop_22:</t>
  </si>
  <si>
    <t>PowysTeach Female 2</t>
  </si>
  <si>
    <t>CardiffVale 2</t>
  </si>
  <si>
    <t>Conwy Female 2</t>
  </si>
  <si>
    <t>Wrexham 2</t>
  </si>
  <si>
    <t>_subpop_23</t>
  </si>
  <si>
    <t>_subpop_23:</t>
  </si>
  <si>
    <t>PowysTeach Female 3</t>
  </si>
  <si>
    <t>CardiffVale 3</t>
  </si>
  <si>
    <t>Conwy Female 3</t>
  </si>
  <si>
    <t>Wrexham 3</t>
  </si>
  <si>
    <t>_subpop_24</t>
  </si>
  <si>
    <t>_subpop_24:</t>
  </si>
  <si>
    <t>PowysTeach Female 4</t>
  </si>
  <si>
    <t>CardiffVale 4</t>
  </si>
  <si>
    <t>Conwy Female 4</t>
  </si>
  <si>
    <t>Wrexham 4</t>
  </si>
  <si>
    <t>_subpop_25</t>
  </si>
  <si>
    <t>_subpop_25:</t>
  </si>
  <si>
    <t>AbertaweBM Male 1</t>
  </si>
  <si>
    <t>AneurinBev 1</t>
  </si>
  <si>
    <t>Denbighshire Male 1</t>
  </si>
  <si>
    <t>Powys 1</t>
  </si>
  <si>
    <t>_subpop_26</t>
  </si>
  <si>
    <t>_subpop_26:</t>
  </si>
  <si>
    <t>AbertaweBM Male 2</t>
  </si>
  <si>
    <t>AneurinBev 2</t>
  </si>
  <si>
    <t>Denbighshire Male 2</t>
  </si>
  <si>
    <t>Powys 2</t>
  </si>
  <si>
    <t>_subpop_27</t>
  </si>
  <si>
    <t>_subpop_27:</t>
  </si>
  <si>
    <t>AbertaweBM Male 3</t>
  </si>
  <si>
    <t>AneurinBev 3</t>
  </si>
  <si>
    <t>Denbighshire Male 3</t>
  </si>
  <si>
    <t>Powys 3</t>
  </si>
  <si>
    <t>_subpop_28</t>
  </si>
  <si>
    <t>_subpop_28:</t>
  </si>
  <si>
    <t>AbertaweBM Male 4</t>
  </si>
  <si>
    <t>AneurinBev 4</t>
  </si>
  <si>
    <t>Denbighshire Male 4</t>
  </si>
  <si>
    <t>Powys 4</t>
  </si>
  <si>
    <t>_subpop_29</t>
  </si>
  <si>
    <t>_subpop_29:</t>
  </si>
  <si>
    <t>AbertaweBM Female 1</t>
  </si>
  <si>
    <t>Denbighshire Female 1</t>
  </si>
  <si>
    <t>Ceredigion 1</t>
  </si>
  <si>
    <t>_subpop_30</t>
  </si>
  <si>
    <t>_subpop_30:</t>
  </si>
  <si>
    <t>AbertaweBM Female 2</t>
  </si>
  <si>
    <t>Denbighshire Female 2</t>
  </si>
  <si>
    <t>Ceredigion 2</t>
  </si>
  <si>
    <t>_subpop_31</t>
  </si>
  <si>
    <t>_subpop_31:</t>
  </si>
  <si>
    <t>AbertaweBM Female 3</t>
  </si>
  <si>
    <t>Denbighshire Female 3</t>
  </si>
  <si>
    <t>Ceredigion 3</t>
  </si>
  <si>
    <t>_subpop_32</t>
  </si>
  <si>
    <t>_subpop_32:</t>
  </si>
  <si>
    <t>AbertaweBM Female 4</t>
  </si>
  <si>
    <t>Denbighshire Female 4</t>
  </si>
  <si>
    <t>Ceredigion 4</t>
  </si>
  <si>
    <t>_subpop_33</t>
  </si>
  <si>
    <t>_subpop_33:</t>
  </si>
  <si>
    <t>CwmTaf Male 1</t>
  </si>
  <si>
    <t>Flintshire Male 1</t>
  </si>
  <si>
    <t>Pembrokeshire 1</t>
  </si>
  <si>
    <t>_subpop_34</t>
  </si>
  <si>
    <t>_subpop_34:</t>
  </si>
  <si>
    <t>CwmTaf Male 2</t>
  </si>
  <si>
    <t>Flintshire Male 2</t>
  </si>
  <si>
    <t>Pembrokeshire 2</t>
  </si>
  <si>
    <t>_subpop_35</t>
  </si>
  <si>
    <t>_subpop_35:</t>
  </si>
  <si>
    <t>CwmTaf Male 3</t>
  </si>
  <si>
    <t>Flintshire Male 3</t>
  </si>
  <si>
    <t>Pembrokeshire 3</t>
  </si>
  <si>
    <t>_subpop_36</t>
  </si>
  <si>
    <t>_subpop_36:</t>
  </si>
  <si>
    <t>CwmTaf Male 4</t>
  </si>
  <si>
    <t>Flintshire Male 4</t>
  </si>
  <si>
    <t>Pembrokeshire 4</t>
  </si>
  <si>
    <t>_subpop_37</t>
  </si>
  <si>
    <t>_subpop_37:</t>
  </si>
  <si>
    <t>CwmTaf Female 1</t>
  </si>
  <si>
    <t>Flintshire Female 1</t>
  </si>
  <si>
    <t>Carmarthenshire 1</t>
  </si>
  <si>
    <t>_subpop_38</t>
  </si>
  <si>
    <t>_subpop_38:</t>
  </si>
  <si>
    <t>CwmTaf Female 2</t>
  </si>
  <si>
    <t>Flintshire Female 2</t>
  </si>
  <si>
    <t>Carmarthenshire 2</t>
  </si>
  <si>
    <t>_subpop_39</t>
  </si>
  <si>
    <t>_subpop_39:</t>
  </si>
  <si>
    <t>CwmTaf Female 3</t>
  </si>
  <si>
    <t>Flintshire Female 3</t>
  </si>
  <si>
    <t>Carmarthenshire 3</t>
  </si>
  <si>
    <t>_subpop_40</t>
  </si>
  <si>
    <t>_subpop_40:</t>
  </si>
  <si>
    <t>CwmTaf Female 4</t>
  </si>
  <si>
    <t>Flintshire Female 4</t>
  </si>
  <si>
    <t>Carmarthenshire 4</t>
  </si>
  <si>
    <t>_subpop_41</t>
  </si>
  <si>
    <t>_subpop_41:</t>
  </si>
  <si>
    <t>CardiffVale Male 1</t>
  </si>
  <si>
    <t>Wrexham Male 1</t>
  </si>
  <si>
    <t>Swansea 1</t>
  </si>
  <si>
    <t>_subpop_42</t>
  </si>
  <si>
    <t>_subpop_42:</t>
  </si>
  <si>
    <t>CardiffVale Male 2</t>
  </si>
  <si>
    <t>Wrexham Male 2</t>
  </si>
  <si>
    <t>Swansea 2</t>
  </si>
  <si>
    <t>_subpop_43</t>
  </si>
  <si>
    <t>_subpop_43:</t>
  </si>
  <si>
    <t>CardiffVale Male 3</t>
  </si>
  <si>
    <t>Wrexham Male 3</t>
  </si>
  <si>
    <t>Swansea 3</t>
  </si>
  <si>
    <t>_subpop_44</t>
  </si>
  <si>
    <t>_subpop_44:</t>
  </si>
  <si>
    <t>CardiffVale Male 4</t>
  </si>
  <si>
    <t>Wrexham Male 4</t>
  </si>
  <si>
    <t>Swansea 4</t>
  </si>
  <si>
    <t>_subpop_45</t>
  </si>
  <si>
    <t>_subpop_45:</t>
  </si>
  <si>
    <t>CardiffVale Female 1</t>
  </si>
  <si>
    <t>Wrexham Female 1</t>
  </si>
  <si>
    <t>Neath Port Talbot 1</t>
  </si>
  <si>
    <t>_subpop_46</t>
  </si>
  <si>
    <t>_subpop_46:</t>
  </si>
  <si>
    <t>CardiffVale Female 2</t>
  </si>
  <si>
    <t>Wrexham Female 2</t>
  </si>
  <si>
    <t>Neath Port Talbot 2</t>
  </si>
  <si>
    <t>_subpop_47</t>
  </si>
  <si>
    <t>_subpop_47:</t>
  </si>
  <si>
    <t>CardiffVale Female 3</t>
  </si>
  <si>
    <t>Wrexham Female 3</t>
  </si>
  <si>
    <t>Neath Port Talbot 3</t>
  </si>
  <si>
    <t>_subpop_48</t>
  </si>
  <si>
    <t>_subpop_48:</t>
  </si>
  <si>
    <t>CardiffVale Female 4</t>
  </si>
  <si>
    <t>Wrexham Female 4</t>
  </si>
  <si>
    <t>Neath Port Talbot 4</t>
  </si>
  <si>
    <t>_subpop_49</t>
  </si>
  <si>
    <t>_subpop_49:</t>
  </si>
  <si>
    <t>AneurinBev Male 1</t>
  </si>
  <si>
    <t>Powys Male 1</t>
  </si>
  <si>
    <t>Bridgend 1</t>
  </si>
  <si>
    <t>_subpop_50</t>
  </si>
  <si>
    <t>_subpop_50:</t>
  </si>
  <si>
    <t>AneurinBev Male 2</t>
  </si>
  <si>
    <t>Powys Male 2</t>
  </si>
  <si>
    <t>Bridgend 2</t>
  </si>
  <si>
    <t>_subpop_51</t>
  </si>
  <si>
    <t>_subpop_51:</t>
  </si>
  <si>
    <t>AneurinBev Male 3</t>
  </si>
  <si>
    <t>Powys Male 3</t>
  </si>
  <si>
    <t>Bridgend 3</t>
  </si>
  <si>
    <t>_subpop_52</t>
  </si>
  <si>
    <t>_subpop_52:</t>
  </si>
  <si>
    <t>AneurinBev Male 4</t>
  </si>
  <si>
    <t>Powys Male 4</t>
  </si>
  <si>
    <t>Bridgend 4</t>
  </si>
  <si>
    <t>_subpop_53</t>
  </si>
  <si>
    <t>_subpop_53:</t>
  </si>
  <si>
    <t>AneurinBev Female 1</t>
  </si>
  <si>
    <t>Powys Female 1</t>
  </si>
  <si>
    <t>_subpop_54</t>
  </si>
  <si>
    <t>_subpop_54:</t>
  </si>
  <si>
    <t>AneurinBev Female 2</t>
  </si>
  <si>
    <t>Powys Female 2</t>
  </si>
  <si>
    <t>_subpop_55</t>
  </si>
  <si>
    <t>_subpop_55:</t>
  </si>
  <si>
    <t>AneurinBev Female 3</t>
  </si>
  <si>
    <t>Powys Female 3</t>
  </si>
  <si>
    <t>_subpop_56</t>
  </si>
  <si>
    <t>_subpop_56:</t>
  </si>
  <si>
    <t>AneurinBev Female 4</t>
  </si>
  <si>
    <t>Powys Female 4</t>
  </si>
  <si>
    <t>_subpop_57</t>
  </si>
  <si>
    <t>_subpop_57:</t>
  </si>
  <si>
    <t>Ceredigion Male 1</t>
  </si>
  <si>
    <t>Cardiff 1</t>
  </si>
  <si>
    <t>_subpop_58</t>
  </si>
  <si>
    <t>_subpop_58:</t>
  </si>
  <si>
    <t>Ceredigion Male 2</t>
  </si>
  <si>
    <t>Cardiff 2</t>
  </si>
  <si>
    <t>_subpop_59</t>
  </si>
  <si>
    <t>_subpop_59:</t>
  </si>
  <si>
    <t>Ceredigion Male 3</t>
  </si>
  <si>
    <t>Cardiff 3</t>
  </si>
  <si>
    <t>_subpop_60</t>
  </si>
  <si>
    <t>_subpop_60:</t>
  </si>
  <si>
    <t>Ceredigion Male 4</t>
  </si>
  <si>
    <t>Cardiff 4</t>
  </si>
  <si>
    <t>_subpop_61</t>
  </si>
  <si>
    <t>_subpop_61:</t>
  </si>
  <si>
    <t>Ceredigion Female 1</t>
  </si>
  <si>
    <t>Rhondda Cynon Taf 1</t>
  </si>
  <si>
    <t>_subpop_62</t>
  </si>
  <si>
    <t>_subpop_62:</t>
  </si>
  <si>
    <t>Ceredigion Female 2</t>
  </si>
  <si>
    <t>Rhondda Cynon Taf 2</t>
  </si>
  <si>
    <t>_subpop_63</t>
  </si>
  <si>
    <t>_subpop_63:</t>
  </si>
  <si>
    <t>Ceredigion Female 3</t>
  </si>
  <si>
    <t>Rhondda Cynon Taf 3</t>
  </si>
  <si>
    <t>_subpop_64</t>
  </si>
  <si>
    <t>_subpop_64:</t>
  </si>
  <si>
    <t>Ceredigion Female 4</t>
  </si>
  <si>
    <t>Rhondda Cynon Taf 4</t>
  </si>
  <si>
    <t>_subpop_65</t>
  </si>
  <si>
    <t>_subpop_65:</t>
  </si>
  <si>
    <t>Pembrokeshire Male 1</t>
  </si>
  <si>
    <t>Merthyr Tydfil 1</t>
  </si>
  <si>
    <t>_subpop_66</t>
  </si>
  <si>
    <t>_subpop_66:</t>
  </si>
  <si>
    <t>Pembrokeshire Male 2</t>
  </si>
  <si>
    <t>Merthyr Tydfil 2</t>
  </si>
  <si>
    <t>_subpop_67</t>
  </si>
  <si>
    <t>_subpop_67:</t>
  </si>
  <si>
    <t>Pembrokeshire Male 3</t>
  </si>
  <si>
    <t>Merthyr Tydfil 3</t>
  </si>
  <si>
    <t>_subpop_68</t>
  </si>
  <si>
    <t>_subpop_68:</t>
  </si>
  <si>
    <t>Pembrokeshire Male 4</t>
  </si>
  <si>
    <t>Merthyr Tydfil 4</t>
  </si>
  <si>
    <t>_subpop_69</t>
  </si>
  <si>
    <t>_subpop_69:</t>
  </si>
  <si>
    <t>Pembrokeshire Female 1</t>
  </si>
  <si>
    <t>Caerphilly 1</t>
  </si>
  <si>
    <t>_subpop_70</t>
  </si>
  <si>
    <t>_subpop_70:</t>
  </si>
  <si>
    <t>Pembrokeshire Female 2</t>
  </si>
  <si>
    <t>Caerphilly 2</t>
  </si>
  <si>
    <t>_subpop_71</t>
  </si>
  <si>
    <t>_subpop_71:</t>
  </si>
  <si>
    <t>Pembrokeshire Female 3</t>
  </si>
  <si>
    <t>Caerphilly 3</t>
  </si>
  <si>
    <t>_subpop_72</t>
  </si>
  <si>
    <t>_subpop_72:</t>
  </si>
  <si>
    <t>Pembrokeshire Female 4</t>
  </si>
  <si>
    <t>Caerphilly 4</t>
  </si>
  <si>
    <t>_subpop_73</t>
  </si>
  <si>
    <t>_subpop_73:</t>
  </si>
  <si>
    <t>Carmarthenshire Male 1</t>
  </si>
  <si>
    <t>Blaenau Gwent 1</t>
  </si>
  <si>
    <t>_subpop_74</t>
  </si>
  <si>
    <t>_subpop_74:</t>
  </si>
  <si>
    <t>Carmarthenshire Male 2</t>
  </si>
  <si>
    <t>Blaenau Gwent 2</t>
  </si>
  <si>
    <t>_subpop_75</t>
  </si>
  <si>
    <t>_subpop_75:</t>
  </si>
  <si>
    <t>Carmarthenshire Male 3</t>
  </si>
  <si>
    <t>Blaenau Gwent 3</t>
  </si>
  <si>
    <t>_subpop_76</t>
  </si>
  <si>
    <t>_subpop_76:</t>
  </si>
  <si>
    <t>Carmarthenshire Male 4</t>
  </si>
  <si>
    <t>Blaenau Gwent 4</t>
  </si>
  <si>
    <t>_subpop_77</t>
  </si>
  <si>
    <t>_subpop_77:</t>
  </si>
  <si>
    <t>Carmarthenshire Female 1</t>
  </si>
  <si>
    <t>Torfaen 1</t>
  </si>
  <si>
    <t>_subpop_78</t>
  </si>
  <si>
    <t>_subpop_78:</t>
  </si>
  <si>
    <t>Carmarthenshire Female 2</t>
  </si>
  <si>
    <t>Torfaen 2</t>
  </si>
  <si>
    <t>_subpop_79</t>
  </si>
  <si>
    <t>_subpop_79:</t>
  </si>
  <si>
    <t>Carmarthenshire Female 3</t>
  </si>
  <si>
    <t>Torfaen 3</t>
  </si>
  <si>
    <t>_subpop_80</t>
  </si>
  <si>
    <t>_subpop_80:</t>
  </si>
  <si>
    <t>Carmarthenshire Female 4</t>
  </si>
  <si>
    <t>Torfaen 4</t>
  </si>
  <si>
    <t>_subpop_81</t>
  </si>
  <si>
    <t>_subpop_81:</t>
  </si>
  <si>
    <t>Swansea Male 1</t>
  </si>
  <si>
    <t>Monmouthshire 1</t>
  </si>
  <si>
    <t>_subpop_82</t>
  </si>
  <si>
    <t>_subpop_82:</t>
  </si>
  <si>
    <t>Swansea Male 2</t>
  </si>
  <si>
    <t>Monmouthshire 2</t>
  </si>
  <si>
    <t>_subpop_83</t>
  </si>
  <si>
    <t>_subpop_83:</t>
  </si>
  <si>
    <t>Swansea Male 3</t>
  </si>
  <si>
    <t>Monmouthshire 3</t>
  </si>
  <si>
    <t>_subpop_84</t>
  </si>
  <si>
    <t>_subpop_84:</t>
  </si>
  <si>
    <t>Swansea Male 4</t>
  </si>
  <si>
    <t>Monmouthshire 4</t>
  </si>
  <si>
    <t>_subpop_85</t>
  </si>
  <si>
    <t>_subpop_85:</t>
  </si>
  <si>
    <t>Swansea Female 1</t>
  </si>
  <si>
    <t>Newport 1</t>
  </si>
  <si>
    <t>_subpop_86</t>
  </si>
  <si>
    <t>_subpop_86:</t>
  </si>
  <si>
    <t>Swansea Female 2</t>
  </si>
  <si>
    <t>Newport 2</t>
  </si>
  <si>
    <t>_subpop_87</t>
  </si>
  <si>
    <t>_subpop_87:</t>
  </si>
  <si>
    <t>Swansea Female 3</t>
  </si>
  <si>
    <t>Newport 3</t>
  </si>
  <si>
    <t>_subpop_88</t>
  </si>
  <si>
    <t>_subpop_88:</t>
  </si>
  <si>
    <t>Swansea Female 4</t>
  </si>
  <si>
    <t>Newport 4</t>
  </si>
  <si>
    <t>_subpop_89</t>
  </si>
  <si>
    <t>_subpop_89:</t>
  </si>
  <si>
    <t>Neath Port Talbot Male 1</t>
  </si>
  <si>
    <t>_subpop_90</t>
  </si>
  <si>
    <t>_subpop_90:</t>
  </si>
  <si>
    <t>Neath Port Talbot Male 2</t>
  </si>
  <si>
    <t>_subpop_91</t>
  </si>
  <si>
    <t>_subpop_91:</t>
  </si>
  <si>
    <t>Neath Port Talbot Male 3</t>
  </si>
  <si>
    <t>_subpop_92</t>
  </si>
  <si>
    <t>_subpop_92:</t>
  </si>
  <si>
    <t>Neath Port Talbot Male 4</t>
  </si>
  <si>
    <t>_subpop_93</t>
  </si>
  <si>
    <t>_subpop_93:</t>
  </si>
  <si>
    <t>Neath Port Talbot Female 1</t>
  </si>
  <si>
    <t>_subpop_94</t>
  </si>
  <si>
    <t>_subpop_94:</t>
  </si>
  <si>
    <t>Neath Port Talbot Female 2</t>
  </si>
  <si>
    <t>_subpop_95</t>
  </si>
  <si>
    <t>_subpop_95:</t>
  </si>
  <si>
    <t>Neath Port Talbot Female 3</t>
  </si>
  <si>
    <t>_subpop_96</t>
  </si>
  <si>
    <t>_subpop_96:</t>
  </si>
  <si>
    <t>Neath Port Talbot Female 4</t>
  </si>
  <si>
    <t>_subpop_97</t>
  </si>
  <si>
    <t>_subpop_97:</t>
  </si>
  <si>
    <t>Bridgend Male 1</t>
  </si>
  <si>
    <t>_subpop_98</t>
  </si>
  <si>
    <t>_subpop_98:</t>
  </si>
  <si>
    <t>Bridgend Male 2</t>
  </si>
  <si>
    <t>_subpop_99</t>
  </si>
  <si>
    <t>_subpop_99:</t>
  </si>
  <si>
    <t>Bridgend Male 3</t>
  </si>
  <si>
    <t>_subpop_100</t>
  </si>
  <si>
    <t>_subpop_100:</t>
  </si>
  <si>
    <t>Bridgend Male 4</t>
  </si>
  <si>
    <t>_subpop_101</t>
  </si>
  <si>
    <t>_subpop_101:</t>
  </si>
  <si>
    <t>Bridgend Female 1</t>
  </si>
  <si>
    <t>_subpop_102</t>
  </si>
  <si>
    <t>_subpop_102:</t>
  </si>
  <si>
    <t>Bridgend Female 2</t>
  </si>
  <si>
    <t>_subpop_103</t>
  </si>
  <si>
    <t>_subpop_103:</t>
  </si>
  <si>
    <t>Bridgend Female 3</t>
  </si>
  <si>
    <t>_subpop_104</t>
  </si>
  <si>
    <t>_subpop_104:</t>
  </si>
  <si>
    <t>Bridgend Female 4</t>
  </si>
  <si>
    <t>_subpop_105</t>
  </si>
  <si>
    <t>_subpop_105:</t>
  </si>
  <si>
    <t>The Vale of Glamorgan Male 1</t>
  </si>
  <si>
    <t>_subpop_106</t>
  </si>
  <si>
    <t>_subpop_106:</t>
  </si>
  <si>
    <t>The Vale of Glamorgan Male 2</t>
  </si>
  <si>
    <t>_subpop_107</t>
  </si>
  <si>
    <t>_subpop_107:</t>
  </si>
  <si>
    <t>The Vale of Glamorgan Male 3</t>
  </si>
  <si>
    <t>_subpop_108</t>
  </si>
  <si>
    <t>_subpop_108:</t>
  </si>
  <si>
    <t>The Vale of Glamorgan Male 4</t>
  </si>
  <si>
    <t>_subpop_109</t>
  </si>
  <si>
    <t>_subpop_109:</t>
  </si>
  <si>
    <t>_subpop_110</t>
  </si>
  <si>
    <t>_subpop_110:</t>
  </si>
  <si>
    <t>_subpop_111</t>
  </si>
  <si>
    <t>_subpop_111:</t>
  </si>
  <si>
    <t>_subpop_112</t>
  </si>
  <si>
    <t>_subpop_112:</t>
  </si>
  <si>
    <t>_subpop_113</t>
  </si>
  <si>
    <t>_subpop_113:</t>
  </si>
  <si>
    <t>Cardiff Male 1</t>
  </si>
  <si>
    <t>_subpop_114</t>
  </si>
  <si>
    <t>_subpop_114:</t>
  </si>
  <si>
    <t>Cardiff Male 2</t>
  </si>
  <si>
    <t>_subpop_115</t>
  </si>
  <si>
    <t>_subpop_115:</t>
  </si>
  <si>
    <t>Cardiff Male 3</t>
  </si>
  <si>
    <t>_subpop_116</t>
  </si>
  <si>
    <t>_subpop_116:</t>
  </si>
  <si>
    <t>Cardiff Male 4</t>
  </si>
  <si>
    <t>_subpop_117</t>
  </si>
  <si>
    <t>_subpop_117:</t>
  </si>
  <si>
    <t>Cardiff Female 1</t>
  </si>
  <si>
    <t>_subpop_118</t>
  </si>
  <si>
    <t>_subpop_118:</t>
  </si>
  <si>
    <t>Cardiff Female 2</t>
  </si>
  <si>
    <t>_subpop_119</t>
  </si>
  <si>
    <t>_subpop_119:</t>
  </si>
  <si>
    <t>Cardiff Female 3</t>
  </si>
  <si>
    <t>_subpop_120</t>
  </si>
  <si>
    <t>_subpop_120:</t>
  </si>
  <si>
    <t>Cardiff Female 4</t>
  </si>
  <si>
    <t>_subpop_121</t>
  </si>
  <si>
    <t>_subpop_121:</t>
  </si>
  <si>
    <t>Rhondda Cynon Taf Male 1</t>
  </si>
  <si>
    <t>_subpop_122</t>
  </si>
  <si>
    <t>_subpop_122:</t>
  </si>
  <si>
    <t>Rhondda Cynon Taf Male 2</t>
  </si>
  <si>
    <t>_subpop_123</t>
  </si>
  <si>
    <t>_subpop_123:</t>
  </si>
  <si>
    <t>Rhondda Cynon Taf Male 3</t>
  </si>
  <si>
    <t>_subpop_124</t>
  </si>
  <si>
    <t>_subpop_124:</t>
  </si>
  <si>
    <t>Rhondda Cynon Taf Male 4</t>
  </si>
  <si>
    <t>_subpop_125</t>
  </si>
  <si>
    <t>_subpop_125:</t>
  </si>
  <si>
    <t>Rhondda Cynon Taf Female 1</t>
  </si>
  <si>
    <t>_subpop_126</t>
  </si>
  <si>
    <t>_subpop_126:</t>
  </si>
  <si>
    <t>Rhondda Cynon Taf Female 2</t>
  </si>
  <si>
    <t>_subpop_127</t>
  </si>
  <si>
    <t>_subpop_127:</t>
  </si>
  <si>
    <t>Rhondda Cynon Taf Female 3</t>
  </si>
  <si>
    <t>_subpop_128</t>
  </si>
  <si>
    <t>_subpop_128:</t>
  </si>
  <si>
    <t>Rhondda Cynon Taf Female 4</t>
  </si>
  <si>
    <t>_subpop_129</t>
  </si>
  <si>
    <t>_subpop_129:</t>
  </si>
  <si>
    <t>Merthyr Tydfil Male 1</t>
  </si>
  <si>
    <t>_subpop_130</t>
  </si>
  <si>
    <t>_subpop_130:</t>
  </si>
  <si>
    <t>Merthyr Tydfil Male 2</t>
  </si>
  <si>
    <t>_subpop_131</t>
  </si>
  <si>
    <t>_subpop_131:</t>
  </si>
  <si>
    <t>Merthyr Tydfil Male 3</t>
  </si>
  <si>
    <t>_subpop_132</t>
  </si>
  <si>
    <t>_subpop_132:</t>
  </si>
  <si>
    <t>Merthyr Tydfil Male 4</t>
  </si>
  <si>
    <t>_subpop_133</t>
  </si>
  <si>
    <t>_subpop_133:</t>
  </si>
  <si>
    <t>Merthyr Tydfil Female 1</t>
  </si>
  <si>
    <t>_subpop_134</t>
  </si>
  <si>
    <t>_subpop_134:</t>
  </si>
  <si>
    <t>Merthyr Tydfil Female 2</t>
  </si>
  <si>
    <t>_subpop_135</t>
  </si>
  <si>
    <t>_subpop_135:</t>
  </si>
  <si>
    <t>Merthyr Tydfil Female 3</t>
  </si>
  <si>
    <t>_subpop_136</t>
  </si>
  <si>
    <t>_subpop_136:</t>
  </si>
  <si>
    <t>Merthyr Tydfil Female 4</t>
  </si>
  <si>
    <t>_subpop_137</t>
  </si>
  <si>
    <t>_subpop_137:</t>
  </si>
  <si>
    <t>Caerphilly Male 1</t>
  </si>
  <si>
    <t>_subpop_138</t>
  </si>
  <si>
    <t>_subpop_138:</t>
  </si>
  <si>
    <t>Caerphilly Male 2</t>
  </si>
  <si>
    <t>_subpop_139</t>
  </si>
  <si>
    <t>_subpop_139:</t>
  </si>
  <si>
    <t>Caerphilly Male 3</t>
  </si>
  <si>
    <t>_subpop_140</t>
  </si>
  <si>
    <t>_subpop_140:</t>
  </si>
  <si>
    <t>Caerphilly Male 4</t>
  </si>
  <si>
    <t>_subpop_141</t>
  </si>
  <si>
    <t>_subpop_141:</t>
  </si>
  <si>
    <t>Caerphilly Female 1</t>
  </si>
  <si>
    <t>_subpop_142</t>
  </si>
  <si>
    <t>_subpop_142:</t>
  </si>
  <si>
    <t>Caerphilly Female 2</t>
  </si>
  <si>
    <t>_subpop_143</t>
  </si>
  <si>
    <t>_subpop_143:</t>
  </si>
  <si>
    <t>Caerphilly Female 3</t>
  </si>
  <si>
    <t>_subpop_144</t>
  </si>
  <si>
    <t>_subpop_144:</t>
  </si>
  <si>
    <t>Caerphilly Female 4</t>
  </si>
  <si>
    <t>_subpop_145</t>
  </si>
  <si>
    <t>_subpop_145:</t>
  </si>
  <si>
    <t>Blaenau Gwent Male 1</t>
  </si>
  <si>
    <t>_subpop_146</t>
  </si>
  <si>
    <t>_subpop_146:</t>
  </si>
  <si>
    <t>Blaenau Gwent Male 2</t>
  </si>
  <si>
    <t>_subpop_147</t>
  </si>
  <si>
    <t>_subpop_147:</t>
  </si>
  <si>
    <t>Blaenau Gwent Male 3</t>
  </si>
  <si>
    <t>_subpop_148</t>
  </si>
  <si>
    <t>_subpop_148:</t>
  </si>
  <si>
    <t>Blaenau Gwent Male 4</t>
  </si>
  <si>
    <t>_subpop_149</t>
  </si>
  <si>
    <t>_subpop_149:</t>
  </si>
  <si>
    <t>Blaenau Gwent Female 1</t>
  </si>
  <si>
    <t>_subpop_150</t>
  </si>
  <si>
    <t>_subpop_150:</t>
  </si>
  <si>
    <t>Blaenau Gwent Female 2</t>
  </si>
  <si>
    <t>_subpop_151</t>
  </si>
  <si>
    <t>_subpop_151:</t>
  </si>
  <si>
    <t>Blaenau Gwent Female 3</t>
  </si>
  <si>
    <t>_subpop_152</t>
  </si>
  <si>
    <t>_subpop_152:</t>
  </si>
  <si>
    <t>Blaenau Gwent Female 4</t>
  </si>
  <si>
    <t>_subpop_153</t>
  </si>
  <si>
    <t>_subpop_153:</t>
  </si>
  <si>
    <t>Torfaen Male 1</t>
  </si>
  <si>
    <t>_subpop_154</t>
  </si>
  <si>
    <t>_subpop_154:</t>
  </si>
  <si>
    <t>Torfaen Male 2</t>
  </si>
  <si>
    <t>_subpop_155</t>
  </si>
  <si>
    <t>_subpop_155:</t>
  </si>
  <si>
    <t>Torfaen Male 3</t>
  </si>
  <si>
    <t>_subpop_156</t>
  </si>
  <si>
    <t>_subpop_156:</t>
  </si>
  <si>
    <t>Torfaen Male 4</t>
  </si>
  <si>
    <t>_subpop_157</t>
  </si>
  <si>
    <t>_subpop_157:</t>
  </si>
  <si>
    <t>Torfaen Female 1</t>
  </si>
  <si>
    <t>_subpop_158</t>
  </si>
  <si>
    <t>_subpop_158:</t>
  </si>
  <si>
    <t>Torfaen Female 2</t>
  </si>
  <si>
    <t>_subpop_159</t>
  </si>
  <si>
    <t>_subpop_159:</t>
  </si>
  <si>
    <t>Torfaen Female 3</t>
  </si>
  <si>
    <t>_subpop_160</t>
  </si>
  <si>
    <t>_subpop_160:</t>
  </si>
  <si>
    <t>Torfaen Female 4</t>
  </si>
  <si>
    <t>_subpop_161</t>
  </si>
  <si>
    <t>_subpop_161:</t>
  </si>
  <si>
    <t>Monmouthshire Male 1</t>
  </si>
  <si>
    <t>_subpop_162</t>
  </si>
  <si>
    <t>_subpop_162:</t>
  </si>
  <si>
    <t>Monmouthshire Male 2</t>
  </si>
  <si>
    <t>_subpop_163</t>
  </si>
  <si>
    <t>_subpop_163:</t>
  </si>
  <si>
    <t>Monmouthshire Male 3</t>
  </si>
  <si>
    <t>_subpop_164</t>
  </si>
  <si>
    <t>_subpop_164:</t>
  </si>
  <si>
    <t>Monmouthshire Male 4</t>
  </si>
  <si>
    <t>_subpop_165</t>
  </si>
  <si>
    <t>_subpop_165:</t>
  </si>
  <si>
    <t>Monmouthshire Female 1</t>
  </si>
  <si>
    <t>_subpop_166</t>
  </si>
  <si>
    <t>_subpop_166:</t>
  </si>
  <si>
    <t>Monmouthshire Female 2</t>
  </si>
  <si>
    <t>_subpop_167</t>
  </si>
  <si>
    <t>_subpop_167:</t>
  </si>
  <si>
    <t>Monmouthshire Female 3</t>
  </si>
  <si>
    <t>_subpop_168</t>
  </si>
  <si>
    <t>_subpop_168:</t>
  </si>
  <si>
    <t>Monmouthshire Female 4</t>
  </si>
  <si>
    <t>_subpop_169</t>
  </si>
  <si>
    <t>_subpop_169:</t>
  </si>
  <si>
    <t>Newport Male 1</t>
  </si>
  <si>
    <t>_subpop_170</t>
  </si>
  <si>
    <t>_subpop_170:</t>
  </si>
  <si>
    <t>Newport Male 2</t>
  </si>
  <si>
    <t>_subpop_171</t>
  </si>
  <si>
    <t>_subpop_171:</t>
  </si>
  <si>
    <t>Newport Male 3</t>
  </si>
  <si>
    <t>_subpop_172</t>
  </si>
  <si>
    <t>_subpop_172:</t>
  </si>
  <si>
    <t>Newport Male 4</t>
  </si>
  <si>
    <t>_subpop_173</t>
  </si>
  <si>
    <t>_subpop_173:</t>
  </si>
  <si>
    <t>Newport Female 1</t>
  </si>
  <si>
    <t>_subpop_174</t>
  </si>
  <si>
    <t>_subpop_174:</t>
  </si>
  <si>
    <t>Newport Female 2</t>
  </si>
  <si>
    <t>_subpop_175</t>
  </si>
  <si>
    <t>_subpop_175:</t>
  </si>
  <si>
    <t>Newport Female 3</t>
  </si>
  <si>
    <t>_subpop_176</t>
  </si>
  <si>
    <t>_subpop_176:</t>
  </si>
  <si>
    <t>Newport Female 4</t>
  </si>
  <si>
    <t>alcbibi</t>
  </si>
  <si>
    <t>The Vale of Glamorgan Female</t>
  </si>
  <si>
    <t>2011-2015</t>
  </si>
  <si>
    <t>Linearized</t>
  </si>
  <si>
    <t>alcvhbi</t>
  </si>
  <si>
    <t xml:space="preserve">. </t>
  </si>
  <si>
    <t>QC</t>
  </si>
  <si>
    <t xml:space="preserve">  Vale of Glamorgan</t>
  </si>
  <si>
    <t>Powys THB</t>
  </si>
  <si>
    <t>TOPIC:</t>
  </si>
  <si>
    <t>SUBJECT:</t>
  </si>
  <si>
    <t>SOURCE:</t>
  </si>
  <si>
    <t>GEOGRAPHY:</t>
  </si>
  <si>
    <t>PERIOD:</t>
  </si>
  <si>
    <t>DEMOGRAPHY:</t>
  </si>
  <si>
    <t>STATISTICS:</t>
  </si>
  <si>
    <t>CONTACT:</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</si>
  <si>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</si>
  <si>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</si>
  <si>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Alcohol consumption</t>
  </si>
  <si>
    <t>Welsh Health Survey</t>
  </si>
  <si>
    <t>Welsh Health Survey (WHS), Welsh Government (WG)</t>
  </si>
  <si>
    <t>Males and females aged 16 and over</t>
  </si>
  <si>
    <t>As the survey is based on self-reported data, the results are prone to respondent bias i.e. people may under or over estimate their behaviour to give a more favourable response.</t>
  </si>
  <si>
    <t>This file includes the following indicators:</t>
  </si>
  <si>
    <t>Further information can be found at:</t>
  </si>
  <si>
    <t>http://gov.wales/statistics-and-research/welsh-health-survey/?lang=en</t>
  </si>
  <si>
    <t>Survey data on alcohol consumption are known to be underestimated and likely to only capture 60% of consumption. Data from the Welsh Health Survey only reflects the week before the survey, whereas binge drinking may depend on events that do not occur weekly e.g. birthday celebrations. It may also be difficult to estimate the amount of alcohol poured without a measure.</t>
  </si>
  <si>
    <t>Publichealthwalesobservatory@wales.nhs.uk</t>
  </si>
  <si>
    <t>© 2017 Public Health Wales NHS Trust</t>
  </si>
  <si>
    <t>Wales, health boards and local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</si>
</sst>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0.0"/>
    <numFmt numFmtId="165" formatCode="[&gt;0.5]#,##0;[&lt;-0.5]\-#,##0;\-"/>
    <numFmt numFmtId="166" formatCode="#,##0_);;&quot;- &quot;_);@_)\ "/>
    <numFmt numFmtId="167" formatCode="_(General"/>
    <numFmt numFmtId="168" formatCode="General_)"/>
    <numFmt numFmtId="169" formatCode="0.00000"/>
    <numFmt numFmtId="170" formatCode="0.000"/>
    <numFmt numFmtId="171" formatCode="_(* #,##0.00_);_(* \(#,##0.00\);_(* &quot;-&quot;??_);_(@_)"/>
  </numFmts>
  <fonts count="77">
    <font>
      <sz val="11"/>
      <color theme="1"/>
      <name val="Calibri"/>
      <family val="2"/>
      <scheme val="minor"/>
    </font>
    <font>
      <sz val="9"/>
      <color theme="1"/>
      <name val="Verdana"/>
      <family val="2"/>
    </font>
    <font>
      <sz val="9"/>
      <color theme="1"/>
      <name val="Verdana"/>
      <family val="2"/>
    </font>
    <font>
      <sz val="10"/>
      <name val="Arial"/>
      <family val="2"/>
    </font>
    <font>
      <b/>
      <sz val="10"/>
      <name val="Verdana"/>
      <family val="2"/>
    </font>
    <font>
      <u/>
      <sz val="10"/>
      <color indexed="12"/>
      <name val="Arial"/>
      <family val="2"/>
    </font>
    <font>
      <sz val="10"/>
      <name val="Arial"/>
      <family val="2"/>
    </font>
    <font>
      <sz val="10"/>
      <color theme="1"/>
      <name val="Arial"/>
      <family val="2"/>
    </font>
    <font>
      <b/>
      <sz val="10"/>
      <name val="Arial"/>
      <family val="2"/>
    </font>
    <font>
      <b/>
      <sz val="11"/>
      <color theme="1"/>
      <name val="Calibri"/>
      <family val="2"/>
      <scheme val="minor"/>
    </font>
    <font>
      <sz val="11"/>
      <color theme="1"/>
      <name val="Verdana"/>
      <family val="2"/>
    </font>
    <font>
      <sz val="9"/>
      <color rgb="FF000080"/>
      <name val="Verdana"/>
      <family val="2"/>
    </font>
    <font>
      <sz val="10"/>
      <name val="Verdana"/>
      <family val="2"/>
    </font>
    <font>
      <b/>
      <sz val="10"/>
      <color theme="1"/>
      <name val="Verdana"/>
      <family val="2"/>
    </font>
    <font>
      <sz val="11"/>
      <color theme="1"/>
      <name val="Calibri"/>
      <family val="2"/>
      <scheme val="minor"/>
    </font>
    <font>
      <u/>
      <sz val="12"/>
      <color indexed="12"/>
      <name val="Arial"/>
      <family val="2"/>
    </font>
    <font>
      <b/>
      <sz val="10"/>
      <color indexed="10"/>
      <name val="Verdana"/>
      <family val="2"/>
    </font>
    <font>
      <b/>
      <sz val="10"/>
      <color rgb="FF000080"/>
      <name val="Verdana"/>
      <family val="2"/>
    </font>
    <font>
      <sz val="10"/>
      <color rgb="FF000080"/>
      <name val="Verdana"/>
      <family val="2"/>
    </font>
    <font>
      <sz val="12"/>
      <name val="Arial"/>
      <family val="2"/>
    </font>
    <font>
      <sz val="10"/>
      <name val="Arial"/>
      <family val="2"/>
    </font>
    <font>
      <u/>
      <sz val="9"/>
      <color theme="10"/>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Helvetica"/>
    </font>
    <font>
      <u/>
      <sz val="7.5"/>
      <color indexed="12"/>
      <name val="Arial"/>
      <family val="2"/>
    </font>
    <font>
      <u/>
      <sz val="10"/>
      <color indexed="12"/>
      <name val="MS Sans Serif"/>
      <family val="2"/>
    </font>
    <font>
      <u/>
      <sz val="12"/>
      <color indexed="12"/>
      <name val="Arial"/>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0"/>
      <name val="Arial"/>
      <family val="2"/>
    </font>
    <font>
      <u/>
      <sz val="11"/>
      <color theme="10"/>
      <name val="Calibri"/>
      <family val="2"/>
    </font>
    <font>
      <u/>
      <sz val="9.9"/>
      <color theme="10"/>
      <name val="Calibri"/>
      <family val="2"/>
    </font>
    <font>
      <sz val="8"/>
      <color theme="1"/>
      <name val="Verdana"/>
      <family val="2"/>
    </font>
    <font>
      <b/>
      <sz val="9"/>
      <color rgb="FF000080"/>
      <name val="Verdana"/>
      <family val="2"/>
    </font>
    <font>
      <sz val="8"/>
      <color rgb="FF000080"/>
      <name val="Verdana"/>
      <family val="2"/>
    </font>
    <font>
      <b/>
      <u/>
      <sz val="10"/>
      <name val="Verdana"/>
      <family val="2"/>
    </font>
    <font>
      <sz val="8"/>
      <color rgb="FF000000"/>
      <name val="Verdana"/>
      <family val="2"/>
    </font>
    <font>
      <sz val="9"/>
      <color theme="0"/>
      <name val="Verdana"/>
      <family val="2"/>
    </font>
    <font>
      <b/>
      <sz val="10"/>
      <color theme="0"/>
      <name val="Verdana"/>
      <family val="2"/>
    </font>
    <font>
      <sz val="11"/>
      <color theme="0"/>
      <name val="Calibri"/>
      <family val="2"/>
      <scheme val="minor"/>
    </font>
    <font>
      <sz val="11"/>
      <color theme="0" tint="-0.34998626667073579"/>
      <name val="Calibri"/>
      <family val="2"/>
      <scheme val="minor"/>
    </font>
    <font>
      <sz val="11"/>
      <color theme="0" tint="-0.499984740745262"/>
      <name val="Calibri"/>
      <family val="2"/>
      <scheme val="minor"/>
    </font>
    <font>
      <sz val="10"/>
      <color theme="1"/>
      <name val="Verdana"/>
      <family val="2"/>
    </font>
    <font>
      <b/>
      <sz val="10"/>
      <color rgb="FF266492"/>
      <name val="Verdana"/>
      <family val="2"/>
    </font>
    <font>
      <u/>
      <sz val="10"/>
      <color theme="10"/>
      <name val="Verdana"/>
      <family val="2"/>
    </font>
    <font>
      <u/>
      <sz val="10"/>
      <color indexed="12"/>
      <name val="Verdana"/>
      <family val="2"/>
    </font>
    <font>
      <u/>
      <sz val="10"/>
      <color theme="10"/>
      <name val="Arial"/>
      <family val="2"/>
    </font>
    <font>
      <sz val="11"/>
      <color rgb="FF000000"/>
      <name val="Calibri"/>
      <family val="2"/>
    </font>
    <font>
      <sz val="13"/>
      <name val="Times New Roman"/>
      <family val="1"/>
    </font>
    <font>
      <sz val="10"/>
      <color theme="1"/>
      <name val="Calibri"/>
      <family val="2"/>
      <scheme val="minor"/>
    </font>
    <font>
      <b/>
      <sz val="11"/>
      <name val="Verdana"/>
      <family val="2"/>
    </font>
  </fonts>
  <fills count="4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28666"/>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42">
    <border>
      <left/>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right style="medium">
        <color rgb="FF000080"/>
      </right>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bottom style="thin">
        <color indexed="64"/>
      </bottom>
      <diagonal/>
    </border>
    <border>
      <left style="medium">
        <color indexed="64"/>
      </left>
      <right style="medium">
        <color rgb="FF000080"/>
      </right>
      <top style="medium">
        <color indexed="64"/>
      </top>
      <bottom style="medium">
        <color indexed="64"/>
      </bottom>
      <diagonal/>
    </border>
    <border>
      <left/>
      <right style="medium">
        <color rgb="FF00008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rgb="FF000080"/>
      </top>
      <bottom/>
      <diagonal/>
    </border>
    <border>
      <left style="medium">
        <color indexed="64"/>
      </left>
      <right style="medium">
        <color indexed="64"/>
      </right>
      <top/>
      <bottom/>
      <diagonal/>
    </border>
    <border>
      <left/>
      <right style="thin">
        <color indexed="9"/>
      </right>
      <top/>
      <bottom/>
      <diagonal/>
    </border>
    <border>
      <left style="thin">
        <color rgb="FFB2B2B2"/>
      </left>
      <right style="thin">
        <color rgb="FFB2B2B2"/>
      </right>
      <top style="thin">
        <color rgb="FFB2B2B2"/>
      </top>
      <bottom style="thin">
        <color rgb="FFB2B2B2"/>
      </bottom>
      <diagonal/>
    </border>
  </borders>
  <cellStyleXfs count="2413">
    <xf numFmtId="0" fontId="0" fillId="0" borderId="0"/>
    <xf numFmtId="0" fontId="3" fillId="0" borderId="0"/>
    <xf numFmtId="0" fontId="5" fillId="0" borderId="0" applyNumberFormat="0" applyFill="0" applyBorder="0" applyAlignment="0" applyProtection="0">
      <alignment vertical="top"/>
      <protection locked="0"/>
    </xf>
    <xf numFmtId="0" fontId="6" fillId="0" borderId="0"/>
    <xf numFmtId="0" fontId="3" fillId="0" borderId="0"/>
    <xf numFmtId="0" fontId="14" fillId="0" borderId="0"/>
    <xf numFmtId="0" fontId="1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4" fillId="0" borderId="0"/>
    <xf numFmtId="0" fontId="14" fillId="0" borderId="0"/>
    <xf numFmtId="0" fontId="3" fillId="0" borderId="0"/>
    <xf numFmtId="0" fontId="19"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14" fillId="0" borderId="0"/>
    <xf numFmtId="0" fontId="3" fillId="0" borderId="0"/>
    <xf numFmtId="0" fontId="14" fillId="0" borderId="0"/>
    <xf numFmtId="0" fontId="3" fillId="0" borderId="0"/>
    <xf numFmtId="0" fontId="14"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xf numFmtId="0" fontId="19" fillId="0" borderId="0"/>
    <xf numFmtId="0" fontId="14" fillId="0" borderId="0"/>
    <xf numFmtId="0" fontId="3" fillId="0" borderId="0"/>
    <xf numFmtId="0" fontId="20" fillId="0" borderId="0"/>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0" borderId="0" applyNumberFormat="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21" borderId="6" applyNumberFormat="0" applyAlignment="0" applyProtection="0"/>
    <xf numFmtId="0" fontId="27" fillId="22" borderId="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8" fillId="0" borderId="0"/>
    <xf numFmtId="0" fontId="28" fillId="0" borderId="0"/>
    <xf numFmtId="0" fontId="29" fillId="0" borderId="0" applyNumberFormat="0" applyFill="0" applyBorder="0" applyAlignment="0" applyProtection="0"/>
    <xf numFmtId="0" fontId="30" fillId="5" borderId="0" applyNumberFormat="0" applyBorder="0" applyAlignment="0" applyProtection="0"/>
    <xf numFmtId="165" fontId="31" fillId="0" borderId="0">
      <alignment horizontal="left" vertical="center"/>
    </xf>
    <xf numFmtId="0" fontId="32" fillId="0" borderId="8" applyNumberFormat="0" applyFill="0" applyAlignment="0" applyProtection="0"/>
    <xf numFmtId="0" fontId="33" fillId="0" borderId="9" applyNumberFormat="0" applyFill="0" applyAlignment="0" applyProtection="0"/>
    <xf numFmtId="0" fontId="34" fillId="0" borderId="10" applyNumberFormat="0" applyFill="0" applyAlignment="0" applyProtection="0"/>
    <xf numFmtId="0" fontId="34" fillId="0" borderId="0" applyNumberFormat="0" applyFill="0" applyBorder="0" applyAlignment="0" applyProtection="0"/>
    <xf numFmtId="165" fontId="31" fillId="0" borderId="0">
      <alignment horizontal="left" vertical="center"/>
    </xf>
    <xf numFmtId="0" fontId="8" fillId="0" borderId="0"/>
    <xf numFmtId="0" fontId="8" fillId="0" borderId="0"/>
    <xf numFmtId="0" fontId="8" fillId="0" borderId="0"/>
    <xf numFmtId="0" fontId="8" fillId="0" borderId="0" applyNumberFormat="0" applyFon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8" borderId="6" applyNumberFormat="0" applyAlignment="0" applyProtection="0"/>
    <xf numFmtId="0" fontId="40" fillId="0" borderId="0" applyAlignment="0"/>
    <xf numFmtId="0" fontId="40" fillId="0" borderId="0" applyAlignment="0"/>
    <xf numFmtId="0" fontId="41" fillId="0" borderId="11" applyNumberFormat="0" applyFill="0" applyAlignment="0" applyProtection="0"/>
    <xf numFmtId="0" fontId="42" fillId="23" borderId="0" applyNumberFormat="0" applyBorder="0" applyAlignment="0" applyProtection="0"/>
    <xf numFmtId="0" fontId="3" fillId="0" borderId="0"/>
    <xf numFmtId="0" fontId="19" fillId="0" borderId="0"/>
    <xf numFmtId="0" fontId="12" fillId="0" borderId="0"/>
    <xf numFmtId="0" fontId="12" fillId="0" borderId="0"/>
    <xf numFmtId="0" fontId="12" fillId="0" borderId="0"/>
    <xf numFmtId="0" fontId="19" fillId="0" borderId="0"/>
    <xf numFmtId="0" fontId="12" fillId="0" borderId="0"/>
    <xf numFmtId="0" fontId="43" fillId="0" borderId="0"/>
    <xf numFmtId="0" fontId="3" fillId="0" borderId="0"/>
    <xf numFmtId="0" fontId="12" fillId="0" borderId="0"/>
    <xf numFmtId="0" fontId="12" fillId="0" borderId="0"/>
    <xf numFmtId="0" fontId="12" fillId="0" borderId="0"/>
    <xf numFmtId="0" fontId="14" fillId="0" borderId="0"/>
    <xf numFmtId="0" fontId="14" fillId="0" borderId="0"/>
    <xf numFmtId="0" fontId="3" fillId="0" borderId="0"/>
    <xf numFmtId="0" fontId="12" fillId="0" borderId="0"/>
    <xf numFmtId="0" fontId="3" fillId="0" borderId="0"/>
    <xf numFmtId="0" fontId="3" fillId="24" borderId="12" applyNumberFormat="0" applyFont="0" applyAlignment="0" applyProtection="0"/>
    <xf numFmtId="0" fontId="44" fillId="21" borderId="13" applyNumberFormat="0" applyAlignment="0" applyProtection="0"/>
    <xf numFmtId="9" fontId="3" fillId="0" borderId="0" applyFont="0" applyFill="0" applyBorder="0" applyAlignment="0" applyProtection="0"/>
    <xf numFmtId="9" fontId="3" fillId="0" borderId="0" applyFont="0" applyFill="0" applyBorder="0" applyAlignment="0" applyProtection="0"/>
    <xf numFmtId="165" fontId="45"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6" fillId="0" borderId="14" applyFill="0" applyBorder="0" applyProtection="0">
      <alignment horizontal="right"/>
    </xf>
    <xf numFmtId="0" fontId="47" fillId="0" borderId="0" applyNumberFormat="0" applyFill="0" applyBorder="0" applyProtection="0">
      <alignment horizontal="center" vertical="center" wrapText="1"/>
    </xf>
    <xf numFmtId="1" fontId="48" fillId="0" borderId="0" applyNumberFormat="0" applyFill="0" applyBorder="0" applyProtection="0">
      <alignment horizontal="right" vertical="top"/>
    </xf>
    <xf numFmtId="167" fontId="46" fillId="0" borderId="0" applyNumberFormat="0" applyFill="0" applyBorder="0" applyProtection="0">
      <alignment horizontal="left"/>
    </xf>
    <xf numFmtId="0" fontId="48" fillId="0" borderId="0" applyNumberFormat="0" applyFill="0" applyBorder="0" applyProtection="0">
      <alignment horizontal="left" vertical="top"/>
    </xf>
    <xf numFmtId="0" fontId="49" fillId="0" borderId="0"/>
    <xf numFmtId="0" fontId="3" fillId="0" borderId="0"/>
    <xf numFmtId="0" fontId="50" fillId="0" borderId="0"/>
    <xf numFmtId="0" fontId="51" fillId="0" borderId="15" applyNumberFormat="0" applyFill="0" applyAlignment="0" applyProtection="0"/>
    <xf numFmtId="164" fontId="52" fillId="0" borderId="0"/>
    <xf numFmtId="0" fontId="8" fillId="0" borderId="0" applyFont="0"/>
    <xf numFmtId="168" fontId="53" fillId="0" borderId="0"/>
    <xf numFmtId="0" fontId="54" fillId="0" borderId="0" applyNumberFormat="0" applyFill="0" applyBorder="0" applyAlignment="0" applyProtection="0"/>
    <xf numFmtId="0" fontId="8" fillId="0" borderId="0"/>
    <xf numFmtId="0" fontId="8" fillId="0" borderId="0"/>
    <xf numFmtId="0" fontId="8" fillId="0" borderId="0"/>
    <xf numFmtId="0" fontId="3" fillId="0" borderId="0"/>
    <xf numFmtId="0" fontId="3" fillId="0" borderId="0"/>
    <xf numFmtId="0" fontId="14" fillId="0" borderId="0"/>
    <xf numFmtId="0" fontId="1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15" fillId="0" borderId="0" applyNumberFormat="0" applyFill="0" applyBorder="0" applyAlignment="0" applyProtection="0">
      <alignment vertical="top"/>
      <protection locked="0"/>
    </xf>
    <xf numFmtId="0" fontId="3" fillId="0" borderId="0"/>
    <xf numFmtId="0" fontId="3" fillId="0" borderId="0"/>
    <xf numFmtId="0" fontId="15" fillId="0" borderId="0" applyNumberFormat="0" applyFill="0" applyBorder="0" applyAlignment="0" applyProtection="0">
      <alignment vertical="top"/>
      <protection locked="0"/>
    </xf>
    <xf numFmtId="0" fontId="19" fillId="0" borderId="0"/>
    <xf numFmtId="0" fontId="2" fillId="0" borderId="0"/>
    <xf numFmtId="0" fontId="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9" fillId="0" borderId="0"/>
    <xf numFmtId="0" fontId="56" fillId="0" borderId="0" applyNumberFormat="0" applyFill="0" applyBorder="0" applyAlignment="0" applyProtection="0">
      <alignment vertical="top"/>
      <protection locked="0"/>
    </xf>
    <xf numFmtId="0" fontId="19" fillId="0" borderId="0"/>
    <xf numFmtId="0" fontId="57" fillId="0" borderId="0" applyNumberFormat="0" applyFill="0" applyBorder="0" applyAlignment="0" applyProtection="0">
      <alignment vertical="top"/>
      <protection locked="0"/>
    </xf>
    <xf numFmtId="0" fontId="14" fillId="0" borderId="0"/>
    <xf numFmtId="0" fontId="1" fillId="0" borderId="0"/>
    <xf numFmtId="0" fontId="14" fillId="0" borderId="0"/>
    <xf numFmtId="0" fontId="14" fillId="29"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8" borderId="0" applyNumberFormat="0" applyBorder="0" applyAlignment="0" applyProtection="0"/>
    <xf numFmtId="0" fontId="14" fillId="40" borderId="0" applyNumberFormat="0" applyBorder="0" applyAlignment="0" applyProtection="0"/>
    <xf numFmtId="0" fontId="26" fillId="21" borderId="6" applyNumberFormat="0" applyAlignment="0" applyProtection="0"/>
    <xf numFmtId="0" fontId="26" fillId="21" borderId="6" applyNumberFormat="0" applyAlignment="0" applyProtection="0"/>
    <xf numFmtId="0" fontId="26" fillId="21" borderId="6" applyNumberFormat="0" applyAlignment="0" applyProtection="0"/>
    <xf numFmtId="0" fontId="26" fillId="21" borderId="6" applyNumberFormat="0" applyAlignment="0" applyProtection="0"/>
    <xf numFmtId="0" fontId="26" fillId="21" borderId="6" applyNumberFormat="0" applyAlignment="0" applyProtection="0"/>
    <xf numFmtId="0" fontId="26" fillId="21" borderId="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9" fillId="8" borderId="6" applyNumberFormat="0" applyAlignment="0" applyProtection="0"/>
    <xf numFmtId="0" fontId="39" fillId="8" borderId="6" applyNumberFormat="0" applyAlignment="0" applyProtection="0"/>
    <xf numFmtId="0" fontId="39" fillId="8" borderId="6" applyNumberFormat="0" applyAlignment="0" applyProtection="0"/>
    <xf numFmtId="0" fontId="39" fillId="8" borderId="6" applyNumberFormat="0" applyAlignment="0" applyProtection="0"/>
    <xf numFmtId="0" fontId="39" fillId="8" borderId="6" applyNumberFormat="0" applyAlignment="0" applyProtection="0"/>
    <xf numFmtId="0" fontId="39" fillId="8" borderId="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73" fillId="0" borderId="0"/>
    <xf numFmtId="0" fontId="7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73" fillId="0" borderId="0"/>
    <xf numFmtId="0" fontId="14" fillId="0" borderId="0"/>
    <xf numFmtId="0" fontId="14" fillId="0" borderId="0"/>
    <xf numFmtId="0" fontId="7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73"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74" fillId="0" borderId="0"/>
    <xf numFmtId="0" fontId="7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74" fillId="0" borderId="0"/>
    <xf numFmtId="0" fontId="74" fillId="0" borderId="0"/>
    <xf numFmtId="0" fontId="74" fillId="0" borderId="0"/>
    <xf numFmtId="0" fontId="74" fillId="0" borderId="0"/>
    <xf numFmtId="0" fontId="3"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75" fillId="0" borderId="0"/>
    <xf numFmtId="0" fontId="14" fillId="0" borderId="0"/>
    <xf numFmtId="0" fontId="14" fillId="0" borderId="0"/>
    <xf numFmtId="0" fontId="14" fillId="0" borderId="0"/>
    <xf numFmtId="0" fontId="7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5" fillId="0" borderId="0"/>
    <xf numFmtId="0" fontId="75"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75" fillId="0" borderId="0"/>
    <xf numFmtId="0" fontId="14" fillId="0" borderId="0"/>
    <xf numFmtId="0" fontId="14" fillId="0" borderId="0"/>
    <xf numFmtId="0" fontId="14" fillId="0" borderId="0"/>
    <xf numFmtId="0" fontId="7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5" fillId="0" borderId="0"/>
    <xf numFmtId="0" fontId="75" fillId="0" borderId="0"/>
    <xf numFmtId="0" fontId="75" fillId="0" borderId="0"/>
    <xf numFmtId="0" fontId="75"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3" fillId="24" borderId="12" applyNumberFormat="0" applyFont="0" applyAlignment="0" applyProtection="0"/>
    <xf numFmtId="0" fontId="14" fillId="28" borderId="41" applyNumberFormat="0" applyFont="0" applyAlignment="0" applyProtection="0"/>
    <xf numFmtId="0" fontId="14" fillId="28" borderId="41" applyNumberFormat="0" applyFont="0" applyAlignment="0" applyProtection="0"/>
    <xf numFmtId="0" fontId="44" fillId="21" borderId="13" applyNumberFormat="0" applyAlignment="0" applyProtection="0"/>
    <xf numFmtId="0" fontId="44" fillId="21" borderId="13" applyNumberFormat="0" applyAlignment="0" applyProtection="0"/>
    <xf numFmtId="0" fontId="44" fillId="21" borderId="13" applyNumberFormat="0" applyAlignment="0" applyProtection="0"/>
    <xf numFmtId="0" fontId="44" fillId="21" borderId="13" applyNumberFormat="0" applyAlignment="0" applyProtection="0"/>
    <xf numFmtId="0" fontId="44" fillId="21" borderId="13" applyNumberFormat="0" applyAlignment="0" applyProtection="0"/>
    <xf numFmtId="0" fontId="44" fillId="21" borderId="1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cellStyleXfs>
  <cellXfs count="135">
    <xf numFmtId="0" fontId="0" fillId="0" borderId="0" xfId="0"/>
    <xf numFmtId="0" fontId="9" fillId="0" borderId="0" xfId="0" applyFont="1"/>
    <xf numFmtId="0" fontId="12" fillId="2" borderId="0" xfId="4" applyFont="1" applyFill="1"/>
    <xf numFmtId="0" fontId="12" fillId="2" borderId="0" xfId="0" applyFont="1" applyFill="1" applyAlignment="1">
      <alignment vertical="top"/>
    </xf>
    <xf numFmtId="0" fontId="12" fillId="2" borderId="0" xfId="0" applyFont="1" applyFill="1"/>
    <xf numFmtId="0" fontId="0" fillId="2" borderId="0" xfId="0" applyFill="1" applyBorder="1"/>
    <xf numFmtId="0" fontId="12" fillId="2" borderId="0" xfId="0" applyFont="1" applyFill="1" applyAlignment="1">
      <alignment vertical="top" wrapText="1"/>
    </xf>
    <xf numFmtId="0" fontId="12" fillId="2" borderId="0" xfId="0" applyFont="1" applyFill="1" applyBorder="1"/>
    <xf numFmtId="0" fontId="12" fillId="2" borderId="0" xfId="0" applyFont="1" applyFill="1" applyAlignment="1"/>
    <xf numFmtId="0" fontId="12" fillId="2" borderId="0" xfId="0" applyFont="1" applyFill="1" applyAlignment="1">
      <alignment horizontal="left"/>
    </xf>
    <xf numFmtId="0" fontId="12" fillId="2" borderId="1" xfId="0" applyFont="1" applyFill="1" applyBorder="1"/>
    <xf numFmtId="0" fontId="12" fillId="2" borderId="0" xfId="0" applyFont="1" applyFill="1" applyAlignment="1">
      <alignment horizontal="center" vertical="center"/>
    </xf>
    <xf numFmtId="0" fontId="12" fillId="2" borderId="2" xfId="0" applyFont="1" applyFill="1" applyBorder="1"/>
    <xf numFmtId="0" fontId="12" fillId="2" borderId="3" xfId="0" applyFont="1" applyFill="1" applyBorder="1" applyAlignment="1">
      <alignment horizontal="left"/>
    </xf>
    <xf numFmtId="0" fontId="12" fillId="2" borderId="4" xfId="0" applyFont="1" applyFill="1" applyBorder="1" applyAlignment="1">
      <alignment horizontal="left"/>
    </xf>
    <xf numFmtId="0" fontId="0" fillId="0" borderId="0" xfId="0"/>
    <xf numFmtId="0" fontId="12" fillId="2" borderId="21" xfId="0" applyFont="1" applyFill="1" applyBorder="1" applyAlignment="1">
      <alignment vertical="top" wrapText="1"/>
    </xf>
    <xf numFmtId="0" fontId="12" fillId="2" borderId="22" xfId="0" applyFont="1" applyFill="1" applyBorder="1"/>
    <xf numFmtId="0" fontId="12" fillId="2" borderId="24" xfId="0" applyFont="1" applyFill="1" applyBorder="1"/>
    <xf numFmtId="0" fontId="12" fillId="2" borderId="25" xfId="0" applyFont="1" applyFill="1" applyBorder="1"/>
    <xf numFmtId="0" fontId="64" fillId="2" borderId="0" xfId="0" applyFont="1" applyFill="1" applyBorder="1"/>
    <xf numFmtId="0" fontId="64" fillId="2" borderId="0" xfId="0" applyFont="1" applyFill="1"/>
    <xf numFmtId="0" fontId="12" fillId="2" borderId="21" xfId="4" applyFont="1" applyFill="1" applyBorder="1"/>
    <xf numFmtId="0" fontId="12" fillId="2" borderId="21" xfId="0" applyFont="1" applyFill="1" applyBorder="1"/>
    <xf numFmtId="0" fontId="12" fillId="2" borderId="23" xfId="0" applyFont="1" applyFill="1" applyBorder="1"/>
    <xf numFmtId="0" fontId="62" fillId="0" borderId="0" xfId="0" applyFont="1" applyBorder="1" applyAlignment="1">
      <alignment horizontal="left"/>
    </xf>
    <xf numFmtId="0" fontId="4" fillId="2" borderId="18" xfId="0" applyFont="1" applyFill="1" applyBorder="1" applyAlignment="1">
      <alignment vertical="top" wrapText="1"/>
    </xf>
    <xf numFmtId="0" fontId="4" fillId="2" borderId="20" xfId="0" applyFont="1" applyFill="1" applyBorder="1"/>
    <xf numFmtId="0" fontId="4" fillId="2" borderId="19" xfId="0" applyFont="1" applyFill="1" applyBorder="1"/>
    <xf numFmtId="0" fontId="18" fillId="0" borderId="0" xfId="10" applyFont="1" applyFill="1" applyBorder="1" applyAlignment="1">
      <alignment horizontal="left" vertical="top"/>
    </xf>
    <xf numFmtId="0" fontId="18" fillId="0" borderId="0" xfId="10" applyFont="1" applyFill="1" applyBorder="1" applyAlignment="1"/>
    <xf numFmtId="0" fontId="12" fillId="2" borderId="22" xfId="0" applyFont="1" applyFill="1" applyBorder="1" applyAlignment="1">
      <alignment horizontal="left" vertical="top" wrapText="1"/>
    </xf>
    <xf numFmtId="0" fontId="12" fillId="2" borderId="25" xfId="0" applyFont="1" applyFill="1" applyBorder="1" applyAlignment="1">
      <alignment wrapText="1"/>
    </xf>
    <xf numFmtId="0" fontId="4" fillId="25" borderId="30" xfId="0" applyFont="1" applyFill="1" applyBorder="1"/>
    <xf numFmtId="0" fontId="12" fillId="25" borderId="31" xfId="0" applyFont="1" applyFill="1" applyBorder="1"/>
    <xf numFmtId="0" fontId="12" fillId="25" borderId="32" xfId="0" applyFont="1" applyFill="1" applyBorder="1"/>
    <xf numFmtId="0" fontId="12" fillId="25" borderId="33" xfId="0" applyFont="1" applyFill="1" applyBorder="1"/>
    <xf numFmtId="0" fontId="4" fillId="25" borderId="26" xfId="0" applyFont="1" applyFill="1" applyBorder="1"/>
    <xf numFmtId="0" fontId="4" fillId="25" borderId="27" xfId="0" applyFont="1" applyFill="1" applyBorder="1"/>
    <xf numFmtId="0" fontId="4" fillId="25" borderId="28" xfId="0" applyFont="1" applyFill="1" applyBorder="1"/>
    <xf numFmtId="0" fontId="4" fillId="25" borderId="22" xfId="0" applyFont="1" applyFill="1" applyBorder="1"/>
    <xf numFmtId="0" fontId="4" fillId="25" borderId="21" xfId="0" applyFont="1" applyFill="1" applyBorder="1"/>
    <xf numFmtId="0" fontId="4" fillId="25" borderId="0" xfId="0" applyFont="1" applyFill="1" applyBorder="1"/>
    <xf numFmtId="0" fontId="4" fillId="25" borderId="34" xfId="0" applyFont="1" applyFill="1" applyBorder="1"/>
    <xf numFmtId="0" fontId="12" fillId="2" borderId="5" xfId="4" applyFont="1" applyFill="1" applyBorder="1"/>
    <xf numFmtId="0" fontId="12" fillId="2" borderId="36" xfId="0" applyFont="1" applyFill="1" applyBorder="1"/>
    <xf numFmtId="0" fontId="4" fillId="2" borderId="5" xfId="4" applyFont="1" applyFill="1" applyBorder="1"/>
    <xf numFmtId="0" fontId="4" fillId="2" borderId="5" xfId="0" applyFont="1" applyFill="1" applyBorder="1"/>
    <xf numFmtId="0" fontId="12" fillId="2" borderId="4" xfId="0" applyFont="1" applyFill="1" applyBorder="1" applyAlignment="1">
      <alignment vertical="top" wrapText="1"/>
    </xf>
    <xf numFmtId="0" fontId="12" fillId="2" borderId="37" xfId="0" applyFont="1" applyFill="1" applyBorder="1" applyAlignment="1">
      <alignment vertical="top"/>
    </xf>
    <xf numFmtId="0" fontId="12" fillId="2" borderId="37" xfId="0" applyFont="1" applyFill="1" applyBorder="1"/>
    <xf numFmtId="0" fontId="4" fillId="25" borderId="3" xfId="0" applyFont="1" applyFill="1" applyBorder="1"/>
    <xf numFmtId="0" fontId="4" fillId="25" borderId="35" xfId="0" applyFont="1" applyFill="1" applyBorder="1" applyAlignment="1">
      <alignment vertical="top"/>
    </xf>
    <xf numFmtId="0" fontId="4" fillId="25" borderId="35" xfId="0" applyFont="1" applyFill="1" applyBorder="1"/>
    <xf numFmtId="0" fontId="12" fillId="25" borderId="35" xfId="0" applyFont="1" applyFill="1" applyBorder="1"/>
    <xf numFmtId="0" fontId="12" fillId="25" borderId="2" xfId="0" applyFont="1" applyFill="1" applyBorder="1"/>
    <xf numFmtId="0" fontId="12" fillId="2" borderId="22" xfId="0" applyFont="1" applyFill="1" applyBorder="1" applyAlignment="1">
      <alignment horizontal="left" wrapText="1"/>
    </xf>
    <xf numFmtId="0" fontId="12" fillId="2" borderId="36" xfId="0" applyFont="1" applyFill="1" applyBorder="1" applyAlignment="1">
      <alignment vertical="top"/>
    </xf>
    <xf numFmtId="0" fontId="12" fillId="2" borderId="38" xfId="0" applyFont="1" applyFill="1" applyBorder="1"/>
    <xf numFmtId="0" fontId="12" fillId="2" borderId="39" xfId="0" applyFont="1" applyFill="1" applyBorder="1"/>
    <xf numFmtId="0" fontId="12" fillId="2" borderId="39" xfId="0" applyFont="1" applyFill="1" applyBorder="1" applyAlignment="1">
      <alignment vertical="top"/>
    </xf>
    <xf numFmtId="0" fontId="12" fillId="2" borderId="38" xfId="0" applyFont="1" applyFill="1" applyBorder="1" applyAlignment="1">
      <alignment vertical="top"/>
    </xf>
    <xf numFmtId="0" fontId="66" fillId="0" borderId="0" xfId="0" applyFont="1"/>
    <xf numFmtId="164" fontId="0" fillId="0" borderId="0" xfId="0" applyNumberFormat="1"/>
    <xf numFmtId="0" fontId="67" fillId="0" borderId="0" xfId="0" applyFont="1"/>
    <xf numFmtId="169" fontId="0" fillId="0" borderId="0" xfId="0" applyNumberFormat="1"/>
    <xf numFmtId="0" fontId="0" fillId="27" borderId="0" xfId="0" applyFill="1"/>
    <xf numFmtId="170" fontId="0" fillId="0" borderId="0" xfId="0" applyNumberFormat="1"/>
    <xf numFmtId="0" fontId="12" fillId="0" borderId="0" xfId="10" applyFont="1" applyAlignment="1" applyProtection="1">
      <alignment vertical="top" wrapText="1"/>
      <protection hidden="1"/>
    </xf>
    <xf numFmtId="0" fontId="12" fillId="0" borderId="0" xfId="222" applyFont="1" applyFill="1" applyBorder="1" applyAlignment="1" applyProtection="1">
      <alignment vertical="top" wrapText="1"/>
      <protection hidden="1"/>
    </xf>
    <xf numFmtId="2" fontId="0" fillId="0" borderId="0" xfId="0" applyNumberFormat="1"/>
    <xf numFmtId="0" fontId="12" fillId="0" borderId="0" xfId="10" applyFont="1" applyProtection="1">
      <protection hidden="1"/>
    </xf>
    <xf numFmtId="49" fontId="68" fillId="0" borderId="0" xfId="5" applyNumberFormat="1" applyFont="1" applyProtection="1">
      <protection hidden="1"/>
    </xf>
    <xf numFmtId="0" fontId="16" fillId="0" borderId="40" xfId="10" applyFont="1" applyFill="1" applyBorder="1" applyProtection="1">
      <protection hidden="1"/>
    </xf>
    <xf numFmtId="0" fontId="16" fillId="0" borderId="0" xfId="10" applyFont="1" applyFill="1" applyBorder="1" applyProtection="1">
      <protection hidden="1"/>
    </xf>
    <xf numFmtId="0" fontId="69" fillId="0" borderId="0" xfId="10" applyFont="1" applyFill="1" applyBorder="1" applyAlignment="1" applyProtection="1">
      <alignment horizontal="left" vertical="center" indent="1"/>
      <protection hidden="1"/>
    </xf>
    <xf numFmtId="49" fontId="12" fillId="0" borderId="0" xfId="5" applyNumberFormat="1" applyFont="1" applyBorder="1" applyAlignment="1" applyProtection="1">
      <alignment vertical="center"/>
      <protection hidden="1"/>
    </xf>
    <xf numFmtId="49" fontId="18" fillId="0" borderId="0" xfId="5" applyNumberFormat="1" applyFont="1" applyAlignment="1" applyProtection="1">
      <alignment vertical="center"/>
      <protection hidden="1"/>
    </xf>
    <xf numFmtId="0" fontId="69" fillId="0" borderId="0" xfId="10" applyFont="1" applyFill="1" applyBorder="1" applyAlignment="1" applyProtection="1">
      <alignment horizontal="left" vertical="top" indent="1"/>
      <protection hidden="1"/>
    </xf>
    <xf numFmtId="0" fontId="12" fillId="0" borderId="0" xfId="10" applyFont="1" applyFill="1" applyBorder="1" applyAlignment="1" applyProtection="1">
      <alignment vertical="top"/>
      <protection hidden="1"/>
    </xf>
    <xf numFmtId="0" fontId="18" fillId="0" borderId="0" xfId="10" applyFont="1" applyFill="1" applyBorder="1" applyAlignment="1" applyProtection="1">
      <alignment vertical="top"/>
      <protection hidden="1"/>
    </xf>
    <xf numFmtId="0" fontId="69" fillId="0" borderId="0" xfId="10" applyFont="1" applyFill="1" applyBorder="1" applyAlignment="1" applyProtection="1">
      <alignment horizontal="left" vertical="top" wrapText="1" indent="1"/>
      <protection hidden="1"/>
    </xf>
    <xf numFmtId="0" fontId="12" fillId="0" borderId="0" xfId="5" applyFont="1" applyBorder="1" applyAlignment="1" applyProtection="1">
      <alignment horizontal="left" vertical="top" wrapText="1"/>
      <protection hidden="1"/>
    </xf>
    <xf numFmtId="0" fontId="18" fillId="0" borderId="0" xfId="5" applyFont="1" applyAlignment="1" applyProtection="1">
      <alignment horizontal="left" vertical="top" wrapText="1"/>
      <protection hidden="1"/>
    </xf>
    <xf numFmtId="0" fontId="12" fillId="0" borderId="0" xfId="10" applyFont="1" applyFill="1" applyBorder="1" applyAlignment="1" applyProtection="1">
      <alignment horizontal="left" vertical="top"/>
      <protection hidden="1"/>
    </xf>
    <xf numFmtId="0" fontId="18" fillId="0" borderId="0" xfId="10" applyFont="1" applyFill="1" applyBorder="1" applyAlignment="1" applyProtection="1">
      <alignment horizontal="left" vertical="top"/>
      <protection hidden="1"/>
    </xf>
    <xf numFmtId="0" fontId="12" fillId="2" borderId="0" xfId="1" applyFont="1" applyFill="1" applyBorder="1" applyAlignment="1" applyProtection="1">
      <alignment vertical="top" wrapText="1"/>
      <protection hidden="1"/>
    </xf>
    <xf numFmtId="0" fontId="18" fillId="0" borderId="0" xfId="10" applyFont="1" applyFill="1" applyBorder="1" applyAlignment="1" applyProtection="1">
      <alignment vertical="top" wrapText="1"/>
      <protection hidden="1"/>
    </xf>
    <xf numFmtId="0" fontId="70" fillId="0" borderId="0" xfId="219" applyFont="1" applyFill="1" applyBorder="1" applyAlignment="1" applyProtection="1">
      <alignment vertical="top"/>
      <protection hidden="1"/>
    </xf>
    <xf numFmtId="0" fontId="5" fillId="0" borderId="0" xfId="2" applyFill="1" applyBorder="1" applyAlignment="1" applyProtection="1">
      <alignment vertical="top"/>
      <protection hidden="1"/>
    </xf>
    <xf numFmtId="0" fontId="12" fillId="0" borderId="0" xfId="1" applyFont="1" applyFill="1" applyBorder="1" applyAlignment="1" applyProtection="1">
      <alignment horizontal="left" vertical="top" wrapText="1"/>
      <protection hidden="1"/>
    </xf>
    <xf numFmtId="0" fontId="12" fillId="2" borderId="0" xfId="4" applyFont="1" applyFill="1" applyAlignment="1" applyProtection="1">
      <alignment vertical="top" wrapText="1"/>
      <protection hidden="1"/>
    </xf>
    <xf numFmtId="0" fontId="12" fillId="0" borderId="0" xfId="10" applyFont="1" applyFill="1" applyBorder="1" applyAlignment="1" applyProtection="1">
      <alignment vertical="top" wrapText="1"/>
      <protection hidden="1"/>
    </xf>
    <xf numFmtId="0" fontId="12" fillId="0" borderId="0" xfId="10" applyFont="1" applyFill="1" applyBorder="1" applyAlignment="1" applyProtection="1">
      <alignment horizontal="left" vertical="top" wrapText="1"/>
      <protection hidden="1"/>
    </xf>
    <xf numFmtId="0" fontId="71" fillId="0" borderId="0" xfId="2" applyFont="1" applyFill="1" applyBorder="1" applyAlignment="1" applyProtection="1">
      <alignment vertical="top" wrapText="1"/>
      <protection hidden="1"/>
    </xf>
    <xf numFmtId="0" fontId="12" fillId="0" borderId="0" xfId="10" applyFont="1" applyBorder="1" applyProtection="1">
      <protection hidden="1"/>
    </xf>
    <xf numFmtId="0" fontId="58" fillId="0" borderId="0" xfId="130" applyFont="1" applyAlignment="1" applyProtection="1">
      <alignment horizontal="left" indent="1"/>
      <protection hidden="1"/>
    </xf>
    <xf numFmtId="0" fontId="3" fillId="0" borderId="0" xfId="130" applyProtection="1">
      <protection hidden="1"/>
    </xf>
    <xf numFmtId="0" fontId="58" fillId="0" borderId="0" xfId="130" applyFont="1" applyAlignment="1" applyProtection="1">
      <alignment wrapText="1"/>
      <protection hidden="1"/>
    </xf>
    <xf numFmtId="0" fontId="58" fillId="0" borderId="0" xfId="130" applyFont="1" applyAlignment="1" applyProtection="1">
      <protection hidden="1"/>
    </xf>
    <xf numFmtId="0" fontId="58" fillId="0" borderId="0" xfId="130" applyFont="1" applyAlignment="1" applyProtection="1">
      <alignment horizontal="left" wrapText="1" indent="1"/>
      <protection hidden="1"/>
    </xf>
    <xf numFmtId="0" fontId="69" fillId="0" borderId="0" xfId="10" applyFont="1" applyFill="1" applyBorder="1" applyAlignment="1" applyProtection="1">
      <alignment vertical="top" wrapText="1"/>
      <protection hidden="1"/>
    </xf>
    <xf numFmtId="0" fontId="0" fillId="0" borderId="0" xfId="0" applyProtection="1">
      <protection hidden="1"/>
    </xf>
    <xf numFmtId="0" fontId="7" fillId="0" borderId="0" xfId="0" applyFont="1" applyProtection="1">
      <protection hidden="1"/>
    </xf>
    <xf numFmtId="0" fontId="0" fillId="2" borderId="0" xfId="0" applyFill="1" applyProtection="1">
      <protection hidden="1"/>
    </xf>
    <xf numFmtId="0" fontId="13" fillId="0" borderId="0" xfId="0" applyFont="1" applyBorder="1" applyAlignment="1" applyProtection="1">
      <alignment wrapText="1"/>
      <protection hidden="1"/>
    </xf>
    <xf numFmtId="0" fontId="13" fillId="0" borderId="29" xfId="0" applyFont="1" applyBorder="1" applyAlignment="1" applyProtection="1">
      <alignment horizontal="left" wrapText="1"/>
      <protection hidden="1"/>
    </xf>
    <xf numFmtId="0" fontId="65" fillId="0" borderId="0" xfId="0" applyFont="1" applyProtection="1">
      <protection hidden="1"/>
    </xf>
    <xf numFmtId="0" fontId="59" fillId="0" borderId="0" xfId="0" applyFont="1" applyProtection="1">
      <protection hidden="1"/>
    </xf>
    <xf numFmtId="0" fontId="1" fillId="0" borderId="0" xfId="0" applyFont="1" applyProtection="1">
      <protection hidden="1"/>
    </xf>
    <xf numFmtId="0" fontId="11" fillId="0" borderId="0" xfId="0" applyFont="1" applyProtection="1">
      <protection hidden="1"/>
    </xf>
    <xf numFmtId="164" fontId="1" fillId="0" borderId="0" xfId="0" applyNumberFormat="1" applyFont="1" applyAlignment="1" applyProtection="1">
      <alignment horizontal="right" indent="1"/>
      <protection hidden="1"/>
    </xf>
    <xf numFmtId="0" fontId="58" fillId="0" borderId="0" xfId="0" applyFont="1" applyAlignment="1" applyProtection="1">
      <alignment horizontal="left"/>
      <protection hidden="1"/>
    </xf>
    <xf numFmtId="164" fontId="1" fillId="0" borderId="0" xfId="0" applyNumberFormat="1" applyFont="1" applyProtection="1">
      <protection hidden="1"/>
    </xf>
    <xf numFmtId="0" fontId="1" fillId="0" borderId="16" xfId="0" applyFont="1" applyBorder="1" applyProtection="1">
      <protection hidden="1"/>
    </xf>
    <xf numFmtId="0" fontId="11" fillId="0" borderId="16" xfId="0" applyFont="1" applyBorder="1" applyProtection="1">
      <protection hidden="1"/>
    </xf>
    <xf numFmtId="0" fontId="0" fillId="0" borderId="16" xfId="0" applyBorder="1" applyProtection="1">
      <protection hidden="1"/>
    </xf>
    <xf numFmtId="0" fontId="58" fillId="0" borderId="16" xfId="0" applyFont="1" applyBorder="1" applyProtection="1">
      <protection hidden="1"/>
    </xf>
    <xf numFmtId="0" fontId="0" fillId="0" borderId="0" xfId="0" applyFont="1" applyProtection="1">
      <protection hidden="1"/>
    </xf>
    <xf numFmtId="0" fontId="9" fillId="0" borderId="0" xfId="0" applyFont="1" applyProtection="1">
      <protection hidden="1"/>
    </xf>
    <xf numFmtId="0" fontId="10" fillId="0" borderId="0" xfId="0" applyFont="1" applyProtection="1">
      <protection hidden="1"/>
    </xf>
    <xf numFmtId="0" fontId="76" fillId="0" borderId="0" xfId="184" applyFont="1" applyProtection="1">
      <protection hidden="1"/>
    </xf>
    <xf numFmtId="0" fontId="4" fillId="0" borderId="0" xfId="184" applyFont="1" applyProtection="1">
      <protection hidden="1"/>
    </xf>
    <xf numFmtId="0" fontId="4" fillId="0" borderId="0" xfId="184" applyFont="1" applyAlignment="1" applyProtection="1">
      <alignment horizontal="center"/>
      <protection hidden="1"/>
    </xf>
    <xf numFmtId="0" fontId="12" fillId="0" borderId="0" xfId="184" applyFont="1" applyProtection="1">
      <protection hidden="1"/>
    </xf>
    <xf numFmtId="0" fontId="12" fillId="0" borderId="0" xfId="184" quotePrefix="1" applyFont="1" applyAlignment="1" applyProtection="1">
      <alignment horizontal="center"/>
      <protection hidden="1"/>
    </xf>
    <xf numFmtId="0" fontId="12" fillId="0" borderId="0" xfId="184" applyFont="1" applyAlignment="1" applyProtection="1">
      <alignment horizontal="center"/>
      <protection hidden="1"/>
    </xf>
    <xf numFmtId="0" fontId="58" fillId="0" borderId="0" xfId="130" applyFont="1" applyAlignment="1" applyProtection="1">
      <alignment horizontal="left" wrapText="1" indent="1"/>
      <protection hidden="1"/>
    </xf>
    <xf numFmtId="0" fontId="60" fillId="0" borderId="17" xfId="0" applyFont="1" applyBorder="1" applyAlignment="1" applyProtection="1">
      <alignment horizontal="left" vertical="top" wrapText="1"/>
      <protection hidden="1"/>
    </xf>
    <xf numFmtId="0" fontId="63" fillId="2" borderId="0" xfId="0" applyFont="1" applyFill="1" applyAlignment="1" applyProtection="1">
      <alignment horizontal="center" textRotation="90" wrapText="1"/>
      <protection hidden="1"/>
    </xf>
    <xf numFmtId="0" fontId="63" fillId="0" borderId="0" xfId="0" applyFont="1" applyAlignment="1" applyProtection="1">
      <alignment horizontal="center" textRotation="90"/>
      <protection hidden="1"/>
    </xf>
    <xf numFmtId="0" fontId="13" fillId="0" borderId="0" xfId="0" applyFont="1" applyBorder="1" applyAlignment="1" applyProtection="1">
      <alignment horizontal="left" vertical="top" wrapText="1"/>
      <protection hidden="1"/>
    </xf>
    <xf numFmtId="0" fontId="59" fillId="0" borderId="14" xfId="0" applyFont="1" applyBorder="1" applyAlignment="1" applyProtection="1">
      <alignment horizontal="center" vertical="center" wrapText="1"/>
      <protection hidden="1"/>
    </xf>
    <xf numFmtId="0" fontId="59" fillId="0" borderId="0" xfId="0" applyFont="1" applyBorder="1" applyAlignment="1" applyProtection="1">
      <alignment horizontal="center" vertical="center" wrapText="1"/>
      <protection hidden="1"/>
    </xf>
    <xf numFmtId="0" fontId="0" fillId="26" borderId="0" xfId="0" applyFill="1" applyAlignment="1">
      <alignment horizontal="center"/>
    </xf>
  </cellXfs>
  <cellStyles count="2413">
    <cellStyle name="20% - Accent1 2" xfId="71"/>
    <cellStyle name="20% - Accent1 3" xfId="225"/>
    <cellStyle name="20% - Accent2 2" xfId="72"/>
    <cellStyle name="20% - Accent2 3" xfId="226"/>
    <cellStyle name="20% - Accent3 2" xfId="73"/>
    <cellStyle name="20% - Accent3 3" xfId="227"/>
    <cellStyle name="20% - Accent4 2" xfId="74"/>
    <cellStyle name="20% - Accent4 3" xfId="228"/>
    <cellStyle name="20% - Accent5 2" xfId="75"/>
    <cellStyle name="20% - Accent5 3" xfId="229"/>
    <cellStyle name="20% - Accent6 2" xfId="76"/>
    <cellStyle name="20% - Accent6 3" xfId="230"/>
    <cellStyle name="40% - Accent1 2" xfId="77"/>
    <cellStyle name="40% - Accent1 3" xfId="231"/>
    <cellStyle name="40% - Accent2 2" xfId="78"/>
    <cellStyle name="40% - Accent2 3" xfId="232"/>
    <cellStyle name="40% - Accent3 2" xfId="79"/>
    <cellStyle name="40% - Accent3 3" xfId="233"/>
    <cellStyle name="40% - Accent4 2" xfId="80"/>
    <cellStyle name="40% - Accent4 3" xfId="234"/>
    <cellStyle name="40% - Accent5 2" xfId="81"/>
    <cellStyle name="40% - Accent5 3" xfId="235"/>
    <cellStyle name="40% - Accent6 2" xfId="82"/>
    <cellStyle name="40% - Accent6 3" xfId="236"/>
    <cellStyle name="60% - Accent1 2" xfId="83"/>
    <cellStyle name="60% - Accent2 2" xfId="84"/>
    <cellStyle name="60% - Accent3 2" xfId="85"/>
    <cellStyle name="60% - Accent4 2" xfId="86"/>
    <cellStyle name="60% - Accent5 2" xfId="87"/>
    <cellStyle name="60% - Accent6 2" xfId="88"/>
    <cellStyle name="Accent1 2" xfId="89"/>
    <cellStyle name="Accent2 2" xfId="90"/>
    <cellStyle name="Accent3 2" xfId="91"/>
    <cellStyle name="Accent4 2" xfId="92"/>
    <cellStyle name="Accent5 2" xfId="93"/>
    <cellStyle name="Accent6 2" xfId="94"/>
    <cellStyle name="ANCLAS,REZONES Y SUS PARTES,DE FUNDICION,DE HIERRO O DE ACERO" xfId="95"/>
    <cellStyle name="Bad 2" xfId="96"/>
    <cellStyle name="Calculation 2" xfId="97"/>
    <cellStyle name="Calculation 2 2" xfId="237"/>
    <cellStyle name="Calculation 2 3" xfId="238"/>
    <cellStyle name="Calculation 2 4" xfId="239"/>
    <cellStyle name="Calculation 2 5" xfId="240"/>
    <cellStyle name="Calculation 2 6" xfId="241"/>
    <cellStyle name="Calculation 2 7" xfId="242"/>
    <cellStyle name="Check Cell 2" xfId="98"/>
    <cellStyle name="Comma 2" xfId="99"/>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100"/>
    <cellStyle name="Comma 2 2 2" xfId="253"/>
    <cellStyle name="Comma 2 20" xfId="254"/>
    <cellStyle name="Comma 2 21" xfId="255"/>
    <cellStyle name="Comma 2 3" xfId="256"/>
    <cellStyle name="Comma 2 4" xfId="257"/>
    <cellStyle name="Comma 2 5" xfId="258"/>
    <cellStyle name="Comma 2 6" xfId="259"/>
    <cellStyle name="Comma 2 7" xfId="260"/>
    <cellStyle name="Comma 2 8" xfId="261"/>
    <cellStyle name="Comma 2 9" xfId="262"/>
    <cellStyle name="Comma 3" xfId="101"/>
    <cellStyle name="Comma 3 10" xfId="263"/>
    <cellStyle name="Comma 3 11" xfId="264"/>
    <cellStyle name="Comma 3 12" xfId="265"/>
    <cellStyle name="Comma 3 13" xfId="266"/>
    <cellStyle name="Comma 3 14" xfId="267"/>
    <cellStyle name="Comma 3 15" xfId="268"/>
    <cellStyle name="Comma 3 16" xfId="269"/>
    <cellStyle name="Comma 3 17" xfId="270"/>
    <cellStyle name="Comma 3 18" xfId="271"/>
    <cellStyle name="Comma 3 19" xfId="272"/>
    <cellStyle name="Comma 3 2" xfId="273"/>
    <cellStyle name="Comma 3 20" xfId="274"/>
    <cellStyle name="Comma 3 3" xfId="275"/>
    <cellStyle name="Comma 3 4" xfId="276"/>
    <cellStyle name="Comma 3 5" xfId="277"/>
    <cellStyle name="Comma 3 6" xfId="278"/>
    <cellStyle name="Comma 3 7" xfId="279"/>
    <cellStyle name="Comma 3 8" xfId="280"/>
    <cellStyle name="Comma 3 9" xfId="281"/>
    <cellStyle name="Comma 4" xfId="102"/>
    <cellStyle name="Comma 4 10" xfId="282"/>
    <cellStyle name="Comma 4 11" xfId="283"/>
    <cellStyle name="Comma 4 12" xfId="284"/>
    <cellStyle name="Comma 4 13" xfId="285"/>
    <cellStyle name="Comma 4 14" xfId="286"/>
    <cellStyle name="Comma 4 15" xfId="287"/>
    <cellStyle name="Comma 4 16" xfId="288"/>
    <cellStyle name="Comma 4 17" xfId="289"/>
    <cellStyle name="Comma 4 18" xfId="290"/>
    <cellStyle name="Comma 4 19" xfId="291"/>
    <cellStyle name="Comma 4 2" xfId="292"/>
    <cellStyle name="Comma 4 20" xfId="293"/>
    <cellStyle name="Comma 4 3" xfId="294"/>
    <cellStyle name="Comma 4 4" xfId="295"/>
    <cellStyle name="Comma 4 5" xfId="296"/>
    <cellStyle name="Comma 4 6" xfId="297"/>
    <cellStyle name="Comma 4 7" xfId="298"/>
    <cellStyle name="Comma 4 8" xfId="299"/>
    <cellStyle name="Comma 4 9" xfId="300"/>
    <cellStyle name="Comma 5" xfId="301"/>
    <cellStyle name="Comma 6" xfId="302"/>
    <cellStyle name="Currency 2" xfId="103"/>
    <cellStyle name="Data_Total" xfId="104"/>
    <cellStyle name="dave1" xfId="105"/>
    <cellStyle name="Explanatory Text 2" xfId="106"/>
    <cellStyle name="Good 2" xfId="107"/>
    <cellStyle name="Heading" xfId="108"/>
    <cellStyle name="Heading 1 2" xfId="109"/>
    <cellStyle name="Heading 2 2" xfId="110"/>
    <cellStyle name="Heading 3 2" xfId="111"/>
    <cellStyle name="Heading 4 2" xfId="112"/>
    <cellStyle name="Heading 5" xfId="113"/>
    <cellStyle name="Headings" xfId="114"/>
    <cellStyle name="Headings 2" xfId="115"/>
    <cellStyle name="Headings 3" xfId="116"/>
    <cellStyle name="Headings_total and female claimant count sept 08" xfId="117"/>
    <cellStyle name="Hyperlink" xfId="219" builtinId="8"/>
    <cellStyle name="Hyperlink 2" xfId="2"/>
    <cellStyle name="Hyperlink 2 10" xfId="303"/>
    <cellStyle name="Hyperlink 2 100" xfId="304"/>
    <cellStyle name="Hyperlink 2 101" xfId="305"/>
    <cellStyle name="Hyperlink 2 102" xfId="306"/>
    <cellStyle name="Hyperlink 2 103" xfId="307"/>
    <cellStyle name="Hyperlink 2 104" xfId="308"/>
    <cellStyle name="Hyperlink 2 105" xfId="309"/>
    <cellStyle name="Hyperlink 2 106" xfId="310"/>
    <cellStyle name="Hyperlink 2 107" xfId="311"/>
    <cellStyle name="Hyperlink 2 108" xfId="312"/>
    <cellStyle name="Hyperlink 2 109" xfId="313"/>
    <cellStyle name="Hyperlink 2 11" xfId="314"/>
    <cellStyle name="Hyperlink 2 110" xfId="315"/>
    <cellStyle name="Hyperlink 2 111" xfId="316"/>
    <cellStyle name="Hyperlink 2 112" xfId="317"/>
    <cellStyle name="Hyperlink 2 113" xfId="318"/>
    <cellStyle name="Hyperlink 2 114" xfId="319"/>
    <cellStyle name="Hyperlink 2 115" xfId="320"/>
    <cellStyle name="Hyperlink 2 116" xfId="321"/>
    <cellStyle name="Hyperlink 2 117" xfId="322"/>
    <cellStyle name="Hyperlink 2 118" xfId="323"/>
    <cellStyle name="Hyperlink 2 119" xfId="324"/>
    <cellStyle name="Hyperlink 2 12" xfId="325"/>
    <cellStyle name="Hyperlink 2 120" xfId="326"/>
    <cellStyle name="Hyperlink 2 121" xfId="327"/>
    <cellStyle name="Hyperlink 2 122" xfId="328"/>
    <cellStyle name="Hyperlink 2 123" xfId="329"/>
    <cellStyle name="Hyperlink 2 124" xfId="330"/>
    <cellStyle name="Hyperlink 2 125" xfId="331"/>
    <cellStyle name="Hyperlink 2 126" xfId="332"/>
    <cellStyle name="Hyperlink 2 127" xfId="333"/>
    <cellStyle name="Hyperlink 2 128" xfId="334"/>
    <cellStyle name="Hyperlink 2 129" xfId="335"/>
    <cellStyle name="Hyperlink 2 13" xfId="336"/>
    <cellStyle name="Hyperlink 2 130" xfId="337"/>
    <cellStyle name="Hyperlink 2 131" xfId="338"/>
    <cellStyle name="Hyperlink 2 132" xfId="339"/>
    <cellStyle name="Hyperlink 2 133" xfId="340"/>
    <cellStyle name="Hyperlink 2 134" xfId="341"/>
    <cellStyle name="Hyperlink 2 135" xfId="342"/>
    <cellStyle name="Hyperlink 2 136" xfId="343"/>
    <cellStyle name="Hyperlink 2 137" xfId="344"/>
    <cellStyle name="Hyperlink 2 138" xfId="345"/>
    <cellStyle name="Hyperlink 2 139" xfId="346"/>
    <cellStyle name="Hyperlink 2 14" xfId="347"/>
    <cellStyle name="Hyperlink 2 140" xfId="348"/>
    <cellStyle name="Hyperlink 2 141" xfId="349"/>
    <cellStyle name="Hyperlink 2 142" xfId="350"/>
    <cellStyle name="Hyperlink 2 143" xfId="351"/>
    <cellStyle name="Hyperlink 2 144" xfId="352"/>
    <cellStyle name="Hyperlink 2 145" xfId="353"/>
    <cellStyle name="Hyperlink 2 146" xfId="354"/>
    <cellStyle name="Hyperlink 2 147" xfId="355"/>
    <cellStyle name="Hyperlink 2 148" xfId="356"/>
    <cellStyle name="Hyperlink 2 149" xfId="357"/>
    <cellStyle name="Hyperlink 2 149 2" xfId="358"/>
    <cellStyle name="Hyperlink 2 15" xfId="359"/>
    <cellStyle name="Hyperlink 2 150" xfId="360"/>
    <cellStyle name="Hyperlink 2 16" xfId="361"/>
    <cellStyle name="Hyperlink 2 17" xfId="362"/>
    <cellStyle name="Hyperlink 2 18" xfId="363"/>
    <cellStyle name="Hyperlink 2 19" xfId="364"/>
    <cellStyle name="Hyperlink 2 2" xfId="69"/>
    <cellStyle name="Hyperlink 2 2 2" xfId="365"/>
    <cellStyle name="Hyperlink 2 2 3" xfId="366"/>
    <cellStyle name="Hyperlink 2 20" xfId="367"/>
    <cellStyle name="Hyperlink 2 21" xfId="368"/>
    <cellStyle name="Hyperlink 2 22" xfId="369"/>
    <cellStyle name="Hyperlink 2 23" xfId="370"/>
    <cellStyle name="Hyperlink 2 24" xfId="371"/>
    <cellStyle name="Hyperlink 2 25" xfId="372"/>
    <cellStyle name="Hyperlink 2 26" xfId="373"/>
    <cellStyle name="Hyperlink 2 27" xfId="374"/>
    <cellStyle name="Hyperlink 2 28" xfId="375"/>
    <cellStyle name="Hyperlink 2 29" xfId="376"/>
    <cellStyle name="Hyperlink 2 3" xfId="118"/>
    <cellStyle name="Hyperlink 2 30" xfId="377"/>
    <cellStyle name="Hyperlink 2 31" xfId="378"/>
    <cellStyle name="Hyperlink 2 32" xfId="379"/>
    <cellStyle name="Hyperlink 2 33" xfId="380"/>
    <cellStyle name="Hyperlink 2 34" xfId="381"/>
    <cellStyle name="Hyperlink 2 35" xfId="382"/>
    <cellStyle name="Hyperlink 2 36" xfId="383"/>
    <cellStyle name="Hyperlink 2 37" xfId="384"/>
    <cellStyle name="Hyperlink 2 38" xfId="385"/>
    <cellStyle name="Hyperlink 2 39" xfId="386"/>
    <cellStyle name="Hyperlink 2 4" xfId="119"/>
    <cellStyle name="Hyperlink 2 40" xfId="387"/>
    <cellStyle name="Hyperlink 2 41" xfId="388"/>
    <cellStyle name="Hyperlink 2 42" xfId="389"/>
    <cellStyle name="Hyperlink 2 43" xfId="390"/>
    <cellStyle name="Hyperlink 2 44" xfId="391"/>
    <cellStyle name="Hyperlink 2 45" xfId="392"/>
    <cellStyle name="Hyperlink 2 46" xfId="393"/>
    <cellStyle name="Hyperlink 2 47" xfId="394"/>
    <cellStyle name="Hyperlink 2 48" xfId="395"/>
    <cellStyle name="Hyperlink 2 49" xfId="396"/>
    <cellStyle name="Hyperlink 2 5" xfId="397"/>
    <cellStyle name="Hyperlink 2 50" xfId="398"/>
    <cellStyle name="Hyperlink 2 51" xfId="399"/>
    <cellStyle name="Hyperlink 2 52" xfId="400"/>
    <cellStyle name="Hyperlink 2 53" xfId="401"/>
    <cellStyle name="Hyperlink 2 54" xfId="402"/>
    <cellStyle name="Hyperlink 2 55" xfId="403"/>
    <cellStyle name="Hyperlink 2 56" xfId="404"/>
    <cellStyle name="Hyperlink 2 57" xfId="405"/>
    <cellStyle name="Hyperlink 2 58" xfId="406"/>
    <cellStyle name="Hyperlink 2 59" xfId="407"/>
    <cellStyle name="Hyperlink 2 6" xfId="408"/>
    <cellStyle name="Hyperlink 2 60" xfId="409"/>
    <cellStyle name="Hyperlink 2 61" xfId="410"/>
    <cellStyle name="Hyperlink 2 62" xfId="411"/>
    <cellStyle name="Hyperlink 2 63" xfId="412"/>
    <cellStyle name="Hyperlink 2 64" xfId="413"/>
    <cellStyle name="Hyperlink 2 65" xfId="414"/>
    <cellStyle name="Hyperlink 2 66" xfId="415"/>
    <cellStyle name="Hyperlink 2 67" xfId="416"/>
    <cellStyle name="Hyperlink 2 68" xfId="417"/>
    <cellStyle name="Hyperlink 2 69" xfId="418"/>
    <cellStyle name="Hyperlink 2 7" xfId="419"/>
    <cellStyle name="Hyperlink 2 70" xfId="420"/>
    <cellStyle name="Hyperlink 2 71" xfId="421"/>
    <cellStyle name="Hyperlink 2 72" xfId="422"/>
    <cellStyle name="Hyperlink 2 73" xfId="423"/>
    <cellStyle name="Hyperlink 2 74" xfId="424"/>
    <cellStyle name="Hyperlink 2 75" xfId="425"/>
    <cellStyle name="Hyperlink 2 76" xfId="426"/>
    <cellStyle name="Hyperlink 2 77" xfId="427"/>
    <cellStyle name="Hyperlink 2 78" xfId="428"/>
    <cellStyle name="Hyperlink 2 79" xfId="429"/>
    <cellStyle name="Hyperlink 2 8" xfId="430"/>
    <cellStyle name="Hyperlink 2 80" xfId="431"/>
    <cellStyle name="Hyperlink 2 81" xfId="432"/>
    <cellStyle name="Hyperlink 2 82" xfId="433"/>
    <cellStyle name="Hyperlink 2 83" xfId="434"/>
    <cellStyle name="Hyperlink 2 84" xfId="435"/>
    <cellStyle name="Hyperlink 2 85" xfId="436"/>
    <cellStyle name="Hyperlink 2 86" xfId="437"/>
    <cellStyle name="Hyperlink 2 87" xfId="438"/>
    <cellStyle name="Hyperlink 2 88" xfId="439"/>
    <cellStyle name="Hyperlink 2 89" xfId="440"/>
    <cellStyle name="Hyperlink 2 9" xfId="441"/>
    <cellStyle name="Hyperlink 2 90" xfId="442"/>
    <cellStyle name="Hyperlink 2 91" xfId="443"/>
    <cellStyle name="Hyperlink 2 92" xfId="444"/>
    <cellStyle name="Hyperlink 2 93" xfId="445"/>
    <cellStyle name="Hyperlink 2 94" xfId="446"/>
    <cellStyle name="Hyperlink 2 95" xfId="447"/>
    <cellStyle name="Hyperlink 2 96" xfId="448"/>
    <cellStyle name="Hyperlink 2 97" xfId="449"/>
    <cellStyle name="Hyperlink 2 98" xfId="450"/>
    <cellStyle name="Hyperlink 2 99" xfId="451"/>
    <cellStyle name="Hyperlink 3" xfId="6"/>
    <cellStyle name="Hyperlink 3 10" xfId="452"/>
    <cellStyle name="Hyperlink 3 11" xfId="453"/>
    <cellStyle name="Hyperlink 3 12" xfId="454"/>
    <cellStyle name="Hyperlink 3 13" xfId="455"/>
    <cellStyle name="Hyperlink 3 14" xfId="456"/>
    <cellStyle name="Hyperlink 3 15" xfId="457"/>
    <cellStyle name="Hyperlink 3 16" xfId="458"/>
    <cellStyle name="Hyperlink 3 17" xfId="459"/>
    <cellStyle name="Hyperlink 3 18" xfId="460"/>
    <cellStyle name="Hyperlink 3 19" xfId="461"/>
    <cellStyle name="Hyperlink 3 2" xfId="120"/>
    <cellStyle name="Hyperlink 3 2 2" xfId="177"/>
    <cellStyle name="Hyperlink 3 20" xfId="462"/>
    <cellStyle name="Hyperlink 3 21" xfId="463"/>
    <cellStyle name="Hyperlink 3 22" xfId="464"/>
    <cellStyle name="Hyperlink 3 23" xfId="465"/>
    <cellStyle name="Hyperlink 3 24" xfId="466"/>
    <cellStyle name="Hyperlink 3 25" xfId="467"/>
    <cellStyle name="Hyperlink 3 26" xfId="468"/>
    <cellStyle name="Hyperlink 3 27" xfId="469"/>
    <cellStyle name="Hyperlink 3 28" xfId="470"/>
    <cellStyle name="Hyperlink 3 29" xfId="471"/>
    <cellStyle name="Hyperlink 3 3" xfId="121"/>
    <cellStyle name="Hyperlink 3 3 2" xfId="215"/>
    <cellStyle name="Hyperlink 3 30" xfId="472"/>
    <cellStyle name="Hyperlink 3 31" xfId="473"/>
    <cellStyle name="Hyperlink 3 32" xfId="474"/>
    <cellStyle name="Hyperlink 3 33" xfId="475"/>
    <cellStyle name="Hyperlink 3 34" xfId="476"/>
    <cellStyle name="Hyperlink 3 35" xfId="477"/>
    <cellStyle name="Hyperlink 3 36" xfId="478"/>
    <cellStyle name="Hyperlink 3 37" xfId="479"/>
    <cellStyle name="Hyperlink 3 38" xfId="480"/>
    <cellStyle name="Hyperlink 3 39" xfId="481"/>
    <cellStyle name="Hyperlink 3 4" xfId="122"/>
    <cellStyle name="Hyperlink 3 40" xfId="482"/>
    <cellStyle name="Hyperlink 3 41" xfId="483"/>
    <cellStyle name="Hyperlink 3 42" xfId="484"/>
    <cellStyle name="Hyperlink 3 43" xfId="485"/>
    <cellStyle name="Hyperlink 3 44" xfId="486"/>
    <cellStyle name="Hyperlink 3 45" xfId="487"/>
    <cellStyle name="Hyperlink 3 46" xfId="488"/>
    <cellStyle name="Hyperlink 3 47" xfId="489"/>
    <cellStyle name="Hyperlink 3 48" xfId="490"/>
    <cellStyle name="Hyperlink 3 49" xfId="491"/>
    <cellStyle name="Hyperlink 3 5" xfId="123"/>
    <cellStyle name="Hyperlink 3 50" xfId="492"/>
    <cellStyle name="Hyperlink 3 51" xfId="493"/>
    <cellStyle name="Hyperlink 3 52" xfId="494"/>
    <cellStyle name="Hyperlink 3 53" xfId="495"/>
    <cellStyle name="Hyperlink 3 54" xfId="496"/>
    <cellStyle name="Hyperlink 3 55" xfId="497"/>
    <cellStyle name="Hyperlink 3 56" xfId="498"/>
    <cellStyle name="Hyperlink 3 57" xfId="499"/>
    <cellStyle name="Hyperlink 3 58" xfId="500"/>
    <cellStyle name="Hyperlink 3 59" xfId="501"/>
    <cellStyle name="Hyperlink 3 6" xfId="209"/>
    <cellStyle name="Hyperlink 3 60" xfId="502"/>
    <cellStyle name="Hyperlink 3 61" xfId="503"/>
    <cellStyle name="Hyperlink 3 62" xfId="504"/>
    <cellStyle name="Hyperlink 3 7" xfId="505"/>
    <cellStyle name="Hyperlink 3 8" xfId="506"/>
    <cellStyle name="Hyperlink 3 9" xfId="507"/>
    <cellStyle name="Hyperlink 31" xfId="508"/>
    <cellStyle name="Hyperlink 4" xfId="7"/>
    <cellStyle name="Hyperlink 4 2" xfId="178"/>
    <cellStyle name="Hyperlink 4 2 2" xfId="509"/>
    <cellStyle name="Hyperlink 4 3" xfId="216"/>
    <cellStyle name="Hyperlink 5" xfId="70"/>
    <cellStyle name="Hyperlink 5 2" xfId="217"/>
    <cellStyle name="Hyperlink 6" xfId="124"/>
    <cellStyle name="Hyperlink 6 2" xfId="212"/>
    <cellStyle name="Hyperlink 7" xfId="221"/>
    <cellStyle name="Hyperlink 7 2" xfId="510"/>
    <cellStyle name="Input 2" xfId="125"/>
    <cellStyle name="Input 2 2" xfId="511"/>
    <cellStyle name="Input 2 3" xfId="512"/>
    <cellStyle name="Input 2 4" xfId="513"/>
    <cellStyle name="Input 2 5" xfId="514"/>
    <cellStyle name="Input 2 6" xfId="515"/>
    <cellStyle name="Input 2 7" xfId="516"/>
    <cellStyle name="Inscode" xfId="126"/>
    <cellStyle name="Inscode 2" xfId="127"/>
    <cellStyle name="Linked Cell 2" xfId="128"/>
    <cellStyle name="Neutral 2" xfId="129"/>
    <cellStyle name="Normal" xfId="0" builtinId="0"/>
    <cellStyle name="Normal 10" xfId="130"/>
    <cellStyle name="Normal 10 10" xfId="517"/>
    <cellStyle name="Normal 10 10 2" xfId="518"/>
    <cellStyle name="Normal 10 10 3" xfId="519"/>
    <cellStyle name="Normal 10 11" xfId="520"/>
    <cellStyle name="Normal 10 11 2" xfId="521"/>
    <cellStyle name="Normal 10 11 3" xfId="522"/>
    <cellStyle name="Normal 10 12" xfId="523"/>
    <cellStyle name="Normal 10 12 2" xfId="524"/>
    <cellStyle name="Normal 10 12 3" xfId="525"/>
    <cellStyle name="Normal 10 13" xfId="526"/>
    <cellStyle name="Normal 10 13 2" xfId="527"/>
    <cellStyle name="Normal 10 13 3" xfId="528"/>
    <cellStyle name="Normal 10 14" xfId="529"/>
    <cellStyle name="Normal 10 14 2" xfId="530"/>
    <cellStyle name="Normal 10 14 3" xfId="531"/>
    <cellStyle name="Normal 10 15" xfId="532"/>
    <cellStyle name="Normal 10 15 2" xfId="533"/>
    <cellStyle name="Normal 10 15 3" xfId="534"/>
    <cellStyle name="Normal 10 16" xfId="535"/>
    <cellStyle name="Normal 10 16 2" xfId="536"/>
    <cellStyle name="Normal 10 16 3" xfId="537"/>
    <cellStyle name="Normal 10 17" xfId="538"/>
    <cellStyle name="Normal 10 18" xfId="539"/>
    <cellStyle name="Normal 10 19" xfId="540"/>
    <cellStyle name="Normal 10 2" xfId="179"/>
    <cellStyle name="Normal 10 2 2" xfId="541"/>
    <cellStyle name="Normal 10 2 3" xfId="542"/>
    <cellStyle name="Normal 10 3" xfId="543"/>
    <cellStyle name="Normal 10 3 2" xfId="544"/>
    <cellStyle name="Normal 10 3 3" xfId="545"/>
    <cellStyle name="Normal 10 4" xfId="546"/>
    <cellStyle name="Normal 10 4 2" xfId="547"/>
    <cellStyle name="Normal 10 4 3" xfId="548"/>
    <cellStyle name="Normal 10 5" xfId="549"/>
    <cellStyle name="Normal 10 5 2" xfId="550"/>
    <cellStyle name="Normal 10 5 3" xfId="551"/>
    <cellStyle name="Normal 10 6" xfId="552"/>
    <cellStyle name="Normal 10 6 2" xfId="553"/>
    <cellStyle name="Normal 10 6 3" xfId="554"/>
    <cellStyle name="Normal 10 7" xfId="555"/>
    <cellStyle name="Normal 10 7 2" xfId="556"/>
    <cellStyle name="Normal 10 7 3" xfId="557"/>
    <cellStyle name="Normal 10 8" xfId="558"/>
    <cellStyle name="Normal 10 8 2" xfId="559"/>
    <cellStyle name="Normal 10 8 3" xfId="560"/>
    <cellStyle name="Normal 10 9" xfId="561"/>
    <cellStyle name="Normal 10 9 2" xfId="562"/>
    <cellStyle name="Normal 10 9 3" xfId="563"/>
    <cellStyle name="Normal 11" xfId="131"/>
    <cellStyle name="Normal 11 2" xfId="132"/>
    <cellStyle name="Normal 11 3" xfId="180"/>
    <cellStyle name="Normal 11 4" xfId="564"/>
    <cellStyle name="Normal 12" xfId="133"/>
    <cellStyle name="Normal 12 10" xfId="565"/>
    <cellStyle name="Normal 12 10 2" xfId="566"/>
    <cellStyle name="Normal 12 10 3" xfId="567"/>
    <cellStyle name="Normal 12 11" xfId="568"/>
    <cellStyle name="Normal 12 11 2" xfId="569"/>
    <cellStyle name="Normal 12 11 3" xfId="570"/>
    <cellStyle name="Normal 12 12" xfId="571"/>
    <cellStyle name="Normal 12 12 2" xfId="572"/>
    <cellStyle name="Normal 12 12 3" xfId="573"/>
    <cellStyle name="Normal 12 13" xfId="574"/>
    <cellStyle name="Normal 12 13 2" xfId="575"/>
    <cellStyle name="Normal 12 13 3" xfId="576"/>
    <cellStyle name="Normal 12 14" xfId="577"/>
    <cellStyle name="Normal 12 14 2" xfId="578"/>
    <cellStyle name="Normal 12 14 3" xfId="579"/>
    <cellStyle name="Normal 12 15" xfId="580"/>
    <cellStyle name="Normal 12 15 2" xfId="581"/>
    <cellStyle name="Normal 12 15 3" xfId="582"/>
    <cellStyle name="Normal 12 16" xfId="583"/>
    <cellStyle name="Normal 12 16 2" xfId="584"/>
    <cellStyle name="Normal 12 16 3" xfId="585"/>
    <cellStyle name="Normal 12 17" xfId="586"/>
    <cellStyle name="Normal 12 18" xfId="587"/>
    <cellStyle name="Normal 12 19" xfId="588"/>
    <cellStyle name="Normal 12 2" xfId="589"/>
    <cellStyle name="Normal 12 2 2" xfId="590"/>
    <cellStyle name="Normal 12 2 3" xfId="591"/>
    <cellStyle name="Normal 12 3" xfId="592"/>
    <cellStyle name="Normal 12 3 2" xfId="593"/>
    <cellStyle name="Normal 12 3 3" xfId="594"/>
    <cellStyle name="Normal 12 4" xfId="595"/>
    <cellStyle name="Normal 12 4 2" xfId="596"/>
    <cellStyle name="Normal 12 4 3" xfId="59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134"/>
    <cellStyle name="Normal 13 2" xfId="613"/>
    <cellStyle name="Normal 14" xfId="135"/>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638"/>
    <cellStyle name="Normal 14 2 2" xfId="639"/>
    <cellStyle name="Normal 14 2 3" xfId="640"/>
    <cellStyle name="Normal 14 3" xfId="641"/>
    <cellStyle name="Normal 14 3 2" xfId="642"/>
    <cellStyle name="Normal 14 3 3" xfId="643"/>
    <cellStyle name="Normal 14 4" xfId="644"/>
    <cellStyle name="Normal 14 4 2" xfId="645"/>
    <cellStyle name="Normal 14 4 3" xfId="646"/>
    <cellStyle name="Normal 14 5" xfId="647"/>
    <cellStyle name="Normal 14 5 2" xfId="648"/>
    <cellStyle name="Normal 14 5 3" xfId="649"/>
    <cellStyle name="Normal 14 6" xfId="650"/>
    <cellStyle name="Normal 14 6 2" xfId="651"/>
    <cellStyle name="Normal 14 6 3" xfId="652"/>
    <cellStyle name="Normal 14 7" xfId="653"/>
    <cellStyle name="Normal 14 7 2" xfId="654"/>
    <cellStyle name="Normal 14 7 3" xfId="655"/>
    <cellStyle name="Normal 14 8" xfId="656"/>
    <cellStyle name="Normal 14 8 2" xfId="657"/>
    <cellStyle name="Normal 14 8 3" xfId="658"/>
    <cellStyle name="Normal 14 9" xfId="659"/>
    <cellStyle name="Normal 14 9 2" xfId="660"/>
    <cellStyle name="Normal 14 9 3" xfId="661"/>
    <cellStyle name="Normal 15" xfId="136"/>
    <cellStyle name="Normal 15 2" xfId="662"/>
    <cellStyle name="Normal 15 3" xfId="663"/>
    <cellStyle name="Normal 15 4" xfId="664"/>
    <cellStyle name="Normal 16" xfId="137"/>
    <cellStyle name="Normal 16 10" xfId="665"/>
    <cellStyle name="Normal 16 10 2" xfId="666"/>
    <cellStyle name="Normal 16 10 3" xfId="667"/>
    <cellStyle name="Normal 16 11" xfId="668"/>
    <cellStyle name="Normal 16 11 2" xfId="669"/>
    <cellStyle name="Normal 16 11 3" xfId="670"/>
    <cellStyle name="Normal 16 12" xfId="671"/>
    <cellStyle name="Normal 16 12 2" xfId="672"/>
    <cellStyle name="Normal 16 12 3" xfId="673"/>
    <cellStyle name="Normal 16 13" xfId="674"/>
    <cellStyle name="Normal 16 13 2" xfId="675"/>
    <cellStyle name="Normal 16 13 3" xfId="676"/>
    <cellStyle name="Normal 16 14" xfId="677"/>
    <cellStyle name="Normal 16 14 2" xfId="678"/>
    <cellStyle name="Normal 16 14 3" xfId="679"/>
    <cellStyle name="Normal 16 15" xfId="680"/>
    <cellStyle name="Normal 16 15 2" xfId="681"/>
    <cellStyle name="Normal 16 15 3" xfId="682"/>
    <cellStyle name="Normal 16 16" xfId="683"/>
    <cellStyle name="Normal 16 16 2" xfId="684"/>
    <cellStyle name="Normal 16 16 3" xfId="685"/>
    <cellStyle name="Normal 16 17" xfId="686"/>
    <cellStyle name="Normal 16 18" xfId="687"/>
    <cellStyle name="Normal 16 19" xfId="688"/>
    <cellStyle name="Normal 16 2" xfId="213"/>
    <cellStyle name="Normal 16 2 2" xfId="689"/>
    <cellStyle name="Normal 16 2 3" xfId="690"/>
    <cellStyle name="Normal 16 3" xfId="691"/>
    <cellStyle name="Normal 16 3 2" xfId="692"/>
    <cellStyle name="Normal 16 3 3" xfId="693"/>
    <cellStyle name="Normal 16 4" xfId="694"/>
    <cellStyle name="Normal 16 4 2" xfId="695"/>
    <cellStyle name="Normal 16 4 3" xfId="696"/>
    <cellStyle name="Normal 16 5" xfId="697"/>
    <cellStyle name="Normal 16 5 2" xfId="698"/>
    <cellStyle name="Normal 16 5 3" xfId="699"/>
    <cellStyle name="Normal 16 6" xfId="700"/>
    <cellStyle name="Normal 16 6 2" xfId="701"/>
    <cellStyle name="Normal 16 6 3" xfId="702"/>
    <cellStyle name="Normal 16 7" xfId="703"/>
    <cellStyle name="Normal 16 7 2" xfId="704"/>
    <cellStyle name="Normal 16 7 3" xfId="705"/>
    <cellStyle name="Normal 16 8" xfId="706"/>
    <cellStyle name="Normal 16 8 2" xfId="707"/>
    <cellStyle name="Normal 16 8 3" xfId="708"/>
    <cellStyle name="Normal 16 9" xfId="709"/>
    <cellStyle name="Normal 16 9 2" xfId="710"/>
    <cellStyle name="Normal 16 9 3" xfId="711"/>
    <cellStyle name="Normal 17" xfId="208"/>
    <cellStyle name="Normal 18" xfId="214"/>
    <cellStyle name="Normal 18 10" xfId="712"/>
    <cellStyle name="Normal 18 10 2" xfId="713"/>
    <cellStyle name="Normal 18 10 3" xfId="714"/>
    <cellStyle name="Normal 18 11" xfId="715"/>
    <cellStyle name="Normal 18 11 2" xfId="716"/>
    <cellStyle name="Normal 18 11 3" xfId="717"/>
    <cellStyle name="Normal 18 12" xfId="718"/>
    <cellStyle name="Normal 18 12 2" xfId="719"/>
    <cellStyle name="Normal 18 12 3" xfId="720"/>
    <cellStyle name="Normal 18 13" xfId="721"/>
    <cellStyle name="Normal 18 13 2" xfId="722"/>
    <cellStyle name="Normal 18 13 3" xfId="723"/>
    <cellStyle name="Normal 18 14" xfId="724"/>
    <cellStyle name="Normal 18 14 2" xfId="725"/>
    <cellStyle name="Normal 18 14 3" xfId="726"/>
    <cellStyle name="Normal 18 15" xfId="727"/>
    <cellStyle name="Normal 18 15 2" xfId="728"/>
    <cellStyle name="Normal 18 15 3" xfId="729"/>
    <cellStyle name="Normal 18 16" xfId="730"/>
    <cellStyle name="Normal 18 16 2" xfId="731"/>
    <cellStyle name="Normal 18 16 3" xfId="732"/>
    <cellStyle name="Normal 18 17" xfId="733"/>
    <cellStyle name="Normal 18 18" xfId="734"/>
    <cellStyle name="Normal 18 19" xfId="735"/>
    <cellStyle name="Normal 18 2" xfId="224"/>
    <cellStyle name="Normal 18 2 2" xfId="736"/>
    <cellStyle name="Normal 18 2 3" xfId="737"/>
    <cellStyle name="Normal 18 3" xfId="738"/>
    <cellStyle name="Normal 18 3 2" xfId="739"/>
    <cellStyle name="Normal 18 3 3" xfId="740"/>
    <cellStyle name="Normal 18 4" xfId="741"/>
    <cellStyle name="Normal 18 4 2" xfId="742"/>
    <cellStyle name="Normal 18 4 3" xfId="743"/>
    <cellStyle name="Normal 18 5" xfId="744"/>
    <cellStyle name="Normal 18 5 2" xfId="745"/>
    <cellStyle name="Normal 18 5 3" xfId="746"/>
    <cellStyle name="Normal 18 6" xfId="747"/>
    <cellStyle name="Normal 18 6 2" xfId="748"/>
    <cellStyle name="Normal 18 6 3" xfId="749"/>
    <cellStyle name="Normal 18 7" xfId="750"/>
    <cellStyle name="Normal 18 7 2" xfId="751"/>
    <cellStyle name="Normal 18 7 3" xfId="752"/>
    <cellStyle name="Normal 18 8" xfId="753"/>
    <cellStyle name="Normal 18 8 2" xfId="754"/>
    <cellStyle name="Normal 18 8 3" xfId="755"/>
    <cellStyle name="Normal 18 9" xfId="756"/>
    <cellStyle name="Normal 18 9 2" xfId="757"/>
    <cellStyle name="Normal 18 9 3" xfId="758"/>
    <cellStyle name="Normal 19" xfId="222"/>
    <cellStyle name="Normal 2" xfId="1"/>
    <cellStyle name="Normal 2 10" xfId="759"/>
    <cellStyle name="Normal 2 10 2" xfId="760"/>
    <cellStyle name="Normal 2 10 3" xfId="761"/>
    <cellStyle name="Normal 2 11" xfId="762"/>
    <cellStyle name="Normal 2 11 2" xfId="763"/>
    <cellStyle name="Normal 2 11 3" xfId="764"/>
    <cellStyle name="Normal 2 12" xfId="765"/>
    <cellStyle name="Normal 2 12 2" xfId="766"/>
    <cellStyle name="Normal 2 12 3" xfId="767"/>
    <cellStyle name="Normal 2 13" xfId="768"/>
    <cellStyle name="Normal 2 13 2" xfId="769"/>
    <cellStyle name="Normal 2 13 3" xfId="770"/>
    <cellStyle name="Normal 2 14" xfId="771"/>
    <cellStyle name="Normal 2 14 2" xfId="772"/>
    <cellStyle name="Normal 2 14 3" xfId="773"/>
    <cellStyle name="Normal 2 15" xfId="774"/>
    <cellStyle name="Normal 2 15 2" xfId="775"/>
    <cellStyle name="Normal 2 15 3" xfId="776"/>
    <cellStyle name="Normal 2 16" xfId="777"/>
    <cellStyle name="Normal 2 16 2" xfId="778"/>
    <cellStyle name="Normal 2 16 3" xfId="779"/>
    <cellStyle name="Normal 2 17" xfId="780"/>
    <cellStyle name="Normal 2 17 2" xfId="781"/>
    <cellStyle name="Normal 2 17 3" xfId="782"/>
    <cellStyle name="Normal 2 18" xfId="783"/>
    <cellStyle name="Normal 2 18 2" xfId="784"/>
    <cellStyle name="Normal 2 18 3" xfId="785"/>
    <cellStyle name="Normal 2 19" xfId="786"/>
    <cellStyle name="Normal 2 19 2" xfId="787"/>
    <cellStyle name="Normal 2 19 3" xfId="788"/>
    <cellStyle name="Normal 2 2" xfId="5"/>
    <cellStyle name="Normal 2 2 10" xfId="789"/>
    <cellStyle name="Normal 2 2 11" xfId="790"/>
    <cellStyle name="Normal 2 2 2" xfId="10"/>
    <cellStyle name="Normal 2 2 2 10" xfId="791"/>
    <cellStyle name="Normal 2 2 2 11" xfId="792"/>
    <cellStyle name="Normal 2 2 2 12" xfId="793"/>
    <cellStyle name="Normal 2 2 2 13" xfId="794"/>
    <cellStyle name="Normal 2 2 2 14" xfId="795"/>
    <cellStyle name="Normal 2 2 2 15" xfId="796"/>
    <cellStyle name="Normal 2 2 2 16" xfId="797"/>
    <cellStyle name="Normal 2 2 2 17" xfId="798"/>
    <cellStyle name="Normal 2 2 2 18" xfId="799"/>
    <cellStyle name="Normal 2 2 2 19" xfId="800"/>
    <cellStyle name="Normal 2 2 2 2" xfId="801"/>
    <cellStyle name="Normal 2 2 2 2 2" xfId="802"/>
    <cellStyle name="Normal 2 2 2 20" xfId="803"/>
    <cellStyle name="Normal 2 2 2 21" xfId="804"/>
    <cellStyle name="Normal 2 2 2 22" xfId="805"/>
    <cellStyle name="Normal 2 2 2 23" xfId="806"/>
    <cellStyle name="Normal 2 2 2 3" xfId="807"/>
    <cellStyle name="Normal 2 2 2 4" xfId="808"/>
    <cellStyle name="Normal 2 2 2 5" xfId="809"/>
    <cellStyle name="Normal 2 2 2 6" xfId="810"/>
    <cellStyle name="Normal 2 2 2 7" xfId="811"/>
    <cellStyle name="Normal 2 2 2 8" xfId="812"/>
    <cellStyle name="Normal 2 2 2 9" xfId="813"/>
    <cellStyle name="Normal 2 2 3" xfId="181"/>
    <cellStyle name="Normal 2 2 3 10" xfId="814"/>
    <cellStyle name="Normal 2 2 3 11" xfId="815"/>
    <cellStyle name="Normal 2 2 3 12" xfId="816"/>
    <cellStyle name="Normal 2 2 3 13" xfId="817"/>
    <cellStyle name="Normal 2 2 3 14" xfId="818"/>
    <cellStyle name="Normal 2 2 3 15" xfId="819"/>
    <cellStyle name="Normal 2 2 3 16" xfId="820"/>
    <cellStyle name="Normal 2 2 3 17" xfId="821"/>
    <cellStyle name="Normal 2 2 3 17 2" xfId="822"/>
    <cellStyle name="Normal 2 2 3 17 3" xfId="823"/>
    <cellStyle name="Normal 2 2 3 18" xfId="824"/>
    <cellStyle name="Normal 2 2 3 18 2" xfId="825"/>
    <cellStyle name="Normal 2 2 3 18 3" xfId="826"/>
    <cellStyle name="Normal 2 2 3 19" xfId="827"/>
    <cellStyle name="Normal 2 2 3 2" xfId="828"/>
    <cellStyle name="Normal 2 2 3 2 2" xfId="829"/>
    <cellStyle name="Normal 2 2 3 20" xfId="830"/>
    <cellStyle name="Normal 2 2 3 21" xfId="831"/>
    <cellStyle name="Normal 2 2 3 22" xfId="832"/>
    <cellStyle name="Normal 2 2 3 3" xfId="833"/>
    <cellStyle name="Normal 2 2 3 3 2" xfId="834"/>
    <cellStyle name="Normal 2 2 3 4" xfId="835"/>
    <cellStyle name="Normal 2 2 3 4 2" xfId="836"/>
    <cellStyle name="Normal 2 2 3 5" xfId="837"/>
    <cellStyle name="Normal 2 2 3 5 2" xfId="838"/>
    <cellStyle name="Normal 2 2 3 6" xfId="839"/>
    <cellStyle name="Normal 2 2 3 6 2" xfId="840"/>
    <cellStyle name="Normal 2 2 3 7" xfId="841"/>
    <cellStyle name="Normal 2 2 3 7 2" xfId="842"/>
    <cellStyle name="Normal 2 2 3 8" xfId="843"/>
    <cellStyle name="Normal 2 2 3 9" xfId="844"/>
    <cellStyle name="Normal 2 2 4" xfId="182"/>
    <cellStyle name="Normal 2 2 4 10" xfId="845"/>
    <cellStyle name="Normal 2 2 4 11" xfId="846"/>
    <cellStyle name="Normal 2 2 4 12" xfId="847"/>
    <cellStyle name="Normal 2 2 4 13" xfId="848"/>
    <cellStyle name="Normal 2 2 4 14" xfId="849"/>
    <cellStyle name="Normal 2 2 4 15" xfId="850"/>
    <cellStyle name="Normal 2 2 4 16" xfId="851"/>
    <cellStyle name="Normal 2 2 4 17" xfId="852"/>
    <cellStyle name="Normal 2 2 4 18" xfId="853"/>
    <cellStyle name="Normal 2 2 4 19" xfId="854"/>
    <cellStyle name="Normal 2 2 4 2" xfId="855"/>
    <cellStyle name="Normal 2 2 4 2 2" xfId="856"/>
    <cellStyle name="Normal 2 2 4 20" xfId="857"/>
    <cellStyle name="Normal 2 2 4 3" xfId="858"/>
    <cellStyle name="Normal 2 2 4 3 2" xfId="859"/>
    <cellStyle name="Normal 2 2 4 4" xfId="860"/>
    <cellStyle name="Normal 2 2 4 4 2" xfId="861"/>
    <cellStyle name="Normal 2 2 4 5" xfId="862"/>
    <cellStyle name="Normal 2 2 4 6" xfId="863"/>
    <cellStyle name="Normal 2 2 4 7" xfId="864"/>
    <cellStyle name="Normal 2 2 4 8" xfId="865"/>
    <cellStyle name="Normal 2 2 4 9" xfId="866"/>
    <cellStyle name="Normal 2 2 5" xfId="183"/>
    <cellStyle name="Normal 2 2 5 2" xfId="867"/>
    <cellStyle name="Normal 2 2 6" xfId="868"/>
    <cellStyle name="Normal 2 2 6 2" xfId="869"/>
    <cellStyle name="Normal 2 2 7" xfId="870"/>
    <cellStyle name="Normal 2 2 7 2" xfId="871"/>
    <cellStyle name="Normal 2 2 8" xfId="872"/>
    <cellStyle name="Normal 2 2 8 2" xfId="873"/>
    <cellStyle name="Normal 2 2 9" xfId="874"/>
    <cellStyle name="Normal 2 20" xfId="875"/>
    <cellStyle name="Normal 2 20 2" xfId="876"/>
    <cellStyle name="Normal 2 20 3" xfId="877"/>
    <cellStyle name="Normal 2 21" xfId="878"/>
    <cellStyle name="Normal 2 21 2" xfId="879"/>
    <cellStyle name="Normal 2 21 3" xfId="880"/>
    <cellStyle name="Normal 2 22" xfId="881"/>
    <cellStyle name="Normal 2 22 2" xfId="882"/>
    <cellStyle name="Normal 2 22 3" xfId="883"/>
    <cellStyle name="Normal 2 23" xfId="884"/>
    <cellStyle name="Normal 2 23 2" xfId="885"/>
    <cellStyle name="Normal 2 23 3" xfId="886"/>
    <cellStyle name="Normal 2 24" xfId="887"/>
    <cellStyle name="Normal 2 24 2" xfId="888"/>
    <cellStyle name="Normal 2 24 3" xfId="889"/>
    <cellStyle name="Normal 2 25" xfId="890"/>
    <cellStyle name="Normal 2 25 2" xfId="891"/>
    <cellStyle name="Normal 2 25 3" xfId="892"/>
    <cellStyle name="Normal 2 26" xfId="893"/>
    <cellStyle name="Normal 2 26 2" xfId="894"/>
    <cellStyle name="Normal 2 26 3" xfId="895"/>
    <cellStyle name="Normal 2 27" xfId="896"/>
    <cellStyle name="Normal 2 27 2" xfId="897"/>
    <cellStyle name="Normal 2 27 3" xfId="898"/>
    <cellStyle name="Normal 2 28" xfId="899"/>
    <cellStyle name="Normal 2 28 2" xfId="900"/>
    <cellStyle name="Normal 2 28 3" xfId="901"/>
    <cellStyle name="Normal 2 29" xfId="902"/>
    <cellStyle name="Normal 2 29 2" xfId="903"/>
    <cellStyle name="Normal 2 29 3" xfId="904"/>
    <cellStyle name="Normal 2 3" xfId="20"/>
    <cellStyle name="Normal 2 3 2" xfId="138"/>
    <cellStyle name="Normal 2 3 2 2" xfId="184"/>
    <cellStyle name="Normal 2 3 2 3" xfId="905"/>
    <cellStyle name="Normal 2 3 2 4" xfId="906"/>
    <cellStyle name="Normal 2 3 3" xfId="185"/>
    <cellStyle name="Normal 2 3 3 2" xfId="907"/>
    <cellStyle name="Normal 2 3 3 3" xfId="908"/>
    <cellStyle name="Normal 2 3 4" xfId="186"/>
    <cellStyle name="Normal 2 3 4 2" xfId="909"/>
    <cellStyle name="Normal 2 3 4 3" xfId="910"/>
    <cellStyle name="Normal 2 3 5" xfId="175"/>
    <cellStyle name="Normal 2 3 5 2" xfId="911"/>
    <cellStyle name="Normal 2 3 6" xfId="210"/>
    <cellStyle name="Normal 2 3 7" xfId="912"/>
    <cellStyle name="Normal 2 3 8" xfId="913"/>
    <cellStyle name="Normal 2 30" xfId="914"/>
    <cellStyle name="Normal 2 30 2" xfId="915"/>
    <cellStyle name="Normal 2 30 3" xfId="916"/>
    <cellStyle name="Normal 2 31" xfId="917"/>
    <cellStyle name="Normal 2 31 2" xfId="918"/>
    <cellStyle name="Normal 2 31 3" xfId="919"/>
    <cellStyle name="Normal 2 32" xfId="920"/>
    <cellStyle name="Normal 2 32 10" xfId="921"/>
    <cellStyle name="Normal 2 32 11" xfId="922"/>
    <cellStyle name="Normal 2 32 12" xfId="923"/>
    <cellStyle name="Normal 2 32 13" xfId="924"/>
    <cellStyle name="Normal 2 32 14" xfId="925"/>
    <cellStyle name="Normal 2 32 15" xfId="926"/>
    <cellStyle name="Normal 2 32 16" xfId="927"/>
    <cellStyle name="Normal 2 32 2" xfId="928"/>
    <cellStyle name="Normal 2 32 3" xfId="929"/>
    <cellStyle name="Normal 2 32 4" xfId="930"/>
    <cellStyle name="Normal 2 32 5" xfId="931"/>
    <cellStyle name="Normal 2 32 6" xfId="932"/>
    <cellStyle name="Normal 2 32 7" xfId="933"/>
    <cellStyle name="Normal 2 32 8" xfId="934"/>
    <cellStyle name="Normal 2 32 9" xfId="935"/>
    <cellStyle name="Normal 2 33" xfId="936"/>
    <cellStyle name="Normal 2 33 10" xfId="937"/>
    <cellStyle name="Normal 2 33 11" xfId="938"/>
    <cellStyle name="Normal 2 33 12" xfId="939"/>
    <cellStyle name="Normal 2 33 13" xfId="940"/>
    <cellStyle name="Normal 2 33 14" xfId="941"/>
    <cellStyle name="Normal 2 33 15" xfId="942"/>
    <cellStyle name="Normal 2 33 16" xfId="943"/>
    <cellStyle name="Normal 2 33 2" xfId="944"/>
    <cellStyle name="Normal 2 33 3" xfId="945"/>
    <cellStyle name="Normal 2 33 4" xfId="946"/>
    <cellStyle name="Normal 2 33 5" xfId="947"/>
    <cellStyle name="Normal 2 33 6" xfId="948"/>
    <cellStyle name="Normal 2 33 7" xfId="949"/>
    <cellStyle name="Normal 2 33 8" xfId="950"/>
    <cellStyle name="Normal 2 33 9" xfId="951"/>
    <cellStyle name="Normal 2 34" xfId="952"/>
    <cellStyle name="Normal 2 34 10" xfId="953"/>
    <cellStyle name="Normal 2 34 11" xfId="954"/>
    <cellStyle name="Normal 2 34 12" xfId="955"/>
    <cellStyle name="Normal 2 34 13" xfId="956"/>
    <cellStyle name="Normal 2 34 14" xfId="957"/>
    <cellStyle name="Normal 2 34 15" xfId="958"/>
    <cellStyle name="Normal 2 34 16" xfId="959"/>
    <cellStyle name="Normal 2 34 2" xfId="960"/>
    <cellStyle name="Normal 2 34 3" xfId="961"/>
    <cellStyle name="Normal 2 34 4" xfId="962"/>
    <cellStyle name="Normal 2 34 5" xfId="963"/>
    <cellStyle name="Normal 2 34 6" xfId="964"/>
    <cellStyle name="Normal 2 34 7" xfId="965"/>
    <cellStyle name="Normal 2 34 8" xfId="966"/>
    <cellStyle name="Normal 2 34 9" xfId="967"/>
    <cellStyle name="Normal 2 35" xfId="968"/>
    <cellStyle name="Normal 2 35 10" xfId="969"/>
    <cellStyle name="Normal 2 35 11" xfId="970"/>
    <cellStyle name="Normal 2 35 12" xfId="971"/>
    <cellStyle name="Normal 2 35 13" xfId="972"/>
    <cellStyle name="Normal 2 35 14" xfId="973"/>
    <cellStyle name="Normal 2 35 15" xfId="974"/>
    <cellStyle name="Normal 2 35 16" xfId="975"/>
    <cellStyle name="Normal 2 35 2" xfId="976"/>
    <cellStyle name="Normal 2 35 3" xfId="977"/>
    <cellStyle name="Normal 2 35 4" xfId="978"/>
    <cellStyle name="Normal 2 35 5" xfId="979"/>
    <cellStyle name="Normal 2 35 6" xfId="980"/>
    <cellStyle name="Normal 2 35 7" xfId="981"/>
    <cellStyle name="Normal 2 35 8" xfId="982"/>
    <cellStyle name="Normal 2 35 9" xfId="983"/>
    <cellStyle name="Normal 2 36" xfId="984"/>
    <cellStyle name="Normal 2 36 10" xfId="985"/>
    <cellStyle name="Normal 2 36 11" xfId="986"/>
    <cellStyle name="Normal 2 36 12" xfId="987"/>
    <cellStyle name="Normal 2 36 13" xfId="988"/>
    <cellStyle name="Normal 2 36 14" xfId="989"/>
    <cellStyle name="Normal 2 36 15" xfId="990"/>
    <cellStyle name="Normal 2 36 16" xfId="991"/>
    <cellStyle name="Normal 2 36 2" xfId="992"/>
    <cellStyle name="Normal 2 36 3" xfId="993"/>
    <cellStyle name="Normal 2 36 4" xfId="994"/>
    <cellStyle name="Normal 2 36 5" xfId="995"/>
    <cellStyle name="Normal 2 36 6" xfId="996"/>
    <cellStyle name="Normal 2 36 7" xfId="997"/>
    <cellStyle name="Normal 2 36 8" xfId="998"/>
    <cellStyle name="Normal 2 36 9" xfId="999"/>
    <cellStyle name="Normal 2 37" xfId="1000"/>
    <cellStyle name="Normal 2 37 10" xfId="1001"/>
    <cellStyle name="Normal 2 37 11" xfId="1002"/>
    <cellStyle name="Normal 2 37 12" xfId="1003"/>
    <cellStyle name="Normal 2 37 13" xfId="1004"/>
    <cellStyle name="Normal 2 37 14" xfId="1005"/>
    <cellStyle name="Normal 2 37 15" xfId="1006"/>
    <cellStyle name="Normal 2 37 16" xfId="1007"/>
    <cellStyle name="Normal 2 37 2" xfId="1008"/>
    <cellStyle name="Normal 2 37 3" xfId="1009"/>
    <cellStyle name="Normal 2 37 4" xfId="1010"/>
    <cellStyle name="Normal 2 37 5" xfId="1011"/>
    <cellStyle name="Normal 2 37 6" xfId="1012"/>
    <cellStyle name="Normal 2 37 7" xfId="1013"/>
    <cellStyle name="Normal 2 37 8" xfId="1014"/>
    <cellStyle name="Normal 2 37 9" xfId="1015"/>
    <cellStyle name="Normal 2 38" xfId="1016"/>
    <cellStyle name="Normal 2 38 10" xfId="1017"/>
    <cellStyle name="Normal 2 38 11" xfId="1018"/>
    <cellStyle name="Normal 2 38 12" xfId="1019"/>
    <cellStyle name="Normal 2 38 13" xfId="1020"/>
    <cellStyle name="Normal 2 38 14" xfId="1021"/>
    <cellStyle name="Normal 2 38 15" xfId="1022"/>
    <cellStyle name="Normal 2 38 16" xfId="1023"/>
    <cellStyle name="Normal 2 38 2" xfId="1024"/>
    <cellStyle name="Normal 2 38 3" xfId="1025"/>
    <cellStyle name="Normal 2 38 4" xfId="1026"/>
    <cellStyle name="Normal 2 38 5" xfId="1027"/>
    <cellStyle name="Normal 2 38 6" xfId="1028"/>
    <cellStyle name="Normal 2 38 7" xfId="1029"/>
    <cellStyle name="Normal 2 38 8" xfId="1030"/>
    <cellStyle name="Normal 2 38 9" xfId="1031"/>
    <cellStyle name="Normal 2 39" xfId="1032"/>
    <cellStyle name="Normal 2 39 10" xfId="1033"/>
    <cellStyle name="Normal 2 39 11" xfId="1034"/>
    <cellStyle name="Normal 2 39 12" xfId="1035"/>
    <cellStyle name="Normal 2 39 13" xfId="1036"/>
    <cellStyle name="Normal 2 39 14" xfId="1037"/>
    <cellStyle name="Normal 2 39 15" xfId="1038"/>
    <cellStyle name="Normal 2 39 16" xfId="1039"/>
    <cellStyle name="Normal 2 39 2" xfId="1040"/>
    <cellStyle name="Normal 2 39 3" xfId="1041"/>
    <cellStyle name="Normal 2 39 4" xfId="1042"/>
    <cellStyle name="Normal 2 39 5" xfId="1043"/>
    <cellStyle name="Normal 2 39 6" xfId="1044"/>
    <cellStyle name="Normal 2 39 7" xfId="1045"/>
    <cellStyle name="Normal 2 39 8" xfId="1046"/>
    <cellStyle name="Normal 2 39 9" xfId="1047"/>
    <cellStyle name="Normal 2 4" xfId="19"/>
    <cellStyle name="Normal 2 4 2" xfId="187"/>
    <cellStyle name="Normal 2 4 3" xfId="1048"/>
    <cellStyle name="Normal 2 4 4" xfId="1049"/>
    <cellStyle name="Normal 2 40" xfId="1050"/>
    <cellStyle name="Normal 2 40 10" xfId="1051"/>
    <cellStyle name="Normal 2 40 11" xfId="1052"/>
    <cellStyle name="Normal 2 40 12" xfId="1053"/>
    <cellStyle name="Normal 2 40 13" xfId="1054"/>
    <cellStyle name="Normal 2 40 14" xfId="1055"/>
    <cellStyle name="Normal 2 40 15" xfId="1056"/>
    <cellStyle name="Normal 2 40 16" xfId="1057"/>
    <cellStyle name="Normal 2 40 2" xfId="1058"/>
    <cellStyle name="Normal 2 40 3" xfId="1059"/>
    <cellStyle name="Normal 2 40 4" xfId="1060"/>
    <cellStyle name="Normal 2 40 5" xfId="1061"/>
    <cellStyle name="Normal 2 40 6" xfId="1062"/>
    <cellStyle name="Normal 2 40 7" xfId="1063"/>
    <cellStyle name="Normal 2 40 8" xfId="1064"/>
    <cellStyle name="Normal 2 40 9" xfId="1065"/>
    <cellStyle name="Normal 2 41" xfId="1066"/>
    <cellStyle name="Normal 2 41 10" xfId="1067"/>
    <cellStyle name="Normal 2 41 11" xfId="1068"/>
    <cellStyle name="Normal 2 41 12" xfId="1069"/>
    <cellStyle name="Normal 2 41 13" xfId="1070"/>
    <cellStyle name="Normal 2 41 14" xfId="1071"/>
    <cellStyle name="Normal 2 41 15" xfId="1072"/>
    <cellStyle name="Normal 2 41 16" xfId="1073"/>
    <cellStyle name="Normal 2 41 2" xfId="1074"/>
    <cellStyle name="Normal 2 41 3" xfId="1075"/>
    <cellStyle name="Normal 2 41 4" xfId="1076"/>
    <cellStyle name="Normal 2 41 5" xfId="1077"/>
    <cellStyle name="Normal 2 41 6" xfId="1078"/>
    <cellStyle name="Normal 2 41 7" xfId="1079"/>
    <cellStyle name="Normal 2 41 8" xfId="1080"/>
    <cellStyle name="Normal 2 41 9" xfId="1081"/>
    <cellStyle name="Normal 2 42" xfId="1082"/>
    <cellStyle name="Normal 2 42 10" xfId="1083"/>
    <cellStyle name="Normal 2 42 11" xfId="1084"/>
    <cellStyle name="Normal 2 42 12" xfId="1085"/>
    <cellStyle name="Normal 2 42 13" xfId="1086"/>
    <cellStyle name="Normal 2 42 14" xfId="1087"/>
    <cellStyle name="Normal 2 42 15" xfId="1088"/>
    <cellStyle name="Normal 2 42 16" xfId="1089"/>
    <cellStyle name="Normal 2 42 2" xfId="1090"/>
    <cellStyle name="Normal 2 42 3" xfId="1091"/>
    <cellStyle name="Normal 2 42 4" xfId="1092"/>
    <cellStyle name="Normal 2 42 5" xfId="1093"/>
    <cellStyle name="Normal 2 42 6" xfId="1094"/>
    <cellStyle name="Normal 2 42 7" xfId="1095"/>
    <cellStyle name="Normal 2 42 8" xfId="1096"/>
    <cellStyle name="Normal 2 42 9" xfId="1097"/>
    <cellStyle name="Normal 2 43" xfId="1098"/>
    <cellStyle name="Normal 2 43 10" xfId="1099"/>
    <cellStyle name="Normal 2 43 11" xfId="1100"/>
    <cellStyle name="Normal 2 43 12" xfId="1101"/>
    <cellStyle name="Normal 2 43 13" xfId="1102"/>
    <cellStyle name="Normal 2 43 14" xfId="1103"/>
    <cellStyle name="Normal 2 43 15" xfId="1104"/>
    <cellStyle name="Normal 2 43 16" xfId="1105"/>
    <cellStyle name="Normal 2 43 2" xfId="1106"/>
    <cellStyle name="Normal 2 43 3" xfId="1107"/>
    <cellStyle name="Normal 2 43 4" xfId="1108"/>
    <cellStyle name="Normal 2 43 5" xfId="1109"/>
    <cellStyle name="Normal 2 43 6" xfId="1110"/>
    <cellStyle name="Normal 2 43 7" xfId="1111"/>
    <cellStyle name="Normal 2 43 8" xfId="1112"/>
    <cellStyle name="Normal 2 43 9" xfId="1113"/>
    <cellStyle name="Normal 2 44" xfId="1114"/>
    <cellStyle name="Normal 2 44 10" xfId="1115"/>
    <cellStyle name="Normal 2 44 11" xfId="1116"/>
    <cellStyle name="Normal 2 44 12" xfId="1117"/>
    <cellStyle name="Normal 2 44 13" xfId="1118"/>
    <cellStyle name="Normal 2 44 14" xfId="1119"/>
    <cellStyle name="Normal 2 44 15" xfId="1120"/>
    <cellStyle name="Normal 2 44 16" xfId="1121"/>
    <cellStyle name="Normal 2 44 2" xfId="1122"/>
    <cellStyle name="Normal 2 44 3" xfId="1123"/>
    <cellStyle name="Normal 2 44 4" xfId="1124"/>
    <cellStyle name="Normal 2 44 5" xfId="1125"/>
    <cellStyle name="Normal 2 44 6" xfId="1126"/>
    <cellStyle name="Normal 2 44 7" xfId="1127"/>
    <cellStyle name="Normal 2 44 8" xfId="1128"/>
    <cellStyle name="Normal 2 44 9" xfId="1129"/>
    <cellStyle name="Normal 2 45" xfId="1130"/>
    <cellStyle name="Normal 2 45 10" xfId="1131"/>
    <cellStyle name="Normal 2 45 11" xfId="1132"/>
    <cellStyle name="Normal 2 45 12" xfId="1133"/>
    <cellStyle name="Normal 2 45 13" xfId="1134"/>
    <cellStyle name="Normal 2 45 14" xfId="1135"/>
    <cellStyle name="Normal 2 45 15" xfId="1136"/>
    <cellStyle name="Normal 2 45 16" xfId="1137"/>
    <cellStyle name="Normal 2 45 2" xfId="1138"/>
    <cellStyle name="Normal 2 45 3" xfId="1139"/>
    <cellStyle name="Normal 2 45 4" xfId="1140"/>
    <cellStyle name="Normal 2 45 5" xfId="1141"/>
    <cellStyle name="Normal 2 45 6" xfId="1142"/>
    <cellStyle name="Normal 2 45 7" xfId="1143"/>
    <cellStyle name="Normal 2 45 8" xfId="1144"/>
    <cellStyle name="Normal 2 45 9" xfId="1145"/>
    <cellStyle name="Normal 2 46" xfId="1146"/>
    <cellStyle name="Normal 2 46 2" xfId="1147"/>
    <cellStyle name="Normal 2 46 3" xfId="1148"/>
    <cellStyle name="Normal 2 47" xfId="1149"/>
    <cellStyle name="Normal 2 47 2" xfId="1150"/>
    <cellStyle name="Normal 2 47 3" xfId="1151"/>
    <cellStyle name="Normal 2 48" xfId="1152"/>
    <cellStyle name="Normal 2 48 2" xfId="1153"/>
    <cellStyle name="Normal 2 48 3" xfId="1154"/>
    <cellStyle name="Normal 2 49" xfId="1155"/>
    <cellStyle name="Normal 2 49 2" xfId="1156"/>
    <cellStyle name="Normal 2 49 3" xfId="1157"/>
    <cellStyle name="Normal 2 5" xfId="21"/>
    <cellStyle name="Normal 2 5 2" xfId="188"/>
    <cellStyle name="Normal 2 5 3" xfId="1158"/>
    <cellStyle name="Normal 2 50" xfId="1159"/>
    <cellStyle name="Normal 2 50 2" xfId="1160"/>
    <cellStyle name="Normal 2 50 3" xfId="1161"/>
    <cellStyle name="Normal 2 51" xfId="1162"/>
    <cellStyle name="Normal 2 51 2" xfId="1163"/>
    <cellStyle name="Normal 2 51 3" xfId="1164"/>
    <cellStyle name="Normal 2 52" xfId="1165"/>
    <cellStyle name="Normal 2 52 2" xfId="1166"/>
    <cellStyle name="Normal 2 52 3" xfId="1167"/>
    <cellStyle name="Normal 2 53" xfId="1168"/>
    <cellStyle name="Normal 2 53 2" xfId="1169"/>
    <cellStyle name="Normal 2 53 3" xfId="1170"/>
    <cellStyle name="Normal 2 54" xfId="1171"/>
    <cellStyle name="Normal 2 54 2" xfId="1172"/>
    <cellStyle name="Normal 2 54 3" xfId="1173"/>
    <cellStyle name="Normal 2 55" xfId="1174"/>
    <cellStyle name="Normal 2 55 10" xfId="1175"/>
    <cellStyle name="Normal 2 55 11" xfId="1176"/>
    <cellStyle name="Normal 2 55 12" xfId="1177"/>
    <cellStyle name="Normal 2 55 13" xfId="1178"/>
    <cellStyle name="Normal 2 55 14" xfId="1179"/>
    <cellStyle name="Normal 2 55 15" xfId="1180"/>
    <cellStyle name="Normal 2 55 16" xfId="1181"/>
    <cellStyle name="Normal 2 55 2" xfId="1182"/>
    <cellStyle name="Normal 2 55 3" xfId="1183"/>
    <cellStyle name="Normal 2 55 4" xfId="1184"/>
    <cellStyle name="Normal 2 55 5" xfId="1185"/>
    <cellStyle name="Normal 2 55 6" xfId="1186"/>
    <cellStyle name="Normal 2 55 7" xfId="1187"/>
    <cellStyle name="Normal 2 55 8" xfId="1188"/>
    <cellStyle name="Normal 2 55 9" xfId="1189"/>
    <cellStyle name="Normal 2 56" xfId="1190"/>
    <cellStyle name="Normal 2 56 2" xfId="1191"/>
    <cellStyle name="Normal 2 56 3" xfId="1192"/>
    <cellStyle name="Normal 2 57" xfId="1193"/>
    <cellStyle name="Normal 2 57 2" xfId="1194"/>
    <cellStyle name="Normal 2 57 3" xfId="1195"/>
    <cellStyle name="Normal 2 58" xfId="1196"/>
    <cellStyle name="Normal 2 58 2" xfId="1197"/>
    <cellStyle name="Normal 2 58 3" xfId="1198"/>
    <cellStyle name="Normal 2 59" xfId="1199"/>
    <cellStyle name="Normal 2 59 2" xfId="1200"/>
    <cellStyle name="Normal 2 59 3" xfId="1201"/>
    <cellStyle name="Normal 2 6" xfId="23"/>
    <cellStyle name="Normal 2 6 2" xfId="1202"/>
    <cellStyle name="Normal 2 6 3" xfId="1203"/>
    <cellStyle name="Normal 2 60" xfId="1204"/>
    <cellStyle name="Normal 2 60 2" xfId="1205"/>
    <cellStyle name="Normal 2 60 3" xfId="1206"/>
    <cellStyle name="Normal 2 61" xfId="1207"/>
    <cellStyle name="Normal 2 61 10" xfId="1208"/>
    <cellStyle name="Normal 2 61 11" xfId="1209"/>
    <cellStyle name="Normal 2 61 12" xfId="1210"/>
    <cellStyle name="Normal 2 61 13" xfId="1211"/>
    <cellStyle name="Normal 2 61 14" xfId="1212"/>
    <cellStyle name="Normal 2 61 15" xfId="1213"/>
    <cellStyle name="Normal 2 61 16" xfId="1214"/>
    <cellStyle name="Normal 2 61 2" xfId="1215"/>
    <cellStyle name="Normal 2 61 3" xfId="1216"/>
    <cellStyle name="Normal 2 61 4" xfId="1217"/>
    <cellStyle name="Normal 2 61 5" xfId="1218"/>
    <cellStyle name="Normal 2 61 6" xfId="1219"/>
    <cellStyle name="Normal 2 61 7" xfId="1220"/>
    <cellStyle name="Normal 2 61 8" xfId="1221"/>
    <cellStyle name="Normal 2 61 9" xfId="1222"/>
    <cellStyle name="Normal 2 62" xfId="1223"/>
    <cellStyle name="Normal 2 62 10" xfId="1224"/>
    <cellStyle name="Normal 2 62 11" xfId="1225"/>
    <cellStyle name="Normal 2 62 12" xfId="1226"/>
    <cellStyle name="Normal 2 62 13" xfId="1227"/>
    <cellStyle name="Normal 2 62 14" xfId="1228"/>
    <cellStyle name="Normal 2 62 15" xfId="1229"/>
    <cellStyle name="Normal 2 62 16" xfId="1230"/>
    <cellStyle name="Normal 2 62 2" xfId="1231"/>
    <cellStyle name="Normal 2 62 3" xfId="1232"/>
    <cellStyle name="Normal 2 62 4" xfId="1233"/>
    <cellStyle name="Normal 2 62 5" xfId="1234"/>
    <cellStyle name="Normal 2 62 6" xfId="1235"/>
    <cellStyle name="Normal 2 62 7" xfId="1236"/>
    <cellStyle name="Normal 2 62 8" xfId="1237"/>
    <cellStyle name="Normal 2 62 9" xfId="1238"/>
    <cellStyle name="Normal 2 63" xfId="1239"/>
    <cellStyle name="Normal 2 63 2" xfId="1240"/>
    <cellStyle name="Normal 2 63 3" xfId="1241"/>
    <cellStyle name="Normal 2 64" xfId="1242"/>
    <cellStyle name="Normal 2 64 2" xfId="1243"/>
    <cellStyle name="Normal 2 64 3" xfId="1244"/>
    <cellStyle name="Normal 2 65" xfId="1245"/>
    <cellStyle name="Normal 2 65 2" xfId="1246"/>
    <cellStyle name="Normal 2 65 3" xfId="1247"/>
    <cellStyle name="Normal 2 66" xfId="1248"/>
    <cellStyle name="Normal 2 67" xfId="1249"/>
    <cellStyle name="Normal 2 68" xfId="1250"/>
    <cellStyle name="Normal 2 69" xfId="1251"/>
    <cellStyle name="Normal 2 7" xfId="218"/>
    <cellStyle name="Normal 2 7 2" xfId="1252"/>
    <cellStyle name="Normal 2 7 3" xfId="1253"/>
    <cellStyle name="Normal 2 70" xfId="1254"/>
    <cellStyle name="Normal 2 71" xfId="1255"/>
    <cellStyle name="Normal 2 8" xfId="1256"/>
    <cellStyle name="Normal 2 8 2" xfId="1257"/>
    <cellStyle name="Normal 2 8 3" xfId="1258"/>
    <cellStyle name="Normal 2 9" xfId="1259"/>
    <cellStyle name="Normal 2 9 2" xfId="1260"/>
    <cellStyle name="Normal 2 9 3" xfId="1261"/>
    <cellStyle name="Normal 20" xfId="1262"/>
    <cellStyle name="Normal 20 10" xfId="1263"/>
    <cellStyle name="Normal 20 10 2" xfId="1264"/>
    <cellStyle name="Normal 20 10 3" xfId="1265"/>
    <cellStyle name="Normal 20 11" xfId="1266"/>
    <cellStyle name="Normal 20 11 2" xfId="1267"/>
    <cellStyle name="Normal 20 11 3" xfId="1268"/>
    <cellStyle name="Normal 20 12" xfId="1269"/>
    <cellStyle name="Normal 20 12 2" xfId="1270"/>
    <cellStyle name="Normal 20 12 3" xfId="1271"/>
    <cellStyle name="Normal 20 13" xfId="1272"/>
    <cellStyle name="Normal 20 13 2" xfId="1273"/>
    <cellStyle name="Normal 20 13 3" xfId="1274"/>
    <cellStyle name="Normal 20 14" xfId="1275"/>
    <cellStyle name="Normal 20 14 2" xfId="1276"/>
    <cellStyle name="Normal 20 14 3" xfId="1277"/>
    <cellStyle name="Normal 20 15" xfId="1278"/>
    <cellStyle name="Normal 20 15 2" xfId="1279"/>
    <cellStyle name="Normal 20 15 3" xfId="1280"/>
    <cellStyle name="Normal 20 16" xfId="1281"/>
    <cellStyle name="Normal 20 16 2" xfId="1282"/>
    <cellStyle name="Normal 20 16 3" xfId="1283"/>
    <cellStyle name="Normal 20 17" xfId="1284"/>
    <cellStyle name="Normal 20 18" xfId="1285"/>
    <cellStyle name="Normal 20 19" xfId="1286"/>
    <cellStyle name="Normal 20 2" xfId="1287"/>
    <cellStyle name="Normal 20 2 2" xfId="1288"/>
    <cellStyle name="Normal 20 2 3" xfId="1289"/>
    <cellStyle name="Normal 20 3" xfId="1290"/>
    <cellStyle name="Normal 20 3 2" xfId="1291"/>
    <cellStyle name="Normal 20 3 3" xfId="1292"/>
    <cellStyle name="Normal 20 4" xfId="1293"/>
    <cellStyle name="Normal 20 4 2" xfId="1294"/>
    <cellStyle name="Normal 20 4 3" xfId="1295"/>
    <cellStyle name="Normal 20 5" xfId="1296"/>
    <cellStyle name="Normal 20 5 2" xfId="1297"/>
    <cellStyle name="Normal 20 5 3" xfId="1298"/>
    <cellStyle name="Normal 20 6" xfId="1299"/>
    <cellStyle name="Normal 20 6 2" xfId="1300"/>
    <cellStyle name="Normal 20 6 3" xfId="1301"/>
    <cellStyle name="Normal 20 7" xfId="1302"/>
    <cellStyle name="Normal 20 7 2" xfId="1303"/>
    <cellStyle name="Normal 20 7 3" xfId="1304"/>
    <cellStyle name="Normal 20 8" xfId="1305"/>
    <cellStyle name="Normal 20 8 2" xfId="1306"/>
    <cellStyle name="Normal 20 8 3" xfId="1307"/>
    <cellStyle name="Normal 20 9" xfId="1308"/>
    <cellStyle name="Normal 20 9 2" xfId="1309"/>
    <cellStyle name="Normal 20 9 3" xfId="1310"/>
    <cellStyle name="Normal 21" xfId="1311"/>
    <cellStyle name="Normal 21 10" xfId="1312"/>
    <cellStyle name="Normal 21 10 2" xfId="1313"/>
    <cellStyle name="Normal 21 10 3" xfId="1314"/>
    <cellStyle name="Normal 21 11" xfId="1315"/>
    <cellStyle name="Normal 21 11 2" xfId="1316"/>
    <cellStyle name="Normal 21 11 3" xfId="1317"/>
    <cellStyle name="Normal 21 12" xfId="1318"/>
    <cellStyle name="Normal 21 12 2" xfId="1319"/>
    <cellStyle name="Normal 21 12 3" xfId="1320"/>
    <cellStyle name="Normal 21 13" xfId="1321"/>
    <cellStyle name="Normal 21 13 2" xfId="1322"/>
    <cellStyle name="Normal 21 13 3" xfId="1323"/>
    <cellStyle name="Normal 21 14" xfId="1324"/>
    <cellStyle name="Normal 21 14 2" xfId="1325"/>
    <cellStyle name="Normal 21 14 3" xfId="1326"/>
    <cellStyle name="Normal 21 15" xfId="1327"/>
    <cellStyle name="Normal 21 15 2" xfId="1328"/>
    <cellStyle name="Normal 21 15 3" xfId="1329"/>
    <cellStyle name="Normal 21 16" xfId="1330"/>
    <cellStyle name="Normal 21 16 2" xfId="1331"/>
    <cellStyle name="Normal 21 16 3" xfId="1332"/>
    <cellStyle name="Normal 21 2" xfId="1333"/>
    <cellStyle name="Normal 21 2 2" xfId="1334"/>
    <cellStyle name="Normal 21 2 3" xfId="1335"/>
    <cellStyle name="Normal 21 3" xfId="1336"/>
    <cellStyle name="Normal 21 3 2" xfId="1337"/>
    <cellStyle name="Normal 21 3 3" xfId="1338"/>
    <cellStyle name="Normal 21 4" xfId="1339"/>
    <cellStyle name="Normal 21 4 2" xfId="1340"/>
    <cellStyle name="Normal 21 4 3" xfId="1341"/>
    <cellStyle name="Normal 21 5" xfId="1342"/>
    <cellStyle name="Normal 21 5 2" xfId="1343"/>
    <cellStyle name="Normal 21 5 3" xfId="1344"/>
    <cellStyle name="Normal 21 6" xfId="1345"/>
    <cellStyle name="Normal 21 6 2" xfId="1346"/>
    <cellStyle name="Normal 21 6 3" xfId="1347"/>
    <cellStyle name="Normal 21 7" xfId="1348"/>
    <cellStyle name="Normal 21 7 2" xfId="1349"/>
    <cellStyle name="Normal 21 7 3" xfId="1350"/>
    <cellStyle name="Normal 21 8" xfId="1351"/>
    <cellStyle name="Normal 21 8 2" xfId="1352"/>
    <cellStyle name="Normal 21 8 3" xfId="1353"/>
    <cellStyle name="Normal 21 9" xfId="1354"/>
    <cellStyle name="Normal 21 9 2" xfId="1355"/>
    <cellStyle name="Normal 21 9 3" xfId="1356"/>
    <cellStyle name="Normal 22" xfId="1357"/>
    <cellStyle name="Normal 22 10" xfId="1358"/>
    <cellStyle name="Normal 22 10 2" xfId="1359"/>
    <cellStyle name="Normal 22 10 3" xfId="1360"/>
    <cellStyle name="Normal 22 11" xfId="1361"/>
    <cellStyle name="Normal 22 11 2" xfId="1362"/>
    <cellStyle name="Normal 22 11 3" xfId="1363"/>
    <cellStyle name="Normal 22 12" xfId="1364"/>
    <cellStyle name="Normal 22 12 2" xfId="1365"/>
    <cellStyle name="Normal 22 12 3" xfId="1366"/>
    <cellStyle name="Normal 22 13" xfId="1367"/>
    <cellStyle name="Normal 22 13 2" xfId="1368"/>
    <cellStyle name="Normal 22 13 3" xfId="1369"/>
    <cellStyle name="Normal 22 14" xfId="1370"/>
    <cellStyle name="Normal 22 14 2" xfId="1371"/>
    <cellStyle name="Normal 22 14 3" xfId="1372"/>
    <cellStyle name="Normal 22 15" xfId="1373"/>
    <cellStyle name="Normal 22 15 2" xfId="1374"/>
    <cellStyle name="Normal 22 15 3" xfId="1375"/>
    <cellStyle name="Normal 22 16" xfId="1376"/>
    <cellStyle name="Normal 22 16 2" xfId="1377"/>
    <cellStyle name="Normal 22 16 3" xfId="1378"/>
    <cellStyle name="Normal 22 17" xfId="1379"/>
    <cellStyle name="Normal 22 18" xfId="1380"/>
    <cellStyle name="Normal 22 19" xfId="1381"/>
    <cellStyle name="Normal 22 2" xfId="1382"/>
    <cellStyle name="Normal 22 2 2" xfId="1383"/>
    <cellStyle name="Normal 22 2 3" xfId="1384"/>
    <cellStyle name="Normal 22 3" xfId="1385"/>
    <cellStyle name="Normal 22 3 2" xfId="1386"/>
    <cellStyle name="Normal 22 3 3" xfId="1387"/>
    <cellStyle name="Normal 22 4" xfId="1388"/>
    <cellStyle name="Normal 22 4 2" xfId="1389"/>
    <cellStyle name="Normal 22 4 3" xfId="1390"/>
    <cellStyle name="Normal 22 5" xfId="1391"/>
    <cellStyle name="Normal 22 5 2" xfId="1392"/>
    <cellStyle name="Normal 22 5 3" xfId="1393"/>
    <cellStyle name="Normal 22 6" xfId="1394"/>
    <cellStyle name="Normal 22 6 2" xfId="1395"/>
    <cellStyle name="Normal 22 6 3" xfId="1396"/>
    <cellStyle name="Normal 22 7" xfId="1397"/>
    <cellStyle name="Normal 22 7 2" xfId="1398"/>
    <cellStyle name="Normal 22 7 3" xfId="1399"/>
    <cellStyle name="Normal 22 8" xfId="1400"/>
    <cellStyle name="Normal 22 8 2" xfId="1401"/>
    <cellStyle name="Normal 22 8 3" xfId="1402"/>
    <cellStyle name="Normal 22 9" xfId="1403"/>
    <cellStyle name="Normal 22 9 2" xfId="1404"/>
    <cellStyle name="Normal 22 9 3" xfId="1405"/>
    <cellStyle name="Normal 23" xfId="1406"/>
    <cellStyle name="Normal 23 10" xfId="1407"/>
    <cellStyle name="Normal 23 10 2" xfId="1408"/>
    <cellStyle name="Normal 23 10 3" xfId="1409"/>
    <cellStyle name="Normal 23 11" xfId="1410"/>
    <cellStyle name="Normal 23 11 2" xfId="1411"/>
    <cellStyle name="Normal 23 11 3" xfId="1412"/>
    <cellStyle name="Normal 23 12" xfId="1413"/>
    <cellStyle name="Normal 23 12 2" xfId="1414"/>
    <cellStyle name="Normal 23 12 3" xfId="1415"/>
    <cellStyle name="Normal 23 13" xfId="1416"/>
    <cellStyle name="Normal 23 13 2" xfId="1417"/>
    <cellStyle name="Normal 23 13 3" xfId="1418"/>
    <cellStyle name="Normal 23 14" xfId="1419"/>
    <cellStyle name="Normal 23 14 2" xfId="1420"/>
    <cellStyle name="Normal 23 14 3" xfId="1421"/>
    <cellStyle name="Normal 23 15" xfId="1422"/>
    <cellStyle name="Normal 23 15 2" xfId="1423"/>
    <cellStyle name="Normal 23 15 3" xfId="1424"/>
    <cellStyle name="Normal 23 16" xfId="1425"/>
    <cellStyle name="Normal 23 16 2" xfId="1426"/>
    <cellStyle name="Normal 23 16 3" xfId="1427"/>
    <cellStyle name="Normal 23 17" xfId="1428"/>
    <cellStyle name="Normal 23 18" xfId="1429"/>
    <cellStyle name="Normal 23 19" xfId="1430"/>
    <cellStyle name="Normal 23 2" xfId="1431"/>
    <cellStyle name="Normal 23 2 2" xfId="1432"/>
    <cellStyle name="Normal 23 2 3" xfId="1433"/>
    <cellStyle name="Normal 23 3" xfId="1434"/>
    <cellStyle name="Normal 23 3 2" xfId="1435"/>
    <cellStyle name="Normal 23 3 3" xfId="1436"/>
    <cellStyle name="Normal 23 4" xfId="1437"/>
    <cellStyle name="Normal 23 4 2" xfId="1438"/>
    <cellStyle name="Normal 23 4 3" xfId="1439"/>
    <cellStyle name="Normal 23 5" xfId="1440"/>
    <cellStyle name="Normal 23 5 2" xfId="1441"/>
    <cellStyle name="Normal 23 5 3" xfId="1442"/>
    <cellStyle name="Normal 23 6" xfId="1443"/>
    <cellStyle name="Normal 23 6 2" xfId="1444"/>
    <cellStyle name="Normal 23 6 3" xfId="1445"/>
    <cellStyle name="Normal 23 7" xfId="1446"/>
    <cellStyle name="Normal 23 7 2" xfId="1447"/>
    <cellStyle name="Normal 23 7 3" xfId="1448"/>
    <cellStyle name="Normal 23 8" xfId="1449"/>
    <cellStyle name="Normal 23 8 2" xfId="1450"/>
    <cellStyle name="Normal 23 8 3" xfId="1451"/>
    <cellStyle name="Normal 23 9" xfId="1452"/>
    <cellStyle name="Normal 23 9 2" xfId="1453"/>
    <cellStyle name="Normal 23 9 3" xfId="1454"/>
    <cellStyle name="Normal 24" xfId="1455"/>
    <cellStyle name="Normal 24 10" xfId="1456"/>
    <cellStyle name="Normal 24 10 2" xfId="1457"/>
    <cellStyle name="Normal 24 10 3" xfId="1458"/>
    <cellStyle name="Normal 24 11" xfId="1459"/>
    <cellStyle name="Normal 24 11 2" xfId="1460"/>
    <cellStyle name="Normal 24 11 3" xfId="1461"/>
    <cellStyle name="Normal 24 12" xfId="1462"/>
    <cellStyle name="Normal 24 12 2" xfId="1463"/>
    <cellStyle name="Normal 24 12 3" xfId="1464"/>
    <cellStyle name="Normal 24 13" xfId="1465"/>
    <cellStyle name="Normal 24 13 2" xfId="1466"/>
    <cellStyle name="Normal 24 13 3" xfId="1467"/>
    <cellStyle name="Normal 24 14" xfId="1468"/>
    <cellStyle name="Normal 24 14 2" xfId="1469"/>
    <cellStyle name="Normal 24 14 3" xfId="1470"/>
    <cellStyle name="Normal 24 15" xfId="1471"/>
    <cellStyle name="Normal 24 15 2" xfId="1472"/>
    <cellStyle name="Normal 24 15 3" xfId="1473"/>
    <cellStyle name="Normal 24 16" xfId="1474"/>
    <cellStyle name="Normal 24 16 2" xfId="1475"/>
    <cellStyle name="Normal 24 16 3" xfId="1476"/>
    <cellStyle name="Normal 24 2" xfId="1477"/>
    <cellStyle name="Normal 24 2 2" xfId="1478"/>
    <cellStyle name="Normal 24 2 3" xfId="1479"/>
    <cellStyle name="Normal 24 3" xfId="1480"/>
    <cellStyle name="Normal 24 3 2" xfId="1481"/>
    <cellStyle name="Normal 24 3 3" xfId="1482"/>
    <cellStyle name="Normal 24 4" xfId="1483"/>
    <cellStyle name="Normal 24 4 2" xfId="1484"/>
    <cellStyle name="Normal 24 4 3" xfId="1485"/>
    <cellStyle name="Normal 24 5" xfId="1486"/>
    <cellStyle name="Normal 24 5 2" xfId="1487"/>
    <cellStyle name="Normal 24 5 3" xfId="1488"/>
    <cellStyle name="Normal 24 6" xfId="1489"/>
    <cellStyle name="Normal 24 6 2" xfId="1490"/>
    <cellStyle name="Normal 24 6 3" xfId="1491"/>
    <cellStyle name="Normal 24 7" xfId="1492"/>
    <cellStyle name="Normal 24 7 2" xfId="1493"/>
    <cellStyle name="Normal 24 7 3" xfId="1494"/>
    <cellStyle name="Normal 24 8" xfId="1495"/>
    <cellStyle name="Normal 24 8 2" xfId="1496"/>
    <cellStyle name="Normal 24 8 3" xfId="1497"/>
    <cellStyle name="Normal 24 9" xfId="1498"/>
    <cellStyle name="Normal 24 9 2" xfId="1499"/>
    <cellStyle name="Normal 24 9 3" xfId="1500"/>
    <cellStyle name="Normal 25" xfId="1501"/>
    <cellStyle name="Normal 26" xfId="1502"/>
    <cellStyle name="Normal 26 10" xfId="1503"/>
    <cellStyle name="Normal 26 10 2" xfId="1504"/>
    <cellStyle name="Normal 26 10 3" xfId="1505"/>
    <cellStyle name="Normal 26 11" xfId="1506"/>
    <cellStyle name="Normal 26 11 2" xfId="1507"/>
    <cellStyle name="Normal 26 11 3" xfId="1508"/>
    <cellStyle name="Normal 26 12" xfId="1509"/>
    <cellStyle name="Normal 26 12 2" xfId="1510"/>
    <cellStyle name="Normal 26 12 3" xfId="1511"/>
    <cellStyle name="Normal 26 13" xfId="1512"/>
    <cellStyle name="Normal 26 13 2" xfId="1513"/>
    <cellStyle name="Normal 26 13 3" xfId="1514"/>
    <cellStyle name="Normal 26 14" xfId="1515"/>
    <cellStyle name="Normal 26 14 2" xfId="1516"/>
    <cellStyle name="Normal 26 14 3" xfId="1517"/>
    <cellStyle name="Normal 26 15" xfId="1518"/>
    <cellStyle name="Normal 26 15 2" xfId="1519"/>
    <cellStyle name="Normal 26 15 3" xfId="1520"/>
    <cellStyle name="Normal 26 16" xfId="1521"/>
    <cellStyle name="Normal 26 16 2" xfId="1522"/>
    <cellStyle name="Normal 26 16 3" xfId="1523"/>
    <cellStyle name="Normal 26 17" xfId="1524"/>
    <cellStyle name="Normal 26 18" xfId="1525"/>
    <cellStyle name="Normal 26 2" xfId="1526"/>
    <cellStyle name="Normal 26 2 2" xfId="1527"/>
    <cellStyle name="Normal 26 2 3" xfId="1528"/>
    <cellStyle name="Normal 26 3" xfId="1529"/>
    <cellStyle name="Normal 26 3 2" xfId="1530"/>
    <cellStyle name="Normal 26 3 3" xfId="1531"/>
    <cellStyle name="Normal 26 4" xfId="1532"/>
    <cellStyle name="Normal 26 4 2" xfId="1533"/>
    <cellStyle name="Normal 26 4 3" xfId="1534"/>
    <cellStyle name="Normal 26 5" xfId="1535"/>
    <cellStyle name="Normal 26 5 2" xfId="1536"/>
    <cellStyle name="Normal 26 5 3" xfId="1537"/>
    <cellStyle name="Normal 26 6" xfId="1538"/>
    <cellStyle name="Normal 26 6 2" xfId="1539"/>
    <cellStyle name="Normal 26 6 3" xfId="1540"/>
    <cellStyle name="Normal 26 7" xfId="1541"/>
    <cellStyle name="Normal 26 7 2" xfId="1542"/>
    <cellStyle name="Normal 26 7 3" xfId="1543"/>
    <cellStyle name="Normal 26 8" xfId="1544"/>
    <cellStyle name="Normal 26 8 2" xfId="1545"/>
    <cellStyle name="Normal 26 8 3" xfId="1546"/>
    <cellStyle name="Normal 26 9" xfId="1547"/>
    <cellStyle name="Normal 26 9 2" xfId="1548"/>
    <cellStyle name="Normal 26 9 3" xfId="1549"/>
    <cellStyle name="Normal 27" xfId="1550"/>
    <cellStyle name="Normal 27 10" xfId="1551"/>
    <cellStyle name="Normal 27 10 2" xfId="1552"/>
    <cellStyle name="Normal 27 10 3" xfId="1553"/>
    <cellStyle name="Normal 27 11" xfId="1554"/>
    <cellStyle name="Normal 27 11 2" xfId="1555"/>
    <cellStyle name="Normal 27 11 3" xfId="1556"/>
    <cellStyle name="Normal 27 12" xfId="1557"/>
    <cellStyle name="Normal 27 12 2" xfId="1558"/>
    <cellStyle name="Normal 27 12 3" xfId="1559"/>
    <cellStyle name="Normal 27 13" xfId="1560"/>
    <cellStyle name="Normal 27 13 2" xfId="1561"/>
    <cellStyle name="Normal 27 13 3" xfId="1562"/>
    <cellStyle name="Normal 27 14" xfId="1563"/>
    <cellStyle name="Normal 27 14 2" xfId="1564"/>
    <cellStyle name="Normal 27 14 3" xfId="1565"/>
    <cellStyle name="Normal 27 15" xfId="1566"/>
    <cellStyle name="Normal 27 15 2" xfId="1567"/>
    <cellStyle name="Normal 27 15 3" xfId="1568"/>
    <cellStyle name="Normal 27 16" xfId="1569"/>
    <cellStyle name="Normal 27 16 2" xfId="1570"/>
    <cellStyle name="Normal 27 16 3" xfId="1571"/>
    <cellStyle name="Normal 27 17" xfId="1572"/>
    <cellStyle name="Normal 27 18" xfId="1573"/>
    <cellStyle name="Normal 27 2" xfId="1574"/>
    <cellStyle name="Normal 27 2 2" xfId="1575"/>
    <cellStyle name="Normal 27 2 3" xfId="1576"/>
    <cellStyle name="Normal 27 3" xfId="1577"/>
    <cellStyle name="Normal 27 3 2" xfId="1578"/>
    <cellStyle name="Normal 27 3 3" xfId="1579"/>
    <cellStyle name="Normal 27 4" xfId="1580"/>
    <cellStyle name="Normal 27 4 2" xfId="1581"/>
    <cellStyle name="Normal 27 4 3" xfId="1582"/>
    <cellStyle name="Normal 27 5" xfId="1583"/>
    <cellStyle name="Normal 27 5 2" xfId="1584"/>
    <cellStyle name="Normal 27 5 3" xfId="1585"/>
    <cellStyle name="Normal 27 6" xfId="1586"/>
    <cellStyle name="Normal 27 6 2" xfId="1587"/>
    <cellStyle name="Normal 27 6 3" xfId="1588"/>
    <cellStyle name="Normal 27 7" xfId="1589"/>
    <cellStyle name="Normal 27 7 2" xfId="1590"/>
    <cellStyle name="Normal 27 7 3" xfId="1591"/>
    <cellStyle name="Normal 27 8" xfId="1592"/>
    <cellStyle name="Normal 27 8 2" xfId="1593"/>
    <cellStyle name="Normal 27 8 3" xfId="1594"/>
    <cellStyle name="Normal 27 9" xfId="1595"/>
    <cellStyle name="Normal 27 9 2" xfId="1596"/>
    <cellStyle name="Normal 27 9 3" xfId="1597"/>
    <cellStyle name="Normal 28 10" xfId="1598"/>
    <cellStyle name="Normal 28 10 2" xfId="1599"/>
    <cellStyle name="Normal 28 10 3" xfId="1600"/>
    <cellStyle name="Normal 28 11" xfId="1601"/>
    <cellStyle name="Normal 28 11 2" xfId="1602"/>
    <cellStyle name="Normal 28 11 3" xfId="1603"/>
    <cellStyle name="Normal 28 12" xfId="1604"/>
    <cellStyle name="Normal 28 12 2" xfId="1605"/>
    <cellStyle name="Normal 28 12 3" xfId="1606"/>
    <cellStyle name="Normal 28 13" xfId="1607"/>
    <cellStyle name="Normal 28 13 2" xfId="1608"/>
    <cellStyle name="Normal 28 13 3" xfId="1609"/>
    <cellStyle name="Normal 28 14" xfId="1610"/>
    <cellStyle name="Normal 28 14 2" xfId="1611"/>
    <cellStyle name="Normal 28 14 3" xfId="1612"/>
    <cellStyle name="Normal 28 15" xfId="1613"/>
    <cellStyle name="Normal 28 15 2" xfId="1614"/>
    <cellStyle name="Normal 28 15 3" xfId="1615"/>
    <cellStyle name="Normal 28 16" xfId="1616"/>
    <cellStyle name="Normal 28 16 2" xfId="1617"/>
    <cellStyle name="Normal 28 16 3" xfId="1618"/>
    <cellStyle name="Normal 28 2" xfId="1619"/>
    <cellStyle name="Normal 28 2 2" xfId="1620"/>
    <cellStyle name="Normal 28 2 3" xfId="1621"/>
    <cellStyle name="Normal 28 3" xfId="1622"/>
    <cellStyle name="Normal 28 3 2" xfId="1623"/>
    <cellStyle name="Normal 28 3 3" xfId="1624"/>
    <cellStyle name="Normal 28 4" xfId="1625"/>
    <cellStyle name="Normal 28 4 2" xfId="1626"/>
    <cellStyle name="Normal 28 4 3" xfId="1627"/>
    <cellStyle name="Normal 28 5" xfId="1628"/>
    <cellStyle name="Normal 28 5 2" xfId="1629"/>
    <cellStyle name="Normal 28 5 3" xfId="1630"/>
    <cellStyle name="Normal 28 6" xfId="1631"/>
    <cellStyle name="Normal 28 6 2" xfId="1632"/>
    <cellStyle name="Normal 28 6 3" xfId="1633"/>
    <cellStyle name="Normal 28 7" xfId="1634"/>
    <cellStyle name="Normal 28 7 2" xfId="1635"/>
    <cellStyle name="Normal 28 7 3" xfId="1636"/>
    <cellStyle name="Normal 28 8" xfId="1637"/>
    <cellStyle name="Normal 28 8 2" xfId="1638"/>
    <cellStyle name="Normal 28 8 3" xfId="1639"/>
    <cellStyle name="Normal 28 9" xfId="1640"/>
    <cellStyle name="Normal 28 9 2" xfId="1641"/>
    <cellStyle name="Normal 28 9 3" xfId="1642"/>
    <cellStyle name="Normal 29" xfId="1643"/>
    <cellStyle name="Normal 29 10" xfId="1644"/>
    <cellStyle name="Normal 29 11" xfId="1645"/>
    <cellStyle name="Normal 29 12" xfId="1646"/>
    <cellStyle name="Normal 29 13" xfId="1647"/>
    <cellStyle name="Normal 29 14" xfId="1648"/>
    <cellStyle name="Normal 29 15" xfId="1649"/>
    <cellStyle name="Normal 29 16" xfId="1650"/>
    <cellStyle name="Normal 29 2" xfId="1651"/>
    <cellStyle name="Normal 29 3" xfId="1652"/>
    <cellStyle name="Normal 29 4" xfId="1653"/>
    <cellStyle name="Normal 29 5" xfId="1654"/>
    <cellStyle name="Normal 29 6" xfId="1655"/>
    <cellStyle name="Normal 29 7" xfId="1656"/>
    <cellStyle name="Normal 29 8" xfId="1657"/>
    <cellStyle name="Normal 29 9" xfId="1658"/>
    <cellStyle name="Normal 3" xfId="3"/>
    <cellStyle name="Normal 3 10" xfId="1659"/>
    <cellStyle name="Normal 3 11" xfId="1660"/>
    <cellStyle name="Normal 3 12" xfId="1661"/>
    <cellStyle name="Normal 3 13" xfId="1662"/>
    <cellStyle name="Normal 3 14" xfId="1663"/>
    <cellStyle name="Normal 3 15" xfId="1664"/>
    <cellStyle name="Normal 3 16" xfId="1665"/>
    <cellStyle name="Normal 3 16 2" xfId="1666"/>
    <cellStyle name="Normal 3 16 2 2" xfId="1667"/>
    <cellStyle name="Normal 3 16 3" xfId="1668"/>
    <cellStyle name="Normal 3 16 4" xfId="1669"/>
    <cellStyle name="Normal 3 17" xfId="1670"/>
    <cellStyle name="Normal 3 18" xfId="1671"/>
    <cellStyle name="Normal 3 18 2" xfId="1672"/>
    <cellStyle name="Normal 3 19" xfId="1673"/>
    <cellStyle name="Normal 3 19 2" xfId="1674"/>
    <cellStyle name="Normal 3 2" xfId="4"/>
    <cellStyle name="Normal 3 2 10" xfId="1675"/>
    <cellStyle name="Normal 3 2 11" xfId="1676"/>
    <cellStyle name="Normal 3 2 12" xfId="1677"/>
    <cellStyle name="Normal 3 2 13" xfId="1678"/>
    <cellStyle name="Normal 3 2 14" xfId="1679"/>
    <cellStyle name="Normal 3 2 15" xfId="1680"/>
    <cellStyle name="Normal 3 2 16" xfId="1681"/>
    <cellStyle name="Normal 3 2 17" xfId="1682"/>
    <cellStyle name="Normal 3 2 18" xfId="1683"/>
    <cellStyle name="Normal 3 2 19" xfId="1684"/>
    <cellStyle name="Normal 3 2 2" xfId="68"/>
    <cellStyle name="Normal 3 2 2 2" xfId="211"/>
    <cellStyle name="Normal 3 2 20" xfId="1685"/>
    <cellStyle name="Normal 3 2 21" xfId="1686"/>
    <cellStyle name="Normal 3 2 22" xfId="1687"/>
    <cellStyle name="Normal 3 2 3" xfId="1688"/>
    <cellStyle name="Normal 3 2 4" xfId="1689"/>
    <cellStyle name="Normal 3 2 5" xfId="1690"/>
    <cellStyle name="Normal 3 2 6" xfId="1691"/>
    <cellStyle name="Normal 3 2 7" xfId="1692"/>
    <cellStyle name="Normal 3 2 8" xfId="1693"/>
    <cellStyle name="Normal 3 2 9" xfId="1694"/>
    <cellStyle name="Normal 3 20" xfId="1695"/>
    <cellStyle name="Normal 3 21" xfId="1696"/>
    <cellStyle name="Normal 3 22" xfId="1697"/>
    <cellStyle name="Normal 3 23" xfId="1698"/>
    <cellStyle name="Normal 3 3" xfId="16"/>
    <cellStyle name="Normal 3 3 2" xfId="189"/>
    <cellStyle name="Normal 3 4" xfId="22"/>
    <cellStyle name="Normal 3 5" xfId="24"/>
    <cellStyle name="Normal 3 6" xfId="14"/>
    <cellStyle name="Normal 3 7" xfId="26"/>
    <cellStyle name="Normal 3 8" xfId="15"/>
    <cellStyle name="Normal 3 9" xfId="35"/>
    <cellStyle name="Normal 3 9 2" xfId="67"/>
    <cellStyle name="Normal 30 10" xfId="1699"/>
    <cellStyle name="Normal 30 11" xfId="1700"/>
    <cellStyle name="Normal 30 12" xfId="1701"/>
    <cellStyle name="Normal 30 13" xfId="1702"/>
    <cellStyle name="Normal 30 14" xfId="1703"/>
    <cellStyle name="Normal 30 15" xfId="1704"/>
    <cellStyle name="Normal 30 16" xfId="1705"/>
    <cellStyle name="Normal 30 2" xfId="1706"/>
    <cellStyle name="Normal 30 3" xfId="1707"/>
    <cellStyle name="Normal 30 4" xfId="1708"/>
    <cellStyle name="Normal 30 5" xfId="1709"/>
    <cellStyle name="Normal 30 6" xfId="1710"/>
    <cellStyle name="Normal 30 7" xfId="1711"/>
    <cellStyle name="Normal 30 8" xfId="1712"/>
    <cellStyle name="Normal 30 9" xfId="1713"/>
    <cellStyle name="Normal 31 10" xfId="1714"/>
    <cellStyle name="Normal 31 11" xfId="1715"/>
    <cellStyle name="Normal 31 12" xfId="1716"/>
    <cellStyle name="Normal 31 13" xfId="1717"/>
    <cellStyle name="Normal 31 14" xfId="1718"/>
    <cellStyle name="Normal 31 15" xfId="1719"/>
    <cellStyle name="Normal 31 16" xfId="1720"/>
    <cellStyle name="Normal 31 2" xfId="1721"/>
    <cellStyle name="Normal 31 3" xfId="1722"/>
    <cellStyle name="Normal 31 4" xfId="1723"/>
    <cellStyle name="Normal 31 5" xfId="1724"/>
    <cellStyle name="Normal 31 6" xfId="1725"/>
    <cellStyle name="Normal 31 7" xfId="1726"/>
    <cellStyle name="Normal 31 8" xfId="1727"/>
    <cellStyle name="Normal 31 9" xfId="1728"/>
    <cellStyle name="Normal 32 10" xfId="1729"/>
    <cellStyle name="Normal 32 11" xfId="1730"/>
    <cellStyle name="Normal 32 12" xfId="1731"/>
    <cellStyle name="Normal 32 13" xfId="1732"/>
    <cellStyle name="Normal 32 14" xfId="1733"/>
    <cellStyle name="Normal 32 15" xfId="1734"/>
    <cellStyle name="Normal 32 16" xfId="1735"/>
    <cellStyle name="Normal 32 2" xfId="1736"/>
    <cellStyle name="Normal 32 3" xfId="1737"/>
    <cellStyle name="Normal 32 4" xfId="1738"/>
    <cellStyle name="Normal 32 5" xfId="1739"/>
    <cellStyle name="Normal 32 6" xfId="1740"/>
    <cellStyle name="Normal 32 7" xfId="1741"/>
    <cellStyle name="Normal 32 8" xfId="1742"/>
    <cellStyle name="Normal 32 9" xfId="1743"/>
    <cellStyle name="Normal 33 10" xfId="1744"/>
    <cellStyle name="Normal 33 11" xfId="1745"/>
    <cellStyle name="Normal 33 12" xfId="1746"/>
    <cellStyle name="Normal 33 13" xfId="1747"/>
    <cellStyle name="Normal 33 14" xfId="1748"/>
    <cellStyle name="Normal 33 15" xfId="1749"/>
    <cellStyle name="Normal 33 16" xfId="1750"/>
    <cellStyle name="Normal 33 2" xfId="1751"/>
    <cellStyle name="Normal 33 3" xfId="1752"/>
    <cellStyle name="Normal 33 4" xfId="1753"/>
    <cellStyle name="Normal 33 5" xfId="1754"/>
    <cellStyle name="Normal 33 6" xfId="1755"/>
    <cellStyle name="Normal 33 7" xfId="1756"/>
    <cellStyle name="Normal 33 8" xfId="1757"/>
    <cellStyle name="Normal 33 9" xfId="1758"/>
    <cellStyle name="Normal 34 10" xfId="1759"/>
    <cellStyle name="Normal 34 10 2" xfId="1760"/>
    <cellStyle name="Normal 34 10 3" xfId="1761"/>
    <cellStyle name="Normal 34 11" xfId="1762"/>
    <cellStyle name="Normal 34 11 2" xfId="1763"/>
    <cellStyle name="Normal 34 11 3" xfId="1764"/>
    <cellStyle name="Normal 34 12" xfId="1765"/>
    <cellStyle name="Normal 34 12 2" xfId="1766"/>
    <cellStyle name="Normal 34 12 3" xfId="1767"/>
    <cellStyle name="Normal 34 13" xfId="1768"/>
    <cellStyle name="Normal 34 13 2" xfId="1769"/>
    <cellStyle name="Normal 34 13 3" xfId="1770"/>
    <cellStyle name="Normal 34 14" xfId="1771"/>
    <cellStyle name="Normal 34 14 2" xfId="1772"/>
    <cellStyle name="Normal 34 14 3" xfId="1773"/>
    <cellStyle name="Normal 34 15" xfId="1774"/>
    <cellStyle name="Normal 34 15 2" xfId="1775"/>
    <cellStyle name="Normal 34 15 3" xfId="1776"/>
    <cellStyle name="Normal 34 16" xfId="1777"/>
    <cellStyle name="Normal 34 16 2" xfId="1778"/>
    <cellStyle name="Normal 34 16 3" xfId="1779"/>
    <cellStyle name="Normal 34 2" xfId="1780"/>
    <cellStyle name="Normal 34 2 2" xfId="1781"/>
    <cellStyle name="Normal 34 2 3" xfId="1782"/>
    <cellStyle name="Normal 34 3" xfId="1783"/>
    <cellStyle name="Normal 34 3 2" xfId="1784"/>
    <cellStyle name="Normal 34 3 3" xfId="1785"/>
    <cellStyle name="Normal 34 4" xfId="1786"/>
    <cellStyle name="Normal 34 4 2" xfId="1787"/>
    <cellStyle name="Normal 34 4 3" xfId="1788"/>
    <cellStyle name="Normal 34 5" xfId="1789"/>
    <cellStyle name="Normal 34 5 2" xfId="1790"/>
    <cellStyle name="Normal 34 5 3" xfId="1791"/>
    <cellStyle name="Normal 34 6" xfId="1792"/>
    <cellStyle name="Normal 34 6 2" xfId="1793"/>
    <cellStyle name="Normal 34 6 3" xfId="1794"/>
    <cellStyle name="Normal 34 7" xfId="1795"/>
    <cellStyle name="Normal 34 7 2" xfId="1796"/>
    <cellStyle name="Normal 34 7 3" xfId="1797"/>
    <cellStyle name="Normal 34 8" xfId="1798"/>
    <cellStyle name="Normal 34 8 2" xfId="1799"/>
    <cellStyle name="Normal 34 8 3" xfId="1800"/>
    <cellStyle name="Normal 34 9" xfId="1801"/>
    <cellStyle name="Normal 34 9 2" xfId="1802"/>
    <cellStyle name="Normal 34 9 3" xfId="1803"/>
    <cellStyle name="Normal 35" xfId="1804"/>
    <cellStyle name="Normal 35 10" xfId="1805"/>
    <cellStyle name="Normal 35 10 2" xfId="1806"/>
    <cellStyle name="Normal 35 10 3" xfId="1807"/>
    <cellStyle name="Normal 35 11" xfId="1808"/>
    <cellStyle name="Normal 35 11 2" xfId="1809"/>
    <cellStyle name="Normal 35 11 3" xfId="1810"/>
    <cellStyle name="Normal 35 12" xfId="1811"/>
    <cellStyle name="Normal 35 12 2" xfId="1812"/>
    <cellStyle name="Normal 35 12 3" xfId="1813"/>
    <cellStyle name="Normal 35 13" xfId="1814"/>
    <cellStyle name="Normal 35 13 2" xfId="1815"/>
    <cellStyle name="Normal 35 13 3" xfId="1816"/>
    <cellStyle name="Normal 35 14" xfId="1817"/>
    <cellStyle name="Normal 35 14 2" xfId="1818"/>
    <cellStyle name="Normal 35 14 3" xfId="1819"/>
    <cellStyle name="Normal 35 15" xfId="1820"/>
    <cellStyle name="Normal 35 15 2" xfId="1821"/>
    <cellStyle name="Normal 35 15 3" xfId="1822"/>
    <cellStyle name="Normal 35 16" xfId="1823"/>
    <cellStyle name="Normal 35 16 2" xfId="1824"/>
    <cellStyle name="Normal 35 16 3" xfId="1825"/>
    <cellStyle name="Normal 35 17" xfId="1826"/>
    <cellStyle name="Normal 35 18" xfId="1827"/>
    <cellStyle name="Normal 35 19" xfId="1828"/>
    <cellStyle name="Normal 35 2" xfId="1829"/>
    <cellStyle name="Normal 35 2 2" xfId="1830"/>
    <cellStyle name="Normal 35 2 3" xfId="1831"/>
    <cellStyle name="Normal 35 20" xfId="1832"/>
    <cellStyle name="Normal 35 21" xfId="1833"/>
    <cellStyle name="Normal 35 22" xfId="1834"/>
    <cellStyle name="Normal 35 23" xfId="1835"/>
    <cellStyle name="Normal 35 24" xfId="1836"/>
    <cellStyle name="Normal 35 3" xfId="1837"/>
    <cellStyle name="Normal 35 3 2" xfId="1838"/>
    <cellStyle name="Normal 35 3 3" xfId="1839"/>
    <cellStyle name="Normal 35 4" xfId="1840"/>
    <cellStyle name="Normal 35 4 2" xfId="1841"/>
    <cellStyle name="Normal 35 4 3" xfId="1842"/>
    <cellStyle name="Normal 35 5" xfId="1843"/>
    <cellStyle name="Normal 35 5 2" xfId="1844"/>
    <cellStyle name="Normal 35 5 3" xfId="1845"/>
    <cellStyle name="Normal 35 6" xfId="1846"/>
    <cellStyle name="Normal 35 6 2" xfId="1847"/>
    <cellStyle name="Normal 35 6 3" xfId="1848"/>
    <cellStyle name="Normal 35 7" xfId="1849"/>
    <cellStyle name="Normal 35 7 2" xfId="1850"/>
    <cellStyle name="Normal 35 7 3" xfId="1851"/>
    <cellStyle name="Normal 35 8" xfId="1852"/>
    <cellStyle name="Normal 35 8 2" xfId="1853"/>
    <cellStyle name="Normal 35 8 3" xfId="1854"/>
    <cellStyle name="Normal 35 9" xfId="1855"/>
    <cellStyle name="Normal 35 9 2" xfId="1856"/>
    <cellStyle name="Normal 35 9 3" xfId="1857"/>
    <cellStyle name="Normal 36 10" xfId="1858"/>
    <cellStyle name="Normal 36 11" xfId="1859"/>
    <cellStyle name="Normal 36 12" xfId="1860"/>
    <cellStyle name="Normal 36 13" xfId="1861"/>
    <cellStyle name="Normal 36 14" xfId="1862"/>
    <cellStyle name="Normal 36 15" xfId="1863"/>
    <cellStyle name="Normal 36 16" xfId="1864"/>
    <cellStyle name="Normal 36 2" xfId="1865"/>
    <cellStyle name="Normal 36 3" xfId="1866"/>
    <cellStyle name="Normal 36 4" xfId="1867"/>
    <cellStyle name="Normal 36 5" xfId="1868"/>
    <cellStyle name="Normal 36 6" xfId="1869"/>
    <cellStyle name="Normal 36 7" xfId="1870"/>
    <cellStyle name="Normal 36 8" xfId="1871"/>
    <cellStyle name="Normal 36 9" xfId="1872"/>
    <cellStyle name="Normal 37" xfId="1873"/>
    <cellStyle name="Normal 37 2" xfId="1874"/>
    <cellStyle name="Normal 38" xfId="1875"/>
    <cellStyle name="Normal 38 2" xfId="1876"/>
    <cellStyle name="Normal 39" xfId="1877"/>
    <cellStyle name="Normal 39 2" xfId="1878"/>
    <cellStyle name="Normal 39 3" xfId="1879"/>
    <cellStyle name="Normal 4" xfId="8"/>
    <cellStyle name="Normal 4 10" xfId="36"/>
    <cellStyle name="Normal 4 10 2" xfId="1880"/>
    <cellStyle name="Normal 4 10 3" xfId="1881"/>
    <cellStyle name="Normal 4 11" xfId="40"/>
    <cellStyle name="Normal 4 11 2" xfId="1882"/>
    <cellStyle name="Normal 4 11 3" xfId="1883"/>
    <cellStyle name="Normal 4 12" xfId="38"/>
    <cellStyle name="Normal 4 12 2" xfId="1884"/>
    <cellStyle name="Normal 4 12 3" xfId="1885"/>
    <cellStyle name="Normal 4 13" xfId="44"/>
    <cellStyle name="Normal 4 13 2" xfId="1886"/>
    <cellStyle name="Normal 4 13 3" xfId="1887"/>
    <cellStyle name="Normal 4 14" xfId="53"/>
    <cellStyle name="Normal 4 14 2" xfId="1888"/>
    <cellStyle name="Normal 4 14 3" xfId="1889"/>
    <cellStyle name="Normal 4 15" xfId="43"/>
    <cellStyle name="Normal 4 15 2" xfId="1890"/>
    <cellStyle name="Normal 4 15 3" xfId="1891"/>
    <cellStyle name="Normal 4 16" xfId="54"/>
    <cellStyle name="Normal 4 16 2" xfId="1892"/>
    <cellStyle name="Normal 4 16 3" xfId="1893"/>
    <cellStyle name="Normal 4 17" xfId="55"/>
    <cellStyle name="Normal 4 17 2" xfId="1894"/>
    <cellStyle name="Normal 4 17 3" xfId="1895"/>
    <cellStyle name="Normal 4 18" xfId="57"/>
    <cellStyle name="Normal 4 18 2" xfId="1896"/>
    <cellStyle name="Normal 4 18 3" xfId="1897"/>
    <cellStyle name="Normal 4 19" xfId="58"/>
    <cellStyle name="Normal 4 19 2" xfId="1898"/>
    <cellStyle name="Normal 4 19 3" xfId="1899"/>
    <cellStyle name="Normal 4 2" xfId="12"/>
    <cellStyle name="Normal 4 2 10" xfId="46"/>
    <cellStyle name="Normal 4 2 11" xfId="47"/>
    <cellStyle name="Normal 4 2 12" xfId="52"/>
    <cellStyle name="Normal 4 2 13" xfId="41"/>
    <cellStyle name="Normal 4 2 14" xfId="45"/>
    <cellStyle name="Normal 4 2 15" xfId="42"/>
    <cellStyle name="Normal 4 2 16" xfId="56"/>
    <cellStyle name="Normal 4 2 17" xfId="51"/>
    <cellStyle name="Normal 4 2 18" xfId="62"/>
    <cellStyle name="Normal 4 2 19" xfId="64"/>
    <cellStyle name="Normal 4 2 2" xfId="17"/>
    <cellStyle name="Normal 4 2 2 2" xfId="190"/>
    <cellStyle name="Normal 4 2 2 3" xfId="1900"/>
    <cellStyle name="Normal 4 2 20" xfId="66"/>
    <cellStyle name="Normal 4 2 21" xfId="223"/>
    <cellStyle name="Normal 4 2 3" xfId="30"/>
    <cellStyle name="Normal 4 2 3 2" xfId="191"/>
    <cellStyle name="Normal 4 2 4" xfId="31"/>
    <cellStyle name="Normal 4 2 4 2" xfId="192"/>
    <cellStyle name="Normal 4 2 5" xfId="37"/>
    <cellStyle name="Normal 4 2 5 2" xfId="1901"/>
    <cellStyle name="Normal 4 2 6" xfId="39"/>
    <cellStyle name="Normal 4 2 7" xfId="34"/>
    <cellStyle name="Normal 4 2 8" xfId="48"/>
    <cellStyle name="Normal 4 2 9" xfId="50"/>
    <cellStyle name="Normal 4 20" xfId="59"/>
    <cellStyle name="Normal 4 20 2" xfId="1902"/>
    <cellStyle name="Normal 4 20 3" xfId="1903"/>
    <cellStyle name="Normal 4 21" xfId="60"/>
    <cellStyle name="Normal 4 21 2" xfId="1904"/>
    <cellStyle name="Normal 4 21 3" xfId="1905"/>
    <cellStyle name="Normal 4 22" xfId="49"/>
    <cellStyle name="Normal 4 22 2" xfId="1906"/>
    <cellStyle name="Normal 4 22 3" xfId="1907"/>
    <cellStyle name="Normal 4 23" xfId="61"/>
    <cellStyle name="Normal 4 23 2" xfId="1908"/>
    <cellStyle name="Normal 4 23 3" xfId="1909"/>
    <cellStyle name="Normal 4 24" xfId="63"/>
    <cellStyle name="Normal 4 24 2" xfId="1910"/>
    <cellStyle name="Normal 4 24 3" xfId="1911"/>
    <cellStyle name="Normal 4 25" xfId="65"/>
    <cellStyle name="Normal 4 25 2" xfId="1912"/>
    <cellStyle name="Normal 4 25 3" xfId="1913"/>
    <cellStyle name="Normal 4 26" xfId="11"/>
    <cellStyle name="Normal 4 27" xfId="1914"/>
    <cellStyle name="Normal 4 28" xfId="1915"/>
    <cellStyle name="Normal 4 29" xfId="1916"/>
    <cellStyle name="Normal 4 3" xfId="13"/>
    <cellStyle name="Normal 4 3 2" xfId="193"/>
    <cellStyle name="Normal 4 3 2 2" xfId="1917"/>
    <cellStyle name="Normal 4 3 3" xfId="1918"/>
    <cellStyle name="Normal 4 3 3 2" xfId="1919"/>
    <cellStyle name="Normal 4 3 4" xfId="1920"/>
    <cellStyle name="Normal 4 3 5" xfId="1921"/>
    <cellStyle name="Normal 4 3 6" xfId="1922"/>
    <cellStyle name="Normal 4 30" xfId="1923"/>
    <cellStyle name="Normal 4 31" xfId="1924"/>
    <cellStyle name="Normal 4 32" xfId="1925"/>
    <cellStyle name="Normal 4 33" xfId="1926"/>
    <cellStyle name="Normal 4 34" xfId="1927"/>
    <cellStyle name="Normal 4 35" xfId="1928"/>
    <cellStyle name="Normal 4 36" xfId="1929"/>
    <cellStyle name="Normal 4 37" xfId="1930"/>
    <cellStyle name="Normal 4 38" xfId="1931"/>
    <cellStyle name="Normal 4 39" xfId="1932"/>
    <cellStyle name="Normal 4 4" xfId="25"/>
    <cellStyle name="Normal 4 4 2" xfId="194"/>
    <cellStyle name="Normal 4 4 3" xfId="1933"/>
    <cellStyle name="Normal 4 40" xfId="1934"/>
    <cellStyle name="Normal 4 41" xfId="1935"/>
    <cellStyle name="Normal 4 41 2" xfId="1936"/>
    <cellStyle name="Normal 4 41 3" xfId="1937"/>
    <cellStyle name="Normal 4 42" xfId="1938"/>
    <cellStyle name="Normal 4 42 2" xfId="1939"/>
    <cellStyle name="Normal 4 42 3" xfId="1940"/>
    <cellStyle name="Normal 4 43" xfId="1941"/>
    <cellStyle name="Normal 4 44" xfId="1942"/>
    <cellStyle name="Normal 4 45" xfId="1943"/>
    <cellStyle name="Normal 4 46" xfId="1944"/>
    <cellStyle name="Normal 4 5" xfId="27"/>
    <cellStyle name="Normal 4 5 2" xfId="195"/>
    <cellStyle name="Normal 4 5 3" xfId="1945"/>
    <cellStyle name="Normal 4 6" xfId="28"/>
    <cellStyle name="Normal 4 6 2" xfId="1946"/>
    <cellStyle name="Normal 4 6 3" xfId="1947"/>
    <cellStyle name="Normal 4 7" xfId="33"/>
    <cellStyle name="Normal 4 7 2" xfId="1948"/>
    <cellStyle name="Normal 4 7 3" xfId="1949"/>
    <cellStyle name="Normal 4 8" xfId="32"/>
    <cellStyle name="Normal 4 8 2" xfId="1950"/>
    <cellStyle name="Normal 4 8 3" xfId="1951"/>
    <cellStyle name="Normal 4 9" xfId="29"/>
    <cellStyle name="Normal 4 9 2" xfId="1952"/>
    <cellStyle name="Normal 4 9 3" xfId="1953"/>
    <cellStyle name="Normal 40" xfId="1954"/>
    <cellStyle name="Normal 40 2" xfId="1955"/>
    <cellStyle name="Normal 40 3" xfId="1956"/>
    <cellStyle name="Normal 41" xfId="1957"/>
    <cellStyle name="Normal 41 2" xfId="1958"/>
    <cellStyle name="Normal 41 3" xfId="1959"/>
    <cellStyle name="Normal 42" xfId="1960"/>
    <cellStyle name="Normal 42 2" xfId="1961"/>
    <cellStyle name="Normal 42 3" xfId="1962"/>
    <cellStyle name="Normal 5" xfId="9"/>
    <cellStyle name="Normal 5 10" xfId="1963"/>
    <cellStyle name="Normal 5 10 2" xfId="1964"/>
    <cellStyle name="Normal 5 10 3" xfId="1965"/>
    <cellStyle name="Normal 5 10 4" xfId="1966"/>
    <cellStyle name="Normal 5 11" xfId="1967"/>
    <cellStyle name="Normal 5 11 2" xfId="1968"/>
    <cellStyle name="Normal 5 11 3" xfId="1969"/>
    <cellStyle name="Normal 5 12" xfId="1970"/>
    <cellStyle name="Normal 5 12 2" xfId="1971"/>
    <cellStyle name="Normal 5 12 3" xfId="1972"/>
    <cellStyle name="Normal 5 13" xfId="1973"/>
    <cellStyle name="Normal 5 13 2" xfId="1974"/>
    <cellStyle name="Normal 5 13 3" xfId="1975"/>
    <cellStyle name="Normal 5 14" xfId="1976"/>
    <cellStyle name="Normal 5 14 2" xfId="1977"/>
    <cellStyle name="Normal 5 14 3" xfId="1978"/>
    <cellStyle name="Normal 5 15" xfId="1979"/>
    <cellStyle name="Normal 5 15 2" xfId="1980"/>
    <cellStyle name="Normal 5 15 3" xfId="1981"/>
    <cellStyle name="Normal 5 16" xfId="1982"/>
    <cellStyle name="Normal 5 16 2" xfId="1983"/>
    <cellStyle name="Normal 5 16 3" xfId="1984"/>
    <cellStyle name="Normal 5 17" xfId="1985"/>
    <cellStyle name="Normal 5 17 2" xfId="1986"/>
    <cellStyle name="Normal 5 17 3" xfId="1987"/>
    <cellStyle name="Normal 5 18" xfId="1988"/>
    <cellStyle name="Normal 5 18 2" xfId="1989"/>
    <cellStyle name="Normal 5 18 3" xfId="1990"/>
    <cellStyle name="Normal 5 19" xfId="1991"/>
    <cellStyle name="Normal 5 19 2" xfId="1992"/>
    <cellStyle name="Normal 5 19 3" xfId="1993"/>
    <cellStyle name="Normal 5 2" xfId="139"/>
    <cellStyle name="Normal 5 2 2" xfId="196"/>
    <cellStyle name="Normal 5 2 2 2" xfId="1994"/>
    <cellStyle name="Normal 5 2 2 3" xfId="1995"/>
    <cellStyle name="Normal 5 2 3" xfId="1996"/>
    <cellStyle name="Normal 5 2 4" xfId="1997"/>
    <cellStyle name="Normal 5 20" xfId="1998"/>
    <cellStyle name="Normal 5 20 2" xfId="1999"/>
    <cellStyle name="Normal 5 20 3" xfId="2000"/>
    <cellStyle name="Normal 5 21" xfId="2001"/>
    <cellStyle name="Normal 5 21 2" xfId="2002"/>
    <cellStyle name="Normal 5 21 3" xfId="2003"/>
    <cellStyle name="Normal 5 22" xfId="2004"/>
    <cellStyle name="Normal 5 23" xfId="2005"/>
    <cellStyle name="Normal 5 24" xfId="2006"/>
    <cellStyle name="Normal 5 25" xfId="2007"/>
    <cellStyle name="Normal 5 25 2" xfId="2008"/>
    <cellStyle name="Normal 5 25 3" xfId="2009"/>
    <cellStyle name="Normal 5 26" xfId="2010"/>
    <cellStyle name="Normal 5 26 2" xfId="2011"/>
    <cellStyle name="Normal 5 26 3" xfId="2012"/>
    <cellStyle name="Normal 5 27" xfId="2013"/>
    <cellStyle name="Normal 5 27 2" xfId="2014"/>
    <cellStyle name="Normal 5 27 3" xfId="2015"/>
    <cellStyle name="Normal 5 28" xfId="2016"/>
    <cellStyle name="Normal 5 28 2" xfId="2017"/>
    <cellStyle name="Normal 5 28 3" xfId="2018"/>
    <cellStyle name="Normal 5 29" xfId="2019"/>
    <cellStyle name="Normal 5 29 2" xfId="2020"/>
    <cellStyle name="Normal 5 29 3" xfId="2021"/>
    <cellStyle name="Normal 5 3" xfId="197"/>
    <cellStyle name="Normal 5 3 2" xfId="2022"/>
    <cellStyle name="Normal 5 3 3" xfId="2023"/>
    <cellStyle name="Normal 5 30" xfId="2024"/>
    <cellStyle name="Normal 5 30 2" xfId="2025"/>
    <cellStyle name="Normal 5 30 3" xfId="2026"/>
    <cellStyle name="Normal 5 31" xfId="2027"/>
    <cellStyle name="Normal 5 31 2" xfId="2028"/>
    <cellStyle name="Normal 5 31 3" xfId="2029"/>
    <cellStyle name="Normal 5 32" xfId="2030"/>
    <cellStyle name="Normal 5 32 2" xfId="2031"/>
    <cellStyle name="Normal 5 32 3" xfId="2032"/>
    <cellStyle name="Normal 5 33" xfId="2033"/>
    <cellStyle name="Normal 5 34" xfId="2034"/>
    <cellStyle name="Normal 5 35" xfId="2035"/>
    <cellStyle name="Normal 5 36" xfId="2036"/>
    <cellStyle name="Normal 5 37" xfId="2037"/>
    <cellStyle name="Normal 5 38" xfId="2038"/>
    <cellStyle name="Normal 5 39" xfId="2039"/>
    <cellStyle name="Normal 5 39 2" xfId="2040"/>
    <cellStyle name="Normal 5 39 3" xfId="2041"/>
    <cellStyle name="Normal 5 4" xfId="198"/>
    <cellStyle name="Normal 5 4 2" xfId="2042"/>
    <cellStyle name="Normal 5 4 3" xfId="2043"/>
    <cellStyle name="Normal 5 4 4" xfId="2044"/>
    <cellStyle name="Normal 5 4 5" xfId="2045"/>
    <cellStyle name="Normal 5 40" xfId="2046"/>
    <cellStyle name="Normal 5 40 2" xfId="2047"/>
    <cellStyle name="Normal 5 40 3" xfId="2048"/>
    <cellStyle name="Normal 5 41" xfId="2049"/>
    <cellStyle name="Normal 5 41 2" xfId="2050"/>
    <cellStyle name="Normal 5 41 3" xfId="2051"/>
    <cellStyle name="Normal 5 42" xfId="2052"/>
    <cellStyle name="Normal 5 42 2" xfId="2053"/>
    <cellStyle name="Normal 5 42 3" xfId="2054"/>
    <cellStyle name="Normal 5 43" xfId="2055"/>
    <cellStyle name="Normal 5 43 2" xfId="2056"/>
    <cellStyle name="Normal 5 43 3" xfId="2057"/>
    <cellStyle name="Normal 5 44" xfId="2058"/>
    <cellStyle name="Normal 5 44 2" xfId="2059"/>
    <cellStyle name="Normal 5 44 3" xfId="2060"/>
    <cellStyle name="Normal 5 45" xfId="2061"/>
    <cellStyle name="Normal 5 45 2" xfId="2062"/>
    <cellStyle name="Normal 5 45 3" xfId="2063"/>
    <cellStyle name="Normal 5 46" xfId="2064"/>
    <cellStyle name="Normal 5 46 2" xfId="2065"/>
    <cellStyle name="Normal 5 46 3" xfId="2066"/>
    <cellStyle name="Normal 5 47" xfId="2067"/>
    <cellStyle name="Normal 5 47 2" xfId="2068"/>
    <cellStyle name="Normal 5 47 3" xfId="2069"/>
    <cellStyle name="Normal 5 48" xfId="2070"/>
    <cellStyle name="Normal 5 48 2" xfId="2071"/>
    <cellStyle name="Normal 5 48 3" xfId="2072"/>
    <cellStyle name="Normal 5 49" xfId="2073"/>
    <cellStyle name="Normal 5 49 2" xfId="2074"/>
    <cellStyle name="Normal 5 49 3" xfId="2075"/>
    <cellStyle name="Normal 5 5" xfId="220"/>
    <cellStyle name="Normal 5 5 2" xfId="2076"/>
    <cellStyle name="Normal 5 5 3" xfId="2077"/>
    <cellStyle name="Normal 5 5 4" xfId="2078"/>
    <cellStyle name="Normal 5 5 5" xfId="2079"/>
    <cellStyle name="Normal 5 50" xfId="2080"/>
    <cellStyle name="Normal 5 50 2" xfId="2081"/>
    <cellStyle name="Normal 5 50 3" xfId="2082"/>
    <cellStyle name="Normal 5 51" xfId="2083"/>
    <cellStyle name="Normal 5 52" xfId="2084"/>
    <cellStyle name="Normal 5 53" xfId="2085"/>
    <cellStyle name="Normal 5 54" xfId="2086"/>
    <cellStyle name="Normal 5 55" xfId="2087"/>
    <cellStyle name="Normal 5 6" xfId="2088"/>
    <cellStyle name="Normal 5 6 2" xfId="2089"/>
    <cellStyle name="Normal 5 6 3" xfId="2090"/>
    <cellStyle name="Normal 5 6 4" xfId="2091"/>
    <cellStyle name="Normal 5 7" xfId="2092"/>
    <cellStyle name="Normal 5 7 2" xfId="2093"/>
    <cellStyle name="Normal 5 7 3" xfId="2094"/>
    <cellStyle name="Normal 5 7 4" xfId="2095"/>
    <cellStyle name="Normal 5 8" xfId="2096"/>
    <cellStyle name="Normal 5 8 2" xfId="2097"/>
    <cellStyle name="Normal 5 8 3" xfId="2098"/>
    <cellStyle name="Normal 5 8 4" xfId="2099"/>
    <cellStyle name="Normal 5 9" xfId="2100"/>
    <cellStyle name="Normal 5 9 2" xfId="2101"/>
    <cellStyle name="Normal 5 9 3" xfId="2102"/>
    <cellStyle name="Normal 5 9 4" xfId="2103"/>
    <cellStyle name="Normal 6" xfId="18"/>
    <cellStyle name="Normal 6 10" xfId="2104"/>
    <cellStyle name="Normal 6 10 2" xfId="2105"/>
    <cellStyle name="Normal 6 10 3" xfId="2106"/>
    <cellStyle name="Normal 6 10 4" xfId="2107"/>
    <cellStyle name="Normal 6 11" xfId="2108"/>
    <cellStyle name="Normal 6 11 2" xfId="2109"/>
    <cellStyle name="Normal 6 11 3" xfId="2110"/>
    <cellStyle name="Normal 6 11 4" xfId="2111"/>
    <cellStyle name="Normal 6 12" xfId="2112"/>
    <cellStyle name="Normal 6 12 2" xfId="2113"/>
    <cellStyle name="Normal 6 12 3" xfId="2114"/>
    <cellStyle name="Normal 6 13" xfId="2115"/>
    <cellStyle name="Normal 6 13 2" xfId="2116"/>
    <cellStyle name="Normal 6 13 3" xfId="2117"/>
    <cellStyle name="Normal 6 14" xfId="2118"/>
    <cellStyle name="Normal 6 14 2" xfId="2119"/>
    <cellStyle name="Normal 6 14 3" xfId="2120"/>
    <cellStyle name="Normal 6 15" xfId="2121"/>
    <cellStyle name="Normal 6 15 2" xfId="2122"/>
    <cellStyle name="Normal 6 15 3" xfId="2123"/>
    <cellStyle name="Normal 6 16" xfId="2124"/>
    <cellStyle name="Normal 6 16 2" xfId="2125"/>
    <cellStyle name="Normal 6 16 3" xfId="2126"/>
    <cellStyle name="Normal 6 17" xfId="2127"/>
    <cellStyle name="Normal 6 17 2" xfId="2128"/>
    <cellStyle name="Normal 6 17 3" xfId="2129"/>
    <cellStyle name="Normal 6 18" xfId="2130"/>
    <cellStyle name="Normal 6 18 2" xfId="2131"/>
    <cellStyle name="Normal 6 18 3" xfId="2132"/>
    <cellStyle name="Normal 6 19" xfId="2133"/>
    <cellStyle name="Normal 6 19 2" xfId="2134"/>
    <cellStyle name="Normal 6 19 3" xfId="2135"/>
    <cellStyle name="Normal 6 2" xfId="140"/>
    <cellStyle name="Normal 6 2 10" xfId="2136"/>
    <cellStyle name="Normal 6 2 11" xfId="2137"/>
    <cellStyle name="Normal 6 2 12" xfId="2138"/>
    <cellStyle name="Normal 6 2 13" xfId="2139"/>
    <cellStyle name="Normal 6 2 14" xfId="2140"/>
    <cellStyle name="Normal 6 2 15" xfId="2141"/>
    <cellStyle name="Normal 6 2 16" xfId="2142"/>
    <cellStyle name="Normal 6 2 17" xfId="2143"/>
    <cellStyle name="Normal 6 2 2" xfId="199"/>
    <cellStyle name="Normal 6 2 3" xfId="2144"/>
    <cellStyle name="Normal 6 2 4" xfId="2145"/>
    <cellStyle name="Normal 6 2 5" xfId="2146"/>
    <cellStyle name="Normal 6 2 6" xfId="2147"/>
    <cellStyle name="Normal 6 2 7" xfId="2148"/>
    <cellStyle name="Normal 6 2 8" xfId="2149"/>
    <cellStyle name="Normal 6 2 9" xfId="2150"/>
    <cellStyle name="Normal 6 20" xfId="2151"/>
    <cellStyle name="Normal 6 20 2" xfId="2152"/>
    <cellStyle name="Normal 6 20 3" xfId="2153"/>
    <cellStyle name="Normal 6 21" xfId="2154"/>
    <cellStyle name="Normal 6 21 2" xfId="2155"/>
    <cellStyle name="Normal 6 21 3" xfId="2156"/>
    <cellStyle name="Normal 6 22" xfId="2157"/>
    <cellStyle name="Normal 6 22 2" xfId="2158"/>
    <cellStyle name="Normal 6 22 3" xfId="2159"/>
    <cellStyle name="Normal 6 23" xfId="2160"/>
    <cellStyle name="Normal 6 24" xfId="2161"/>
    <cellStyle name="Normal 6 25" xfId="2162"/>
    <cellStyle name="Normal 6 26" xfId="2163"/>
    <cellStyle name="Normal 6 27" xfId="2164"/>
    <cellStyle name="Normal 6 28" xfId="2165"/>
    <cellStyle name="Normal 6 29" xfId="2166"/>
    <cellStyle name="Normal 6 3" xfId="200"/>
    <cellStyle name="Normal 6 3 10" xfId="2167"/>
    <cellStyle name="Normal 6 3 11" xfId="2168"/>
    <cellStyle name="Normal 6 3 12" xfId="2169"/>
    <cellStyle name="Normal 6 3 13" xfId="2170"/>
    <cellStyle name="Normal 6 3 14" xfId="2171"/>
    <cellStyle name="Normal 6 3 15" xfId="2172"/>
    <cellStyle name="Normal 6 3 16" xfId="2173"/>
    <cellStyle name="Normal 6 3 17" xfId="2174"/>
    <cellStyle name="Normal 6 3 2" xfId="2175"/>
    <cellStyle name="Normal 6 3 3" xfId="2176"/>
    <cellStyle name="Normal 6 3 4" xfId="2177"/>
    <cellStyle name="Normal 6 3 5" xfId="2178"/>
    <cellStyle name="Normal 6 3 6" xfId="2179"/>
    <cellStyle name="Normal 6 3 7" xfId="2180"/>
    <cellStyle name="Normal 6 3 8" xfId="2181"/>
    <cellStyle name="Normal 6 3 9" xfId="2182"/>
    <cellStyle name="Normal 6 30" xfId="2183"/>
    <cellStyle name="Normal 6 4" xfId="201"/>
    <cellStyle name="Normal 6 4 10" xfId="2184"/>
    <cellStyle name="Normal 6 4 11" xfId="2185"/>
    <cellStyle name="Normal 6 4 12" xfId="2186"/>
    <cellStyle name="Normal 6 4 13" xfId="2187"/>
    <cellStyle name="Normal 6 4 14" xfId="2188"/>
    <cellStyle name="Normal 6 4 15" xfId="2189"/>
    <cellStyle name="Normal 6 4 16" xfId="2190"/>
    <cellStyle name="Normal 6 4 17" xfId="2191"/>
    <cellStyle name="Normal 6 4 2" xfId="2192"/>
    <cellStyle name="Normal 6 4 3" xfId="2193"/>
    <cellStyle name="Normal 6 4 4" xfId="2194"/>
    <cellStyle name="Normal 6 4 5" xfId="2195"/>
    <cellStyle name="Normal 6 4 6" xfId="2196"/>
    <cellStyle name="Normal 6 4 7" xfId="2197"/>
    <cellStyle name="Normal 6 4 8" xfId="2198"/>
    <cellStyle name="Normal 6 4 9" xfId="2199"/>
    <cellStyle name="Normal 6 5" xfId="202"/>
    <cellStyle name="Normal 6 5 10" xfId="2200"/>
    <cellStyle name="Normal 6 5 11" xfId="2201"/>
    <cellStyle name="Normal 6 5 12" xfId="2202"/>
    <cellStyle name="Normal 6 5 13" xfId="2203"/>
    <cellStyle name="Normal 6 5 14" xfId="2204"/>
    <cellStyle name="Normal 6 5 15" xfId="2205"/>
    <cellStyle name="Normal 6 5 16" xfId="2206"/>
    <cellStyle name="Normal 6 5 17" xfId="2207"/>
    <cellStyle name="Normal 6 5 2" xfId="2208"/>
    <cellStyle name="Normal 6 5 3" xfId="2209"/>
    <cellStyle name="Normal 6 5 4" xfId="2210"/>
    <cellStyle name="Normal 6 5 5" xfId="2211"/>
    <cellStyle name="Normal 6 5 6" xfId="2212"/>
    <cellStyle name="Normal 6 5 7" xfId="2213"/>
    <cellStyle name="Normal 6 5 8" xfId="2214"/>
    <cellStyle name="Normal 6 5 9" xfId="2215"/>
    <cellStyle name="Normal 6 6" xfId="2216"/>
    <cellStyle name="Normal 6 6 10" xfId="2217"/>
    <cellStyle name="Normal 6 6 11" xfId="2218"/>
    <cellStyle name="Normal 6 6 12" xfId="2219"/>
    <cellStyle name="Normal 6 6 13" xfId="2220"/>
    <cellStyle name="Normal 6 6 14" xfId="2221"/>
    <cellStyle name="Normal 6 6 15" xfId="2222"/>
    <cellStyle name="Normal 6 6 16" xfId="2223"/>
    <cellStyle name="Normal 6 6 17" xfId="2224"/>
    <cellStyle name="Normal 6 6 2" xfId="2225"/>
    <cellStyle name="Normal 6 6 3" xfId="2226"/>
    <cellStyle name="Normal 6 6 4" xfId="2227"/>
    <cellStyle name="Normal 6 6 5" xfId="2228"/>
    <cellStyle name="Normal 6 6 6" xfId="2229"/>
    <cellStyle name="Normal 6 6 7" xfId="2230"/>
    <cellStyle name="Normal 6 6 8" xfId="2231"/>
    <cellStyle name="Normal 6 6 9" xfId="2232"/>
    <cellStyle name="Normal 6 7" xfId="2233"/>
    <cellStyle name="Normal 6 7 10" xfId="2234"/>
    <cellStyle name="Normal 6 7 11" xfId="2235"/>
    <cellStyle name="Normal 6 7 12" xfId="2236"/>
    <cellStyle name="Normal 6 7 13" xfId="2237"/>
    <cellStyle name="Normal 6 7 14" xfId="2238"/>
    <cellStyle name="Normal 6 7 15" xfId="2239"/>
    <cellStyle name="Normal 6 7 16" xfId="2240"/>
    <cellStyle name="Normal 6 7 17" xfId="2241"/>
    <cellStyle name="Normal 6 7 2" xfId="2242"/>
    <cellStyle name="Normal 6 7 3" xfId="2243"/>
    <cellStyle name="Normal 6 7 4" xfId="2244"/>
    <cellStyle name="Normal 6 7 5" xfId="2245"/>
    <cellStyle name="Normal 6 7 6" xfId="2246"/>
    <cellStyle name="Normal 6 7 7" xfId="2247"/>
    <cellStyle name="Normal 6 7 8" xfId="2248"/>
    <cellStyle name="Normal 6 7 9" xfId="2249"/>
    <cellStyle name="Normal 6 8" xfId="2250"/>
    <cellStyle name="Normal 6 8 2" xfId="2251"/>
    <cellStyle name="Normal 6 8 3" xfId="2252"/>
    <cellStyle name="Normal 6 8 4" xfId="2253"/>
    <cellStyle name="Normal 6 9" xfId="2254"/>
    <cellStyle name="Normal 6 9 2" xfId="2255"/>
    <cellStyle name="Normal 6 9 3" xfId="2256"/>
    <cellStyle name="Normal 6 9 4" xfId="2257"/>
    <cellStyle name="Normal 7" xfId="141"/>
    <cellStyle name="Normal 7 10" xfId="2258"/>
    <cellStyle name="Normal 7 10 2" xfId="2259"/>
    <cellStyle name="Normal 7 10 3" xfId="2260"/>
    <cellStyle name="Normal 7 11" xfId="2261"/>
    <cellStyle name="Normal 7 11 2" xfId="2262"/>
    <cellStyle name="Normal 7 11 3" xfId="2263"/>
    <cellStyle name="Normal 7 12" xfId="2264"/>
    <cellStyle name="Normal 7 12 2" xfId="2265"/>
    <cellStyle name="Normal 7 12 3" xfId="2266"/>
    <cellStyle name="Normal 7 13" xfId="2267"/>
    <cellStyle name="Normal 7 13 2" xfId="2268"/>
    <cellStyle name="Normal 7 13 3" xfId="2269"/>
    <cellStyle name="Normal 7 14" xfId="2270"/>
    <cellStyle name="Normal 7 14 2" xfId="2271"/>
    <cellStyle name="Normal 7 14 3" xfId="2272"/>
    <cellStyle name="Normal 7 15" xfId="2273"/>
    <cellStyle name="Normal 7 15 2" xfId="2274"/>
    <cellStyle name="Normal 7 15 3" xfId="2275"/>
    <cellStyle name="Normal 7 16" xfId="2276"/>
    <cellStyle name="Normal 7 16 2" xfId="2277"/>
    <cellStyle name="Normal 7 16 3" xfId="2278"/>
    <cellStyle name="Normal 7 17" xfId="2279"/>
    <cellStyle name="Normal 7 18" xfId="2280"/>
    <cellStyle name="Normal 7 19" xfId="2281"/>
    <cellStyle name="Normal 7 2" xfId="142"/>
    <cellStyle name="Normal 7 2 2" xfId="143"/>
    <cellStyle name="Normal 7 2 3" xfId="204"/>
    <cellStyle name="Normal 7 20" xfId="2282"/>
    <cellStyle name="Normal 7 21" xfId="2283"/>
    <cellStyle name="Normal 7 22" xfId="2284"/>
    <cellStyle name="Normal 7 23" xfId="2285"/>
    <cellStyle name="Normal 7 3" xfId="205"/>
    <cellStyle name="Normal 7 3 2" xfId="2286"/>
    <cellStyle name="Normal 7 3 3" xfId="2287"/>
    <cellStyle name="Normal 7 4" xfId="206"/>
    <cellStyle name="Normal 7 4 2" xfId="2288"/>
    <cellStyle name="Normal 7 4 3" xfId="2289"/>
    <cellStyle name="Normal 7 5" xfId="207"/>
    <cellStyle name="Normal 7 5 2" xfId="2290"/>
    <cellStyle name="Normal 7 5 3" xfId="2291"/>
    <cellStyle name="Normal 7 6" xfId="203"/>
    <cellStyle name="Normal 7 6 2" xfId="2292"/>
    <cellStyle name="Normal 7 6 3" xfId="2293"/>
    <cellStyle name="Normal 7 7" xfId="2294"/>
    <cellStyle name="Normal 7 7 2" xfId="2295"/>
    <cellStyle name="Normal 7 7 3" xfId="2296"/>
    <cellStyle name="Normal 7 8" xfId="2297"/>
    <cellStyle name="Normal 7 8 2" xfId="2298"/>
    <cellStyle name="Normal 7 8 3" xfId="2299"/>
    <cellStyle name="Normal 7 9" xfId="2300"/>
    <cellStyle name="Normal 7 9 2" xfId="2301"/>
    <cellStyle name="Normal 7 9 3" xfId="2302"/>
    <cellStyle name="Normal 8" xfId="144"/>
    <cellStyle name="Normal 8 2" xfId="145"/>
    <cellStyle name="Normal 8 3" xfId="176"/>
    <cellStyle name="Normal 8 4" xfId="2303"/>
    <cellStyle name="Normal 9" xfId="146"/>
    <cellStyle name="Normal 9 10" xfId="2304"/>
    <cellStyle name="Normal 9 10 2" xfId="2305"/>
    <cellStyle name="Normal 9 10 3" xfId="2306"/>
    <cellStyle name="Normal 9 11" xfId="2307"/>
    <cellStyle name="Normal 9 11 2" xfId="2308"/>
    <cellStyle name="Normal 9 11 3" xfId="2309"/>
    <cellStyle name="Normal 9 12" xfId="2310"/>
    <cellStyle name="Normal 9 12 2" xfId="2311"/>
    <cellStyle name="Normal 9 12 3" xfId="2312"/>
    <cellStyle name="Normal 9 13" xfId="2313"/>
    <cellStyle name="Normal 9 13 2" xfId="2314"/>
    <cellStyle name="Normal 9 13 3" xfId="2315"/>
    <cellStyle name="Normal 9 14" xfId="2316"/>
    <cellStyle name="Normal 9 14 2" xfId="2317"/>
    <cellStyle name="Normal 9 14 3" xfId="2318"/>
    <cellStyle name="Normal 9 15" xfId="2319"/>
    <cellStyle name="Normal 9 15 2" xfId="2320"/>
    <cellStyle name="Normal 9 15 3" xfId="2321"/>
    <cellStyle name="Normal 9 16" xfId="2322"/>
    <cellStyle name="Normal 9 16 2" xfId="2323"/>
    <cellStyle name="Normal 9 16 3" xfId="2324"/>
    <cellStyle name="Normal 9 17" xfId="2325"/>
    <cellStyle name="Normal 9 18" xfId="2326"/>
    <cellStyle name="Normal 9 19" xfId="2327"/>
    <cellStyle name="Normal 9 2" xfId="2328"/>
    <cellStyle name="Normal 9 2 2" xfId="2329"/>
    <cellStyle name="Normal 9 2 3" xfId="2330"/>
    <cellStyle name="Normal 9 3" xfId="2331"/>
    <cellStyle name="Normal 9 3 2" xfId="2332"/>
    <cellStyle name="Normal 9 3 3" xfId="2333"/>
    <cellStyle name="Normal 9 4" xfId="2334"/>
    <cellStyle name="Normal 9 4 2" xfId="2335"/>
    <cellStyle name="Normal 9 4 3" xfId="2336"/>
    <cellStyle name="Normal 9 5" xfId="2337"/>
    <cellStyle name="Normal 9 5 2" xfId="2338"/>
    <cellStyle name="Normal 9 5 3" xfId="2339"/>
    <cellStyle name="Normal 9 6" xfId="2340"/>
    <cellStyle name="Normal 9 6 2" xfId="2341"/>
    <cellStyle name="Normal 9 6 3" xfId="2342"/>
    <cellStyle name="Normal 9 7" xfId="2343"/>
    <cellStyle name="Normal 9 7 2" xfId="2344"/>
    <cellStyle name="Normal 9 7 3" xfId="2345"/>
    <cellStyle name="Normal 9 8" xfId="2346"/>
    <cellStyle name="Normal 9 8 2" xfId="2347"/>
    <cellStyle name="Normal 9 8 3" xfId="2348"/>
    <cellStyle name="Normal 9 9" xfId="2349"/>
    <cellStyle name="Normal 9 9 2" xfId="2350"/>
    <cellStyle name="Normal 9 9 3" xfId="2351"/>
    <cellStyle name="Note 2" xfId="147"/>
    <cellStyle name="Note 2 10" xfId="2352"/>
    <cellStyle name="Note 2 11" xfId="2353"/>
    <cellStyle name="Note 2 12" xfId="2354"/>
    <cellStyle name="Note 2 13" xfId="2355"/>
    <cellStyle name="Note 2 14" xfId="2356"/>
    <cellStyle name="Note 2 15" xfId="2357"/>
    <cellStyle name="Note 2 16" xfId="2358"/>
    <cellStyle name="Note 2 17" xfId="2359"/>
    <cellStyle name="Note 2 18" xfId="2360"/>
    <cellStyle name="Note 2 19" xfId="2361"/>
    <cellStyle name="Note 2 2" xfId="2362"/>
    <cellStyle name="Note 2 20" xfId="2363"/>
    <cellStyle name="Note 2 3" xfId="2364"/>
    <cellStyle name="Note 2 4" xfId="2365"/>
    <cellStyle name="Note 2 5" xfId="2366"/>
    <cellStyle name="Note 2 6" xfId="2367"/>
    <cellStyle name="Note 2 7" xfId="2368"/>
    <cellStyle name="Note 2 8" xfId="2369"/>
    <cellStyle name="Note 2 9" xfId="2370"/>
    <cellStyle name="Note 3" xfId="2371"/>
    <cellStyle name="Note 3 2" xfId="2372"/>
    <cellStyle name="Note 4" xfId="2373"/>
    <cellStyle name="Output 2" xfId="148"/>
    <cellStyle name="Output 2 2" xfId="2374"/>
    <cellStyle name="Output 2 3" xfId="2375"/>
    <cellStyle name="Output 2 4" xfId="2376"/>
    <cellStyle name="Output 2 5" xfId="2377"/>
    <cellStyle name="Output 2 6" xfId="2378"/>
    <cellStyle name="Output 2 7" xfId="2379"/>
    <cellStyle name="Percent 2" xfId="149"/>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150"/>
    <cellStyle name="Percent 2 20" xfId="2390"/>
    <cellStyle name="Percent 2 21" xfId="2391"/>
    <cellStyle name="Percent 2 22" xfId="2392"/>
    <cellStyle name="Percent 2 23" xfId="2393"/>
    <cellStyle name="Percent 2 3" xfId="2394"/>
    <cellStyle name="Percent 2 4" xfId="2395"/>
    <cellStyle name="Percent 2 5" xfId="2396"/>
    <cellStyle name="Percent 2 6" xfId="2397"/>
    <cellStyle name="Percent 2 7" xfId="2398"/>
    <cellStyle name="Percent 2 8" xfId="2399"/>
    <cellStyle name="Percent 2 9" xfId="2400"/>
    <cellStyle name="Percent 3" xfId="2401"/>
    <cellStyle name="Percent 3 2" xfId="2402"/>
    <cellStyle name="Percent 4" xfId="2403"/>
    <cellStyle name="Percent 5" xfId="2404"/>
    <cellStyle name="Percent 5 2" xfId="2405"/>
    <cellStyle name="Percent 6" xfId="2406"/>
    <cellStyle name="Publication_style" xfId="151"/>
    <cellStyle name="Refdb standard" xfId="152"/>
    <cellStyle name="Refdb standard 2" xfId="153"/>
    <cellStyle name="Row_CategoryHeadings" xfId="154"/>
    <cellStyle name="Source" xfId="155"/>
    <cellStyle name="Source 2" xfId="156"/>
    <cellStyle name="Table Cells" xfId="157"/>
    <cellStyle name="Table Column Headings" xfId="158"/>
    <cellStyle name="Table Number" xfId="159"/>
    <cellStyle name="Table Row Headings" xfId="160"/>
    <cellStyle name="Table Title" xfId="161"/>
    <cellStyle name="Table_Name" xfId="162"/>
    <cellStyle name="þ_x001d_ð'&amp;Oý—&amp;Hý_x000b__x0008_—_x000f_h_x0010__x0007__x0001__x0001_" xfId="163"/>
    <cellStyle name="Title 2" xfId="164"/>
    <cellStyle name="Total 2" xfId="165"/>
    <cellStyle name="Total 2 2" xfId="2407"/>
    <cellStyle name="Total 2 3" xfId="2408"/>
    <cellStyle name="Total 2 4" xfId="2409"/>
    <cellStyle name="Total 2 5" xfId="2410"/>
    <cellStyle name="Total 2 6" xfId="2411"/>
    <cellStyle name="Total 2 7" xfId="2412"/>
    <cellStyle name="ts97" xfId="166"/>
    <cellStyle name="u" xfId="167"/>
    <cellStyle name="Undefined" xfId="168"/>
    <cellStyle name="Warning Text 2" xfId="169"/>
    <cellStyle name="Warnings" xfId="170"/>
    <cellStyle name="Warnings 2" xfId="171"/>
    <cellStyle name="Warnings 3" xfId="172"/>
    <cellStyle name="Warnings 3 2" xfId="173"/>
    <cellStyle name="Warnings 4" xfId="174"/>
  </cellStyles>
  <dxfs count="0"/>
  <tableStyles count="0" defaultTableStyle="TableStyleMedium9" defaultPivotStyle="PivotStyleLight16"/>
  <colors>
    <mruColors>
      <color rgb="FFB9D7DB"/>
      <color rgb="FFB9D7E7"/>
      <color rgb="FF3182BD"/>
      <color rgb="FF2D5B75"/>
      <color rgb="FFF2F7F7"/>
      <color rgb="FFB9CDE5"/>
      <color rgb="FF1F497D"/>
      <color rgb="FF3C668C"/>
      <color rgb="FF428666"/>
      <color rgb="FFDDEB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3767361111114"/>
          <c:y val="0.22006249999999999"/>
          <c:w val="0.86006927083333362"/>
          <c:h val="0.75514250000000005"/>
        </c:manualLayout>
      </c:layout>
      <c:barChart>
        <c:barDir val="bar"/>
        <c:grouping val="clustered"/>
        <c:varyColors val="0"/>
        <c:ser>
          <c:idx val="0"/>
          <c:order val="0"/>
          <c:spPr>
            <a:solidFill>
              <a:srgbClr val="B9CDE5"/>
            </a:solidFill>
          </c:spPr>
          <c:invertIfNegative val="0"/>
          <c:dPt>
            <c:idx val="0"/>
            <c:invertIfNegative val="0"/>
            <c:bubble3D val="0"/>
            <c:spPr>
              <a:solidFill>
                <a:srgbClr val="3182BD"/>
              </a:solidFill>
            </c:spPr>
            <c:extLst>
              <c:ext xmlns:c16="http://schemas.microsoft.com/office/drawing/2014/chart" uri="{C3380CC4-5D6E-409C-BE32-E72D297353CC}">
                <c16:uniqueId val="{00000000-2B3C-4E85-942E-8432053216B2}"/>
              </c:ext>
            </c:extLst>
          </c:dPt>
          <c:dPt>
            <c:idx val="1"/>
            <c:invertIfNegative val="0"/>
            <c:bubble3D val="0"/>
            <c:spPr>
              <a:solidFill>
                <a:srgbClr val="3182BD"/>
              </a:solidFill>
            </c:spPr>
            <c:extLst>
              <c:ext xmlns:c16="http://schemas.microsoft.com/office/drawing/2014/chart" uri="{C3380CC4-5D6E-409C-BE32-E72D297353CC}">
                <c16:uniqueId val="{00000001-2B3C-4E85-942E-8432053216B2}"/>
              </c:ext>
            </c:extLst>
          </c:dPt>
          <c:dPt>
            <c:idx val="2"/>
            <c:invertIfNegative val="0"/>
            <c:bubble3D val="0"/>
            <c:spPr>
              <a:solidFill>
                <a:srgbClr val="3182BD"/>
              </a:solidFill>
            </c:spPr>
            <c:extLst>
              <c:ext xmlns:c16="http://schemas.microsoft.com/office/drawing/2014/chart" uri="{C3380CC4-5D6E-409C-BE32-E72D297353CC}">
                <c16:uniqueId val="{00000002-2B3C-4E85-942E-8432053216B2}"/>
              </c:ext>
            </c:extLst>
          </c:dPt>
          <c:dPt>
            <c:idx val="3"/>
            <c:invertIfNegative val="0"/>
            <c:bubble3D val="0"/>
            <c:spPr>
              <a:solidFill>
                <a:srgbClr val="3182BD"/>
              </a:solidFill>
            </c:spPr>
            <c:extLst>
              <c:ext xmlns:c16="http://schemas.microsoft.com/office/drawing/2014/chart" uri="{C3380CC4-5D6E-409C-BE32-E72D297353CC}">
                <c16:uniqueId val="{00000003-2B3C-4E85-942E-8432053216B2}"/>
              </c:ext>
            </c:extLst>
          </c:dPt>
          <c:dPt>
            <c:idx val="4"/>
            <c:invertIfNegative val="0"/>
            <c:bubble3D val="0"/>
            <c:spPr>
              <a:solidFill>
                <a:srgbClr val="B9D7E7"/>
              </a:solidFill>
            </c:spPr>
            <c:extLst>
              <c:ext xmlns:c16="http://schemas.microsoft.com/office/drawing/2014/chart" uri="{C3380CC4-5D6E-409C-BE32-E72D297353CC}">
                <c16:uniqueId val="{00000004-2B3C-4E85-942E-8432053216B2}"/>
              </c:ext>
            </c:extLst>
          </c:dPt>
          <c:dPt>
            <c:idx val="5"/>
            <c:invertIfNegative val="0"/>
            <c:bubble3D val="0"/>
            <c:spPr>
              <a:solidFill>
                <a:srgbClr val="B9D7E7"/>
              </a:solidFill>
            </c:spPr>
            <c:extLst>
              <c:ext xmlns:c16="http://schemas.microsoft.com/office/drawing/2014/chart" uri="{C3380CC4-5D6E-409C-BE32-E72D297353CC}">
                <c16:uniqueId val="{00000005-2B3C-4E85-942E-8432053216B2}"/>
              </c:ext>
            </c:extLst>
          </c:dPt>
          <c:dPt>
            <c:idx val="6"/>
            <c:invertIfNegative val="0"/>
            <c:bubble3D val="0"/>
            <c:spPr>
              <a:solidFill>
                <a:srgbClr val="B9D7E7"/>
              </a:solidFill>
            </c:spPr>
            <c:extLst>
              <c:ext xmlns:c16="http://schemas.microsoft.com/office/drawing/2014/chart" uri="{C3380CC4-5D6E-409C-BE32-E72D297353CC}">
                <c16:uniqueId val="{00000006-2B3C-4E85-942E-8432053216B2}"/>
              </c:ext>
            </c:extLst>
          </c:dPt>
          <c:dPt>
            <c:idx val="7"/>
            <c:invertIfNegative val="0"/>
            <c:bubble3D val="0"/>
            <c:spPr>
              <a:solidFill>
                <a:srgbClr val="B9D7E7"/>
              </a:solidFill>
            </c:spPr>
            <c:extLst>
              <c:ext xmlns:c16="http://schemas.microsoft.com/office/drawing/2014/chart" uri="{C3380CC4-5D6E-409C-BE32-E72D297353CC}">
                <c16:uniqueId val="{00000007-2B3C-4E85-942E-8432053216B2}"/>
              </c:ext>
            </c:extLst>
          </c:dPt>
          <c:dLbls>
            <c:dLbl>
              <c:idx val="0"/>
              <c:tx>
                <c:strRef>
                  <c:f>Interactive!$M$11</c:f>
                  <c:strCache>
                    <c:ptCount val="1"/>
                    <c:pt idx="0">
                      <c:v>33</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{DA1F5206-5625-4F09-BA1E-B6F4C0C97283}</c15:txfldGUID>
                      <c15:f>Interactive!$M$11</c15:f>
                      <c15:dlblFieldTableCache>
                        <c:ptCount val="1"/>
                        <c:pt idx="0">
                          <c:v>33</c:v>
                        </c:pt>
                      </c15:dlblFieldTableCache>
                    </c15:dlblFTEntry>
                  </c15:dlblFieldTable>
                  <c15:showDataLabelsRange val="0"/>
                </c:ext>
                <c:ext xmlns:c16="http://schemas.microsoft.com/office/drawing/2014/chart" uri="{C3380CC4-5D6E-409C-BE32-E72D297353CC}">
                  <c16:uniqueId val="{00000000-2B3C-4E85-942E-8432053216B2}"/>
                </c:ext>
              </c:extLst>
            </c:dLbl>
            <c:dLbl>
              <c:idx val="1"/>
              <c:tx>
                <c:strRef>
                  <c:f>Interactive!$M$12</c:f>
                  <c:strCache>
                    <c:ptCount val="1"/>
                    <c:pt idx="0">
                      <c:v>50</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{8B612E41-B45F-434E-8BFB-14B95B24BEE4}</c15:txfldGUID>
                      <c15:f>Interactive!$M$12</c15:f>
                      <c15:dlblFieldTableCache>
                        <c:ptCount val="1"/>
                        <c:pt idx="0">
                          <c:v>50</c:v>
                        </c:pt>
                      </c15:dlblFieldTableCache>
                    </c15:dlblFTEntry>
                  </c15:dlblFieldTable>
                  <c15:showDataLabelsRange val="0"/>
                </c:ext>
                <c:ext xmlns:c16="http://schemas.microsoft.com/office/drawing/2014/chart" uri="{C3380CC4-5D6E-409C-BE32-E72D297353CC}">
                  <c16:uniqueId val="{00000001-2B3C-4E85-942E-8432053216B2}"/>
                </c:ext>
              </c:extLst>
            </c:dLbl>
            <c:dLbl>
              <c:idx val="2"/>
              <c:tx>
                <c:strRef>
                  <c:f>Interactive!$M$13</c:f>
                  <c:strCache>
                    <c:ptCount val="1"/>
                    <c:pt idx="0">
                      <c:v>58</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{3CDF368F-A45C-4768-A39A-FD7E08D6BE06}</c15:txfldGUID>
                      <c15:f>Interactive!$M$13</c15:f>
                      <c15:dlblFieldTableCache>
                        <c:ptCount val="1"/>
                        <c:pt idx="0">
                          <c:v>58</c:v>
                        </c:pt>
                      </c15:dlblFieldTableCache>
                    </c15:dlblFTEntry>
                  </c15:dlblFieldTable>
                  <c15:showDataLabelsRange val="0"/>
                </c:ext>
                <c:ext xmlns:c16="http://schemas.microsoft.com/office/drawing/2014/chart" uri="{C3380CC4-5D6E-409C-BE32-E72D297353CC}">
                  <c16:uniqueId val="{00000002-2B3C-4E85-942E-8432053216B2}"/>
                </c:ext>
              </c:extLst>
            </c:dLbl>
            <c:dLbl>
              <c:idx val="3"/>
              <c:tx>
                <c:strRef>
                  <c:f>Interactive!$M$14</c:f>
                  <c:strCache>
                    <c:ptCount val="1"/>
                    <c:pt idx="0">
                      <c:v>39</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{2EF7EB31-3539-4F8F-8D77-10356A60EB2A}</c15:txfldGUID>
                      <c15:f>Interactive!$M$14</c15:f>
                      <c15:dlblFieldTableCache>
                        <c:ptCount val="1"/>
                        <c:pt idx="0">
                          <c:v>39</c:v>
                        </c:pt>
                      </c15:dlblFieldTableCache>
                    </c15:dlblFTEntry>
                  </c15:dlblFieldTable>
                  <c15:showDataLabelsRange val="0"/>
                </c:ext>
                <c:ext xmlns:c16="http://schemas.microsoft.com/office/drawing/2014/chart" uri="{C3380CC4-5D6E-409C-BE32-E72D297353CC}">
                  <c16:uniqueId val="{00000003-2B3C-4E85-942E-8432053216B2}"/>
                </c:ext>
              </c:extLst>
            </c:dLbl>
            <c:dLbl>
              <c:idx val="4"/>
              <c:tx>
                <c:strRef>
                  <c:f>Interactive!$M$16</c:f>
                  <c:strCache>
                    <c:ptCount val="1"/>
                    <c:pt idx="0">
                      <c:v>29</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{78BEDAD0-8D9A-4A98-8A2C-814BE9BC442C}</c15:txfldGUID>
                      <c15:f>Interactive!$M$16</c15:f>
                      <c15:dlblFieldTableCache>
                        <c:ptCount val="1"/>
                        <c:pt idx="0">
                          <c:v>29</c:v>
                        </c:pt>
                      </c15:dlblFieldTableCache>
                    </c15:dlblFTEntry>
                  </c15:dlblFieldTable>
                  <c15:showDataLabelsRange val="0"/>
                </c:ext>
                <c:ext xmlns:c16="http://schemas.microsoft.com/office/drawing/2014/chart" uri="{C3380CC4-5D6E-409C-BE32-E72D297353CC}">
                  <c16:uniqueId val="{00000004-2B3C-4E85-942E-8432053216B2}"/>
                </c:ext>
              </c:extLst>
            </c:dLbl>
            <c:dLbl>
              <c:idx val="5"/>
              <c:tx>
                <c:strRef>
                  <c:f>Interactive!$M$17</c:f>
                  <c:strCache>
                    <c:ptCount val="1"/>
                    <c:pt idx="0">
                      <c:v>41</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{37B0D1EB-238C-42D3-AD1E-DB65674A9DC4}</c15:txfldGUID>
                      <c15:f>Interactive!$M$17</c15:f>
                      <c15:dlblFieldTableCache>
                        <c:ptCount val="1"/>
                        <c:pt idx="0">
                          <c:v>41</c:v>
                        </c:pt>
                      </c15:dlblFieldTableCache>
                    </c15:dlblFTEntry>
                  </c15:dlblFieldTable>
                  <c15:showDataLabelsRange val="0"/>
                </c:ext>
                <c:ext xmlns:c16="http://schemas.microsoft.com/office/drawing/2014/chart" uri="{C3380CC4-5D6E-409C-BE32-E72D297353CC}">
                  <c16:uniqueId val="{00000005-2B3C-4E85-942E-8432053216B2}"/>
                </c:ext>
              </c:extLst>
            </c:dLbl>
            <c:dLbl>
              <c:idx val="6"/>
              <c:tx>
                <c:strRef>
                  <c:f>Interactive!$M$18</c:f>
                  <c:strCache>
                    <c:ptCount val="1"/>
                    <c:pt idx="0">
                      <c:v>44</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{672D46A3-2271-4247-9330-810ED58DD138}</c15:txfldGUID>
                      <c15:f>Interactive!$M$18</c15:f>
                      <c15:dlblFieldTableCache>
                        <c:ptCount val="1"/>
                        <c:pt idx="0">
                          <c:v>44</c:v>
                        </c:pt>
                      </c15:dlblFieldTableCache>
                    </c15:dlblFTEntry>
                  </c15:dlblFieldTable>
                  <c15:showDataLabelsRange val="0"/>
                </c:ext>
                <c:ext xmlns:c16="http://schemas.microsoft.com/office/drawing/2014/chart" uri="{C3380CC4-5D6E-409C-BE32-E72D297353CC}">
                  <c16:uniqueId val="{00000006-2B3C-4E85-942E-8432053216B2}"/>
                </c:ext>
              </c:extLst>
            </c:dLbl>
            <c:dLbl>
              <c:idx val="7"/>
              <c:tx>
                <c:strRef>
                  <c:f>Interactive!$M$19</c:f>
                  <c:strCache>
                    <c:ptCount val="1"/>
                    <c:pt idx="0">
                      <c:v>17</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{47008A0A-566D-4745-9DE5-81EBB36465C9}</c15:txfldGUID>
                      <c15:f>Interactive!$M$19</c15:f>
                      <c15:dlblFieldTableCache>
                        <c:ptCount val="1"/>
                        <c:pt idx="0">
                          <c:v>17</c:v>
                        </c:pt>
                      </c15:dlblFieldTableCache>
                    </c15:dlblFTEntry>
                  </c15:dlblFieldTable>
                  <c15:showDataLabelsRange val="0"/>
                </c:ext>
                <c:ext xmlns:c16="http://schemas.microsoft.com/office/drawing/2014/chart" uri="{C3380CC4-5D6E-409C-BE32-E72D297353CC}">
                  <c16:uniqueId val="{00000007-2B3C-4E85-942E-8432053216B2}"/>
                </c:ext>
              </c:extLst>
            </c:dLbl>
            <c:spPr>
              <a:noFill/>
              <a:ln>
                <a:noFill/>
              </a:ln>
              <a:effectLst/>
            </c:spPr>
            <c:txPr>
              <a:bodyPr/>
              <a:lstStyle/>
              <a:p>
                <a:pPr>
                  <a:defRPr sz="8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'Interactive controls'!$L$18:$L$25</c:f>
                <c:numCache>
                  <c:formatCode>General</c:formatCode>
                  <c:ptCount val="8"/>
                  <c:pt idx="0">
                    <c:v>6.957349999999991</c:v>
                  </c:pt>
                  <c:pt idx="1">
                    <c:v>4.8279899999999998</c:v>
                  </c:pt>
                  <c:pt idx="2">
                    <c:v>4.4795899999999946</c:v>
                  </c:pt>
                  <c:pt idx="3">
                    <c:v>5.0239099999999937</c:v>
                  </c:pt>
                  <c:pt idx="4">
                    <c:v>6.6448699999999974</c:v>
                  </c:pt>
                  <c:pt idx="5">
                    <c:v>4.4731100000000055</c:v>
                  </c:pt>
                  <c:pt idx="6">
                    <c:v>4.2209300000000027</c:v>
                  </c:pt>
                  <c:pt idx="7">
                    <c:v>3.5058999999999969</c:v>
                  </c:pt>
                </c:numCache>
              </c:numRef>
            </c:plus>
            <c:minus>
              <c:numRef>
                <c:f>'Interactive controls'!$M$18:$M$25</c:f>
                <c:numCache>
                  <c:formatCode>General</c:formatCode>
                  <c:ptCount val="8"/>
                  <c:pt idx="0">
                    <c:v>6.9573500000000053</c:v>
                  </c:pt>
                  <c:pt idx="1">
                    <c:v>4.828000000000003</c:v>
                  </c:pt>
                  <c:pt idx="2">
                    <c:v>4.4795999999999978</c:v>
                  </c:pt>
                  <c:pt idx="3">
                    <c:v>5.0239100000000079</c:v>
                  </c:pt>
                  <c:pt idx="4">
                    <c:v>6.6448699999999974</c:v>
                  </c:pt>
                  <c:pt idx="5">
                    <c:v>4.4731199999999944</c:v>
                  </c:pt>
                  <c:pt idx="6">
                    <c:v>4.2209300000000027</c:v>
                  </c:pt>
                  <c:pt idx="7">
                    <c:v>3.5059100000000019</c:v>
                  </c:pt>
                </c:numCache>
              </c:numRef>
            </c:minus>
          </c:errBars>
          <c:cat>
            <c:multiLvlStrRef>
              <c:f>(Interactive!$Q$11:$R$14,Interactive!$Q$16:$R$19)</c:f>
              <c:multiLvlStrCache>
                <c:ptCount val="8"/>
                <c:lvl>
                  <c:pt idx="0">
                    <c:v>16-24</c:v>
                  </c:pt>
                  <c:pt idx="1">
                    <c:v>25-44</c:v>
                  </c:pt>
                  <c:pt idx="2">
                    <c:v>45-64</c:v>
                  </c:pt>
                  <c:pt idx="3">
                    <c:v>65+</c:v>
                  </c:pt>
                  <c:pt idx="4">
                    <c:v>16-24</c:v>
                  </c:pt>
                  <c:pt idx="5">
                    <c:v>25-44</c:v>
                  </c:pt>
                  <c:pt idx="6">
                    <c:v>45-64</c:v>
                  </c:pt>
                  <c:pt idx="7">
                    <c:v>65+</c:v>
                  </c:pt>
                </c:lvl>
                <c:lvl>
                  <c:pt idx="0">
                    <c:v>Males </c:v>
                  </c:pt>
                  <c:pt idx="4">
                    <c:v>Females</c:v>
                  </c:pt>
                </c:lvl>
              </c:multiLvlStrCache>
            </c:multiLvlStrRef>
          </c:cat>
          <c:val>
            <c:numRef>
              <c:f>(Interactive!$S$11:$S$14,Interactive!$S$16:$S$19)</c:f>
              <c:numCache>
                <c:formatCode>0.0</c:formatCode>
                <c:ptCount val="8"/>
                <c:pt idx="0">
                  <c:v>32.737480000000005</c:v>
                </c:pt>
                <c:pt idx="1">
                  <c:v>50.256869999999999</c:v>
                </c:pt>
                <c:pt idx="2">
                  <c:v>57.788609999999998</c:v>
                </c:pt>
                <c:pt idx="3">
                  <c:v>38.855250000000005</c:v>
                </c:pt>
                <c:pt idx="4">
                  <c:v>29.204509999999999</c:v>
                </c:pt>
                <c:pt idx="5">
                  <c:v>41.442259999999997</c:v>
                </c:pt>
                <c:pt idx="6">
                  <c:v>43.623539999999998</c:v>
                </c:pt>
                <c:pt idx="7">
                  <c:v>17.324200000000001</c:v>
                </c:pt>
              </c:numCache>
            </c:numRef>
          </c:val>
          <c:extLst>
            <c:ext xmlns:c16="http://schemas.microsoft.com/office/drawing/2014/chart" uri="{C3380CC4-5D6E-409C-BE32-E72D297353CC}">
              <c16:uniqueId val="{00000008-2B3C-4E85-942E-8432053216B2}"/>
            </c:ext>
          </c:extLst>
        </c:ser>
        <c:dLbls>
          <c:showLegendKey val="0"/>
          <c:showVal val="0"/>
          <c:showCatName val="0"/>
          <c:showSerName val="0"/>
          <c:showPercent val="0"/>
          <c:showBubbleSize val="0"/>
        </c:dLbls>
        <c:gapWidth val="30"/>
        <c:overlap val="-10"/>
        <c:axId val="107946752"/>
        <c:axId val="107948288"/>
      </c:barChart>
      <c:catAx>
        <c:axId val="107946752"/>
        <c:scaling>
          <c:orientation val="maxMin"/>
        </c:scaling>
        <c:delete val="0"/>
        <c:axPos val="l"/>
        <c:numFmt formatCode="General" sourceLinked="0"/>
        <c:majorTickMark val="none"/>
        <c:minorTickMark val="none"/>
        <c:tickLblPos val="nextTo"/>
        <c:txPr>
          <a:bodyPr/>
          <a:lstStyle/>
          <a:p>
            <a:pPr>
              <a:defRPr sz="900"/>
            </a:pPr>
            <a:endParaRPr lang="en-US"/>
          </a:p>
        </c:txPr>
        <c:crossAx val="107948288"/>
        <c:crosses val="autoZero"/>
        <c:auto val="1"/>
        <c:lblAlgn val="ctr"/>
        <c:lblOffset val="100"/>
        <c:noMultiLvlLbl val="0"/>
      </c:catAx>
      <c:valAx>
        <c:axId val="107948288"/>
        <c:scaling>
          <c:orientation val="minMax"/>
          <c:min val="0"/>
        </c:scaling>
        <c:delete val="1"/>
        <c:axPos val="t"/>
        <c:numFmt formatCode="0" sourceLinked="0"/>
        <c:majorTickMark val="out"/>
        <c:minorTickMark val="none"/>
        <c:tickLblPos val="none"/>
        <c:crossAx val="107946752"/>
        <c:crosses val="autoZero"/>
        <c:crossBetween val="between"/>
      </c:valAx>
      <c:spPr>
        <a:noFill/>
        <a:ln w="25400">
          <a:noFill/>
        </a:ln>
      </c:spPr>
    </c:plotArea>
    <c:plotVisOnly val="1"/>
    <c:dispBlanksAs val="gap"/>
    <c:showDLblsOverMax val="0"/>
  </c:chart>
  <c:spPr>
    <a:ln>
      <a:noFill/>
    </a:ln>
  </c:spPr>
  <c:txPr>
    <a:bodyPr/>
    <a:lstStyle/>
    <a:p>
      <a:pPr>
        <a:defRPr>
          <a:latin typeface="Verdana" pitchFamily="34" charset="0"/>
        </a:defRPr>
      </a:pPr>
      <a:endParaRPr lang="en-US"/>
    </a:p>
  </c:txPr>
  <c:printSettings>
    <c:headerFooter/>
    <c:pageMargins b="0.75000000000000833" l="0.70000000000000062" r="0.70000000000000062" t="0.75000000000000833" header="0.30000000000000032" footer="0.30000000000000032"/>
    <c:pageSetup/>
  </c:printSettings>
  <c:userShapes r:id="rId1"/>
</c:chartSpace>
</file>

<file path=xl/ctrlProps/ctrlProp1.xml><?xml version="1.0" encoding="utf-8"?>
<formControlPr xmlns="http://schemas.microsoft.com/office/spreadsheetml/2009/9/main" objectType="List" dx="16" fmlaLink="'Interactive controls'!$B$8" fmlaRange="'Interactive controls'!$B$3:$B$5" noThreeD="1" sel="1" val="0"/>
</file>

<file path=xl/ctrlProps/ctrlProp2.xml><?xml version="1.0" encoding="utf-8"?>
<formControlPr xmlns="http://schemas.microsoft.com/office/spreadsheetml/2009/9/main" objectType="List" dx="16" fmlaLink="'Interactive controls'!$B$49" fmlaRange="'Interactive controls'!$B$19:$B$47" noThreeD="1" sel="29"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CopyingInstruct!A1"/><Relationship Id="rId5" Type="http://schemas.openxmlformats.org/officeDocument/2006/relationships/hyperlink" Target="#Interactive!A1"/><Relationship Id="rId4" Type="http://schemas.openxmlformats.org/officeDocument/2006/relationships/hyperlink" Target="#'Technical guide'!A1"/></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7" Type="http://schemas.openxmlformats.org/officeDocument/2006/relationships/hyperlink" Target="#CopyingInstruct!A1"/><Relationship Id="rId2" Type="http://schemas.openxmlformats.org/officeDocument/2006/relationships/image" Target="../media/image4.emf"/><Relationship Id="rId1" Type="http://schemas.openxmlformats.org/officeDocument/2006/relationships/chart" Target="../charts/chart1.xml"/><Relationship Id="rId6" Type="http://schemas.openxmlformats.org/officeDocument/2006/relationships/hyperlink" Target="#Interactive!A1"/><Relationship Id="rId5" Type="http://schemas.openxmlformats.org/officeDocument/2006/relationships/hyperlink" Target="#'Technical guide'!A1"/><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7.png"/><Relationship Id="rId7" Type="http://schemas.openxmlformats.org/officeDocument/2006/relationships/image" Target="../media/image9.emf"/><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jpeg"/><Relationship Id="rId5" Type="http://schemas.openxmlformats.org/officeDocument/2006/relationships/image" Target="../media/image1.emf"/><Relationship Id="rId10" Type="http://schemas.openxmlformats.org/officeDocument/2006/relationships/hyperlink" Target="#CopyingInstruct!A1"/><Relationship Id="rId4" Type="http://schemas.openxmlformats.org/officeDocument/2006/relationships/image" Target="../media/image8.png"/><Relationship Id="rId9" Type="http://schemas.openxmlformats.org/officeDocument/2006/relationships/hyperlink" Target="#Interactive!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38100</xdr:colOff>
      <xdr:row>8</xdr:row>
      <xdr:rowOff>133350</xdr:rowOff>
    </xdr:to>
    <xdr:grpSp>
      <xdr:nvGrpSpPr>
        <xdr:cNvPr id="18" name="Group 17"/>
        <xdr:cNvGrpSpPr>
          <a:grpSpLocks noChangeAspect="1"/>
        </xdr:cNvGrpSpPr>
      </xdr:nvGrpSpPr>
      <xdr:grpSpPr>
        <a:xfrm>
          <a:off x="0" y="0"/>
          <a:ext cx="14497050" cy="1371600"/>
          <a:chOff x="0" y="0"/>
          <a:chExt cx="14497050" cy="1371600"/>
        </a:xfrm>
      </xdr:grpSpPr>
      <xdr:grpSp>
        <xdr:nvGrpSpPr>
          <xdr:cNvPr id="13" name="Group 12"/>
          <xdr:cNvGrpSpPr>
            <a:grpSpLocks noChangeAspect="1"/>
          </xdr:cNvGrpSpPr>
        </xdr:nvGrpSpPr>
        <xdr:grpSpPr>
          <a:xfrm>
            <a:off x="0" y="0"/>
            <a:ext cx="14497050" cy="1371600"/>
            <a:chOff x="0" y="0"/>
            <a:chExt cx="14497050" cy="1371600"/>
          </a:xfrm>
        </xdr:grpSpPr>
        <xdr:pic>
          <xdr:nvPicPr>
            <xdr:cNvPr id="61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0" name="Picture 9"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pic>
          <xdr:nvPicPr>
            <xdr:cNvPr id="614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97050" cy="409575"/>
            </a:xfrm>
            <a:prstGeom prst="rect">
              <a:avLst/>
            </a:prstGeom>
            <a:noFill/>
          </xdr:spPr>
        </xdr:pic>
      </xdr:grpSp>
      <xdr:grpSp>
        <xdr:nvGrpSpPr>
          <xdr:cNvPr id="14" name="Group 13"/>
          <xdr:cNvGrpSpPr/>
        </xdr:nvGrpSpPr>
        <xdr:grpSpPr>
          <a:xfrm>
            <a:off x="285750" y="1028700"/>
            <a:ext cx="3215700" cy="316800"/>
            <a:chOff x="4610100" y="8172450"/>
            <a:chExt cx="3215700" cy="316800"/>
          </a:xfrm>
        </xdr:grpSpPr>
        <xdr:sp macro="" textlink="">
          <xdr:nvSpPr>
            <xdr:cNvPr id="15" name="Rectangle 14">
              <a:hlinkClick xmlns:r="http://schemas.openxmlformats.org/officeDocument/2006/relationships" r:id="rId4" tooltip="Technical guide"/>
            </xdr:cNvPr>
            <xdr:cNvSpPr/>
          </xdr:nvSpPr>
          <xdr:spPr>
            <a:xfrm>
              <a:off x="46101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5" tooltip="Table and chart"/>
            </xdr:cNvPr>
            <xdr:cNvSpPr/>
          </xdr:nvSpPr>
          <xdr:spPr>
            <a:xfrm>
              <a:off x="569595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6" tooltip="How to copy charts &amp; tables"/>
            </xdr:cNvPr>
            <xdr:cNvSpPr/>
          </xdr:nvSpPr>
          <xdr:spPr>
            <a:xfrm>
              <a:off x="67818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266701</xdr:colOff>
      <xdr:row>5</xdr:row>
      <xdr:rowOff>142875</xdr:rowOff>
    </xdr:from>
    <xdr:to>
      <xdr:col>3</xdr:col>
      <xdr:colOff>209551</xdr:colOff>
      <xdr:row>28</xdr:row>
      <xdr:rowOff>38100</xdr:rowOff>
    </xdr:to>
    <xdr:sp macro="" textlink="">
      <xdr:nvSpPr>
        <xdr:cNvPr id="13" name="Rectangle 12"/>
        <xdr:cNvSpPr/>
      </xdr:nvSpPr>
      <xdr:spPr>
        <a:xfrm>
          <a:off x="266701" y="1609725"/>
          <a:ext cx="1828800" cy="4533900"/>
        </a:xfrm>
        <a:prstGeom prst="rect">
          <a:avLst/>
        </a:prstGeom>
        <a:solidFill>
          <a:schemeClr val="bg1">
            <a:lumMod val="85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247650</xdr:colOff>
      <xdr:row>5</xdr:row>
      <xdr:rowOff>149225</xdr:rowOff>
    </xdr:from>
    <xdr:to>
      <xdr:col>3</xdr:col>
      <xdr:colOff>200025</xdr:colOff>
      <xdr:row>6</xdr:row>
      <xdr:rowOff>171450</xdr:rowOff>
    </xdr:to>
    <xdr:sp macro="" textlink="">
      <xdr:nvSpPr>
        <xdr:cNvPr id="4" name="TextBox 3"/>
        <xdr:cNvSpPr txBox="1"/>
      </xdr:nvSpPr>
      <xdr:spPr>
        <a:xfrm>
          <a:off x="247650" y="1616075"/>
          <a:ext cx="1838325"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chemeClr val="accent1">
                  <a:lumMod val="50000"/>
                </a:schemeClr>
              </a:solidFill>
              <a:latin typeface="Verdana" pitchFamily="34" charset="0"/>
            </a:rPr>
            <a:t>Choose parameters:</a:t>
          </a:r>
        </a:p>
      </xdr:txBody>
    </xdr:sp>
    <xdr:clientData/>
  </xdr:twoCellAnchor>
  <xdr:twoCellAnchor>
    <xdr:from>
      <xdr:col>20</xdr:col>
      <xdr:colOff>0</xdr:colOff>
      <xdr:row>43</xdr:row>
      <xdr:rowOff>250038</xdr:rowOff>
    </xdr:from>
    <xdr:to>
      <xdr:col>21</xdr:col>
      <xdr:colOff>47625</xdr:colOff>
      <xdr:row>45</xdr:row>
      <xdr:rowOff>166695</xdr:rowOff>
    </xdr:to>
    <xdr:sp macro="" textlink="'Interactive controls'!#REF!">
      <xdr:nvSpPr>
        <xdr:cNvPr id="14" name="Rectangle 13"/>
        <xdr:cNvSpPr/>
      </xdr:nvSpPr>
      <xdr:spPr>
        <a:xfrm>
          <a:off x="6572252" y="8560601"/>
          <a:ext cx="5560217" cy="416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fld id="{2A01B6DD-4A0D-4878-BF93-88307917B3D3}" type="TxLink">
            <a:rPr lang="en-US" sz="900" b="0" i="0" u="none" strike="noStrike">
              <a:solidFill>
                <a:srgbClr val="000080"/>
              </a:solidFill>
              <a:latin typeface="Verdana" pitchFamily="34" charset="0"/>
            </a:rPr>
            <a:pPr algn="l"/>
            <a:t> </a:t>
          </a:fld>
          <a:endParaRPr lang="en-GB" sz="900">
            <a:solidFill>
              <a:srgbClr val="000080"/>
            </a:solidFill>
            <a:latin typeface="Verdana" pitchFamily="34" charset="0"/>
          </a:endParaRPr>
        </a:p>
      </xdr:txBody>
    </xdr:sp>
    <xdr:clientData/>
  </xdr:twoCellAnchor>
  <xdr:twoCellAnchor>
    <xdr:from>
      <xdr:col>3</xdr:col>
      <xdr:colOff>476250</xdr:colOff>
      <xdr:row>5</xdr:row>
      <xdr:rowOff>152400</xdr:rowOff>
    </xdr:from>
    <xdr:to>
      <xdr:col>15</xdr:col>
      <xdr:colOff>406950</xdr:colOff>
      <xdr:row>22</xdr:row>
      <xdr:rowOff>113851</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25</xdr:col>
      <xdr:colOff>123825</xdr:colOff>
      <xdr:row>4</xdr:row>
      <xdr:rowOff>76200</xdr:rowOff>
    </xdr:to>
    <xdr:grpSp>
      <xdr:nvGrpSpPr>
        <xdr:cNvPr id="27" name="Group 26"/>
        <xdr:cNvGrpSpPr>
          <a:grpSpLocks noChangeAspect="1"/>
        </xdr:cNvGrpSpPr>
      </xdr:nvGrpSpPr>
      <xdr:grpSpPr>
        <a:xfrm>
          <a:off x="0" y="0"/>
          <a:ext cx="14497050" cy="1371600"/>
          <a:chOff x="0" y="0"/>
          <a:chExt cx="14497050" cy="1371600"/>
        </a:xfrm>
      </xdr:grpSpPr>
      <xdr:grpSp>
        <xdr:nvGrpSpPr>
          <xdr:cNvPr id="20" name="Group 19"/>
          <xdr:cNvGrpSpPr>
            <a:grpSpLocks noChangeAspect="1"/>
          </xdr:cNvGrpSpPr>
        </xdr:nvGrpSpPr>
        <xdr:grpSpPr>
          <a:xfrm>
            <a:off x="0" y="0"/>
            <a:ext cx="14497050" cy="1371600"/>
            <a:chOff x="0" y="0"/>
            <a:chExt cx="14497050" cy="1371600"/>
          </a:xfrm>
        </xdr:grpSpPr>
        <xdr:pic>
          <xdr:nvPicPr>
            <xdr:cNvPr id="5128"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497050" cy="409575"/>
            </a:xfrm>
            <a:prstGeom prst="rect">
              <a:avLst/>
            </a:prstGeom>
            <a:noFill/>
          </xdr:spPr>
        </xdr:pic>
        <xdr:pic>
          <xdr:nvPicPr>
            <xdr:cNvPr id="1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4497050" cy="981075"/>
            </a:xfrm>
            <a:prstGeom prst="rect">
              <a:avLst/>
            </a:prstGeom>
            <a:noFill/>
          </xdr:spPr>
        </xdr:pic>
        <xdr:pic>
          <xdr:nvPicPr>
            <xdr:cNvPr id="19" name="Picture 18" descr="20160322_InteractiveBanner_BP.jpg"/>
            <xdr:cNvPicPr>
              <a:picLocks/>
            </xdr:cNvPicPr>
          </xdr:nvPicPr>
          <xdr:blipFill>
            <a:blip xmlns:r="http://schemas.openxmlformats.org/officeDocument/2006/relationships" r:embed="rId4" cstate="print"/>
            <a:srcRect t="4423" r="77769" b="9583"/>
            <a:stretch>
              <a:fillRect/>
            </a:stretch>
          </xdr:blipFill>
          <xdr:spPr>
            <a:xfrm>
              <a:off x="238125" y="66675"/>
              <a:ext cx="3232741" cy="841321"/>
            </a:xfrm>
            <a:prstGeom prst="rect">
              <a:avLst/>
            </a:prstGeom>
          </xdr:spPr>
        </xdr:pic>
      </xdr:grpSp>
      <xdr:grpSp>
        <xdr:nvGrpSpPr>
          <xdr:cNvPr id="23" name="Group 22"/>
          <xdr:cNvGrpSpPr/>
        </xdr:nvGrpSpPr>
        <xdr:grpSpPr>
          <a:xfrm>
            <a:off x="285750" y="1028700"/>
            <a:ext cx="3215700" cy="316800"/>
            <a:chOff x="4610100" y="8172450"/>
            <a:chExt cx="3215700" cy="316800"/>
          </a:xfrm>
        </xdr:grpSpPr>
        <xdr:sp macro="" textlink="">
          <xdr:nvSpPr>
            <xdr:cNvPr id="24" name="Rectangle 23">
              <a:hlinkClick xmlns:r="http://schemas.openxmlformats.org/officeDocument/2006/relationships" r:id="rId5" tooltip="Technical guide"/>
            </xdr:cNvPr>
            <xdr:cNvSpPr/>
          </xdr:nvSpPr>
          <xdr:spPr>
            <a:xfrm>
              <a:off x="46101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6" tooltip="Table and chart"/>
            </xdr:cNvPr>
            <xdr:cNvSpPr/>
          </xdr:nvSpPr>
          <xdr:spPr>
            <a:xfrm>
              <a:off x="569595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How to copy charts &amp; tables"/>
            </xdr:cNvPr>
            <xdr:cNvSpPr/>
          </xdr:nvSpPr>
          <xdr:spPr>
            <a:xfrm>
              <a:off x="67818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mc:AlternateContent xmlns:mc="http://schemas.openxmlformats.org/markup-compatibility/2006">
    <mc:Choice xmlns:a14="http://schemas.microsoft.com/office/drawing/2010/main" Requires="a14">
      <xdr:twoCellAnchor editAs="oneCell">
        <xdr:from>
          <xdr:col>0</xdr:col>
          <xdr:colOff>371475</xdr:colOff>
          <xdr:row>6</xdr:row>
          <xdr:rowOff>247650</xdr:rowOff>
        </xdr:from>
        <xdr:to>
          <xdr:col>3</xdr:col>
          <xdr:colOff>114300</xdr:colOff>
          <xdr:row>6</xdr:row>
          <xdr:rowOff>657225</xdr:rowOff>
        </xdr:to>
        <xdr:sp macro="" textlink="">
          <xdr:nvSpPr>
            <xdr:cNvPr id="5121" name="List Box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8</xdr:row>
          <xdr:rowOff>38100</xdr:rowOff>
        </xdr:from>
        <xdr:to>
          <xdr:col>3</xdr:col>
          <xdr:colOff>104775</xdr:colOff>
          <xdr:row>27</xdr:row>
          <xdr:rowOff>114300</xdr:rowOff>
        </xdr:to>
        <xdr:sp macro="" textlink="">
          <xdr:nvSpPr>
            <xdr:cNvPr id="5126" name="List Box 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0.59117</cdr:x>
      <cdr:y>0.16091</cdr:y>
    </cdr:from>
    <cdr:to>
      <cdr:x>0.96236</cdr:x>
      <cdr:y>0.21344</cdr:y>
    </cdr:to>
    <cdr:grpSp>
      <cdr:nvGrpSpPr>
        <cdr:cNvPr id="10" name="Group 9"/>
        <cdr:cNvGrpSpPr/>
      </cdr:nvGrpSpPr>
      <cdr:grpSpPr>
        <a:xfrm xmlns:a="http://schemas.openxmlformats.org/drawingml/2006/main">
          <a:off x="3405139" y="574678"/>
          <a:ext cx="2138055" cy="187607"/>
          <a:chOff x="0" y="-18032"/>
          <a:chExt cx="1699301" cy="226732"/>
        </a:xfrm>
      </cdr:grpSpPr>
      <cdr:sp macro="" textlink="">
        <cdr:nvSpPr>
          <cdr:cNvPr id="11" name="TextBox 1"/>
          <cdr:cNvSpPr txBox="1"/>
        </cdr:nvSpPr>
        <cdr:spPr>
          <a:xfrm xmlns:a="http://schemas.openxmlformats.org/drawingml/2006/main">
            <a:off x="72615" y="-18032"/>
            <a:ext cx="1626686" cy="2100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a:t>
            </a:r>
            <a:r>
              <a:rPr lang="en-US" sz="900" b="0" i="0" u="none" strike="noStrike" baseline="0">
                <a:solidFill>
                  <a:srgbClr val="000000"/>
                </a:solidFill>
                <a:latin typeface="Verdana" pitchFamily="34" charset="0"/>
              </a:rPr>
              <a:t> </a:t>
            </a:r>
            <a:r>
              <a:rPr lang="en-US" sz="900" b="0" i="0" u="none" strike="noStrike">
                <a:solidFill>
                  <a:srgbClr val="000000"/>
                </a:solidFill>
                <a:latin typeface="Verdana" pitchFamily="34" charset="0"/>
              </a:rPr>
              <a:t>interval</a:t>
            </a:r>
            <a:endParaRPr lang="en-GB" sz="900" b="0">
              <a:latin typeface="Verdana" pitchFamily="34" charset="0"/>
            </a:endParaRPr>
          </a:p>
        </cdr:txBody>
      </cdr:sp>
      <cdr:grpSp>
        <cdr:nvGrpSpPr>
          <cdr:cNvPr id="12" name="Group 11"/>
          <cdr:cNvGrpSpPr/>
        </cdr:nvGrpSpPr>
        <cdr:grpSpPr>
          <a:xfrm xmlns:a="http://schemas.openxmlformats.org/drawingml/2006/main">
            <a:off x="0" y="29889"/>
            <a:ext cx="54427" cy="178811"/>
            <a:chOff x="0" y="29888"/>
            <a:chExt cx="54428" cy="178213"/>
          </a:xfrm>
          <a:scene3d xmlns:a="http://schemas.openxmlformats.org/drawingml/2006/main">
            <a:camera prst="orthographicFront">
              <a:rot lat="0" lon="0" rev="16200000"/>
            </a:camera>
            <a:lightRig rig="threePt" dir="t"/>
          </a:scene3d>
        </cdr:grpSpPr>
        <cdr:cxnSp macro="">
          <cdr:nvCxnSpPr>
            <cdr:cNvPr id="13" name="Straight Connector 12"/>
            <cdr:cNvCxnSpPr/>
          </cdr:nvCxnSpPr>
          <cdr:spPr>
            <a:xfrm xmlns:a="http://schemas.openxmlformats.org/drawingml/2006/main">
              <a:off x="27214" y="29888"/>
              <a:ext cx="0" cy="17629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Straight Connector 13"/>
            <cdr:cNvCxnSpPr/>
          </cdr:nvCxnSpPr>
          <cdr:spPr>
            <a:xfrm xmlns:a="http://schemas.openxmlformats.org/drawingml/2006/main">
              <a:off x="0" y="34408"/>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5" name="Straight Connector 14"/>
            <cdr:cNvCxnSpPr/>
          </cdr:nvCxnSpPr>
          <cdr:spPr>
            <a:xfrm xmlns:a="http://schemas.openxmlformats.org/drawingml/2006/main">
              <a:off x="0" y="208101"/>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dr:relSizeAnchor xmlns:cdr="http://schemas.openxmlformats.org/drawingml/2006/chartDrawing">
    <cdr:from>
      <cdr:x>0</cdr:x>
      <cdr:y>0</cdr:y>
    </cdr:from>
    <cdr:to>
      <cdr:x>0.82331</cdr:x>
      <cdr:y>0.18521</cdr:y>
    </cdr:to>
    <cdr:sp macro="" textlink="">
      <cdr:nvSpPr>
        <cdr:cNvPr id="8" name="TextBox 7"/>
        <cdr:cNvSpPr txBox="1"/>
      </cdr:nvSpPr>
      <cdr:spPr>
        <a:xfrm xmlns:a="http://schemas.openxmlformats.org/drawingml/2006/main">
          <a:off x="0" y="0"/>
          <a:ext cx="4648162" cy="739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0" i="0" u="none" strike="noStrike">
            <a:solidFill>
              <a:srgbClr val="000000"/>
            </a:solidFill>
            <a:latin typeface="Verdana"/>
            <a:ea typeface="Verdana"/>
            <a:cs typeface="Verdana"/>
          </a:endParaRPr>
        </a:p>
      </cdr:txBody>
    </cdr:sp>
  </cdr:relSizeAnchor>
  <cdr:relSizeAnchor xmlns:cdr="http://schemas.openxmlformats.org/drawingml/2006/chartDrawing">
    <cdr:from>
      <cdr:x>0</cdr:x>
      <cdr:y>0.11448</cdr:y>
    </cdr:from>
    <cdr:to>
      <cdr:x>0.76089</cdr:x>
      <cdr:y>0.17798</cdr:y>
    </cdr:to>
    <cdr:sp macro="" textlink="'Interactive controls'!$G$31">
      <cdr:nvSpPr>
        <cdr:cNvPr id="9" name="TextBox 8"/>
        <cdr:cNvSpPr txBox="1"/>
      </cdr:nvSpPr>
      <cdr:spPr>
        <a:xfrm xmlns:a="http://schemas.openxmlformats.org/drawingml/2006/main">
          <a:off x="0" y="412133"/>
          <a:ext cx="4382726" cy="228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BF3DA0A-B676-43D0-BF45-77929DA097C5}" type="TxLink">
            <a:rPr lang="en-US" sz="800" b="0" i="0" u="none" strike="noStrike">
              <a:solidFill>
                <a:srgbClr val="000000"/>
              </a:solidFill>
              <a:latin typeface="Verdana"/>
              <a:ea typeface="Verdana"/>
              <a:cs typeface="Verdana"/>
            </a:rPr>
            <a:pPr/>
            <a:t>Produced by Public Health Wales Observatory, using Welsh Health Survey (WG) </a:t>
          </a:fld>
          <a:endParaRPr lang="en-GB" sz="1100"/>
        </a:p>
      </cdr:txBody>
    </cdr:sp>
  </cdr:relSizeAnchor>
  <cdr:relSizeAnchor xmlns:cdr="http://schemas.openxmlformats.org/drawingml/2006/chartDrawing">
    <cdr:from>
      <cdr:x>0</cdr:x>
      <cdr:y>0</cdr:y>
    </cdr:from>
    <cdr:to>
      <cdr:x>0.96077</cdr:x>
      <cdr:y>0.19164</cdr:y>
    </cdr:to>
    <cdr:sp macro="" textlink="'Interactive controls'!$G$30">
      <cdr:nvSpPr>
        <cdr:cNvPr id="16" name="TextBox 15"/>
        <cdr:cNvSpPr txBox="1"/>
      </cdr:nvSpPr>
      <cdr:spPr>
        <a:xfrm xmlns:a="http://schemas.openxmlformats.org/drawingml/2006/main">
          <a:off x="0" y="0"/>
          <a:ext cx="5534025" cy="6899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0368A79-1126-4535-B263-22597D780AEC}" type="TxLink">
            <a:rPr lang="en-US" sz="900" b="1" i="0" u="none" strike="noStrike">
              <a:solidFill>
                <a:srgbClr val="000000"/>
              </a:solidFill>
              <a:latin typeface="Verdana"/>
              <a:ea typeface="Verdana"/>
              <a:cs typeface="Verdana"/>
            </a:rPr>
            <a:pPr/>
            <a:t>Percentage of adults reporting drinking above guidelines (males over 4 units, females over 3 units) on the heaviest drinking day in the past week, Newport, 2011-2015</a:t>
          </a:fld>
          <a:endParaRPr lang="en-GB" sz="900" b="1"/>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9</xdr:col>
      <xdr:colOff>547408</xdr:colOff>
      <xdr:row>31</xdr:row>
      <xdr:rowOff>66676</xdr:rowOff>
    </xdr:from>
    <xdr:to>
      <xdr:col>12</xdr:col>
      <xdr:colOff>400051</xdr:colOff>
      <xdr:row>45</xdr:row>
      <xdr:rowOff>73959</xdr:rowOff>
    </xdr:to>
    <xdr:pic>
      <xdr:nvPicPr>
        <xdr:cNvPr id="14" name="Picture 8"/>
        <xdr:cNvPicPr>
          <a:picLocks noChangeAspect="1" noChangeArrowheads="1"/>
        </xdr:cNvPicPr>
      </xdr:nvPicPr>
      <xdr:blipFill>
        <a:blip xmlns:r="http://schemas.openxmlformats.org/officeDocument/2006/relationships" r:embed="rId1" cstate="print"/>
        <a:srcRect l="48224" t="7884" r="45427" b="68825"/>
        <a:stretch>
          <a:fillRect/>
        </a:stretch>
      </xdr:blipFill>
      <xdr:spPr bwMode="auto">
        <a:xfrm>
          <a:off x="5690908" y="5372101"/>
          <a:ext cx="1681443"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15" name="Picture 9"/>
        <xdr:cNvPicPr>
          <a:picLocks noChangeAspect="1" noChangeArrowheads="1"/>
        </xdr:cNvPicPr>
      </xdr:nvPicPr>
      <xdr:blipFill>
        <a:blip xmlns:r="http://schemas.openxmlformats.org/officeDocument/2006/relationships" r:embed="rId2" cstate="print"/>
        <a:srcRect l="53184" t="10213" r="26985" b="55283"/>
        <a:stretch>
          <a:fillRect/>
        </a:stretch>
      </xdr:blipFill>
      <xdr:spPr bwMode="auto">
        <a:xfrm>
          <a:off x="7543800" y="5372101"/>
          <a:ext cx="2961951"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16" name="Group 15"/>
        <xdr:cNvGrpSpPr/>
      </xdr:nvGrpSpPr>
      <xdr:grpSpPr>
        <a:xfrm>
          <a:off x="295275" y="5343525"/>
          <a:ext cx="3552825" cy="2438400"/>
          <a:chOff x="9525" y="3971925"/>
          <a:chExt cx="3943350" cy="2438400"/>
        </a:xfrm>
      </xdr:grpSpPr>
      <xdr:pic>
        <xdr:nvPicPr>
          <xdr:cNvPr id="17" name="Picture 9"/>
          <xdr:cNvPicPr>
            <a:picLocks noChangeAspect="1" noChangeArrowheads="1"/>
          </xdr:cNvPicPr>
        </xdr:nvPicPr>
        <xdr:blipFill>
          <a:blip xmlns:r="http://schemas.openxmlformats.org/officeDocument/2006/relationships" r:embed="rId3"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18" name="TextBox 17"/>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19" name="Group 18"/>
        <xdr:cNvGrpSpPr/>
      </xdr:nvGrpSpPr>
      <xdr:grpSpPr>
        <a:xfrm>
          <a:off x="8162925" y="1771650"/>
          <a:ext cx="4256838" cy="3304575"/>
          <a:chOff x="7219950" y="190500"/>
          <a:chExt cx="4571163" cy="3276000"/>
        </a:xfrm>
      </xdr:grpSpPr>
      <xdr:pic>
        <xdr:nvPicPr>
          <xdr:cNvPr id="20" name="Picture 19"/>
          <xdr:cNvPicPr>
            <a:picLocks noChangeAspect="1" noChangeArrowheads="1"/>
          </xdr:cNvPicPr>
        </xdr:nvPicPr>
        <xdr:blipFill>
          <a:blip xmlns:r="http://schemas.openxmlformats.org/officeDocument/2006/relationships" r:embed="rId4"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21" name="TextBox 20"/>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0</xdr:col>
      <xdr:colOff>0</xdr:colOff>
      <xdr:row>0</xdr:row>
      <xdr:rowOff>0</xdr:rowOff>
    </xdr:from>
    <xdr:to>
      <xdr:col>24</xdr:col>
      <xdr:colOff>209550</xdr:colOff>
      <xdr:row>7</xdr:row>
      <xdr:rowOff>38100</xdr:rowOff>
    </xdr:to>
    <xdr:grpSp>
      <xdr:nvGrpSpPr>
        <xdr:cNvPr id="31" name="Group 30"/>
        <xdr:cNvGrpSpPr>
          <a:grpSpLocks noChangeAspect="1"/>
        </xdr:cNvGrpSpPr>
      </xdr:nvGrpSpPr>
      <xdr:grpSpPr>
        <a:xfrm>
          <a:off x="0" y="0"/>
          <a:ext cx="14497050" cy="1371600"/>
          <a:chOff x="0" y="0"/>
          <a:chExt cx="14497050" cy="1371600"/>
        </a:xfrm>
      </xdr:grpSpPr>
      <xdr:grpSp>
        <xdr:nvGrpSpPr>
          <xdr:cNvPr id="26" name="Group 25"/>
          <xdr:cNvGrpSpPr>
            <a:grpSpLocks noChangeAspect="1"/>
          </xdr:cNvGrpSpPr>
        </xdr:nvGrpSpPr>
        <xdr:grpSpPr>
          <a:xfrm>
            <a:off x="0" y="0"/>
            <a:ext cx="14497050" cy="1371600"/>
            <a:chOff x="0" y="0"/>
            <a:chExt cx="14497050" cy="1371600"/>
          </a:xfrm>
        </xdr:grpSpPr>
        <xdr:pic>
          <xdr:nvPicPr>
            <xdr:cNvPr id="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4497050" cy="981075"/>
            </a:xfrm>
            <a:prstGeom prst="rect">
              <a:avLst/>
            </a:prstGeom>
            <a:noFill/>
          </xdr:spPr>
        </xdr:pic>
        <xdr:pic>
          <xdr:nvPicPr>
            <xdr:cNvPr id="24" name="Picture 23" descr="20160322_InteractiveBanner_BP.jpg"/>
            <xdr:cNvPicPr>
              <a:picLocks/>
            </xdr:cNvPicPr>
          </xdr:nvPicPr>
          <xdr:blipFill>
            <a:blip xmlns:r="http://schemas.openxmlformats.org/officeDocument/2006/relationships" r:embed="rId6" cstate="print"/>
            <a:srcRect t="4423" r="77769" b="9583"/>
            <a:stretch>
              <a:fillRect/>
            </a:stretch>
          </xdr:blipFill>
          <xdr:spPr>
            <a:xfrm>
              <a:off x="238125" y="66675"/>
              <a:ext cx="3232741" cy="841321"/>
            </a:xfrm>
            <a:prstGeom prst="rect">
              <a:avLst/>
            </a:prstGeom>
          </xdr:spPr>
        </xdr:pic>
        <xdr:pic>
          <xdr:nvPicPr>
            <xdr:cNvPr id="717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962025"/>
              <a:ext cx="14497050" cy="409575"/>
            </a:xfrm>
            <a:prstGeom prst="rect">
              <a:avLst/>
            </a:prstGeom>
            <a:noFill/>
          </xdr:spPr>
        </xdr:pic>
      </xdr:grpSp>
      <xdr:grpSp>
        <xdr:nvGrpSpPr>
          <xdr:cNvPr id="27" name="Group 26"/>
          <xdr:cNvGrpSpPr/>
        </xdr:nvGrpSpPr>
        <xdr:grpSpPr>
          <a:xfrm>
            <a:off x="285750" y="1028700"/>
            <a:ext cx="3215700" cy="316800"/>
            <a:chOff x="4610100" y="8172450"/>
            <a:chExt cx="3215700" cy="316800"/>
          </a:xfrm>
        </xdr:grpSpPr>
        <xdr:sp macro="" textlink="">
          <xdr:nvSpPr>
            <xdr:cNvPr id="28" name="Rectangle 27">
              <a:hlinkClick xmlns:r="http://schemas.openxmlformats.org/officeDocument/2006/relationships" r:id="rId8" tooltip="Technical guide"/>
            </xdr:cNvPr>
            <xdr:cNvSpPr/>
          </xdr:nvSpPr>
          <xdr:spPr>
            <a:xfrm>
              <a:off x="46101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Table and chart"/>
            </xdr:cNvPr>
            <xdr:cNvSpPr/>
          </xdr:nvSpPr>
          <xdr:spPr>
            <a:xfrm>
              <a:off x="569595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0" tooltip="How to copy charts &amp; tables"/>
            </xdr:cNvPr>
            <xdr:cNvSpPr/>
          </xdr:nvSpPr>
          <xdr:spPr>
            <a:xfrm>
              <a:off x="6781800" y="817245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yt6bsrvfil0001\observatory\Data%20processing\Housing\02%20Table%20build\H16%20LA%20Subregional%20Dwellings%20in%20Council%20Tax%20Bands%202007-08%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obclstr\observatory\Data%20processing\Housing\02%20Table%20build\H16%20LA%20Subregional%20Dwellings%20in%20Council%20Tax%20Bands%202007-08%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services\Requests\Alcohol\20161116_Alcohol_InteractiveUpdate_BP_v0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guide"/>
      <sheetName val="Interactive"/>
      <sheetName val="Copy tables and charts"/>
      <sheetName val="Interactive controls"/>
      <sheetName val="DATA"/>
      <sheetName val="Data above guide"/>
      <sheetName val="Data Binge"/>
      <sheetName val="Data Heavy"/>
      <sheetName val="Interactive (2)"/>
      <sheetName val="Interactive controls (2)"/>
      <sheetName val="All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gov.wales/statistics-and-research/welsh-health-survey/?lang=en" TargetMode="External"/><Relationship Id="rId1" Type="http://schemas.openxmlformats.org/officeDocument/2006/relationships/hyperlink" Target="mailto:Publichealthwalesobservatory@wales.nhs.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2"/>
  <sheetViews>
    <sheetView showGridLines="0" showRowColHeaders="0" tabSelected="1" zoomScaleNormal="100" workbookViewId="0"/>
  </sheetViews>
  <sheetFormatPr defaultRowHeight="12.75"/>
  <cols>
    <col min="1" max="1" width="4" style="72" customWidth="1"/>
    <col min="2" max="2" width="19.28515625" style="72" customWidth="1"/>
    <col min="3" max="3" width="92.28515625" style="72" customWidth="1"/>
    <col min="4" max="4" width="4.85546875" style="72" customWidth="1"/>
    <col min="5" max="5" width="14.140625" style="72" customWidth="1"/>
    <col min="6" max="16384" width="9.140625" style="72"/>
  </cols>
  <sheetData>
    <row r="1" spans="2:4">
      <c r="B1" s="71"/>
      <c r="C1" s="71"/>
      <c r="D1" s="71"/>
    </row>
    <row r="2" spans="2:4">
      <c r="B2" s="71"/>
      <c r="C2" s="71"/>
      <c r="D2" s="71"/>
    </row>
    <row r="3" spans="2:4">
      <c r="B3" s="71"/>
      <c r="C3" s="71"/>
      <c r="D3" s="71"/>
    </row>
    <row r="4" spans="2:4">
      <c r="B4" s="71"/>
      <c r="C4" s="71"/>
      <c r="D4" s="71"/>
    </row>
    <row r="5" spans="2:4">
      <c r="B5" s="71"/>
      <c r="C5" s="71"/>
      <c r="D5" s="71"/>
    </row>
    <row r="6" spans="2:4">
      <c r="B6" s="71"/>
      <c r="C6" s="71"/>
      <c r="D6" s="71"/>
    </row>
    <row r="7" spans="2:4" ht="7.5" customHeight="1">
      <c r="B7" s="73"/>
      <c r="C7" s="71"/>
      <c r="D7" s="71"/>
    </row>
    <row r="8" spans="2:4" ht="14.1" customHeight="1">
      <c r="B8" s="74"/>
      <c r="C8" s="71"/>
      <c r="D8" s="71"/>
    </row>
    <row r="9" spans="2:4" ht="14.1" customHeight="1">
      <c r="B9" s="74"/>
      <c r="C9" s="71"/>
      <c r="D9" s="71"/>
    </row>
    <row r="10" spans="2:4" ht="14.1" customHeight="1">
      <c r="B10" s="74"/>
      <c r="C10" s="71"/>
      <c r="D10" s="71"/>
    </row>
    <row r="11" spans="2:4" ht="14.1" customHeight="1">
      <c r="B11" s="75" t="s">
        <v>869</v>
      </c>
      <c r="C11" s="76" t="s">
        <v>880</v>
      </c>
      <c r="D11" s="77"/>
    </row>
    <row r="12" spans="2:4" ht="14.1" customHeight="1">
      <c r="B12" s="78" t="s">
        <v>870</v>
      </c>
      <c r="C12" s="79" t="s">
        <v>879</v>
      </c>
      <c r="D12" s="80"/>
    </row>
    <row r="13" spans="2:4" ht="14.1" customHeight="1">
      <c r="B13" s="81" t="s">
        <v>871</v>
      </c>
      <c r="C13" s="82" t="s">
        <v>881</v>
      </c>
      <c r="D13" s="83"/>
    </row>
    <row r="14" spans="2:4" ht="14.1" customHeight="1">
      <c r="B14" s="78" t="s">
        <v>872</v>
      </c>
      <c r="C14" s="79" t="s">
        <v>890</v>
      </c>
      <c r="D14" s="80"/>
    </row>
    <row r="15" spans="2:4" ht="14.1" customHeight="1">
      <c r="B15" s="78" t="s">
        <v>873</v>
      </c>
      <c r="C15" s="84" t="s">
        <v>862</v>
      </c>
      <c r="D15" s="85"/>
    </row>
    <row r="16" spans="2:4" ht="14.1" customHeight="1">
      <c r="B16" s="78" t="s">
        <v>874</v>
      </c>
      <c r="C16" s="79" t="s">
        <v>882</v>
      </c>
      <c r="D16" s="80"/>
    </row>
    <row r="17" spans="2:4" ht="14.1" customHeight="1">
      <c r="B17" s="78" t="s">
        <v>875</v>
      </c>
      <c r="C17" s="86" t="s">
        <v>111</v>
      </c>
      <c r="D17" s="87"/>
    </row>
    <row r="18" spans="2:4" ht="14.1" customHeight="1">
      <c r="B18" s="78" t="s">
        <v>876</v>
      </c>
      <c r="C18" s="88" t="s">
        <v>888</v>
      </c>
      <c r="D18" s="89"/>
    </row>
    <row r="19" spans="2:4" ht="14.1" customHeight="1">
      <c r="B19" s="81" t="s">
        <v>35</v>
      </c>
      <c r="C19" s="90" t="s">
        <v>884</v>
      </c>
      <c r="D19" s="87"/>
    </row>
    <row r="20" spans="2:4" ht="14.1" customHeight="1">
      <c r="B20" s="81"/>
      <c r="C20" s="91" t="s">
        <v>97</v>
      </c>
      <c r="D20" s="87"/>
    </row>
    <row r="21" spans="2:4" ht="14.1" customHeight="1">
      <c r="B21" s="81"/>
      <c r="C21" s="91" t="s">
        <v>98</v>
      </c>
      <c r="D21" s="87"/>
    </row>
    <row r="22" spans="2:4" ht="14.1" customHeight="1">
      <c r="B22" s="81"/>
      <c r="C22" s="91" t="s">
        <v>99</v>
      </c>
      <c r="D22" s="87"/>
    </row>
    <row r="23" spans="2:4" ht="14.1" customHeight="1">
      <c r="B23" s="81"/>
      <c r="C23" s="92" t="s">
        <v>44</v>
      </c>
      <c r="D23" s="87"/>
    </row>
    <row r="24" spans="2:4" ht="27" customHeight="1">
      <c r="B24" s="81"/>
      <c r="C24" s="92" t="s">
        <v>45</v>
      </c>
      <c r="D24" s="87"/>
    </row>
    <row r="25" spans="2:4" ht="38.25">
      <c r="B25" s="81"/>
      <c r="C25" s="92" t="s">
        <v>46</v>
      </c>
      <c r="D25" s="87"/>
    </row>
    <row r="26" spans="2:4" ht="25.5">
      <c r="B26" s="81"/>
      <c r="C26" s="92" t="s">
        <v>47</v>
      </c>
      <c r="D26" s="87"/>
    </row>
    <row r="27" spans="2:4" ht="14.1" customHeight="1">
      <c r="B27" s="81"/>
      <c r="C27" s="93" t="s">
        <v>130</v>
      </c>
      <c r="D27" s="87"/>
    </row>
    <row r="28" spans="2:4" ht="14.1" customHeight="1">
      <c r="B28" s="81"/>
      <c r="C28" s="92" t="s">
        <v>131</v>
      </c>
      <c r="D28" s="87"/>
    </row>
    <row r="29" spans="2:4" ht="14.1" customHeight="1">
      <c r="B29" s="81"/>
      <c r="C29" s="92" t="s">
        <v>132</v>
      </c>
      <c r="D29" s="87"/>
    </row>
    <row r="30" spans="2:4" ht="25.5">
      <c r="B30" s="81"/>
      <c r="C30" s="68" t="s">
        <v>883</v>
      </c>
      <c r="D30" s="87"/>
    </row>
    <row r="31" spans="2:4" ht="63.75">
      <c r="B31" s="81"/>
      <c r="C31" s="69" t="s">
        <v>887</v>
      </c>
      <c r="D31" s="87"/>
    </row>
    <row r="32" spans="2:4" ht="14.1" customHeight="1">
      <c r="B32" s="81"/>
      <c r="C32" s="92" t="s">
        <v>885</v>
      </c>
      <c r="D32" s="87"/>
    </row>
    <row r="33" spans="2:19" ht="14.1" customHeight="1">
      <c r="B33" s="81"/>
      <c r="C33" s="94" t="s">
        <v>886</v>
      </c>
      <c r="D33" s="87"/>
    </row>
    <row r="34" spans="2:19" ht="7.5" customHeight="1">
      <c r="B34" s="95"/>
      <c r="C34" s="95"/>
      <c r="D34" s="95"/>
    </row>
    <row r="35" spans="2:19" ht="15" customHeight="1">
      <c r="B35" s="95"/>
      <c r="C35" s="95"/>
      <c r="D35" s="95"/>
    </row>
    <row r="36" spans="2:19" s="97" customFormat="1" ht="15" customHeight="1">
      <c r="B36" s="96" t="s">
        <v>889</v>
      </c>
      <c r="C36" s="96"/>
      <c r="D36" s="96"/>
      <c r="E36" s="96"/>
      <c r="F36" s="96"/>
      <c r="G36" s="96"/>
      <c r="H36" s="96"/>
      <c r="I36" s="96"/>
      <c r="J36" s="96"/>
      <c r="K36" s="96"/>
      <c r="L36" s="96"/>
      <c r="M36" s="96"/>
      <c r="N36" s="96"/>
      <c r="O36" s="96"/>
      <c r="P36" s="96"/>
      <c r="Q36" s="96"/>
      <c r="R36" s="96"/>
      <c r="S36" s="96"/>
    </row>
    <row r="37" spans="2:19" s="97" customFormat="1" ht="3.75" customHeight="1">
      <c r="B37" s="96"/>
      <c r="C37" s="96"/>
      <c r="D37" s="96"/>
      <c r="E37" s="96"/>
      <c r="F37" s="96"/>
      <c r="G37" s="96"/>
      <c r="H37" s="96"/>
      <c r="I37" s="96"/>
      <c r="J37" s="96"/>
      <c r="K37" s="96"/>
      <c r="L37" s="96"/>
      <c r="M37" s="96"/>
      <c r="N37" s="96"/>
      <c r="O37" s="96"/>
      <c r="P37" s="96"/>
      <c r="Q37" s="96"/>
      <c r="R37" s="96"/>
      <c r="S37" s="96"/>
    </row>
    <row r="38" spans="2:19" s="97" customFormat="1" ht="23.25" customHeight="1">
      <c r="B38" s="127" t="s">
        <v>877</v>
      </c>
      <c r="C38" s="127"/>
      <c r="D38" s="98"/>
      <c r="E38" s="98"/>
      <c r="F38" s="98"/>
      <c r="G38" s="99"/>
      <c r="H38" s="99"/>
      <c r="I38" s="99"/>
      <c r="J38" s="99"/>
      <c r="K38" s="99"/>
      <c r="L38" s="99"/>
      <c r="M38" s="99"/>
      <c r="N38" s="99"/>
      <c r="O38" s="99"/>
      <c r="P38" s="99"/>
      <c r="Q38" s="99"/>
      <c r="R38" s="99"/>
      <c r="S38" s="99"/>
    </row>
    <row r="39" spans="2:19" s="97" customFormat="1" ht="3.75" customHeight="1">
      <c r="B39" s="96"/>
      <c r="C39" s="96"/>
      <c r="D39" s="96"/>
      <c r="E39" s="96"/>
      <c r="F39" s="96"/>
      <c r="G39" s="96"/>
      <c r="H39" s="96"/>
      <c r="I39" s="96"/>
      <c r="J39" s="96"/>
      <c r="K39" s="96"/>
      <c r="L39" s="96"/>
      <c r="M39" s="96"/>
      <c r="N39" s="96"/>
      <c r="O39" s="96"/>
      <c r="P39" s="96"/>
      <c r="Q39" s="96"/>
      <c r="R39" s="96"/>
      <c r="S39" s="96"/>
    </row>
    <row r="40" spans="2:19" s="97" customFormat="1">
      <c r="B40" s="96" t="s">
        <v>878</v>
      </c>
      <c r="C40" s="100"/>
      <c r="D40" s="100"/>
      <c r="E40" s="100"/>
      <c r="F40" s="100"/>
      <c r="G40" s="100"/>
      <c r="H40" s="100"/>
      <c r="I40" s="100"/>
      <c r="J40" s="100"/>
      <c r="K40" s="100"/>
      <c r="L40" s="100"/>
      <c r="M40" s="100"/>
      <c r="N40" s="100"/>
      <c r="O40" s="100"/>
      <c r="P40" s="100"/>
      <c r="Q40" s="100"/>
      <c r="R40" s="100"/>
      <c r="S40" s="100"/>
    </row>
    <row r="41" spans="2:19" s="97" customFormat="1" ht="17.25" customHeight="1">
      <c r="B41" s="96"/>
      <c r="C41" s="100"/>
      <c r="D41" s="100"/>
      <c r="E41" s="100"/>
      <c r="F41" s="100"/>
      <c r="G41" s="100"/>
      <c r="H41" s="100"/>
      <c r="I41" s="100"/>
      <c r="J41" s="100"/>
      <c r="K41" s="100"/>
      <c r="L41" s="100"/>
      <c r="M41" s="100"/>
      <c r="N41" s="100"/>
      <c r="O41" s="100"/>
      <c r="P41" s="100"/>
      <c r="Q41" s="100"/>
      <c r="R41" s="100"/>
      <c r="S41" s="100"/>
    </row>
    <row r="42" spans="2:19">
      <c r="B42" s="101"/>
      <c r="D42" s="87"/>
    </row>
  </sheetData>
  <sheetProtection password="C3ED" sheet="1" scenarios="1"/>
  <mergeCells count="1">
    <mergeCell ref="B38:C38"/>
  </mergeCells>
  <hyperlinks>
    <hyperlink ref="C18" r:id="rId1"/>
    <hyperlink ref="C33" r:id="rId2"/>
  </hyperlinks>
  <pageMargins left="0.11811023622047245" right="0.11811023622047245" top="0.74803149606299213" bottom="0.74803149606299213" header="0.31496062992125984" footer="0.31496062992125984"/>
  <pageSetup paperSize="9" scale="90"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46"/>
  <sheetViews>
    <sheetView showGridLines="0" showRowColHeaders="0" zoomScaleNormal="100" workbookViewId="0"/>
  </sheetViews>
  <sheetFormatPr defaultRowHeight="15"/>
  <cols>
    <col min="1" max="1" width="9.140625" style="102"/>
    <col min="2" max="2" width="11.85546875" style="102" customWidth="1"/>
    <col min="3" max="15" width="7.28515625" style="102" customWidth="1"/>
    <col min="16" max="16" width="9.28515625" style="102" customWidth="1"/>
    <col min="17" max="17" width="3" style="102" customWidth="1"/>
    <col min="18" max="18" width="11" style="102" customWidth="1"/>
    <col min="19" max="20" width="17.5703125" style="102" customWidth="1"/>
    <col min="21" max="21" width="4.85546875" style="102" customWidth="1"/>
    <col min="22" max="22" width="9.140625" style="102" customWidth="1"/>
    <col min="23" max="16384" width="9.140625" style="102"/>
  </cols>
  <sheetData>
    <row r="1" spans="1:22" ht="15" customHeight="1">
      <c r="S1" s="103"/>
    </row>
    <row r="2" spans="1:22" ht="15" customHeight="1"/>
    <row r="3" spans="1:22" ht="58.5" customHeight="1"/>
    <row r="4" spans="1:22" ht="14.1" customHeight="1"/>
    <row r="5" spans="1:22" ht="14.1" customHeight="1"/>
    <row r="6" spans="1:22" ht="14.25" customHeight="1"/>
    <row r="7" spans="1:22" ht="54.75" customHeight="1">
      <c r="A7" s="104"/>
      <c r="B7" s="104"/>
      <c r="C7" s="104"/>
      <c r="D7" s="104"/>
      <c r="E7" s="104"/>
      <c r="F7" s="104"/>
      <c r="G7" s="104"/>
      <c r="H7" s="104"/>
      <c r="I7" s="104"/>
      <c r="J7" s="104"/>
      <c r="K7" s="104"/>
      <c r="L7" s="104"/>
      <c r="M7" s="104"/>
      <c r="N7" s="104"/>
      <c r="O7" s="104"/>
      <c r="P7" s="105"/>
      <c r="Q7" s="131" t="str">
        <f>'Interactive controls'!G30</f>
        <v>Percentage of adults reporting drinking above guidelines (males over 4 units, females over 3 units) on the heaviest drinking day in the past week, Newport, 2011-2015</v>
      </c>
      <c r="R7" s="131"/>
      <c r="S7" s="131"/>
      <c r="T7" s="131"/>
      <c r="U7" s="105"/>
      <c r="V7" s="105"/>
    </row>
    <row r="8" spans="1:22" ht="1.5" customHeight="1">
      <c r="A8" s="104"/>
      <c r="B8" s="104"/>
      <c r="C8" s="104"/>
      <c r="D8" s="104"/>
      <c r="E8" s="104"/>
      <c r="F8" s="104"/>
      <c r="G8" s="104"/>
      <c r="H8" s="104"/>
      <c r="I8" s="104"/>
      <c r="J8" s="104"/>
      <c r="K8" s="104"/>
      <c r="L8" s="104"/>
      <c r="M8" s="104"/>
      <c r="N8" s="104"/>
      <c r="O8" s="104"/>
      <c r="P8" s="105"/>
      <c r="Q8" s="106"/>
      <c r="R8" s="106"/>
      <c r="S8" s="106"/>
      <c r="T8" s="106"/>
      <c r="U8" s="105"/>
      <c r="V8" s="105"/>
    </row>
    <row r="9" spans="1:22" ht="20.25" customHeight="1">
      <c r="A9" s="104"/>
      <c r="B9" s="104"/>
      <c r="C9" s="104"/>
      <c r="D9" s="104"/>
      <c r="E9" s="104"/>
      <c r="F9" s="104"/>
      <c r="G9" s="104"/>
      <c r="H9" s="104"/>
      <c r="I9" s="104"/>
      <c r="J9" s="104"/>
      <c r="K9" s="104"/>
      <c r="L9" s="104"/>
      <c r="M9" s="107"/>
      <c r="N9" s="104"/>
      <c r="O9" s="104"/>
      <c r="Q9" s="108"/>
      <c r="R9" s="109"/>
      <c r="S9" s="132" t="s">
        <v>112</v>
      </c>
      <c r="T9" s="132"/>
    </row>
    <row r="10" spans="1:22" ht="15" customHeight="1">
      <c r="A10" s="104"/>
      <c r="B10" s="104"/>
      <c r="C10" s="104"/>
      <c r="D10" s="104"/>
      <c r="E10" s="104"/>
      <c r="F10" s="104"/>
      <c r="G10" s="104"/>
      <c r="H10" s="104"/>
      <c r="I10" s="104"/>
      <c r="J10" s="104"/>
      <c r="K10" s="104"/>
      <c r="L10" s="104"/>
      <c r="M10" s="107" t="s">
        <v>110</v>
      </c>
      <c r="N10" s="104"/>
      <c r="O10" s="104"/>
      <c r="Q10" s="108" t="str">
        <f>'Interactive controls'!F4</f>
        <v>Males</v>
      </c>
      <c r="S10" s="133"/>
      <c r="T10" s="133"/>
    </row>
    <row r="11" spans="1:22" ht="15" customHeight="1">
      <c r="A11" s="104"/>
      <c r="B11" s="104"/>
      <c r="C11" s="104"/>
      <c r="D11" s="104"/>
      <c r="E11" s="104"/>
      <c r="F11" s="104"/>
      <c r="G11" s="104"/>
      <c r="H11" s="104"/>
      <c r="I11" s="104"/>
      <c r="J11" s="104"/>
      <c r="K11" s="104"/>
      <c r="L11" s="104"/>
      <c r="M11" s="107">
        <f>'Interactive controls'!$O$18</f>
        <v>33</v>
      </c>
      <c r="N11" s="104"/>
      <c r="O11" s="104"/>
      <c r="Q11" s="129" t="s">
        <v>51</v>
      </c>
      <c r="R11" s="110" t="str">
        <f>'Interactive controls'!G4</f>
        <v>16-24</v>
      </c>
      <c r="S11" s="111">
        <f>'Interactive controls'!I18</f>
        <v>32.737480000000005</v>
      </c>
      <c r="T11" s="112" t="str">
        <f>"(" &amp; FIXED('Interactive controls'!J18,1) &amp; "-" &amp; FIXED('Interactive controls'!K18,1) &amp; ")"</f>
        <v>(25.8-39.7)</v>
      </c>
    </row>
    <row r="12" spans="1:22" ht="15" customHeight="1">
      <c r="A12" s="104"/>
      <c r="B12" s="104"/>
      <c r="C12" s="104"/>
      <c r="D12" s="104"/>
      <c r="E12" s="104"/>
      <c r="F12" s="104"/>
      <c r="G12" s="104"/>
      <c r="H12" s="104"/>
      <c r="I12" s="104"/>
      <c r="J12" s="104"/>
      <c r="K12" s="104"/>
      <c r="L12" s="104"/>
      <c r="M12" s="107">
        <f>'Interactive controls'!$O$19</f>
        <v>50</v>
      </c>
      <c r="N12" s="104"/>
      <c r="O12" s="104"/>
      <c r="Q12" s="129"/>
      <c r="R12" s="110" t="str">
        <f>'Interactive controls'!G5</f>
        <v>25-44</v>
      </c>
      <c r="S12" s="111">
        <f>'Interactive controls'!I19</f>
        <v>50.256869999999999</v>
      </c>
      <c r="T12" s="112" t="str">
        <f>"(" &amp; FIXED('Interactive controls'!J19,1) &amp; "-" &amp; FIXED('Interactive controls'!K19,1) &amp; ")"</f>
        <v>(45.4-55.1)</v>
      </c>
    </row>
    <row r="13" spans="1:22" ht="15" customHeight="1">
      <c r="A13" s="104"/>
      <c r="B13" s="104"/>
      <c r="C13" s="104"/>
      <c r="D13" s="104"/>
      <c r="E13" s="104"/>
      <c r="F13" s="104"/>
      <c r="G13" s="104"/>
      <c r="H13" s="104"/>
      <c r="I13" s="104"/>
      <c r="J13" s="104"/>
      <c r="K13" s="104"/>
      <c r="L13" s="104"/>
      <c r="M13" s="107">
        <f>'Interactive controls'!$O$20</f>
        <v>58</v>
      </c>
      <c r="N13" s="104"/>
      <c r="O13" s="104"/>
      <c r="Q13" s="129"/>
      <c r="R13" s="110" t="str">
        <f>'Interactive controls'!G6</f>
        <v>45-64</v>
      </c>
      <c r="S13" s="111">
        <f>'Interactive controls'!I20</f>
        <v>57.788609999999998</v>
      </c>
      <c r="T13" s="112" t="str">
        <f>"(" &amp; FIXED('Interactive controls'!J20,1) &amp; "-" &amp; FIXED('Interactive controls'!K20,1) &amp; ")"</f>
        <v>(53.3-62.3)</v>
      </c>
    </row>
    <row r="14" spans="1:22" ht="15" customHeight="1">
      <c r="A14" s="104"/>
      <c r="B14" s="104"/>
      <c r="C14" s="104"/>
      <c r="D14" s="104"/>
      <c r="E14" s="104"/>
      <c r="F14" s="104"/>
      <c r="G14" s="104"/>
      <c r="H14" s="104"/>
      <c r="I14" s="104"/>
      <c r="J14" s="104"/>
      <c r="K14" s="104"/>
      <c r="L14" s="104"/>
      <c r="M14" s="107">
        <f>'Interactive controls'!$O$21</f>
        <v>39</v>
      </c>
      <c r="N14" s="104"/>
      <c r="O14" s="104"/>
      <c r="Q14" s="129"/>
      <c r="R14" s="110" t="str">
        <f>'Interactive controls'!G7</f>
        <v>65+</v>
      </c>
      <c r="S14" s="111">
        <f>'Interactive controls'!I21</f>
        <v>38.855250000000005</v>
      </c>
      <c r="T14" s="112" t="str">
        <f>"(" &amp; FIXED('Interactive controls'!J21,1) &amp; "-" &amp; FIXED('Interactive controls'!K21,1) &amp; ")"</f>
        <v>(33.8-43.9)</v>
      </c>
    </row>
    <row r="15" spans="1:22" ht="15" customHeight="1">
      <c r="A15" s="104"/>
      <c r="B15" s="104"/>
      <c r="C15" s="104"/>
      <c r="D15" s="104"/>
      <c r="E15" s="104"/>
      <c r="F15" s="104"/>
      <c r="G15" s="104"/>
      <c r="H15" s="104"/>
      <c r="I15" s="104"/>
      <c r="J15" s="104"/>
      <c r="K15" s="104"/>
      <c r="L15" s="104"/>
      <c r="M15" s="107"/>
      <c r="N15" s="104"/>
      <c r="O15" s="104"/>
      <c r="Q15" s="108" t="str">
        <f>'Interactive controls'!F8</f>
        <v>Females</v>
      </c>
      <c r="S15" s="113"/>
      <c r="T15" s="112"/>
    </row>
    <row r="16" spans="1:22" ht="15" customHeight="1">
      <c r="A16" s="104"/>
      <c r="B16" s="104"/>
      <c r="C16" s="104"/>
      <c r="D16" s="104"/>
      <c r="E16" s="104"/>
      <c r="F16" s="104"/>
      <c r="G16" s="104"/>
      <c r="H16" s="104"/>
      <c r="I16" s="104"/>
      <c r="J16" s="104"/>
      <c r="K16" s="104"/>
      <c r="L16" s="104"/>
      <c r="M16" s="107">
        <f>'Interactive controls'!$O$22</f>
        <v>29</v>
      </c>
      <c r="N16" s="104"/>
      <c r="O16" s="104"/>
      <c r="Q16" s="130" t="str">
        <f>Q15</f>
        <v>Females</v>
      </c>
      <c r="R16" s="110" t="str">
        <f>'Interactive controls'!G8</f>
        <v>16-24</v>
      </c>
      <c r="S16" s="111">
        <f>'Interactive controls'!I22</f>
        <v>29.204509999999999</v>
      </c>
      <c r="T16" s="112" t="str">
        <f>"(" &amp; FIXED('Interactive controls'!J22,1) &amp; "-" &amp; FIXED('Interactive controls'!K22,1) &amp; ")"</f>
        <v>(22.6-35.8)</v>
      </c>
    </row>
    <row r="17" spans="1:20" ht="15" customHeight="1">
      <c r="A17" s="104"/>
      <c r="B17" s="104"/>
      <c r="C17" s="104"/>
      <c r="D17" s="104"/>
      <c r="E17" s="104"/>
      <c r="F17" s="104"/>
      <c r="G17" s="104"/>
      <c r="H17" s="104"/>
      <c r="I17" s="104"/>
      <c r="J17" s="104"/>
      <c r="K17" s="104"/>
      <c r="L17" s="104"/>
      <c r="M17" s="107">
        <f>'Interactive controls'!$O$23</f>
        <v>41</v>
      </c>
      <c r="N17" s="104"/>
      <c r="O17" s="104"/>
      <c r="Q17" s="130"/>
      <c r="R17" s="110" t="str">
        <f>'Interactive controls'!G9</f>
        <v>25-44</v>
      </c>
      <c r="S17" s="111">
        <f>'Interactive controls'!I23</f>
        <v>41.442259999999997</v>
      </c>
      <c r="T17" s="112" t="str">
        <f>"(" &amp; FIXED('Interactive controls'!J23,1) &amp; "-" &amp; FIXED('Interactive controls'!K23,1) &amp; ")"</f>
        <v>(37.0-45.9)</v>
      </c>
    </row>
    <row r="18" spans="1:20" ht="15" customHeight="1">
      <c r="A18" s="104"/>
      <c r="B18" s="104"/>
      <c r="C18" s="104"/>
      <c r="D18" s="104"/>
      <c r="E18" s="104"/>
      <c r="F18" s="104"/>
      <c r="G18" s="104"/>
      <c r="H18" s="104"/>
      <c r="I18" s="104"/>
      <c r="J18" s="104"/>
      <c r="K18" s="104"/>
      <c r="L18" s="104"/>
      <c r="M18" s="107">
        <f>'Interactive controls'!$O$24</f>
        <v>44</v>
      </c>
      <c r="N18" s="104"/>
      <c r="O18" s="104"/>
      <c r="Q18" s="130"/>
      <c r="R18" s="110" t="str">
        <f>'Interactive controls'!G10</f>
        <v>45-64</v>
      </c>
      <c r="S18" s="111">
        <f>'Interactive controls'!I24</f>
        <v>43.623539999999998</v>
      </c>
      <c r="T18" s="112" t="str">
        <f>"(" &amp; FIXED('Interactive controls'!J24,1) &amp; "-" &amp; FIXED('Interactive controls'!K24,1) &amp; ")"</f>
        <v>(39.4-47.8)</v>
      </c>
    </row>
    <row r="19" spans="1:20" ht="15" customHeight="1">
      <c r="A19" s="104"/>
      <c r="B19" s="104"/>
      <c r="C19" s="104"/>
      <c r="D19" s="104"/>
      <c r="E19" s="104"/>
      <c r="F19" s="104"/>
      <c r="G19" s="104"/>
      <c r="H19" s="104"/>
      <c r="I19" s="104"/>
      <c r="J19" s="104"/>
      <c r="K19" s="104"/>
      <c r="L19" s="104"/>
      <c r="M19" s="107">
        <f>IF('Interactive controls'!$P$25="omit label"," ",'Interactive controls'!$O$25)</f>
        <v>17</v>
      </c>
      <c r="N19" s="104"/>
      <c r="O19" s="104"/>
      <c r="Q19" s="130"/>
      <c r="R19" s="110" t="str">
        <f>'Interactive controls'!G11</f>
        <v>65+</v>
      </c>
      <c r="S19" s="111">
        <f>'Interactive controls'!I25</f>
        <v>17.324200000000001</v>
      </c>
      <c r="T19" s="112" t="str">
        <f>"(" &amp; FIXED('Interactive controls'!J25,1) &amp; "-" &amp; FIXED('Interactive controls'!K25,1) &amp; ")"</f>
        <v>(13.8-20.8)</v>
      </c>
    </row>
    <row r="20" spans="1:20" ht="6" customHeight="1">
      <c r="A20" s="104"/>
      <c r="B20" s="104"/>
      <c r="C20" s="104"/>
      <c r="D20" s="104"/>
      <c r="E20" s="104"/>
      <c r="F20" s="104"/>
      <c r="G20" s="104"/>
      <c r="H20" s="104"/>
      <c r="I20" s="104"/>
      <c r="J20" s="104"/>
      <c r="K20" s="104"/>
      <c r="L20" s="104"/>
      <c r="N20" s="104"/>
      <c r="O20" s="104"/>
      <c r="Q20" s="114"/>
      <c r="R20" s="115"/>
      <c r="S20" s="116"/>
      <c r="T20" s="117"/>
    </row>
    <row r="21" spans="1:20" ht="22.5" customHeight="1">
      <c r="A21" s="104"/>
      <c r="B21" s="104"/>
      <c r="C21" s="104"/>
      <c r="D21" s="104"/>
      <c r="E21" s="104"/>
      <c r="F21" s="104"/>
      <c r="G21" s="104"/>
      <c r="H21" s="104"/>
      <c r="I21" s="104"/>
      <c r="J21" s="104"/>
      <c r="K21" s="104"/>
      <c r="L21" s="104"/>
      <c r="M21" s="104"/>
      <c r="N21" s="104"/>
      <c r="O21" s="104"/>
      <c r="Q21" s="128" t="s">
        <v>88</v>
      </c>
      <c r="R21" s="128"/>
      <c r="S21" s="128"/>
      <c r="T21" s="128"/>
    </row>
    <row r="22" spans="1:20" ht="15" customHeight="1">
      <c r="A22" s="104"/>
      <c r="B22" s="104"/>
      <c r="C22" s="104"/>
      <c r="D22" s="104"/>
      <c r="E22" s="104"/>
      <c r="F22" s="104"/>
      <c r="G22" s="104"/>
      <c r="H22" s="104"/>
      <c r="I22" s="104"/>
      <c r="J22" s="104"/>
      <c r="K22" s="104"/>
      <c r="L22" s="104"/>
      <c r="M22" s="104"/>
      <c r="N22" s="104"/>
      <c r="O22" s="104"/>
      <c r="Q22" s="109"/>
      <c r="R22" s="109"/>
    </row>
    <row r="23" spans="1:20" ht="15" customHeight="1">
      <c r="A23" s="104"/>
      <c r="B23" s="104"/>
      <c r="C23" s="104"/>
      <c r="D23" s="104"/>
      <c r="E23" s="104"/>
      <c r="F23" s="104"/>
      <c r="G23" s="104"/>
      <c r="H23" s="104"/>
      <c r="I23" s="104"/>
      <c r="J23" s="104"/>
      <c r="K23" s="104"/>
      <c r="L23" s="104"/>
      <c r="M23" s="104"/>
      <c r="N23" s="104"/>
      <c r="O23" s="104"/>
      <c r="Q23" s="109"/>
      <c r="R23" s="109"/>
    </row>
    <row r="24" spans="1:20" ht="15" customHeight="1">
      <c r="A24" s="104"/>
      <c r="B24" s="104"/>
      <c r="C24" s="104"/>
      <c r="D24" s="104"/>
      <c r="E24" s="104"/>
      <c r="F24" s="104"/>
      <c r="G24" s="104"/>
      <c r="H24" s="104"/>
      <c r="I24" s="104"/>
      <c r="J24" s="104"/>
      <c r="K24" s="104"/>
      <c r="L24" s="104"/>
      <c r="M24" s="104"/>
      <c r="N24" s="104"/>
      <c r="O24" s="104"/>
    </row>
    <row r="25" spans="1:20" ht="15" customHeight="1">
      <c r="A25" s="104"/>
      <c r="B25" s="104"/>
      <c r="C25" s="104"/>
      <c r="D25" s="104"/>
      <c r="E25" s="104"/>
      <c r="F25" s="104"/>
      <c r="G25" s="104"/>
      <c r="H25" s="104"/>
      <c r="I25" s="104"/>
      <c r="J25" s="104"/>
      <c r="K25" s="104"/>
      <c r="L25" s="104"/>
      <c r="M25" s="104"/>
      <c r="N25" s="104"/>
      <c r="O25" s="104"/>
    </row>
    <row r="26" spans="1:20" ht="6" customHeight="1">
      <c r="A26" s="104"/>
      <c r="B26" s="104"/>
      <c r="C26" s="104"/>
      <c r="D26" s="104"/>
      <c r="E26" s="104"/>
      <c r="F26" s="104"/>
      <c r="G26" s="104"/>
      <c r="H26" s="104"/>
      <c r="I26" s="104"/>
      <c r="J26" s="104"/>
      <c r="K26" s="104"/>
      <c r="L26" s="104"/>
      <c r="M26" s="104"/>
      <c r="N26" s="104"/>
      <c r="O26" s="104"/>
    </row>
    <row r="27" spans="1:20" ht="15" customHeight="1">
      <c r="A27" s="104"/>
      <c r="B27" s="104"/>
      <c r="C27" s="104"/>
      <c r="D27" s="104"/>
      <c r="E27" s="104"/>
      <c r="F27" s="104"/>
      <c r="G27" s="104"/>
      <c r="H27" s="104"/>
      <c r="I27" s="104"/>
      <c r="J27" s="104"/>
      <c r="K27" s="104"/>
      <c r="L27" s="104"/>
      <c r="M27" s="104"/>
      <c r="N27" s="104"/>
      <c r="O27" s="104"/>
    </row>
    <row r="28" spans="1:20" ht="15" customHeight="1">
      <c r="A28" s="104"/>
      <c r="B28" s="104"/>
      <c r="C28" s="104"/>
      <c r="D28" s="104"/>
      <c r="E28" s="104"/>
      <c r="F28" s="104"/>
      <c r="G28" s="104"/>
      <c r="H28" s="104"/>
      <c r="I28" s="104"/>
      <c r="J28" s="104"/>
      <c r="K28" s="104"/>
      <c r="L28" s="104"/>
      <c r="M28" s="104"/>
      <c r="N28" s="104"/>
      <c r="O28" s="104"/>
    </row>
    <row r="29" spans="1:20" ht="15" customHeight="1"/>
    <row r="30" spans="1:20" ht="15" customHeight="1"/>
    <row r="31" spans="1:20" ht="15" customHeight="1"/>
    <row r="32" spans="1:20" ht="15" customHeight="1">
      <c r="B32" s="118"/>
    </row>
    <row r="33" spans="22:33" ht="15" customHeight="1"/>
    <row r="34" spans="22:33" ht="15" customHeight="1">
      <c r="AG34" s="119"/>
    </row>
    <row r="35" spans="22:33" ht="15" customHeight="1"/>
    <row r="36" spans="22:33" ht="15" customHeight="1"/>
    <row r="37" spans="22:33" ht="15" customHeight="1"/>
    <row r="38" spans="22:33" ht="15" customHeight="1"/>
    <row r="39" spans="22:33" ht="15" customHeight="1"/>
    <row r="40" spans="22:33" ht="15" customHeight="1"/>
    <row r="41" spans="22:33" ht="21.75" customHeight="1"/>
    <row r="42" spans="22:33" ht="4.5" customHeight="1"/>
    <row r="44" spans="22:33" ht="24.75" customHeight="1"/>
    <row r="45" spans="22:33">
      <c r="V45" s="120"/>
      <c r="W45" s="120"/>
    </row>
    <row r="46" spans="22:33">
      <c r="V46" s="120"/>
      <c r="W46" s="120"/>
    </row>
  </sheetData>
  <sheetProtection password="C3ED" sheet="1" scenarios="1"/>
  <mergeCells count="5">
    <mergeCell ref="Q21:T21"/>
    <mergeCell ref="Q11:Q14"/>
    <mergeCell ref="Q16:Q19"/>
    <mergeCell ref="Q7:T7"/>
    <mergeCell ref="S9:T10"/>
  </mergeCells>
  <pageMargins left="0.39370078740157483" right="0.39370078740157483" top="0.39370078740157483" bottom="0.39370078740157483" header="0.19685039370078741" footer="0.19685039370078741"/>
  <pageSetup paperSize="9" scale="7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List Box 1">
              <controlPr defaultSize="0" autoLine="0" autoPict="0">
                <anchor moveWithCells="1">
                  <from>
                    <xdr:col>0</xdr:col>
                    <xdr:colOff>371475</xdr:colOff>
                    <xdr:row>6</xdr:row>
                    <xdr:rowOff>247650</xdr:rowOff>
                  </from>
                  <to>
                    <xdr:col>3</xdr:col>
                    <xdr:colOff>114300</xdr:colOff>
                    <xdr:row>6</xdr:row>
                    <xdr:rowOff>657225</xdr:rowOff>
                  </to>
                </anchor>
              </controlPr>
            </control>
          </mc:Choice>
        </mc:AlternateContent>
        <mc:AlternateContent xmlns:mc="http://schemas.openxmlformats.org/markup-compatibility/2006">
          <mc:Choice Requires="x14">
            <control shapeId="5126" r:id="rId5" name="List Box 6">
              <controlPr defaultSize="0" autoLine="0" autoPict="0">
                <anchor moveWithCells="1">
                  <from>
                    <xdr:col>0</xdr:col>
                    <xdr:colOff>361950</xdr:colOff>
                    <xdr:row>8</xdr:row>
                    <xdr:rowOff>38100</xdr:rowOff>
                  </from>
                  <to>
                    <xdr:col>3</xdr:col>
                    <xdr:colOff>104775</xdr:colOff>
                    <xdr:row>27</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O47"/>
  <sheetViews>
    <sheetView showGridLines="0" showRowColHeaders="0" workbookViewId="0"/>
  </sheetViews>
  <sheetFormatPr defaultRowHeight="15"/>
  <cols>
    <col min="1" max="1" width="4" style="102" customWidth="1"/>
    <col min="2" max="6" width="9.140625" style="102"/>
    <col min="7" max="7" width="9.140625" style="102" customWidth="1"/>
    <col min="8" max="21" width="9.140625" style="102"/>
    <col min="22" max="22" width="9.140625" style="102" customWidth="1"/>
    <col min="23" max="16384" width="9.140625" style="102"/>
  </cols>
  <sheetData>
    <row r="9" spans="2:15">
      <c r="B9" s="121" t="s">
        <v>25</v>
      </c>
      <c r="C9" s="122"/>
      <c r="D9" s="122"/>
      <c r="E9" s="122"/>
      <c r="F9" s="122"/>
      <c r="G9" s="122"/>
      <c r="H9" s="122"/>
      <c r="I9" s="122"/>
      <c r="J9" s="122"/>
      <c r="K9" s="122"/>
      <c r="L9" s="122"/>
      <c r="M9" s="122"/>
      <c r="N9" s="122"/>
      <c r="O9" s="123" t="s">
        <v>24</v>
      </c>
    </row>
    <row r="10" spans="2:15">
      <c r="B10" s="122"/>
      <c r="C10" s="122"/>
      <c r="D10" s="122"/>
      <c r="E10" s="122"/>
      <c r="F10" s="122"/>
      <c r="G10" s="122"/>
      <c r="H10" s="122"/>
      <c r="I10" s="122"/>
      <c r="J10" s="122"/>
      <c r="K10" s="122"/>
      <c r="L10" s="122"/>
      <c r="M10" s="122"/>
    </row>
    <row r="11" spans="2:15" s="124" customFormat="1" ht="12.75"/>
    <row r="12" spans="2:15" s="124" customFormat="1" ht="12.75">
      <c r="B12" s="122" t="s">
        <v>26</v>
      </c>
      <c r="C12" s="122"/>
    </row>
    <row r="13" spans="2:15" s="124" customFormat="1" ht="12.75">
      <c r="B13" s="124" t="s">
        <v>27</v>
      </c>
    </row>
    <row r="14" spans="2:15" s="124" customFormat="1" ht="12.75">
      <c r="B14" s="124" t="s">
        <v>28</v>
      </c>
    </row>
    <row r="15" spans="2:15" s="124" customFormat="1" ht="12.75">
      <c r="B15" s="124" t="s">
        <v>29</v>
      </c>
    </row>
    <row r="16" spans="2:15" s="124" customFormat="1" ht="12.75">
      <c r="B16" s="124" t="s">
        <v>122</v>
      </c>
      <c r="D16" s="122"/>
      <c r="E16" s="122"/>
      <c r="F16" s="122"/>
      <c r="G16" s="122"/>
      <c r="H16" s="122"/>
      <c r="I16" s="122"/>
      <c r="J16" s="122"/>
      <c r="K16" s="122"/>
      <c r="L16" s="122"/>
    </row>
    <row r="17" spans="2:13" s="122" customFormat="1" ht="12.75">
      <c r="B17" s="124"/>
      <c r="C17" s="124"/>
      <c r="M17" s="124"/>
    </row>
    <row r="18" spans="2:13" s="122" customFormat="1" ht="12.75">
      <c r="B18" s="122" t="s">
        <v>30</v>
      </c>
    </row>
    <row r="19" spans="2:13" s="122" customFormat="1" ht="12.75">
      <c r="B19" s="125">
        <v>1</v>
      </c>
      <c r="C19" s="124" t="s">
        <v>123</v>
      </c>
      <c r="D19" s="124"/>
      <c r="E19" s="124"/>
      <c r="F19" s="124"/>
      <c r="G19" s="124"/>
      <c r="H19" s="124"/>
      <c r="I19" s="124"/>
      <c r="J19" s="124"/>
      <c r="K19" s="124"/>
      <c r="L19" s="124"/>
    </row>
    <row r="20" spans="2:13" s="124" customFormat="1" ht="12.75">
      <c r="B20" s="126"/>
      <c r="C20" s="124" t="s">
        <v>124</v>
      </c>
      <c r="M20" s="122"/>
    </row>
    <row r="21" spans="2:13" s="124" customFormat="1" ht="12.75">
      <c r="B21" s="125">
        <v>2</v>
      </c>
      <c r="C21" s="124" t="s">
        <v>31</v>
      </c>
    </row>
    <row r="22" spans="2:13" s="124" customFormat="1" ht="12.75">
      <c r="B22" s="125">
        <v>3</v>
      </c>
      <c r="C22" s="124" t="s">
        <v>125</v>
      </c>
    </row>
    <row r="23" spans="2:13" s="124" customFormat="1" ht="12.75">
      <c r="B23" s="125">
        <v>4</v>
      </c>
      <c r="C23" s="124" t="s">
        <v>126</v>
      </c>
    </row>
    <row r="24" spans="2:13" s="124" customFormat="1" ht="12.75">
      <c r="B24" s="125">
        <v>5</v>
      </c>
      <c r="C24" s="124" t="s">
        <v>32</v>
      </c>
      <c r="D24" s="122"/>
      <c r="E24" s="122"/>
      <c r="F24" s="122"/>
      <c r="G24" s="122"/>
      <c r="H24" s="122"/>
      <c r="I24" s="122"/>
      <c r="J24" s="122"/>
      <c r="K24" s="122"/>
      <c r="L24" s="122"/>
    </row>
    <row r="25" spans="2:13" s="122" customFormat="1" ht="12.75">
      <c r="B25" s="125"/>
      <c r="C25" s="124" t="s">
        <v>33</v>
      </c>
      <c r="D25" s="124"/>
      <c r="E25" s="124"/>
      <c r="F25" s="124"/>
      <c r="G25" s="124"/>
      <c r="H25" s="124"/>
      <c r="I25" s="124"/>
      <c r="J25" s="124"/>
      <c r="K25" s="124"/>
      <c r="L25" s="124"/>
      <c r="M25" s="124"/>
    </row>
    <row r="26" spans="2:13" s="124" customFormat="1" ht="12.75">
      <c r="B26" s="125">
        <v>6</v>
      </c>
      <c r="C26" s="124" t="s">
        <v>127</v>
      </c>
      <c r="M26" s="122"/>
    </row>
    <row r="27" spans="2:13" s="124" customFormat="1" ht="12.75">
      <c r="C27" s="124" t="s">
        <v>128</v>
      </c>
    </row>
    <row r="28" spans="2:13" s="124" customFormat="1" ht="12.75"/>
    <row r="29" spans="2:13" s="124" customFormat="1" ht="12.75"/>
    <row r="30" spans="2:13" s="124" customFormat="1" ht="12.75"/>
    <row r="31" spans="2:13" s="124" customFormat="1" ht="12.75">
      <c r="B31" s="122" t="s">
        <v>34</v>
      </c>
      <c r="K31" s="122" t="s">
        <v>129</v>
      </c>
    </row>
    <row r="32" spans="2:13" s="124" customFormat="1" ht="12.75"/>
    <row r="33" spans="1:1" s="124" customFormat="1" ht="12.75"/>
    <row r="34" spans="1:1" s="124" customFormat="1" ht="12.75" customHeight="1"/>
    <row r="35" spans="1:1" s="124" customFormat="1" ht="12.75"/>
    <row r="36" spans="1:1" s="122" customFormat="1" ht="12.75"/>
    <row r="37" spans="1:1" s="124" customFormat="1" ht="12.75">
      <c r="A37" s="125"/>
    </row>
    <row r="38" spans="1:1" s="124" customFormat="1" ht="12.75">
      <c r="A38" s="126"/>
    </row>
    <row r="39" spans="1:1" s="124" customFormat="1" ht="12.75">
      <c r="A39" s="125"/>
    </row>
    <row r="40" spans="1:1" s="124" customFormat="1" ht="12.75">
      <c r="A40" s="125"/>
    </row>
    <row r="41" spans="1:1" s="124" customFormat="1" ht="12.75">
      <c r="A41" s="125"/>
    </row>
    <row r="42" spans="1:1" s="124" customFormat="1" ht="12.75">
      <c r="A42" s="125"/>
    </row>
    <row r="43" spans="1:1" s="124" customFormat="1" ht="12.75">
      <c r="A43" s="125"/>
    </row>
    <row r="44" spans="1:1" s="124" customFormat="1" ht="12.75">
      <c r="A44" s="125"/>
    </row>
    <row r="45" spans="1:1" s="124" customFormat="1" ht="12.75">
      <c r="A45" s="125"/>
    </row>
    <row r="46" spans="1:1" s="124" customFormat="1" ht="12.75">
      <c r="A46" s="125"/>
    </row>
    <row r="47" spans="1:1" s="124" customFormat="1" ht="12.75"/>
  </sheetData>
  <sheetProtection password="C3ED"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Q102"/>
  <sheetViews>
    <sheetView topLeftCell="C1" zoomScaleNormal="100" workbookViewId="0">
      <selection activeCell="R18" sqref="R18"/>
    </sheetView>
  </sheetViews>
  <sheetFormatPr defaultRowHeight="12.75"/>
  <cols>
    <col min="1" max="1" width="3.42578125" style="4" customWidth="1"/>
    <col min="2" max="2" width="26.5703125" style="4" customWidth="1"/>
    <col min="3" max="3" width="23.5703125" style="4" customWidth="1"/>
    <col min="4" max="4" width="31.140625" style="4" customWidth="1"/>
    <col min="5" max="5" width="3.7109375" style="21" customWidth="1"/>
    <col min="6" max="6" width="20.5703125" style="4" customWidth="1"/>
    <col min="7" max="7" width="20" style="4" customWidth="1"/>
    <col min="8" max="8" width="12" style="4" customWidth="1"/>
    <col min="9" max="9" width="24.85546875" style="4" customWidth="1"/>
    <col min="10" max="10" width="25.140625" style="4" customWidth="1"/>
    <col min="11" max="11" width="17.42578125" style="4" customWidth="1"/>
    <col min="12" max="12" width="24" style="4" customWidth="1"/>
    <col min="13" max="13" width="19.85546875" style="4" customWidth="1"/>
    <col min="14" max="16384" width="9.140625" style="4"/>
  </cols>
  <sheetData>
    <row r="1" spans="2:15" ht="13.5" thickBot="1">
      <c r="E1" s="20"/>
    </row>
    <row r="2" spans="2:15" ht="13.5" thickBot="1">
      <c r="B2" s="37" t="s">
        <v>92</v>
      </c>
      <c r="C2" s="38" t="s">
        <v>73</v>
      </c>
      <c r="D2" s="39" t="s">
        <v>74</v>
      </c>
      <c r="E2" s="20"/>
      <c r="F2" s="33" t="s">
        <v>94</v>
      </c>
      <c r="G2" s="34"/>
      <c r="H2" s="35"/>
      <c r="I2" s="35"/>
      <c r="J2" s="36"/>
    </row>
    <row r="3" spans="2:15" ht="38.25">
      <c r="B3" s="23" t="s">
        <v>108</v>
      </c>
      <c r="C3" s="7" t="s">
        <v>77</v>
      </c>
      <c r="D3" s="31" t="s">
        <v>107</v>
      </c>
      <c r="E3" s="20"/>
      <c r="F3" s="4" t="s">
        <v>36</v>
      </c>
      <c r="I3" s="7" t="s">
        <v>80</v>
      </c>
      <c r="J3" s="7"/>
      <c r="K3" s="7"/>
      <c r="L3" s="7"/>
      <c r="M3" s="7"/>
    </row>
    <row r="4" spans="2:15" ht="38.25">
      <c r="B4" s="22" t="s">
        <v>104</v>
      </c>
      <c r="C4" s="4" t="s">
        <v>76</v>
      </c>
      <c r="D4" s="31" t="s">
        <v>105</v>
      </c>
      <c r="E4" s="20"/>
      <c r="F4" s="8" t="s">
        <v>21</v>
      </c>
      <c r="G4" s="8" t="s">
        <v>48</v>
      </c>
      <c r="H4" s="4" t="s">
        <v>862</v>
      </c>
      <c r="I4" s="4" t="str">
        <f>$C$8&amp;"_"&amp;H4&amp;"_"&amp;G4&amp;"_"&amp;F4&amp;"_"&amp;$C$49</f>
        <v>AboveG_2011-2015_16-24_Males_Newport</v>
      </c>
    </row>
    <row r="5" spans="2:15" ht="39">
      <c r="B5" s="23" t="s">
        <v>52</v>
      </c>
      <c r="C5" s="5" t="s">
        <v>40</v>
      </c>
      <c r="D5" s="56" t="s">
        <v>106</v>
      </c>
      <c r="E5" s="20"/>
      <c r="F5" s="3" t="s">
        <v>21</v>
      </c>
      <c r="G5" s="3" t="s">
        <v>49</v>
      </c>
      <c r="H5" s="4" t="s">
        <v>862</v>
      </c>
      <c r="I5" s="3" t="str">
        <f t="shared" ref="I5:I11" si="0">$C$8&amp;"_"&amp;H5&amp;"_"&amp;G5&amp;"_"&amp;F5&amp;"_"&amp;$C$49</f>
        <v>AboveG_2011-2015_25-44_Males_Newport</v>
      </c>
      <c r="J5" s="6"/>
      <c r="K5" s="6"/>
      <c r="L5" s="6"/>
      <c r="M5" s="6"/>
    </row>
    <row r="6" spans="2:15" ht="16.5" customHeight="1">
      <c r="B6" s="23"/>
      <c r="C6" s="7"/>
      <c r="D6" s="17"/>
      <c r="E6" s="20"/>
      <c r="F6" s="3" t="s">
        <v>21</v>
      </c>
      <c r="G6" s="3" t="s">
        <v>50</v>
      </c>
      <c r="H6" s="4" t="s">
        <v>862</v>
      </c>
      <c r="I6" s="4" t="str">
        <f t="shared" si="0"/>
        <v>AboveG_2011-2015_45-64_Males_Newport</v>
      </c>
    </row>
    <row r="7" spans="2:15" ht="12" customHeight="1">
      <c r="B7" s="41" t="s">
        <v>75</v>
      </c>
      <c r="C7" s="42" t="s">
        <v>78</v>
      </c>
      <c r="D7" s="40" t="s">
        <v>79</v>
      </c>
      <c r="E7" s="20"/>
      <c r="F7" s="3" t="s">
        <v>21</v>
      </c>
      <c r="G7" s="4" t="s">
        <v>43</v>
      </c>
      <c r="H7" s="4" t="s">
        <v>862</v>
      </c>
      <c r="I7" s="4" t="str">
        <f t="shared" si="0"/>
        <v>AboveG_2011-2015_65+_Males_Newport</v>
      </c>
    </row>
    <row r="8" spans="2:15" ht="39" thickBot="1">
      <c r="B8" s="24">
        <v>1</v>
      </c>
      <c r="C8" s="18" t="str">
        <f>INDEX(C3:C5,B8)</f>
        <v>AboveG</v>
      </c>
      <c r="D8" s="32" t="str">
        <f>INDEX(D3:D5,B8)</f>
        <v>drinking above guidelines (males over 4 units, females over 3 units)</v>
      </c>
      <c r="E8" s="20"/>
      <c r="F8" s="4" t="s">
        <v>120</v>
      </c>
      <c r="G8" s="8" t="s">
        <v>48</v>
      </c>
      <c r="H8" s="4" t="s">
        <v>862</v>
      </c>
      <c r="I8" s="4" t="str">
        <f t="shared" si="0"/>
        <v>AboveG_2011-2015_16-24_Females_Newport</v>
      </c>
    </row>
    <row r="9" spans="2:15">
      <c r="F9" s="4" t="s">
        <v>120</v>
      </c>
      <c r="G9" s="3" t="s">
        <v>49</v>
      </c>
      <c r="H9" s="4" t="s">
        <v>862</v>
      </c>
      <c r="I9" s="4" t="str">
        <f t="shared" si="0"/>
        <v>AboveG_2011-2015_25-44_Females_Newport</v>
      </c>
    </row>
    <row r="10" spans="2:15">
      <c r="F10" s="4" t="s">
        <v>120</v>
      </c>
      <c r="G10" s="3" t="s">
        <v>50</v>
      </c>
      <c r="H10" s="4" t="s">
        <v>862</v>
      </c>
      <c r="I10" s="4" t="str">
        <f t="shared" si="0"/>
        <v>AboveG_2011-2015_45-64_Females_Newport</v>
      </c>
    </row>
    <row r="11" spans="2:15" ht="12" customHeight="1">
      <c r="D11" s="7"/>
      <c r="F11" s="4" t="s">
        <v>120</v>
      </c>
      <c r="G11" s="4" t="s">
        <v>43</v>
      </c>
      <c r="H11" s="4" t="s">
        <v>862</v>
      </c>
      <c r="I11" s="4" t="str">
        <f t="shared" si="0"/>
        <v>AboveG_2011-2015_65+_Females_Newport</v>
      </c>
    </row>
    <row r="12" spans="2:15">
      <c r="D12" s="7"/>
    </row>
    <row r="13" spans="2:15" ht="13.5" thickBot="1"/>
    <row r="14" spans="2:15" ht="13.5" thickBot="1">
      <c r="F14" s="43" t="s">
        <v>95</v>
      </c>
      <c r="G14" s="35"/>
      <c r="H14" s="35"/>
      <c r="I14" s="34"/>
      <c r="J14" s="35"/>
      <c r="K14" s="35"/>
      <c r="L14" s="35"/>
      <c r="M14" s="36"/>
    </row>
    <row r="16" spans="2:15" ht="13.5" thickBot="1">
      <c r="F16" s="9"/>
      <c r="I16" s="4">
        <v>7</v>
      </c>
      <c r="J16" s="4">
        <v>9</v>
      </c>
      <c r="K16" s="4">
        <v>10</v>
      </c>
      <c r="L16" s="4">
        <v>11</v>
      </c>
      <c r="M16" s="4">
        <v>12</v>
      </c>
      <c r="O16" s="4" t="s">
        <v>109</v>
      </c>
    </row>
    <row r="17" spans="1:17" ht="13.5" thickBot="1">
      <c r="F17" s="26" t="str">
        <f>F3</f>
        <v>Area</v>
      </c>
      <c r="G17" s="28"/>
      <c r="H17" s="28"/>
      <c r="I17" s="28" t="str">
        <f t="shared" ref="I17" si="1">I3</f>
        <v>Observed %</v>
      </c>
      <c r="J17" s="28" t="s">
        <v>81</v>
      </c>
      <c r="K17" s="28" t="s">
        <v>82</v>
      </c>
      <c r="L17" s="28" t="s">
        <v>83</v>
      </c>
      <c r="M17" s="27" t="s">
        <v>84</v>
      </c>
    </row>
    <row r="18" spans="1:17" ht="13.5" thickBot="1">
      <c r="B18" s="37" t="s">
        <v>93</v>
      </c>
      <c r="C18" s="39" t="s">
        <v>37</v>
      </c>
      <c r="F18" s="16" t="str">
        <f t="shared" ref="F18:H25" si="2">F4</f>
        <v>Males</v>
      </c>
      <c r="G18" s="7" t="str">
        <f>G4</f>
        <v>16-24</v>
      </c>
      <c r="H18" s="7" t="str">
        <f>H4</f>
        <v>2011-2015</v>
      </c>
      <c r="I18" s="7">
        <f>VLOOKUP($I4,'All DATA'!$A$3:$M$1082,I$16,0)</f>
        <v>32.737480000000005</v>
      </c>
      <c r="J18" s="7">
        <f>VLOOKUP($I4,'All DATA'!$A$3:$M$1082,J$16,0)</f>
        <v>25.78013</v>
      </c>
      <c r="K18" s="7">
        <f>VLOOKUP($I4,'All DATA'!$A$3:$M$1082,K$16,0)</f>
        <v>39.694829999999996</v>
      </c>
      <c r="L18" s="7">
        <f>VLOOKUP($I4,'All DATA'!$A$3:$M$1082,L$16,0)</f>
        <v>6.957349999999991</v>
      </c>
      <c r="M18" s="17">
        <f>VLOOKUP($I4,'All DATA'!$A$3:$M$1082,M$16,0)</f>
        <v>6.9573500000000053</v>
      </c>
      <c r="O18" s="7">
        <f>ROUND(VLOOKUP(I4,'All DATA'!$A$3:$M$1082,7,0),0)</f>
        <v>33</v>
      </c>
    </row>
    <row r="19" spans="1:17" ht="21.75" customHeight="1">
      <c r="A19" s="45"/>
      <c r="B19" s="61" t="s">
        <v>119</v>
      </c>
      <c r="C19" s="58" t="s">
        <v>119</v>
      </c>
      <c r="F19" s="16" t="str">
        <f t="shared" si="2"/>
        <v>Males</v>
      </c>
      <c r="G19" s="7" t="str">
        <f t="shared" si="2"/>
        <v>25-44</v>
      </c>
      <c r="H19" s="7" t="str">
        <f t="shared" si="2"/>
        <v>2011-2015</v>
      </c>
      <c r="I19" s="7">
        <f>VLOOKUP($I5,'All DATA'!$A$3:$M$1082,I$16,0)</f>
        <v>50.256869999999999</v>
      </c>
      <c r="J19" s="7">
        <f>VLOOKUP($I5,'All DATA'!$A$3:$M$1082,J$16,0)</f>
        <v>45.428869999999996</v>
      </c>
      <c r="K19" s="7">
        <f>VLOOKUP($I5,'All DATA'!$A$3:$M$1082,K$16,0)</f>
        <v>55.084859999999999</v>
      </c>
      <c r="L19" s="7">
        <f>VLOOKUP($I5,'All DATA'!$A$3:$M$1082,L$16,0)</f>
        <v>4.8279899999999998</v>
      </c>
      <c r="M19" s="17">
        <f>VLOOKUP($I5,'All DATA'!$A$3:$M$1082,M$16,0)</f>
        <v>4.828000000000003</v>
      </c>
      <c r="O19" s="7">
        <f>ROUND(VLOOKUP(I5,'All DATA'!$A$3:$M$1082,7,0),0)</f>
        <v>50</v>
      </c>
    </row>
    <row r="20" spans="1:17">
      <c r="B20" s="59" t="s">
        <v>22</v>
      </c>
      <c r="C20" s="60" t="s">
        <v>22</v>
      </c>
      <c r="F20" s="16" t="str">
        <f t="shared" si="2"/>
        <v>Males</v>
      </c>
      <c r="G20" s="7" t="str">
        <f t="shared" si="2"/>
        <v>45-64</v>
      </c>
      <c r="H20" s="7" t="str">
        <f t="shared" si="2"/>
        <v>2011-2015</v>
      </c>
      <c r="I20" s="7">
        <f>VLOOKUP($I6,'All DATA'!$A$3:$M$1082,I$16,0)</f>
        <v>57.788609999999998</v>
      </c>
      <c r="J20" s="7">
        <f>VLOOKUP($I6,'All DATA'!$A$3:$M$1082,J$16,0)</f>
        <v>53.309010000000001</v>
      </c>
      <c r="K20" s="7">
        <f>VLOOKUP($I6,'All DATA'!$A$3:$M$1082,K$16,0)</f>
        <v>62.268199999999993</v>
      </c>
      <c r="L20" s="7">
        <f>VLOOKUP($I6,'All DATA'!$A$3:$M$1082,L$16,0)</f>
        <v>4.4795899999999946</v>
      </c>
      <c r="M20" s="17">
        <f>VLOOKUP($I6,'All DATA'!$A$3:$M$1082,M$16,0)</f>
        <v>4.4795999999999978</v>
      </c>
      <c r="O20" s="7">
        <f>ROUND(VLOOKUP(I6,'All DATA'!$A$3:$M$1082,7,0),0)</f>
        <v>58</v>
      </c>
    </row>
    <row r="21" spans="1:17" ht="15" customHeight="1">
      <c r="B21" s="59" t="s">
        <v>53</v>
      </c>
      <c r="C21" s="57" t="s">
        <v>0</v>
      </c>
      <c r="F21" s="16" t="str">
        <f t="shared" si="2"/>
        <v>Males</v>
      </c>
      <c r="G21" s="7" t="str">
        <f t="shared" si="2"/>
        <v>65+</v>
      </c>
      <c r="H21" s="7" t="str">
        <f t="shared" si="2"/>
        <v>2011-2015</v>
      </c>
      <c r="I21" s="7">
        <f>VLOOKUP($I7,'All DATA'!$A$3:$M$1082,I$16,0)</f>
        <v>38.855250000000005</v>
      </c>
      <c r="J21" s="7">
        <f>VLOOKUP($I7,'All DATA'!$A$3:$M$1082,J$16,0)</f>
        <v>33.831339999999997</v>
      </c>
      <c r="K21" s="7">
        <f>VLOOKUP($I7,'All DATA'!$A$3:$M$1082,K$16,0)</f>
        <v>43.879159999999999</v>
      </c>
      <c r="L21" s="7">
        <f>VLOOKUP($I7,'All DATA'!$A$3:$M$1082,L$16,0)</f>
        <v>5.0239099999999937</v>
      </c>
      <c r="M21" s="17">
        <f>VLOOKUP($I7,'All DATA'!$A$3:$M$1082,M$16,0)</f>
        <v>5.0239100000000079</v>
      </c>
      <c r="O21" s="7">
        <f>ROUND(VLOOKUP(I7,'All DATA'!$A$3:$M$1082,7,0),0)</f>
        <v>39</v>
      </c>
      <c r="P21" s="4">
        <f>IF(O21&lt;5,"omit label",O21)</f>
        <v>39</v>
      </c>
    </row>
    <row r="22" spans="1:17">
      <c r="B22" s="59" t="s">
        <v>54</v>
      </c>
      <c r="C22" s="57" t="s">
        <v>1</v>
      </c>
      <c r="F22" s="16" t="s">
        <v>120</v>
      </c>
      <c r="G22" s="7" t="str">
        <f t="shared" si="2"/>
        <v>16-24</v>
      </c>
      <c r="H22" s="7" t="str">
        <f t="shared" si="2"/>
        <v>2011-2015</v>
      </c>
      <c r="I22" s="7">
        <f>VLOOKUP($I8,'All DATA'!$A$3:$M$1082,I$16,0)</f>
        <v>29.204509999999999</v>
      </c>
      <c r="J22" s="7">
        <f>VLOOKUP($I8,'All DATA'!$A$3:$M$1082,J$16,0)</f>
        <v>22.559640000000002</v>
      </c>
      <c r="K22" s="7">
        <f>VLOOKUP($I8,'All DATA'!$A$3:$M$1082,K$16,0)</f>
        <v>35.849379999999996</v>
      </c>
      <c r="L22" s="7">
        <f>VLOOKUP($I8,'All DATA'!$A$3:$M$1082,L$16,0)</f>
        <v>6.6448699999999974</v>
      </c>
      <c r="M22" s="17">
        <f>VLOOKUP($I8,'All DATA'!$A$3:$M$1082,M$16,0)</f>
        <v>6.6448699999999974</v>
      </c>
      <c r="O22" s="7">
        <f>ROUND(VLOOKUP(I8,'All DATA'!$A$3:$M$1082,7,0),0)</f>
        <v>29</v>
      </c>
    </row>
    <row r="23" spans="1:17">
      <c r="B23" s="59" t="s">
        <v>55</v>
      </c>
      <c r="C23" s="57" t="s">
        <v>2</v>
      </c>
      <c r="F23" s="16" t="s">
        <v>120</v>
      </c>
      <c r="G23" s="7" t="str">
        <f t="shared" si="2"/>
        <v>25-44</v>
      </c>
      <c r="H23" s="7" t="str">
        <f t="shared" si="2"/>
        <v>2011-2015</v>
      </c>
      <c r="I23" s="7">
        <f>VLOOKUP($I9,'All DATA'!$A$3:$M$1082,I$16,0)</f>
        <v>41.442259999999997</v>
      </c>
      <c r="J23" s="7">
        <f>VLOOKUP($I9,'All DATA'!$A$3:$M$1082,J$16,0)</f>
        <v>36.969140000000003</v>
      </c>
      <c r="K23" s="7">
        <f>VLOOKUP($I9,'All DATA'!$A$3:$M$1082,K$16,0)</f>
        <v>45.915370000000003</v>
      </c>
      <c r="L23" s="7">
        <f>VLOOKUP($I9,'All DATA'!$A$3:$M$1082,L$16,0)</f>
        <v>4.4731100000000055</v>
      </c>
      <c r="M23" s="17">
        <f>VLOOKUP($I9,'All DATA'!$A$3:$M$1082,M$16,0)</f>
        <v>4.4731199999999944</v>
      </c>
      <c r="O23" s="7">
        <f>ROUND(VLOOKUP(I9,'All DATA'!$A$3:$M$1082,7,0),0)</f>
        <v>41</v>
      </c>
    </row>
    <row r="24" spans="1:17">
      <c r="B24" s="59" t="s">
        <v>56</v>
      </c>
      <c r="C24" s="57" t="s">
        <v>3</v>
      </c>
      <c r="F24" s="16" t="s">
        <v>120</v>
      </c>
      <c r="G24" s="7" t="str">
        <f t="shared" si="2"/>
        <v>45-64</v>
      </c>
      <c r="H24" s="7" t="str">
        <f t="shared" si="2"/>
        <v>2011-2015</v>
      </c>
      <c r="I24" s="7">
        <f>VLOOKUP($I10,'All DATA'!$A$3:$M$1082,I$16,0)</f>
        <v>43.623539999999998</v>
      </c>
      <c r="J24" s="7">
        <f>VLOOKUP($I10,'All DATA'!$A$3:$M$1082,J$16,0)</f>
        <v>39.402609999999996</v>
      </c>
      <c r="K24" s="7">
        <f>VLOOKUP($I10,'All DATA'!$A$3:$M$1082,K$16,0)</f>
        <v>47.844470000000001</v>
      </c>
      <c r="L24" s="7">
        <f>VLOOKUP($I10,'All DATA'!$A$3:$M$1082,L$16,0)</f>
        <v>4.2209300000000027</v>
      </c>
      <c r="M24" s="17">
        <f>VLOOKUP($I10,'All DATA'!$A$3:$M$1082,M$16,0)</f>
        <v>4.2209300000000027</v>
      </c>
      <c r="O24" s="7">
        <f>ROUND(VLOOKUP(I10,'All DATA'!$A$3:$M$1082,7,0),0)</f>
        <v>44</v>
      </c>
    </row>
    <row r="25" spans="1:17" ht="13.5" thickBot="1">
      <c r="B25" s="59" t="s">
        <v>57</v>
      </c>
      <c r="C25" s="57" t="s">
        <v>4</v>
      </c>
      <c r="F25" s="16" t="s">
        <v>120</v>
      </c>
      <c r="G25" s="18" t="str">
        <f t="shared" si="2"/>
        <v>65+</v>
      </c>
      <c r="H25" s="18" t="str">
        <f t="shared" si="2"/>
        <v>2011-2015</v>
      </c>
      <c r="I25" s="18">
        <f>VLOOKUP($I11,'All DATA'!$A$3:$M$1082,I$16,0)</f>
        <v>17.324200000000001</v>
      </c>
      <c r="J25" s="18">
        <f>VLOOKUP($I11,'All DATA'!$A$3:$M$1082,J$16,0)</f>
        <v>13.818289999999999</v>
      </c>
      <c r="K25" s="18">
        <f>VLOOKUP($I11,'All DATA'!$A$3:$M$1082,K$16,0)</f>
        <v>20.830099999999998</v>
      </c>
      <c r="L25" s="18">
        <f>VLOOKUP($I11,'All DATA'!$A$3:$M$1082,L$16,0)</f>
        <v>3.5058999999999969</v>
      </c>
      <c r="M25" s="19">
        <f>VLOOKUP($I11,'All DATA'!$A$3:$M$1082,M$16,0)</f>
        <v>3.5059100000000019</v>
      </c>
      <c r="O25" s="7">
        <f>ROUND(VLOOKUP(I11,'All DATA'!$A$3:$M$1082,7,0),0)</f>
        <v>17</v>
      </c>
      <c r="P25" s="4">
        <f>IF(O25&lt;3,"omit label",O25)</f>
        <v>17</v>
      </c>
    </row>
    <row r="26" spans="1:17" ht="13.5" thickBot="1">
      <c r="B26" s="59" t="s">
        <v>58</v>
      </c>
      <c r="C26" s="57" t="s">
        <v>5</v>
      </c>
      <c r="F26" s="6"/>
      <c r="G26" s="3"/>
    </row>
    <row r="27" spans="1:17">
      <c r="B27" s="59" t="s">
        <v>868</v>
      </c>
      <c r="C27" s="57" t="s">
        <v>42</v>
      </c>
      <c r="F27" s="51" t="s">
        <v>96</v>
      </c>
      <c r="G27" s="52"/>
      <c r="H27" s="53"/>
      <c r="I27" s="53"/>
      <c r="J27" s="53"/>
      <c r="K27" s="53"/>
      <c r="L27" s="54"/>
      <c r="M27" s="54"/>
      <c r="N27" s="54"/>
      <c r="O27" s="54"/>
      <c r="P27" s="54"/>
      <c r="Q27" s="55"/>
    </row>
    <row r="28" spans="1:17">
      <c r="B28" s="59" t="s">
        <v>41</v>
      </c>
      <c r="C28" s="57" t="s">
        <v>41</v>
      </c>
      <c r="F28" s="44"/>
      <c r="G28" s="7"/>
      <c r="H28" s="7"/>
      <c r="I28" s="7"/>
      <c r="J28" s="7"/>
      <c r="K28" s="7"/>
      <c r="L28" s="7"/>
      <c r="M28" s="7"/>
      <c r="N28" s="7"/>
      <c r="O28" s="7"/>
      <c r="P28" s="7"/>
      <c r="Q28" s="45"/>
    </row>
    <row r="29" spans="1:17">
      <c r="B29" s="59" t="s">
        <v>59</v>
      </c>
      <c r="C29" s="57" t="s">
        <v>6</v>
      </c>
      <c r="F29" s="46" t="s">
        <v>85</v>
      </c>
      <c r="G29" s="7" t="str">
        <f>TRIM(INDEX(B19:B47,B49))</f>
        <v>Newport</v>
      </c>
      <c r="H29" s="7"/>
      <c r="I29" s="7"/>
      <c r="J29" s="7"/>
      <c r="K29" s="7"/>
      <c r="L29" s="7"/>
      <c r="M29" s="7"/>
      <c r="N29" s="7"/>
      <c r="O29" s="7"/>
      <c r="P29" s="7"/>
      <c r="Q29" s="45"/>
    </row>
    <row r="30" spans="1:17" ht="21.75" customHeight="1">
      <c r="B30" s="59" t="s">
        <v>60</v>
      </c>
      <c r="C30" s="57" t="s">
        <v>7</v>
      </c>
      <c r="F30" s="47" t="s">
        <v>86</v>
      </c>
      <c r="G30" s="7" t="str">
        <f>"Percentage of adults reporting "&amp;D8&amp;" on the heaviest drinking day in the past week, "&amp;G29&amp;"," &amp;" 2011-2015"</f>
        <v>Percentage of adults reporting drinking above guidelines (males over 4 units, females over 3 units) on the heaviest drinking day in the past week, Newport, 2011-2015</v>
      </c>
      <c r="H30" s="7"/>
      <c r="I30" s="7"/>
      <c r="J30" s="7"/>
      <c r="K30" s="7"/>
      <c r="L30" s="7"/>
      <c r="M30" s="7"/>
      <c r="N30" s="7"/>
      <c r="O30" s="7"/>
      <c r="P30" s="7"/>
      <c r="Q30" s="45"/>
    </row>
    <row r="31" spans="1:17">
      <c r="B31" s="60" t="s">
        <v>61</v>
      </c>
      <c r="C31" s="57" t="s">
        <v>8</v>
      </c>
      <c r="F31" s="46" t="s">
        <v>87</v>
      </c>
      <c r="G31" s="25" t="s">
        <v>88</v>
      </c>
      <c r="H31" s="7"/>
      <c r="I31" s="7"/>
      <c r="J31" s="7"/>
      <c r="K31" s="7"/>
      <c r="L31" s="7"/>
      <c r="M31" s="7"/>
      <c r="N31" s="7"/>
      <c r="O31" s="7"/>
      <c r="P31" s="7"/>
      <c r="Q31" s="45"/>
    </row>
    <row r="32" spans="1:17">
      <c r="B32" s="59" t="s">
        <v>23</v>
      </c>
      <c r="C32" s="57" t="s">
        <v>23</v>
      </c>
      <c r="F32" s="46" t="s">
        <v>101</v>
      </c>
      <c r="G32" s="7"/>
      <c r="H32" s="7"/>
      <c r="I32" s="7"/>
      <c r="J32" s="7"/>
      <c r="K32" s="7"/>
      <c r="L32" s="7"/>
      <c r="M32" s="7"/>
      <c r="N32" s="7"/>
      <c r="O32" s="7"/>
      <c r="P32" s="7"/>
      <c r="Q32" s="45"/>
    </row>
    <row r="33" spans="2:17" ht="13.5" thickBot="1">
      <c r="B33" s="59" t="s">
        <v>62</v>
      </c>
      <c r="C33" s="57" t="s">
        <v>9</v>
      </c>
      <c r="F33" s="48"/>
      <c r="G33" s="49"/>
      <c r="H33" s="50"/>
      <c r="I33" s="50"/>
      <c r="J33" s="50"/>
      <c r="K33" s="50"/>
      <c r="L33" s="50"/>
      <c r="M33" s="50"/>
      <c r="N33" s="50"/>
      <c r="O33" s="50"/>
      <c r="P33" s="50"/>
      <c r="Q33" s="10"/>
    </row>
    <row r="34" spans="2:17">
      <c r="B34" s="59" t="s">
        <v>63</v>
      </c>
      <c r="C34" s="57" t="s">
        <v>10</v>
      </c>
    </row>
    <row r="35" spans="2:17" ht="17.25" customHeight="1">
      <c r="B35" s="59" t="s">
        <v>64</v>
      </c>
      <c r="C35" s="57" t="s">
        <v>11</v>
      </c>
    </row>
    <row r="36" spans="2:17" ht="13.5" customHeight="1">
      <c r="B36" s="59" t="s">
        <v>121</v>
      </c>
      <c r="C36" s="57" t="s">
        <v>121</v>
      </c>
      <c r="F36" s="29" t="s">
        <v>103</v>
      </c>
    </row>
    <row r="37" spans="2:17" ht="12.75" customHeight="1">
      <c r="B37" s="59" t="s">
        <v>867</v>
      </c>
      <c r="C37" s="57" t="s">
        <v>147</v>
      </c>
      <c r="F37" s="30" t="s">
        <v>102</v>
      </c>
      <c r="G37" s="8"/>
    </row>
    <row r="38" spans="2:17" ht="30" customHeight="1">
      <c r="B38" s="59" t="s">
        <v>65</v>
      </c>
      <c r="C38" s="57" t="s">
        <v>13</v>
      </c>
      <c r="F38" s="30" t="s">
        <v>100</v>
      </c>
    </row>
    <row r="39" spans="2:17">
      <c r="B39" s="59" t="s">
        <v>38</v>
      </c>
      <c r="C39" s="57" t="s">
        <v>38</v>
      </c>
    </row>
    <row r="40" spans="2:17" ht="13.5" customHeight="1">
      <c r="B40" s="59" t="s">
        <v>66</v>
      </c>
      <c r="C40" s="57" t="s">
        <v>20</v>
      </c>
    </row>
    <row r="41" spans="2:17">
      <c r="B41" s="59" t="s">
        <v>67</v>
      </c>
      <c r="C41" s="60" t="s">
        <v>14</v>
      </c>
      <c r="D41" s="7"/>
    </row>
    <row r="42" spans="2:17">
      <c r="B42" s="59" t="s">
        <v>39</v>
      </c>
      <c r="C42" s="60" t="s">
        <v>39</v>
      </c>
      <c r="D42" s="7"/>
    </row>
    <row r="43" spans="2:17">
      <c r="B43" s="59" t="s">
        <v>68</v>
      </c>
      <c r="C43" s="60" t="s">
        <v>15</v>
      </c>
    </row>
    <row r="44" spans="2:17">
      <c r="B44" s="59" t="s">
        <v>69</v>
      </c>
      <c r="C44" s="57" t="s">
        <v>16</v>
      </c>
    </row>
    <row r="45" spans="2:17">
      <c r="B45" s="59" t="s">
        <v>70</v>
      </c>
      <c r="C45" s="57" t="s">
        <v>17</v>
      </c>
    </row>
    <row r="46" spans="2:17">
      <c r="B46" s="59" t="s">
        <v>71</v>
      </c>
      <c r="C46" s="57" t="s">
        <v>18</v>
      </c>
    </row>
    <row r="47" spans="2:17" ht="13.5" thickBot="1">
      <c r="B47" s="59" t="s">
        <v>72</v>
      </c>
      <c r="C47" s="60" t="s">
        <v>19</v>
      </c>
      <c r="D47" s="7"/>
      <c r="F47" s="2"/>
      <c r="G47" s="2"/>
    </row>
    <row r="48" spans="2:17">
      <c r="B48" s="13" t="s">
        <v>75</v>
      </c>
      <c r="C48" s="12" t="s">
        <v>89</v>
      </c>
    </row>
    <row r="49" spans="2:7" ht="13.5" thickBot="1">
      <c r="B49" s="14">
        <v>29</v>
      </c>
      <c r="C49" s="10" t="str">
        <f>INDEX(C19:C47,B49)</f>
        <v>Newport</v>
      </c>
    </row>
    <row r="51" spans="2:7">
      <c r="G51" s="2"/>
    </row>
    <row r="63" spans="2:7">
      <c r="F63" s="11"/>
    </row>
    <row r="64" spans="2:7" ht="93" customHeight="1">
      <c r="F64" s="2"/>
    </row>
    <row r="65" spans="6:13" ht="15" customHeight="1">
      <c r="F65" s="2"/>
    </row>
    <row r="66" spans="6:13" ht="15" customHeight="1">
      <c r="F66" s="2"/>
    </row>
    <row r="72" spans="6:13" ht="15" customHeight="1"/>
    <row r="73" spans="6:13">
      <c r="I73" s="7"/>
      <c r="J73" s="7"/>
      <c r="K73" s="7"/>
      <c r="L73" s="7"/>
      <c r="M73" s="7"/>
    </row>
    <row r="89" spans="6:7">
      <c r="F89" s="2"/>
      <c r="G89" s="3"/>
    </row>
    <row r="90" spans="6:7">
      <c r="F90" s="2"/>
      <c r="G90" s="3"/>
    </row>
    <row r="100" spans="8:8">
      <c r="H100" s="2"/>
    </row>
    <row r="102" spans="8:8">
      <c r="H102" s="2"/>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2"/>
  <sheetViews>
    <sheetView workbookViewId="0">
      <selection activeCell="R18" sqref="R18"/>
    </sheetView>
  </sheetViews>
  <sheetFormatPr defaultRowHeight="15"/>
  <cols>
    <col min="1" max="1" width="64.85546875" style="15" customWidth="1"/>
    <col min="2" max="2" width="12.28515625" style="15" customWidth="1"/>
    <col min="3" max="5" width="9.140625" style="15"/>
    <col min="6" max="6" width="17" style="15" customWidth="1"/>
    <col min="7" max="16384" width="9.140625" style="15"/>
  </cols>
  <sheetData>
    <row r="1" spans="1:27">
      <c r="G1" s="62">
        <v>6</v>
      </c>
      <c r="H1" s="62">
        <v>7</v>
      </c>
      <c r="I1" s="62">
        <v>8</v>
      </c>
      <c r="J1" s="62">
        <v>9</v>
      </c>
      <c r="O1" s="66" t="s">
        <v>866</v>
      </c>
    </row>
    <row r="2" spans="1:27">
      <c r="A2" s="1" t="s">
        <v>133</v>
      </c>
      <c r="B2" s="1" t="s">
        <v>134</v>
      </c>
      <c r="C2" s="1" t="s">
        <v>36</v>
      </c>
      <c r="D2" s="1" t="s">
        <v>114</v>
      </c>
      <c r="E2" s="1" t="s">
        <v>135</v>
      </c>
      <c r="F2" s="1" t="s">
        <v>113</v>
      </c>
      <c r="G2" s="1" t="s">
        <v>136</v>
      </c>
      <c r="H2" s="1" t="s">
        <v>137</v>
      </c>
      <c r="I2" s="1" t="s">
        <v>115</v>
      </c>
      <c r="J2" s="1" t="s">
        <v>116</v>
      </c>
      <c r="K2" s="1" t="s">
        <v>90</v>
      </c>
      <c r="L2" s="1" t="s">
        <v>91</v>
      </c>
      <c r="M2" s="1" t="s">
        <v>138</v>
      </c>
      <c r="O2" s="1" t="s">
        <v>136</v>
      </c>
      <c r="P2" s="1" t="s">
        <v>137</v>
      </c>
      <c r="Q2" s="1" t="s">
        <v>115</v>
      </c>
      <c r="R2" s="1" t="s">
        <v>116</v>
      </c>
      <c r="S2" s="1" t="s">
        <v>90</v>
      </c>
      <c r="T2" s="1" t="s">
        <v>91</v>
      </c>
      <c r="V2" s="1" t="s">
        <v>136</v>
      </c>
      <c r="W2" s="1" t="s">
        <v>137</v>
      </c>
      <c r="X2" s="1" t="s">
        <v>115</v>
      </c>
      <c r="Y2" s="1" t="s">
        <v>116</v>
      </c>
      <c r="Z2" s="1" t="s">
        <v>90</v>
      </c>
      <c r="AA2" s="1" t="s">
        <v>91</v>
      </c>
    </row>
    <row r="3" spans="1:27">
      <c r="A3" s="15" t="str">
        <f>TRIM(F3&amp;"_2011-2015"&amp;"_"&amp;D3&amp;"_"&amp;E3&amp;"_"&amp;C3&amp;" "&amp;M3)</f>
        <v>AboveG_2011-2015_16-24_Males_Betsi Cadwaladr UHB</v>
      </c>
      <c r="B3" s="15" t="str">
        <f>C3&amp;"_"&amp;D3&amp;"_"&amp;E3</f>
        <v>Betsi Cadwaladr_16-24_Males</v>
      </c>
      <c r="C3" s="15" t="s">
        <v>139</v>
      </c>
      <c r="D3" s="15" t="s">
        <v>48</v>
      </c>
      <c r="E3" s="15" t="s">
        <v>21</v>
      </c>
      <c r="F3" s="15" t="s">
        <v>77</v>
      </c>
      <c r="G3" s="63">
        <f>IFERROR(VLOOKUP($B3,'Data above guide'!$A$6:$I$61,G$1,FALSE),IFERROR(VLOOKUP($B3,'Data above guide'!$O$6:$W$33,G$1,FALSE),IFERROR(VLOOKUP($B3,'Data above guide'!$AB$6:$AJ$181,G$1,FALSE),IFERROR(VLOOKUP($B3,'Data above guide'!$AP$6:$AX$93,G$1,FALSE),IFERROR(VLOOKUP($B3,'Data above guide'!$BC$6:$BK$13,G$1,FALSE),VLOOKUP($B3,'Data above guide'!$BP$6:$BX$9,G$1,FALSE))))))*100</f>
        <v>39.94688</v>
      </c>
      <c r="H3" s="63">
        <f>IFERROR(VLOOKUP($B3,'Data above guide'!$A$6:$I$61,H$1,FALSE),IFERROR(VLOOKUP($B3,'Data above guide'!$O$6:$W$33,H$1,FALSE),IFERROR(VLOOKUP($B3,'Data above guide'!$AB$6:$AJ$181,H$1,FALSE),IFERROR(VLOOKUP($B3,'Data above guide'!$AP$6:$AX$93,H$1,FALSE),IFERROR(VLOOKUP($B3,'Data above guide'!$BC$6:$BK$13,H$1,FALSE),VLOOKUP($B3,'Data above guide'!$BP$6:$BX$9,H$1,FALSE))))))*100</f>
        <v>1.77475</v>
      </c>
      <c r="I3" s="63">
        <f>IFERROR(VLOOKUP($B3,'Data above guide'!$A$6:$I$61,I$1,FALSE),IFERROR(VLOOKUP($B3,'Data above guide'!$O$6:$W$33,I$1,FALSE),IFERROR(VLOOKUP($B3,'Data above guide'!$AB$6:$AJ$181,I$1,FALSE),IFERROR(VLOOKUP($B3,'Data above guide'!$AP$6:$AX$93,I$1,FALSE),IFERROR(VLOOKUP($B3,'Data above guide'!$BC$6:$BK$13,I$1,FALSE),VLOOKUP($B3,'Data above guide'!$BP$6:$BX$9,I$1,FALSE))))))*100</f>
        <v>36.468319999999999</v>
      </c>
      <c r="J3" s="63">
        <f>IFERROR(VLOOKUP($B3,'Data above guide'!$A$6:$I$61,J$1,FALSE),IFERROR(VLOOKUP($B3,'Data above guide'!$O$6:$W$33,J$1,FALSE),IFERROR(VLOOKUP($B3,'Data above guide'!$AB$6:$AJ$181,J$1,FALSE),IFERROR(VLOOKUP($B3,'Data above guide'!$AP$6:$AX$93,J$1,FALSE),IFERROR(VLOOKUP($B3,'Data above guide'!$BC$6:$BK$13,J$1,FALSE),VLOOKUP($B3,'Data above guide'!$BP$6:$BX$9,J$1,FALSE))))))*100</f>
        <v>43.425429999999999</v>
      </c>
      <c r="K3" s="63">
        <f>J3-G3</f>
        <v>3.4785499999999985</v>
      </c>
      <c r="L3" s="63">
        <f>G3-I3</f>
        <v>3.4785600000000017</v>
      </c>
      <c r="M3" s="15" t="s">
        <v>140</v>
      </c>
      <c r="O3" s="63">
        <f>'Data above guide'!F72*100</f>
        <v>39.94688</v>
      </c>
      <c r="P3" s="63">
        <f>'Data above guide'!G72*100</f>
        <v>1.7746000000000002</v>
      </c>
      <c r="Q3" s="63">
        <f>'Data above guide'!H72*100</f>
        <v>36.468650000000004</v>
      </c>
      <c r="R3" s="63">
        <f>'Data above guide'!I72*100</f>
        <v>43.4251</v>
      </c>
      <c r="S3" s="63">
        <f>R3-O3</f>
        <v>3.4782200000000003</v>
      </c>
      <c r="T3" s="63">
        <f>O3-Q3</f>
        <v>3.4782299999999964</v>
      </c>
      <c r="V3" s="70">
        <f>G3-O3</f>
        <v>0</v>
      </c>
      <c r="W3" s="70">
        <f t="shared" ref="W3:AA3" si="0">H3-P3</f>
        <v>1.4999999999987246E-4</v>
      </c>
      <c r="X3" s="70">
        <f t="shared" si="0"/>
        <v>-3.3000000000527052E-4</v>
      </c>
      <c r="Y3" s="70">
        <f t="shared" si="0"/>
        <v>3.2999999999816509E-4</v>
      </c>
      <c r="Z3" s="70">
        <f t="shared" si="0"/>
        <v>3.2999999999816509E-4</v>
      </c>
      <c r="AA3" s="70">
        <f t="shared" si="0"/>
        <v>3.3000000000527052E-4</v>
      </c>
    </row>
    <row r="4" spans="1:27">
      <c r="A4" s="15" t="str">
        <f t="shared" ref="A4:A67" si="1">TRIM(F4&amp;"_2011-2015"&amp;"_"&amp;D4&amp;"_"&amp;E4&amp;"_"&amp;C4&amp;" "&amp;M4)</f>
        <v>AboveG_2011-2015_25-44_Males_Betsi Cadwaladr UHB</v>
      </c>
      <c r="B4" s="15" t="str">
        <f t="shared" ref="B4:B67" si="2">C4&amp;"_"&amp;D4&amp;"_"&amp;E4</f>
        <v>Betsi Cadwaladr_25-44_Males</v>
      </c>
      <c r="C4" s="15" t="s">
        <v>139</v>
      </c>
      <c r="D4" s="15" t="s">
        <v>49</v>
      </c>
      <c r="E4" s="15" t="s">
        <v>21</v>
      </c>
      <c r="F4" s="15" t="s">
        <v>77</v>
      </c>
      <c r="G4" s="63">
        <f>IFERROR(VLOOKUP($B4,'Data above guide'!$A$6:$I$61,G$1,FALSE),IFERROR(VLOOKUP($B4,'Data above guide'!$O$6:$W$33,G$1,FALSE),IFERROR(VLOOKUP($B4,'Data above guide'!$AB$6:$AJ$181,G$1,FALSE),IFERROR(VLOOKUP($B4,'Data above guide'!$AP$6:$AX$93,G$1,FALSE),IFERROR(VLOOKUP($B4,'Data above guide'!$BC$6:$BK$13,G$1,FALSE),VLOOKUP($B4,'Data above guide'!$BP$6:$BX$9,G$1,FALSE))))))*100</f>
        <v>52.707180000000001</v>
      </c>
      <c r="H4" s="63">
        <f>IFERROR(VLOOKUP($B4,'Data above guide'!$A$6:$I$61,H$1,FALSE),IFERROR(VLOOKUP($B4,'Data above guide'!$O$6:$W$33,H$1,FALSE),IFERROR(VLOOKUP($B4,'Data above guide'!$AB$6:$AJ$181,H$1,FALSE),IFERROR(VLOOKUP($B4,'Data above guide'!$AP$6:$AX$93,H$1,FALSE),IFERROR(VLOOKUP($B4,'Data above guide'!$BC$6:$BK$13,H$1,FALSE),VLOOKUP($B4,'Data above guide'!$BP$6:$BX$9,H$1,FALSE))))))*100</f>
        <v>1.14686</v>
      </c>
      <c r="I4" s="63">
        <f>IFERROR(VLOOKUP($B4,'Data above guide'!$A$6:$I$61,I$1,FALSE),IFERROR(VLOOKUP($B4,'Data above guide'!$O$6:$W$33,I$1,FALSE),IFERROR(VLOOKUP($B4,'Data above guide'!$AB$6:$AJ$181,I$1,FALSE),IFERROR(VLOOKUP($B4,'Data above guide'!$AP$6:$AX$93,I$1,FALSE),IFERROR(VLOOKUP($B4,'Data above guide'!$BC$6:$BK$13,I$1,FALSE),VLOOKUP($B4,'Data above guide'!$BP$6:$BX$9,I$1,FALSE))))))*100</f>
        <v>50.459319999999998</v>
      </c>
      <c r="J4" s="63">
        <f>IFERROR(VLOOKUP($B4,'Data above guide'!$A$6:$I$61,J$1,FALSE),IFERROR(VLOOKUP($B4,'Data above guide'!$O$6:$W$33,J$1,FALSE),IFERROR(VLOOKUP($B4,'Data above guide'!$AB$6:$AJ$181,J$1,FALSE),IFERROR(VLOOKUP($B4,'Data above guide'!$AP$6:$AX$93,J$1,FALSE),IFERROR(VLOOKUP($B4,'Data above guide'!$BC$6:$BK$13,J$1,FALSE),VLOOKUP($B4,'Data above guide'!$BP$6:$BX$9,J$1,FALSE))))))*100</f>
        <v>54.955050000000007</v>
      </c>
      <c r="K4" s="63">
        <f t="shared" ref="K4:K67" si="3">J4-G4</f>
        <v>2.247870000000006</v>
      </c>
      <c r="L4" s="63">
        <f t="shared" ref="L4:L67" si="4">G4-I4</f>
        <v>2.2478600000000029</v>
      </c>
      <c r="M4" s="15" t="s">
        <v>140</v>
      </c>
      <c r="O4" s="63">
        <f>'Data above guide'!F73*100</f>
        <v>52.707180000000001</v>
      </c>
      <c r="P4" s="63">
        <f>'Data above guide'!G73*100</f>
        <v>1.1470499999999999</v>
      </c>
      <c r="Q4" s="63">
        <f>'Data above guide'!H73*100</f>
        <v>50.458970000000001</v>
      </c>
      <c r="R4" s="63">
        <f>'Data above guide'!I73*100</f>
        <v>54.955399999999997</v>
      </c>
      <c r="S4" s="63">
        <f t="shared" ref="S4:S58" si="5">R4-O4</f>
        <v>2.2482199999999963</v>
      </c>
      <c r="T4" s="63">
        <f t="shared" ref="T4:T58" si="6">O4-Q4</f>
        <v>2.2482100000000003</v>
      </c>
      <c r="V4" s="70">
        <f t="shared" ref="V4:V67" si="7">G4-O4</f>
        <v>0</v>
      </c>
      <c r="W4" s="70">
        <f t="shared" ref="W4:W67" si="8">H4-P4</f>
        <v>-1.8999999999991246E-4</v>
      </c>
      <c r="X4" s="70">
        <f t="shared" ref="X4:X67" si="9">I4-Q4</f>
        <v>3.4999999999740794E-4</v>
      </c>
      <c r="Y4" s="70">
        <f t="shared" ref="Y4:Y67" si="10">J4-R4</f>
        <v>-3.4999999999030251E-4</v>
      </c>
      <c r="Z4" s="70">
        <f t="shared" ref="Z4:Z67" si="11">K4-S4</f>
        <v>-3.4999999999030251E-4</v>
      </c>
      <c r="AA4" s="70">
        <f t="shared" ref="AA4:AA67" si="12">L4-T4</f>
        <v>-3.4999999999740794E-4</v>
      </c>
    </row>
    <row r="5" spans="1:27">
      <c r="A5" s="15" t="str">
        <f t="shared" si="1"/>
        <v>AboveG_2011-2015_45-64_Males_Betsi Cadwaladr UHB</v>
      </c>
      <c r="B5" s="15" t="str">
        <f t="shared" si="2"/>
        <v>Betsi Cadwaladr_45-64_Males</v>
      </c>
      <c r="C5" s="15" t="s">
        <v>139</v>
      </c>
      <c r="D5" s="15" t="s">
        <v>50</v>
      </c>
      <c r="E5" s="15" t="s">
        <v>21</v>
      </c>
      <c r="F5" s="15" t="s">
        <v>77</v>
      </c>
      <c r="G5" s="63">
        <f>IFERROR(VLOOKUP($B5,'Data above guide'!$A$6:$I$61,G$1,FALSE),IFERROR(VLOOKUP($B5,'Data above guide'!$O$6:$W$33,G$1,FALSE),IFERROR(VLOOKUP($B5,'Data above guide'!$AB$6:$AJ$181,G$1,FALSE),IFERROR(VLOOKUP($B5,'Data above guide'!$AP$6:$AX$93,G$1,FALSE),IFERROR(VLOOKUP($B5,'Data above guide'!$BC$6:$BK$13,G$1,FALSE),VLOOKUP($B5,'Data above guide'!$BP$6:$BX$9,G$1,FALSE))))))*100</f>
        <v>54.653860000000002</v>
      </c>
      <c r="H5" s="63">
        <f>IFERROR(VLOOKUP($B5,'Data above guide'!$A$6:$I$61,H$1,FALSE),IFERROR(VLOOKUP($B5,'Data above guide'!$O$6:$W$33,H$1,FALSE),IFERROR(VLOOKUP($B5,'Data above guide'!$AB$6:$AJ$181,H$1,FALSE),IFERROR(VLOOKUP($B5,'Data above guide'!$AP$6:$AX$93,H$1,FALSE),IFERROR(VLOOKUP($B5,'Data above guide'!$BC$6:$BK$13,H$1,FALSE),VLOOKUP($B5,'Data above guide'!$BP$6:$BX$9,H$1,FALSE))))))*100</f>
        <v>0.93076999999999999</v>
      </c>
      <c r="I5" s="63">
        <f>IFERROR(VLOOKUP($B5,'Data above guide'!$A$6:$I$61,I$1,FALSE),IFERROR(VLOOKUP($B5,'Data above guide'!$O$6:$W$33,I$1,FALSE),IFERROR(VLOOKUP($B5,'Data above guide'!$AB$6:$AJ$181,I$1,FALSE),IFERROR(VLOOKUP($B5,'Data above guide'!$AP$6:$AX$93,I$1,FALSE),IFERROR(VLOOKUP($B5,'Data above guide'!$BC$6:$BK$13,I$1,FALSE),VLOOKUP($B5,'Data above guide'!$BP$6:$BX$9,I$1,FALSE))))))*100</f>
        <v>52.829539999999994</v>
      </c>
      <c r="J5" s="63">
        <f>IFERROR(VLOOKUP($B5,'Data above guide'!$A$6:$I$61,J$1,FALSE),IFERROR(VLOOKUP($B5,'Data above guide'!$O$6:$W$33,J$1,FALSE),IFERROR(VLOOKUP($B5,'Data above guide'!$AB$6:$AJ$181,J$1,FALSE),IFERROR(VLOOKUP($B5,'Data above guide'!$AP$6:$AX$93,J$1,FALSE),IFERROR(VLOOKUP($B5,'Data above guide'!$BC$6:$BK$13,J$1,FALSE),VLOOKUP($B5,'Data above guide'!$BP$6:$BX$9,J$1,FALSE))))))*100</f>
        <v>56.478180000000002</v>
      </c>
      <c r="K5" s="63">
        <f t="shared" si="3"/>
        <v>1.8243200000000002</v>
      </c>
      <c r="L5" s="63">
        <f t="shared" si="4"/>
        <v>1.8243200000000073</v>
      </c>
      <c r="M5" s="15" t="s">
        <v>140</v>
      </c>
      <c r="O5" s="63">
        <f>'Data above guide'!F74*100</f>
        <v>54.653860000000002</v>
      </c>
      <c r="P5" s="63">
        <f>'Data above guide'!G74*100</f>
        <v>0.93074000000000001</v>
      </c>
      <c r="Q5" s="63">
        <f>'Data above guide'!H74*100</f>
        <v>52.829599999999999</v>
      </c>
      <c r="R5" s="63">
        <f>'Data above guide'!I74*100</f>
        <v>56.478119999999997</v>
      </c>
      <c r="S5" s="63">
        <f t="shared" si="5"/>
        <v>1.8242599999999953</v>
      </c>
      <c r="T5" s="63">
        <f t="shared" si="6"/>
        <v>1.8242600000000024</v>
      </c>
      <c r="V5" s="70">
        <f t="shared" si="7"/>
        <v>0</v>
      </c>
      <c r="W5" s="70">
        <f t="shared" si="8"/>
        <v>2.9999999999974492E-5</v>
      </c>
      <c r="X5" s="70">
        <f t="shared" si="9"/>
        <v>-6.0000000004833964E-5</v>
      </c>
      <c r="Y5" s="70">
        <f t="shared" si="10"/>
        <v>6.0000000004833964E-5</v>
      </c>
      <c r="Z5" s="70">
        <f t="shared" si="11"/>
        <v>6.0000000004833964E-5</v>
      </c>
      <c r="AA5" s="70">
        <f t="shared" si="12"/>
        <v>6.0000000004833964E-5</v>
      </c>
    </row>
    <row r="6" spans="1:27">
      <c r="A6" s="15" t="str">
        <f t="shared" si="1"/>
        <v>AboveG_2011-2015_65+_Males_Betsi Cadwaladr UHB</v>
      </c>
      <c r="B6" s="15" t="str">
        <f t="shared" si="2"/>
        <v>Betsi Cadwaladr_65+_Males</v>
      </c>
      <c r="C6" s="15" t="s">
        <v>139</v>
      </c>
      <c r="D6" s="15" t="s">
        <v>43</v>
      </c>
      <c r="E6" s="15" t="s">
        <v>21</v>
      </c>
      <c r="F6" s="15" t="s">
        <v>77</v>
      </c>
      <c r="G6" s="63">
        <f>IFERROR(VLOOKUP($B6,'Data above guide'!$A$6:$I$61,G$1,FALSE),IFERROR(VLOOKUP($B6,'Data above guide'!$O$6:$W$33,G$1,FALSE),IFERROR(VLOOKUP($B6,'Data above guide'!$AB$6:$AJ$181,G$1,FALSE),IFERROR(VLOOKUP($B6,'Data above guide'!$AP$6:$AX$93,G$1,FALSE),IFERROR(VLOOKUP($B6,'Data above guide'!$BC$6:$BK$13,G$1,FALSE),VLOOKUP($B6,'Data above guide'!$BP$6:$BX$9,G$1,FALSE))))))*100</f>
        <v>33.155549999999998</v>
      </c>
      <c r="H6" s="63">
        <f>IFERROR(VLOOKUP($B6,'Data above guide'!$A$6:$I$61,H$1,FALSE),IFERROR(VLOOKUP($B6,'Data above guide'!$O$6:$W$33,H$1,FALSE),IFERROR(VLOOKUP($B6,'Data above guide'!$AB$6:$AJ$181,H$1,FALSE),IFERROR(VLOOKUP($B6,'Data above guide'!$AP$6:$AX$93,H$1,FALSE),IFERROR(VLOOKUP($B6,'Data above guide'!$BC$6:$BK$13,H$1,FALSE),VLOOKUP($B6,'Data above guide'!$BP$6:$BX$9,H$1,FALSE))))))*100</f>
        <v>0.95858999999999994</v>
      </c>
      <c r="I6" s="63">
        <f>IFERROR(VLOOKUP($B6,'Data above guide'!$A$6:$I$61,I$1,FALSE),IFERROR(VLOOKUP($B6,'Data above guide'!$O$6:$W$33,I$1,FALSE),IFERROR(VLOOKUP($B6,'Data above guide'!$AB$6:$AJ$181,I$1,FALSE),IFERROR(VLOOKUP($B6,'Data above guide'!$AP$6:$AX$93,I$1,FALSE),IFERROR(VLOOKUP($B6,'Data above guide'!$BC$6:$BK$13,I$1,FALSE),VLOOKUP($B6,'Data above guide'!$BP$6:$BX$9,I$1,FALSE))))))*100</f>
        <v>31.276680000000002</v>
      </c>
      <c r="J6" s="63">
        <f>IFERROR(VLOOKUP($B6,'Data above guide'!$A$6:$I$61,J$1,FALSE),IFERROR(VLOOKUP($B6,'Data above guide'!$O$6:$W$33,J$1,FALSE),IFERROR(VLOOKUP($B6,'Data above guide'!$AB$6:$AJ$181,J$1,FALSE),IFERROR(VLOOKUP($B6,'Data above guide'!$AP$6:$AX$93,J$1,FALSE),IFERROR(VLOOKUP($B6,'Data above guide'!$BC$6:$BK$13,J$1,FALSE),VLOOKUP($B6,'Data above guide'!$BP$6:$BX$9,J$1,FALSE))))))*100</f>
        <v>35.034410000000001</v>
      </c>
      <c r="K6" s="63">
        <f t="shared" si="3"/>
        <v>1.8788600000000031</v>
      </c>
      <c r="L6" s="63">
        <f t="shared" si="4"/>
        <v>1.8788699999999956</v>
      </c>
      <c r="M6" s="15" t="s">
        <v>140</v>
      </c>
      <c r="O6" s="63">
        <f>'Data above guide'!F75*100</f>
        <v>33.155549999999998</v>
      </c>
      <c r="P6" s="63">
        <f>'Data above guide'!G75*100</f>
        <v>0.95866000000000007</v>
      </c>
      <c r="Q6" s="63">
        <f>'Data above guide'!H75*100</f>
        <v>31.27657</v>
      </c>
      <c r="R6" s="63">
        <f>'Data above guide'!I75*100</f>
        <v>35.034530000000004</v>
      </c>
      <c r="S6" s="63">
        <f t="shared" si="5"/>
        <v>1.8789800000000056</v>
      </c>
      <c r="T6" s="63">
        <f t="shared" si="6"/>
        <v>1.8789799999999985</v>
      </c>
      <c r="V6" s="70">
        <f t="shared" si="7"/>
        <v>0</v>
      </c>
      <c r="W6" s="70">
        <f t="shared" si="8"/>
        <v>-7.0000000000125517E-5</v>
      </c>
      <c r="X6" s="70">
        <f t="shared" si="9"/>
        <v>1.1000000000294108E-4</v>
      </c>
      <c r="Y6" s="70">
        <f t="shared" si="10"/>
        <v>-1.200000000025625E-4</v>
      </c>
      <c r="Z6" s="70">
        <f t="shared" si="11"/>
        <v>-1.200000000025625E-4</v>
      </c>
      <c r="AA6" s="70">
        <f t="shared" si="12"/>
        <v>-1.1000000000294108E-4</v>
      </c>
    </row>
    <row r="7" spans="1:27">
      <c r="A7" s="15" t="str">
        <f t="shared" si="1"/>
        <v>AboveG_2011-2015_16-24_Females_Betsi Cadwaladr UHB</v>
      </c>
      <c r="B7" s="15" t="str">
        <f t="shared" si="2"/>
        <v>Betsi Cadwaladr_16-24_Females</v>
      </c>
      <c r="C7" s="15" t="s">
        <v>139</v>
      </c>
      <c r="D7" s="15" t="s">
        <v>48</v>
      </c>
      <c r="E7" s="15" t="s">
        <v>120</v>
      </c>
      <c r="F7" s="15" t="s">
        <v>77</v>
      </c>
      <c r="G7" s="63">
        <f>IFERROR(VLOOKUP($B7,'Data above guide'!$A$6:$I$61,G$1,FALSE),IFERROR(VLOOKUP($B7,'Data above guide'!$O$6:$W$33,G$1,FALSE),IFERROR(VLOOKUP($B7,'Data above guide'!$AB$6:$AJ$181,G$1,FALSE),IFERROR(VLOOKUP($B7,'Data above guide'!$AP$6:$AX$93,G$1,FALSE),IFERROR(VLOOKUP($B7,'Data above guide'!$BC$6:$BK$13,G$1,FALSE),VLOOKUP($B7,'Data above guide'!$BP$6:$BX$9,G$1,FALSE))))))*100</f>
        <v>36.520290000000003</v>
      </c>
      <c r="H7" s="63">
        <f>IFERROR(VLOOKUP($B7,'Data above guide'!$A$6:$I$61,H$1,FALSE),IFERROR(VLOOKUP($B7,'Data above guide'!$O$6:$W$33,H$1,FALSE),IFERROR(VLOOKUP($B7,'Data above guide'!$AB$6:$AJ$181,H$1,FALSE),IFERROR(VLOOKUP($B7,'Data above guide'!$AP$6:$AX$93,H$1,FALSE),IFERROR(VLOOKUP($B7,'Data above guide'!$BC$6:$BK$13,H$1,FALSE),VLOOKUP($B7,'Data above guide'!$BP$6:$BX$9,H$1,FALSE))))))*100</f>
        <v>1.609</v>
      </c>
      <c r="I7" s="63">
        <f>IFERROR(VLOOKUP($B7,'Data above guide'!$A$6:$I$61,I$1,FALSE),IFERROR(VLOOKUP($B7,'Data above guide'!$O$6:$W$33,I$1,FALSE),IFERROR(VLOOKUP($B7,'Data above guide'!$AB$6:$AJ$181,I$1,FALSE),IFERROR(VLOOKUP($B7,'Data above guide'!$AP$6:$AX$93,I$1,FALSE),IFERROR(VLOOKUP($B7,'Data above guide'!$BC$6:$BK$13,I$1,FALSE),VLOOKUP($B7,'Data above guide'!$BP$6:$BX$9,I$1,FALSE))))))*100</f>
        <v>33.366620000000005</v>
      </c>
      <c r="J7" s="63">
        <f>IFERROR(VLOOKUP($B7,'Data above guide'!$A$6:$I$61,J$1,FALSE),IFERROR(VLOOKUP($B7,'Data above guide'!$O$6:$W$33,J$1,FALSE),IFERROR(VLOOKUP($B7,'Data above guide'!$AB$6:$AJ$181,J$1,FALSE),IFERROR(VLOOKUP($B7,'Data above guide'!$AP$6:$AX$93,J$1,FALSE),IFERROR(VLOOKUP($B7,'Data above guide'!$BC$6:$BK$13,J$1,FALSE),VLOOKUP($B7,'Data above guide'!$BP$6:$BX$9,J$1,FALSE))))))*100</f>
        <v>39.673969999999997</v>
      </c>
      <c r="K7" s="63">
        <f t="shared" si="3"/>
        <v>3.1536799999999943</v>
      </c>
      <c r="L7" s="63">
        <f t="shared" si="4"/>
        <v>3.1536699999999982</v>
      </c>
      <c r="M7" s="15" t="s">
        <v>140</v>
      </c>
      <c r="O7" s="63">
        <f>'Data above guide'!F76*100</f>
        <v>36.520290000000003</v>
      </c>
      <c r="P7" s="63">
        <f>'Data above guide'!G76*100</f>
        <v>1.60887</v>
      </c>
      <c r="Q7" s="63">
        <f>'Data above guide'!H76*100</f>
        <v>33.36692</v>
      </c>
      <c r="R7" s="63">
        <f>'Data above guide'!I76*100</f>
        <v>39.673670000000001</v>
      </c>
      <c r="S7" s="63">
        <f t="shared" si="5"/>
        <v>3.1533799999999985</v>
      </c>
      <c r="T7" s="63">
        <f t="shared" si="6"/>
        <v>3.1533700000000024</v>
      </c>
      <c r="V7" s="70">
        <f t="shared" si="7"/>
        <v>0</v>
      </c>
      <c r="W7" s="70">
        <f t="shared" si="8"/>
        <v>1.2999999999996348E-4</v>
      </c>
      <c r="X7" s="70">
        <f t="shared" si="9"/>
        <v>-2.9999999999574811E-4</v>
      </c>
      <c r="Y7" s="70">
        <f t="shared" si="10"/>
        <v>2.9999999999574811E-4</v>
      </c>
      <c r="Z7" s="70">
        <f t="shared" si="11"/>
        <v>2.9999999999574811E-4</v>
      </c>
      <c r="AA7" s="70">
        <f t="shared" si="12"/>
        <v>2.9999999999574811E-4</v>
      </c>
    </row>
    <row r="8" spans="1:27">
      <c r="A8" s="15" t="str">
        <f t="shared" si="1"/>
        <v>AboveG_2011-2015_25-44_Females_Betsi Cadwaladr UHB</v>
      </c>
      <c r="B8" s="15" t="str">
        <f t="shared" si="2"/>
        <v>Betsi Cadwaladr_25-44_Females</v>
      </c>
      <c r="C8" s="15" t="s">
        <v>139</v>
      </c>
      <c r="D8" s="15" t="s">
        <v>49</v>
      </c>
      <c r="E8" s="15" t="s">
        <v>120</v>
      </c>
      <c r="F8" s="15" t="s">
        <v>77</v>
      </c>
      <c r="G8" s="63">
        <f>IFERROR(VLOOKUP($B8,'Data above guide'!$A$6:$I$61,G$1,FALSE),IFERROR(VLOOKUP($B8,'Data above guide'!$O$6:$W$33,G$1,FALSE),IFERROR(VLOOKUP($B8,'Data above guide'!$AB$6:$AJ$181,G$1,FALSE),IFERROR(VLOOKUP($B8,'Data above guide'!$AP$6:$AX$93,G$1,FALSE),IFERROR(VLOOKUP($B8,'Data above guide'!$BC$6:$BK$13,G$1,FALSE),VLOOKUP($B8,'Data above guide'!$BP$6:$BX$9,G$1,FALSE))))))*100</f>
        <v>43.40887</v>
      </c>
      <c r="H8" s="63">
        <f>IFERROR(VLOOKUP($B8,'Data above guide'!$A$6:$I$61,H$1,FALSE),IFERROR(VLOOKUP($B8,'Data above guide'!$O$6:$W$33,H$1,FALSE),IFERROR(VLOOKUP($B8,'Data above guide'!$AB$6:$AJ$181,H$1,FALSE),IFERROR(VLOOKUP($B8,'Data above guide'!$AP$6:$AX$93,H$1,FALSE),IFERROR(VLOOKUP($B8,'Data above guide'!$BC$6:$BK$13,H$1,FALSE),VLOOKUP($B8,'Data above guide'!$BP$6:$BX$9,H$1,FALSE))))))*100</f>
        <v>1.00312</v>
      </c>
      <c r="I8" s="63">
        <f>IFERROR(VLOOKUP($B8,'Data above guide'!$A$6:$I$61,I$1,FALSE),IFERROR(VLOOKUP($B8,'Data above guide'!$O$6:$W$33,I$1,FALSE),IFERROR(VLOOKUP($B8,'Data above guide'!$AB$6:$AJ$181,I$1,FALSE),IFERROR(VLOOKUP($B8,'Data above guide'!$AP$6:$AX$93,I$1,FALSE),IFERROR(VLOOKUP($B8,'Data above guide'!$BC$6:$BK$13,I$1,FALSE),VLOOKUP($B8,'Data above guide'!$BP$6:$BX$9,I$1,FALSE))))))*100</f>
        <v>41.442740000000001</v>
      </c>
      <c r="J8" s="63">
        <f>IFERROR(VLOOKUP($B8,'Data above guide'!$A$6:$I$61,J$1,FALSE),IFERROR(VLOOKUP($B8,'Data above guide'!$O$6:$W$33,J$1,FALSE),IFERROR(VLOOKUP($B8,'Data above guide'!$AB$6:$AJ$181,J$1,FALSE),IFERROR(VLOOKUP($B8,'Data above guide'!$AP$6:$AX$93,J$1,FALSE),IFERROR(VLOOKUP($B8,'Data above guide'!$BC$6:$BK$13,J$1,FALSE),VLOOKUP($B8,'Data above guide'!$BP$6:$BX$9,J$1,FALSE))))))*100</f>
        <v>45.375</v>
      </c>
      <c r="K8" s="63">
        <f t="shared" si="3"/>
        <v>1.9661299999999997</v>
      </c>
      <c r="L8" s="63">
        <f t="shared" si="4"/>
        <v>1.9661299999999997</v>
      </c>
      <c r="M8" s="15" t="s">
        <v>140</v>
      </c>
      <c r="O8" s="63">
        <f>'Data above guide'!F77*100</f>
        <v>43.40887</v>
      </c>
      <c r="P8" s="63">
        <f>'Data above guide'!G77*100</f>
        <v>1.00319</v>
      </c>
      <c r="Q8" s="63">
        <f>'Data above guide'!H77*100</f>
        <v>41.442620000000005</v>
      </c>
      <c r="R8" s="63">
        <f>'Data above guide'!I77*100</f>
        <v>45.375120000000003</v>
      </c>
      <c r="S8" s="63">
        <f t="shared" si="5"/>
        <v>1.9662500000000023</v>
      </c>
      <c r="T8" s="63">
        <f t="shared" si="6"/>
        <v>1.9662499999999952</v>
      </c>
      <c r="V8" s="70">
        <f t="shared" si="7"/>
        <v>0</v>
      </c>
      <c r="W8" s="70">
        <f t="shared" si="8"/>
        <v>-7.0000000000014495E-5</v>
      </c>
      <c r="X8" s="70">
        <f t="shared" si="9"/>
        <v>1.1999999999545707E-4</v>
      </c>
      <c r="Y8" s="70">
        <f t="shared" si="10"/>
        <v>-1.200000000025625E-4</v>
      </c>
      <c r="Z8" s="70">
        <f t="shared" si="11"/>
        <v>-1.200000000025625E-4</v>
      </c>
      <c r="AA8" s="70">
        <f t="shared" si="12"/>
        <v>-1.1999999999545707E-4</v>
      </c>
    </row>
    <row r="9" spans="1:27">
      <c r="A9" s="15" t="str">
        <f t="shared" si="1"/>
        <v>AboveG_2011-2015_45-64_Females_Betsi Cadwaladr UHB</v>
      </c>
      <c r="B9" s="15" t="str">
        <f t="shared" si="2"/>
        <v>Betsi Cadwaladr_45-64_Females</v>
      </c>
      <c r="C9" s="15" t="s">
        <v>139</v>
      </c>
      <c r="D9" s="15" t="s">
        <v>50</v>
      </c>
      <c r="E9" s="15" t="s">
        <v>120</v>
      </c>
      <c r="F9" s="15" t="s">
        <v>77</v>
      </c>
      <c r="G9" s="63">
        <f>IFERROR(VLOOKUP($B9,'Data above guide'!$A$6:$I$61,G$1,FALSE),IFERROR(VLOOKUP($B9,'Data above guide'!$O$6:$W$33,G$1,FALSE),IFERROR(VLOOKUP($B9,'Data above guide'!$AB$6:$AJ$181,G$1,FALSE),IFERROR(VLOOKUP($B9,'Data above guide'!$AP$6:$AX$93,G$1,FALSE),IFERROR(VLOOKUP($B9,'Data above guide'!$BC$6:$BK$13,G$1,FALSE),VLOOKUP($B9,'Data above guide'!$BP$6:$BX$9,G$1,FALSE))))))*100</f>
        <v>43.246400000000001</v>
      </c>
      <c r="H9" s="63">
        <f>IFERROR(VLOOKUP($B9,'Data above guide'!$A$6:$I$61,H$1,FALSE),IFERROR(VLOOKUP($B9,'Data above guide'!$O$6:$W$33,H$1,FALSE),IFERROR(VLOOKUP($B9,'Data above guide'!$AB$6:$AJ$181,H$1,FALSE),IFERROR(VLOOKUP($B9,'Data above guide'!$AP$6:$AX$93,H$1,FALSE),IFERROR(VLOOKUP($B9,'Data above guide'!$BC$6:$BK$13,H$1,FALSE),VLOOKUP($B9,'Data above guide'!$BP$6:$BX$9,H$1,FALSE))))))*100</f>
        <v>0.86785000000000001</v>
      </c>
      <c r="I9" s="63">
        <f>IFERROR(VLOOKUP($B9,'Data above guide'!$A$6:$I$61,I$1,FALSE),IFERROR(VLOOKUP($B9,'Data above guide'!$O$6:$W$33,I$1,FALSE),IFERROR(VLOOKUP($B9,'Data above guide'!$AB$6:$AJ$181,I$1,FALSE),IFERROR(VLOOKUP($B9,'Data above guide'!$AP$6:$AX$93,I$1,FALSE),IFERROR(VLOOKUP($B9,'Data above guide'!$BC$6:$BK$13,I$1,FALSE),VLOOKUP($B9,'Data above guide'!$BP$6:$BX$9,I$1,FALSE))))))*100</f>
        <v>41.545400000000001</v>
      </c>
      <c r="J9" s="63">
        <f>IFERROR(VLOOKUP($B9,'Data above guide'!$A$6:$I$61,J$1,FALSE),IFERROR(VLOOKUP($B9,'Data above guide'!$O$6:$W$33,J$1,FALSE),IFERROR(VLOOKUP($B9,'Data above guide'!$AB$6:$AJ$181,J$1,FALSE),IFERROR(VLOOKUP($B9,'Data above guide'!$AP$6:$AX$93,J$1,FALSE),IFERROR(VLOOKUP($B9,'Data above guide'!$BC$6:$BK$13,J$1,FALSE),VLOOKUP($B9,'Data above guide'!$BP$6:$BX$9,J$1,FALSE))))))*100</f>
        <v>44.947400000000002</v>
      </c>
      <c r="K9" s="63">
        <f t="shared" si="3"/>
        <v>1.7010000000000005</v>
      </c>
      <c r="L9" s="63">
        <f t="shared" si="4"/>
        <v>1.7010000000000005</v>
      </c>
      <c r="M9" s="15" t="s">
        <v>140</v>
      </c>
      <c r="O9" s="63">
        <f>'Data above guide'!F78*100</f>
        <v>43.246400000000001</v>
      </c>
      <c r="P9" s="63">
        <f>'Data above guide'!G78*100</f>
        <v>0.86778</v>
      </c>
      <c r="Q9" s="63">
        <f>'Data above guide'!H78*100</f>
        <v>41.545549999999999</v>
      </c>
      <c r="R9" s="63">
        <f>'Data above guide'!I78*100</f>
        <v>44.947240000000001</v>
      </c>
      <c r="S9" s="63">
        <f t="shared" si="5"/>
        <v>1.7008399999999995</v>
      </c>
      <c r="T9" s="63">
        <f t="shared" si="6"/>
        <v>1.7008500000000026</v>
      </c>
      <c r="V9" s="70">
        <f t="shared" si="7"/>
        <v>0</v>
      </c>
      <c r="W9" s="70">
        <f t="shared" si="8"/>
        <v>7.0000000000014495E-5</v>
      </c>
      <c r="X9" s="70">
        <f t="shared" si="9"/>
        <v>-1.4999999999787406E-4</v>
      </c>
      <c r="Y9" s="70">
        <f t="shared" si="10"/>
        <v>1.6000000000104819E-4</v>
      </c>
      <c r="Z9" s="70">
        <f t="shared" si="11"/>
        <v>1.6000000000104819E-4</v>
      </c>
      <c r="AA9" s="70">
        <f t="shared" si="12"/>
        <v>1.4999999999787406E-4</v>
      </c>
    </row>
    <row r="10" spans="1:27">
      <c r="A10" s="15" t="str">
        <f t="shared" si="1"/>
        <v>AboveG_2011-2015_65+_Females_Betsi Cadwaladr UHB</v>
      </c>
      <c r="B10" s="15" t="str">
        <f t="shared" si="2"/>
        <v>Betsi Cadwaladr_65+_Females</v>
      </c>
      <c r="C10" s="15" t="s">
        <v>139</v>
      </c>
      <c r="D10" s="15" t="s">
        <v>43</v>
      </c>
      <c r="E10" s="15" t="s">
        <v>120</v>
      </c>
      <c r="F10" s="15" t="s">
        <v>77</v>
      </c>
      <c r="G10" s="63">
        <f>IFERROR(VLOOKUP($B10,'Data above guide'!$A$6:$I$61,G$1,FALSE),IFERROR(VLOOKUP($B10,'Data above guide'!$O$6:$W$33,G$1,FALSE),IFERROR(VLOOKUP($B10,'Data above guide'!$AB$6:$AJ$181,G$1,FALSE),IFERROR(VLOOKUP($B10,'Data above guide'!$AP$6:$AX$93,G$1,FALSE),IFERROR(VLOOKUP($B10,'Data above guide'!$BC$6:$BK$13,G$1,FALSE),VLOOKUP($B10,'Data above guide'!$BP$6:$BX$9,G$1,FALSE))))))*100</f>
        <v>18.085850000000001</v>
      </c>
      <c r="H10" s="63">
        <f>IFERROR(VLOOKUP($B10,'Data above guide'!$A$6:$I$61,H$1,FALSE),IFERROR(VLOOKUP($B10,'Data above guide'!$O$6:$W$33,H$1,FALSE),IFERROR(VLOOKUP($B10,'Data above guide'!$AB$6:$AJ$181,H$1,FALSE),IFERROR(VLOOKUP($B10,'Data above guide'!$AP$6:$AX$93,H$1,FALSE),IFERROR(VLOOKUP($B10,'Data above guide'!$BC$6:$BK$13,H$1,FALSE),VLOOKUP($B10,'Data above guide'!$BP$6:$BX$9,H$1,FALSE))))))*100</f>
        <v>0.72294999999999998</v>
      </c>
      <c r="I10" s="63">
        <f>IFERROR(VLOOKUP($B10,'Data above guide'!$A$6:$I$61,I$1,FALSE),IFERROR(VLOOKUP($B10,'Data above guide'!$O$6:$W$33,I$1,FALSE),IFERROR(VLOOKUP($B10,'Data above guide'!$AB$6:$AJ$181,I$1,FALSE),IFERROR(VLOOKUP($B10,'Data above guide'!$AP$6:$AX$93,I$1,FALSE),IFERROR(VLOOKUP($B10,'Data above guide'!$BC$6:$BK$13,I$1,FALSE),VLOOKUP($B10,'Data above guide'!$BP$6:$BX$9,I$1,FALSE))))))*100</f>
        <v>16.668849999999999</v>
      </c>
      <c r="J10" s="63">
        <f>IFERROR(VLOOKUP($B10,'Data above guide'!$A$6:$I$61,J$1,FALSE),IFERROR(VLOOKUP($B10,'Data above guide'!$O$6:$W$33,J$1,FALSE),IFERROR(VLOOKUP($B10,'Data above guide'!$AB$6:$AJ$181,J$1,FALSE),IFERROR(VLOOKUP($B10,'Data above guide'!$AP$6:$AX$93,J$1,FALSE),IFERROR(VLOOKUP($B10,'Data above guide'!$BC$6:$BK$13,J$1,FALSE),VLOOKUP($B10,'Data above guide'!$BP$6:$BX$9,J$1,FALSE))))))*100</f>
        <v>19.502849999999999</v>
      </c>
      <c r="K10" s="63">
        <f t="shared" si="3"/>
        <v>1.416999999999998</v>
      </c>
      <c r="L10" s="63">
        <f t="shared" si="4"/>
        <v>1.4170000000000016</v>
      </c>
      <c r="M10" s="15" t="s">
        <v>140</v>
      </c>
      <c r="O10" s="63">
        <f>'Data above guide'!F79*100</f>
        <v>18.085850000000001</v>
      </c>
      <c r="P10" s="63">
        <f>'Data above guide'!G79*100</f>
        <v>0.72292999999999996</v>
      </c>
      <c r="Q10" s="63">
        <f>'Data above guide'!H79*100</f>
        <v>16.66891</v>
      </c>
      <c r="R10" s="63">
        <f>'Data above guide'!I79*100</f>
        <v>19.502790000000001</v>
      </c>
      <c r="S10" s="63">
        <f t="shared" si="5"/>
        <v>1.4169400000000003</v>
      </c>
      <c r="T10" s="63">
        <f t="shared" si="6"/>
        <v>1.4169400000000003</v>
      </c>
      <c r="V10" s="70">
        <f t="shared" si="7"/>
        <v>0</v>
      </c>
      <c r="W10" s="70">
        <f t="shared" si="8"/>
        <v>2.0000000000020002E-5</v>
      </c>
      <c r="X10" s="70">
        <f t="shared" si="9"/>
        <v>-6.0000000001281251E-5</v>
      </c>
      <c r="Y10" s="70">
        <f t="shared" si="10"/>
        <v>5.9999999997728537E-5</v>
      </c>
      <c r="Z10" s="70">
        <f t="shared" si="11"/>
        <v>5.9999999997728537E-5</v>
      </c>
      <c r="AA10" s="70">
        <f t="shared" si="12"/>
        <v>6.0000000001281251E-5</v>
      </c>
    </row>
    <row r="11" spans="1:27">
      <c r="A11" s="15" t="str">
        <f t="shared" si="1"/>
        <v>AboveG_2011-2015_16-24_Males_Hywel Dda UHB</v>
      </c>
      <c r="B11" s="15" t="str">
        <f t="shared" si="2"/>
        <v>Hywel Dda_16-24_Males</v>
      </c>
      <c r="C11" s="15" t="s">
        <v>141</v>
      </c>
      <c r="D11" s="15" t="s">
        <v>48</v>
      </c>
      <c r="E11" s="15" t="s">
        <v>21</v>
      </c>
      <c r="F11" s="15" t="s">
        <v>77</v>
      </c>
      <c r="G11" s="63">
        <f>IFERROR(VLOOKUP($B11,'Data above guide'!$A$6:$I$61,G$1,FALSE),IFERROR(VLOOKUP($B11,'Data above guide'!$O$6:$W$33,G$1,FALSE),IFERROR(VLOOKUP($B11,'Data above guide'!$AB$6:$AJ$181,G$1,FALSE),IFERROR(VLOOKUP($B11,'Data above guide'!$AP$6:$AX$93,G$1,FALSE),IFERROR(VLOOKUP($B11,'Data above guide'!$BC$6:$BK$13,G$1,FALSE),VLOOKUP($B11,'Data above guide'!$BP$6:$BX$9,G$1,FALSE))))))*100</f>
        <v>42.472239999999999</v>
      </c>
      <c r="H11" s="63">
        <f>IFERROR(VLOOKUP($B11,'Data above guide'!$A$6:$I$61,H$1,FALSE),IFERROR(VLOOKUP($B11,'Data above guide'!$O$6:$W$33,H$1,FALSE),IFERROR(VLOOKUP($B11,'Data above guide'!$AB$6:$AJ$181,H$1,FALSE),IFERROR(VLOOKUP($B11,'Data above guide'!$AP$6:$AX$93,H$1,FALSE),IFERROR(VLOOKUP($B11,'Data above guide'!$BC$6:$BK$13,H$1,FALSE),VLOOKUP($B11,'Data above guide'!$BP$6:$BX$9,H$1,FALSE))))))*100</f>
        <v>2.6564000000000001</v>
      </c>
      <c r="I11" s="63">
        <f>IFERROR(VLOOKUP($B11,'Data above guide'!$A$6:$I$61,I$1,FALSE),IFERROR(VLOOKUP($B11,'Data above guide'!$O$6:$W$33,I$1,FALSE),IFERROR(VLOOKUP($B11,'Data above guide'!$AB$6:$AJ$181,I$1,FALSE),IFERROR(VLOOKUP($B11,'Data above guide'!$AP$6:$AX$93,I$1,FALSE),IFERROR(VLOOKUP($B11,'Data above guide'!$BC$6:$BK$13,I$1,FALSE),VLOOKUP($B11,'Data above guide'!$BP$6:$BX$9,I$1,FALSE))))))*100</f>
        <v>37.265650000000001</v>
      </c>
      <c r="J11" s="63">
        <f>IFERROR(VLOOKUP($B11,'Data above guide'!$A$6:$I$61,J$1,FALSE),IFERROR(VLOOKUP($B11,'Data above guide'!$O$6:$W$33,J$1,FALSE),IFERROR(VLOOKUP($B11,'Data above guide'!$AB$6:$AJ$181,J$1,FALSE),IFERROR(VLOOKUP($B11,'Data above guide'!$AP$6:$AX$93,J$1,FALSE),IFERROR(VLOOKUP($B11,'Data above guide'!$BC$6:$BK$13,J$1,FALSE),VLOOKUP($B11,'Data above guide'!$BP$6:$BX$9,J$1,FALSE))))))*100</f>
        <v>47.678829999999998</v>
      </c>
      <c r="K11" s="63">
        <f t="shared" si="3"/>
        <v>5.2065899999999985</v>
      </c>
      <c r="L11" s="63">
        <f t="shared" si="4"/>
        <v>5.2065899999999985</v>
      </c>
      <c r="M11" s="15" t="s">
        <v>140</v>
      </c>
      <c r="O11" s="63">
        <f>'Data above guide'!F80*100</f>
        <v>42.472239999999999</v>
      </c>
      <c r="P11" s="63">
        <f>'Data above guide'!G80*100</f>
        <v>2.65686</v>
      </c>
      <c r="Q11" s="63">
        <f>'Data above guide'!H80*100</f>
        <v>37.264800000000001</v>
      </c>
      <c r="R11" s="63">
        <f>'Data above guide'!I80*100</f>
        <v>47.679680000000005</v>
      </c>
      <c r="S11" s="63">
        <f t="shared" si="5"/>
        <v>5.2074400000000054</v>
      </c>
      <c r="T11" s="63">
        <f t="shared" si="6"/>
        <v>5.2074399999999983</v>
      </c>
      <c r="V11" s="70">
        <f t="shared" si="7"/>
        <v>0</v>
      </c>
      <c r="W11" s="70">
        <f t="shared" si="8"/>
        <v>-4.5999999999990493E-4</v>
      </c>
      <c r="X11" s="70">
        <f t="shared" si="9"/>
        <v>8.4999999999979536E-4</v>
      </c>
      <c r="Y11" s="70">
        <f t="shared" si="10"/>
        <v>-8.5000000000690079E-4</v>
      </c>
      <c r="Z11" s="70">
        <f t="shared" si="11"/>
        <v>-8.5000000000690079E-4</v>
      </c>
      <c r="AA11" s="70">
        <f t="shared" si="12"/>
        <v>-8.4999999999979536E-4</v>
      </c>
    </row>
    <row r="12" spans="1:27">
      <c r="A12" s="15" t="str">
        <f t="shared" si="1"/>
        <v>AboveG_2011-2015_25-44_Males_Hywel Dda UHB</v>
      </c>
      <c r="B12" s="15" t="str">
        <f t="shared" si="2"/>
        <v>Hywel Dda_25-44_Males</v>
      </c>
      <c r="C12" s="15" t="s">
        <v>141</v>
      </c>
      <c r="D12" s="15" t="s">
        <v>49</v>
      </c>
      <c r="E12" s="15" t="s">
        <v>21</v>
      </c>
      <c r="F12" s="15" t="s">
        <v>77</v>
      </c>
      <c r="G12" s="63">
        <f>IFERROR(VLOOKUP($B12,'Data above guide'!$A$6:$I$61,G$1,FALSE),IFERROR(VLOOKUP($B12,'Data above guide'!$O$6:$W$33,G$1,FALSE),IFERROR(VLOOKUP($B12,'Data above guide'!$AB$6:$AJ$181,G$1,FALSE),IFERROR(VLOOKUP($B12,'Data above guide'!$AP$6:$AX$93,G$1,FALSE),IFERROR(VLOOKUP($B12,'Data above guide'!$BC$6:$BK$13,G$1,FALSE),VLOOKUP($B12,'Data above guide'!$BP$6:$BX$9,G$1,FALSE))))))*100</f>
        <v>47.434950000000001</v>
      </c>
      <c r="H12" s="63">
        <f>IFERROR(VLOOKUP($B12,'Data above guide'!$A$6:$I$61,H$1,FALSE),IFERROR(VLOOKUP($B12,'Data above guide'!$O$6:$W$33,H$1,FALSE),IFERROR(VLOOKUP($B12,'Data above guide'!$AB$6:$AJ$181,H$1,FALSE),IFERROR(VLOOKUP($B12,'Data above guide'!$AP$6:$AX$93,H$1,FALSE),IFERROR(VLOOKUP($B12,'Data above guide'!$BC$6:$BK$13,H$1,FALSE),VLOOKUP($B12,'Data above guide'!$BP$6:$BX$9,H$1,FALSE))))))*100</f>
        <v>1.7895799999999999</v>
      </c>
      <c r="I12" s="63">
        <f>IFERROR(VLOOKUP($B12,'Data above guide'!$A$6:$I$61,I$1,FALSE),IFERROR(VLOOKUP($B12,'Data above guide'!$O$6:$W$33,I$1,FALSE),IFERROR(VLOOKUP($B12,'Data above guide'!$AB$6:$AJ$181,I$1,FALSE),IFERROR(VLOOKUP($B12,'Data above guide'!$AP$6:$AX$93,I$1,FALSE),IFERROR(VLOOKUP($B12,'Data above guide'!$BC$6:$BK$13,I$1,FALSE),VLOOKUP($B12,'Data above guide'!$BP$6:$BX$9,I$1,FALSE))))))*100</f>
        <v>43.927340000000001</v>
      </c>
      <c r="J12" s="63">
        <f>IFERROR(VLOOKUP($B12,'Data above guide'!$A$6:$I$61,J$1,FALSE),IFERROR(VLOOKUP($B12,'Data above guide'!$O$6:$W$33,J$1,FALSE),IFERROR(VLOOKUP($B12,'Data above guide'!$AB$6:$AJ$181,J$1,FALSE),IFERROR(VLOOKUP($B12,'Data above guide'!$AP$6:$AX$93,J$1,FALSE),IFERROR(VLOOKUP($B12,'Data above guide'!$BC$6:$BK$13,J$1,FALSE),VLOOKUP($B12,'Data above guide'!$BP$6:$BX$9,J$1,FALSE))))))*100</f>
        <v>50.942569999999996</v>
      </c>
      <c r="K12" s="63">
        <f t="shared" si="3"/>
        <v>3.5076199999999957</v>
      </c>
      <c r="L12" s="63">
        <f t="shared" si="4"/>
        <v>3.5076099999999997</v>
      </c>
      <c r="M12" s="15" t="s">
        <v>140</v>
      </c>
      <c r="O12" s="63">
        <f>'Data above guide'!F81*100</f>
        <v>47.434950000000001</v>
      </c>
      <c r="P12" s="63">
        <f>'Data above guide'!G81*100</f>
        <v>1.7896300000000001</v>
      </c>
      <c r="Q12" s="63">
        <f>'Data above guide'!H81*100</f>
        <v>43.92727</v>
      </c>
      <c r="R12" s="63">
        <f>'Data above guide'!I81*100</f>
        <v>50.942630000000001</v>
      </c>
      <c r="S12" s="63">
        <f t="shared" si="5"/>
        <v>3.5076800000000006</v>
      </c>
      <c r="T12" s="63">
        <f t="shared" si="6"/>
        <v>3.5076800000000006</v>
      </c>
      <c r="V12" s="70">
        <f t="shared" si="7"/>
        <v>0</v>
      </c>
      <c r="W12" s="70">
        <f t="shared" si="8"/>
        <v>-5.0000000000105516E-5</v>
      </c>
      <c r="X12" s="70">
        <f t="shared" si="9"/>
        <v>7.0000000000902673E-5</v>
      </c>
      <c r="Y12" s="70">
        <f t="shared" si="10"/>
        <v>-6.0000000004833964E-5</v>
      </c>
      <c r="Z12" s="70">
        <f t="shared" si="11"/>
        <v>-6.0000000004833964E-5</v>
      </c>
      <c r="AA12" s="70">
        <f t="shared" si="12"/>
        <v>-7.0000000000902673E-5</v>
      </c>
    </row>
    <row r="13" spans="1:27">
      <c r="A13" s="15" t="str">
        <f t="shared" si="1"/>
        <v>AboveG_2011-2015_45-64_Males_Hywel Dda UHB</v>
      </c>
      <c r="B13" s="15" t="str">
        <f t="shared" si="2"/>
        <v>Hywel Dda_45-64_Males</v>
      </c>
      <c r="C13" s="15" t="s">
        <v>141</v>
      </c>
      <c r="D13" s="15" t="s">
        <v>50</v>
      </c>
      <c r="E13" s="15" t="s">
        <v>21</v>
      </c>
      <c r="F13" s="15" t="s">
        <v>77</v>
      </c>
      <c r="G13" s="63">
        <f>IFERROR(VLOOKUP($B13,'Data above guide'!$A$6:$I$61,G$1,FALSE),IFERROR(VLOOKUP($B13,'Data above guide'!$O$6:$W$33,G$1,FALSE),IFERROR(VLOOKUP($B13,'Data above guide'!$AB$6:$AJ$181,G$1,FALSE),IFERROR(VLOOKUP($B13,'Data above guide'!$AP$6:$AX$93,G$1,FALSE),IFERROR(VLOOKUP($B13,'Data above guide'!$BC$6:$BK$13,G$1,FALSE),VLOOKUP($B13,'Data above guide'!$BP$6:$BX$9,G$1,FALSE))))))*100</f>
        <v>49.399009999999997</v>
      </c>
      <c r="H13" s="63">
        <f>IFERROR(VLOOKUP($B13,'Data above guide'!$A$6:$I$61,H$1,FALSE),IFERROR(VLOOKUP($B13,'Data above guide'!$O$6:$W$33,H$1,FALSE),IFERROR(VLOOKUP($B13,'Data above guide'!$AB$6:$AJ$181,H$1,FALSE),IFERROR(VLOOKUP($B13,'Data above guide'!$AP$6:$AX$93,H$1,FALSE),IFERROR(VLOOKUP($B13,'Data above guide'!$BC$6:$BK$13,H$1,FALSE),VLOOKUP($B13,'Data above guide'!$BP$6:$BX$9,H$1,FALSE))))))*100</f>
        <v>1.37615</v>
      </c>
      <c r="I13" s="63">
        <f>IFERROR(VLOOKUP($B13,'Data above guide'!$A$6:$I$61,I$1,FALSE),IFERROR(VLOOKUP($B13,'Data above guide'!$O$6:$W$33,I$1,FALSE),IFERROR(VLOOKUP($B13,'Data above guide'!$AB$6:$AJ$181,I$1,FALSE),IFERROR(VLOOKUP($B13,'Data above guide'!$AP$6:$AX$93,I$1,FALSE),IFERROR(VLOOKUP($B13,'Data above guide'!$BC$6:$BK$13,I$1,FALSE),VLOOKUP($B13,'Data above guide'!$BP$6:$BX$9,I$1,FALSE))))))*100</f>
        <v>46.701730000000005</v>
      </c>
      <c r="J13" s="63">
        <f>IFERROR(VLOOKUP($B13,'Data above guide'!$A$6:$I$61,J$1,FALSE),IFERROR(VLOOKUP($B13,'Data above guide'!$O$6:$W$33,J$1,FALSE),IFERROR(VLOOKUP($B13,'Data above guide'!$AB$6:$AJ$181,J$1,FALSE),IFERROR(VLOOKUP($B13,'Data above guide'!$AP$6:$AX$93,J$1,FALSE),IFERROR(VLOOKUP($B13,'Data above guide'!$BC$6:$BK$13,J$1,FALSE),VLOOKUP($B13,'Data above guide'!$BP$6:$BX$9,J$1,FALSE))))))*100</f>
        <v>52.096290000000003</v>
      </c>
      <c r="K13" s="63">
        <f t="shared" si="3"/>
        <v>2.6972800000000063</v>
      </c>
      <c r="L13" s="63">
        <f t="shared" si="4"/>
        <v>2.6972799999999921</v>
      </c>
      <c r="M13" s="15" t="s">
        <v>140</v>
      </c>
      <c r="O13" s="63">
        <f>'Data above guide'!F82*100</f>
        <v>49.399009999999997</v>
      </c>
      <c r="P13" s="63">
        <f>'Data above guide'!G82*100</f>
        <v>1.37618</v>
      </c>
      <c r="Q13" s="63">
        <f>'Data above guide'!H82*100</f>
        <v>46.701689999999999</v>
      </c>
      <c r="R13" s="63">
        <f>'Data above guide'!I82*100</f>
        <v>52.096330000000002</v>
      </c>
      <c r="S13" s="63">
        <f t="shared" si="5"/>
        <v>2.6973200000000048</v>
      </c>
      <c r="T13" s="63">
        <f t="shared" si="6"/>
        <v>2.6973199999999977</v>
      </c>
      <c r="V13" s="70">
        <f t="shared" si="7"/>
        <v>0</v>
      </c>
      <c r="W13" s="70">
        <f t="shared" si="8"/>
        <v>-2.9999999999974492E-5</v>
      </c>
      <c r="X13" s="70">
        <f t="shared" si="9"/>
        <v>4.0000000005591119E-5</v>
      </c>
      <c r="Y13" s="70">
        <f t="shared" si="10"/>
        <v>-3.9999999998485691E-5</v>
      </c>
      <c r="Z13" s="70">
        <f t="shared" si="11"/>
        <v>-3.9999999998485691E-5</v>
      </c>
      <c r="AA13" s="70">
        <f t="shared" si="12"/>
        <v>-4.0000000005591119E-5</v>
      </c>
    </row>
    <row r="14" spans="1:27">
      <c r="A14" s="15" t="str">
        <f t="shared" si="1"/>
        <v>AboveG_2011-2015_65+_Males_Hywel Dda UHB</v>
      </c>
      <c r="B14" s="15" t="str">
        <f t="shared" si="2"/>
        <v>Hywel Dda_65+_Males</v>
      </c>
      <c r="C14" s="15" t="s">
        <v>141</v>
      </c>
      <c r="D14" s="15" t="s">
        <v>43</v>
      </c>
      <c r="E14" s="15" t="s">
        <v>21</v>
      </c>
      <c r="F14" s="15" t="s">
        <v>77</v>
      </c>
      <c r="G14" s="63">
        <f>IFERROR(VLOOKUP($B14,'Data above guide'!$A$6:$I$61,G$1,FALSE),IFERROR(VLOOKUP($B14,'Data above guide'!$O$6:$W$33,G$1,FALSE),IFERROR(VLOOKUP($B14,'Data above guide'!$AB$6:$AJ$181,G$1,FALSE),IFERROR(VLOOKUP($B14,'Data above guide'!$AP$6:$AX$93,G$1,FALSE),IFERROR(VLOOKUP($B14,'Data above guide'!$BC$6:$BK$13,G$1,FALSE),VLOOKUP($B14,'Data above guide'!$BP$6:$BX$9,G$1,FALSE))))))*100</f>
        <v>31.587949999999999</v>
      </c>
      <c r="H14" s="63">
        <f>IFERROR(VLOOKUP($B14,'Data above guide'!$A$6:$I$61,H$1,FALSE),IFERROR(VLOOKUP($B14,'Data above guide'!$O$6:$W$33,H$1,FALSE),IFERROR(VLOOKUP($B14,'Data above guide'!$AB$6:$AJ$181,H$1,FALSE),IFERROR(VLOOKUP($B14,'Data above guide'!$AP$6:$AX$93,H$1,FALSE),IFERROR(VLOOKUP($B14,'Data above guide'!$BC$6:$BK$13,H$1,FALSE),VLOOKUP($B14,'Data above guide'!$BP$6:$BX$9,H$1,FALSE))))))*100</f>
        <v>1.3353699999999999</v>
      </c>
      <c r="I14" s="63">
        <f>IFERROR(VLOOKUP($B14,'Data above guide'!$A$6:$I$61,I$1,FALSE),IFERROR(VLOOKUP($B14,'Data above guide'!$O$6:$W$33,I$1,FALSE),IFERROR(VLOOKUP($B14,'Data above guide'!$AB$6:$AJ$181,I$1,FALSE),IFERROR(VLOOKUP($B14,'Data above guide'!$AP$6:$AX$93,I$1,FALSE),IFERROR(VLOOKUP($B14,'Data above guide'!$BC$6:$BK$13,I$1,FALSE),VLOOKUP($B14,'Data above guide'!$BP$6:$BX$9,I$1,FALSE))))))*100</f>
        <v>28.970600000000001</v>
      </c>
      <c r="J14" s="63">
        <f>IFERROR(VLOOKUP($B14,'Data above guide'!$A$6:$I$61,J$1,FALSE),IFERROR(VLOOKUP($B14,'Data above guide'!$O$6:$W$33,J$1,FALSE),IFERROR(VLOOKUP($B14,'Data above guide'!$AB$6:$AJ$181,J$1,FALSE),IFERROR(VLOOKUP($B14,'Data above guide'!$AP$6:$AX$93,J$1,FALSE),IFERROR(VLOOKUP($B14,'Data above guide'!$BC$6:$BK$13,J$1,FALSE),VLOOKUP($B14,'Data above guide'!$BP$6:$BX$9,J$1,FALSE))))))*100</f>
        <v>34.205300000000001</v>
      </c>
      <c r="K14" s="63">
        <f t="shared" si="3"/>
        <v>2.6173500000000018</v>
      </c>
      <c r="L14" s="63">
        <f t="shared" si="4"/>
        <v>2.6173499999999983</v>
      </c>
      <c r="M14" s="15" t="s">
        <v>140</v>
      </c>
      <c r="O14" s="63">
        <f>'Data above guide'!F83*100</f>
        <v>31.587949999999999</v>
      </c>
      <c r="P14" s="63">
        <f>'Data above guide'!G83*100</f>
        <v>1.33545</v>
      </c>
      <c r="Q14" s="63">
        <f>'Data above guide'!H83*100</f>
        <v>28.970479999999998</v>
      </c>
      <c r="R14" s="63">
        <f>'Data above guide'!I83*100</f>
        <v>34.205419999999997</v>
      </c>
      <c r="S14" s="63">
        <f t="shared" si="5"/>
        <v>2.6174699999999973</v>
      </c>
      <c r="T14" s="63">
        <f t="shared" si="6"/>
        <v>2.6174700000000009</v>
      </c>
      <c r="V14" s="70">
        <f t="shared" si="7"/>
        <v>0</v>
      </c>
      <c r="W14" s="70">
        <f t="shared" si="8"/>
        <v>-8.0000000000080007E-5</v>
      </c>
      <c r="X14" s="70">
        <f t="shared" si="9"/>
        <v>1.200000000025625E-4</v>
      </c>
      <c r="Y14" s="70">
        <f t="shared" si="10"/>
        <v>-1.1999999999545707E-4</v>
      </c>
      <c r="Z14" s="70">
        <f t="shared" si="11"/>
        <v>-1.1999999999545707E-4</v>
      </c>
      <c r="AA14" s="70">
        <f t="shared" si="12"/>
        <v>-1.200000000025625E-4</v>
      </c>
    </row>
    <row r="15" spans="1:27">
      <c r="A15" s="15" t="str">
        <f t="shared" si="1"/>
        <v>AboveG_2011-2015_16-24_Females_Hywel Dda UHB</v>
      </c>
      <c r="B15" s="15" t="str">
        <f t="shared" si="2"/>
        <v>Hywel Dda_16-24_Females</v>
      </c>
      <c r="C15" s="15" t="s">
        <v>141</v>
      </c>
      <c r="D15" s="15" t="s">
        <v>48</v>
      </c>
      <c r="E15" s="15" t="s">
        <v>120</v>
      </c>
      <c r="F15" s="15" t="s">
        <v>77</v>
      </c>
      <c r="G15" s="63">
        <f>IFERROR(VLOOKUP($B15,'Data above guide'!$A$6:$I$61,G$1,FALSE),IFERROR(VLOOKUP($B15,'Data above guide'!$O$6:$W$33,G$1,FALSE),IFERROR(VLOOKUP($B15,'Data above guide'!$AB$6:$AJ$181,G$1,FALSE),IFERROR(VLOOKUP($B15,'Data above guide'!$AP$6:$AX$93,G$1,FALSE),IFERROR(VLOOKUP($B15,'Data above guide'!$BC$6:$BK$13,G$1,FALSE),VLOOKUP($B15,'Data above guide'!$BP$6:$BX$9,G$1,FALSE))))))*100</f>
        <v>37.97889</v>
      </c>
      <c r="H15" s="63">
        <f>IFERROR(VLOOKUP($B15,'Data above guide'!$A$6:$I$61,H$1,FALSE),IFERROR(VLOOKUP($B15,'Data above guide'!$O$6:$W$33,H$1,FALSE),IFERROR(VLOOKUP($B15,'Data above guide'!$AB$6:$AJ$181,H$1,FALSE),IFERROR(VLOOKUP($B15,'Data above guide'!$AP$6:$AX$93,H$1,FALSE),IFERROR(VLOOKUP($B15,'Data above guide'!$BC$6:$BK$13,H$1,FALSE),VLOOKUP($B15,'Data above guide'!$BP$6:$BX$9,H$1,FALSE))))))*100</f>
        <v>2.4652600000000002</v>
      </c>
      <c r="I15" s="63">
        <f>IFERROR(VLOOKUP($B15,'Data above guide'!$A$6:$I$61,I$1,FALSE),IFERROR(VLOOKUP($B15,'Data above guide'!$O$6:$W$33,I$1,FALSE),IFERROR(VLOOKUP($B15,'Data above guide'!$AB$6:$AJ$181,I$1,FALSE),IFERROR(VLOOKUP($B15,'Data above guide'!$AP$6:$AX$93,I$1,FALSE),IFERROR(VLOOKUP($B15,'Data above guide'!$BC$6:$BK$13,I$1,FALSE),VLOOKUP($B15,'Data above guide'!$BP$6:$BX$9,I$1,FALSE))))))*100</f>
        <v>33.146930000000005</v>
      </c>
      <c r="J15" s="63">
        <f>IFERROR(VLOOKUP($B15,'Data above guide'!$A$6:$I$61,J$1,FALSE),IFERROR(VLOOKUP($B15,'Data above guide'!$O$6:$W$33,J$1,FALSE),IFERROR(VLOOKUP($B15,'Data above guide'!$AB$6:$AJ$181,J$1,FALSE),IFERROR(VLOOKUP($B15,'Data above guide'!$AP$6:$AX$93,J$1,FALSE),IFERROR(VLOOKUP($B15,'Data above guide'!$BC$6:$BK$13,J$1,FALSE),VLOOKUP($B15,'Data above guide'!$BP$6:$BX$9,J$1,FALSE))))))*100</f>
        <v>42.810859999999998</v>
      </c>
      <c r="K15" s="63">
        <f t="shared" si="3"/>
        <v>4.8319699999999983</v>
      </c>
      <c r="L15" s="63">
        <f t="shared" si="4"/>
        <v>4.8319599999999951</v>
      </c>
      <c r="M15" s="15" t="s">
        <v>140</v>
      </c>
      <c r="O15" s="63">
        <f>'Data above guide'!F84*100</f>
        <v>37.97889</v>
      </c>
      <c r="P15" s="63">
        <f>'Data above guide'!G84*100</f>
        <v>2.4664100000000002</v>
      </c>
      <c r="Q15" s="63">
        <f>'Data above guide'!H84*100</f>
        <v>33.144739999999999</v>
      </c>
      <c r="R15" s="63">
        <f>'Data above guide'!I84*100</f>
        <v>42.813050000000004</v>
      </c>
      <c r="S15" s="63">
        <f t="shared" si="5"/>
        <v>4.8341600000000042</v>
      </c>
      <c r="T15" s="63">
        <f t="shared" si="6"/>
        <v>4.8341500000000011</v>
      </c>
      <c r="V15" s="70">
        <f t="shared" si="7"/>
        <v>0</v>
      </c>
      <c r="W15" s="70">
        <f t="shared" si="8"/>
        <v>-1.1499999999999844E-3</v>
      </c>
      <c r="X15" s="70">
        <f t="shared" si="9"/>
        <v>2.1900000000059094E-3</v>
      </c>
      <c r="Y15" s="70">
        <f t="shared" si="10"/>
        <v>-2.1900000000059094E-3</v>
      </c>
      <c r="Z15" s="70">
        <f t="shared" si="11"/>
        <v>-2.1900000000059094E-3</v>
      </c>
      <c r="AA15" s="70">
        <f t="shared" si="12"/>
        <v>-2.1900000000059094E-3</v>
      </c>
    </row>
    <row r="16" spans="1:27">
      <c r="A16" s="15" t="str">
        <f t="shared" si="1"/>
        <v>AboveG_2011-2015_25-44_Females_Hywel Dda UHB</v>
      </c>
      <c r="B16" s="15" t="str">
        <f t="shared" si="2"/>
        <v>Hywel Dda_25-44_Females</v>
      </c>
      <c r="C16" s="15" t="s">
        <v>141</v>
      </c>
      <c r="D16" s="15" t="s">
        <v>49</v>
      </c>
      <c r="E16" s="15" t="s">
        <v>120</v>
      </c>
      <c r="F16" s="15" t="s">
        <v>77</v>
      </c>
      <c r="G16" s="63">
        <f>IFERROR(VLOOKUP($B16,'Data above guide'!$A$6:$I$61,G$1,FALSE),IFERROR(VLOOKUP($B16,'Data above guide'!$O$6:$W$33,G$1,FALSE),IFERROR(VLOOKUP($B16,'Data above guide'!$AB$6:$AJ$181,G$1,FALSE),IFERROR(VLOOKUP($B16,'Data above guide'!$AP$6:$AX$93,G$1,FALSE),IFERROR(VLOOKUP($B16,'Data above guide'!$BC$6:$BK$13,G$1,FALSE),VLOOKUP($B16,'Data above guide'!$BP$6:$BX$9,G$1,FALSE))))))*100</f>
        <v>42.217770000000002</v>
      </c>
      <c r="H16" s="63">
        <f>IFERROR(VLOOKUP($B16,'Data above guide'!$A$6:$I$61,H$1,FALSE),IFERROR(VLOOKUP($B16,'Data above guide'!$O$6:$W$33,H$1,FALSE),IFERROR(VLOOKUP($B16,'Data above guide'!$AB$6:$AJ$181,H$1,FALSE),IFERROR(VLOOKUP($B16,'Data above guide'!$AP$6:$AX$93,H$1,FALSE),IFERROR(VLOOKUP($B16,'Data above guide'!$BC$6:$BK$13,H$1,FALSE),VLOOKUP($B16,'Data above guide'!$BP$6:$BX$9,H$1,FALSE))))))*100</f>
        <v>1.57931</v>
      </c>
      <c r="I16" s="63">
        <f>IFERROR(VLOOKUP($B16,'Data above guide'!$A$6:$I$61,I$1,FALSE),IFERROR(VLOOKUP($B16,'Data above guide'!$O$6:$W$33,I$1,FALSE),IFERROR(VLOOKUP($B16,'Data above guide'!$AB$6:$AJ$181,I$1,FALSE),IFERROR(VLOOKUP($B16,'Data above guide'!$AP$6:$AX$93,I$1,FALSE),IFERROR(VLOOKUP($B16,'Data above guide'!$BC$6:$BK$13,I$1,FALSE),VLOOKUP($B16,'Data above guide'!$BP$6:$BX$9,I$1,FALSE))))))*100</f>
        <v>39.12229</v>
      </c>
      <c r="J16" s="63">
        <f>IFERROR(VLOOKUP($B16,'Data above guide'!$A$6:$I$61,J$1,FALSE),IFERROR(VLOOKUP($B16,'Data above guide'!$O$6:$W$33,J$1,FALSE),IFERROR(VLOOKUP($B16,'Data above guide'!$AB$6:$AJ$181,J$1,FALSE),IFERROR(VLOOKUP($B16,'Data above guide'!$AP$6:$AX$93,J$1,FALSE),IFERROR(VLOOKUP($B16,'Data above guide'!$BC$6:$BK$13,J$1,FALSE),VLOOKUP($B16,'Data above guide'!$BP$6:$BX$9,J$1,FALSE))))))*100</f>
        <v>45.31326</v>
      </c>
      <c r="K16" s="63">
        <f t="shared" si="3"/>
        <v>3.0954899999999981</v>
      </c>
      <c r="L16" s="63">
        <f t="shared" si="4"/>
        <v>3.095480000000002</v>
      </c>
      <c r="M16" s="15" t="s">
        <v>140</v>
      </c>
      <c r="O16" s="63">
        <f>'Data above guide'!F85*100</f>
        <v>42.217770000000002</v>
      </c>
      <c r="P16" s="63">
        <f>'Data above guide'!G85*100</f>
        <v>1.57917</v>
      </c>
      <c r="Q16" s="63">
        <f>'Data above guide'!H85*100</f>
        <v>39.122599999999998</v>
      </c>
      <c r="R16" s="63">
        <f>'Data above guide'!I85*100</f>
        <v>45.312950000000001</v>
      </c>
      <c r="S16" s="63">
        <f t="shared" si="5"/>
        <v>3.0951799999999992</v>
      </c>
      <c r="T16" s="63">
        <f t="shared" si="6"/>
        <v>3.0951700000000031</v>
      </c>
      <c r="V16" s="70">
        <f t="shared" si="7"/>
        <v>0</v>
      </c>
      <c r="W16" s="70">
        <f t="shared" si="8"/>
        <v>1.4000000000002899E-4</v>
      </c>
      <c r="X16" s="70">
        <f t="shared" si="9"/>
        <v>-3.0999999999892225E-4</v>
      </c>
      <c r="Y16" s="70">
        <f t="shared" si="10"/>
        <v>3.0999999999892225E-4</v>
      </c>
      <c r="Z16" s="70">
        <f t="shared" si="11"/>
        <v>3.0999999999892225E-4</v>
      </c>
      <c r="AA16" s="70">
        <f t="shared" si="12"/>
        <v>3.0999999999892225E-4</v>
      </c>
    </row>
    <row r="17" spans="1:27">
      <c r="A17" s="15" t="str">
        <f t="shared" si="1"/>
        <v>AboveG_2011-2015_45-64_Females_Hywel Dda UHB</v>
      </c>
      <c r="B17" s="15" t="str">
        <f t="shared" si="2"/>
        <v>Hywel Dda_45-64_Females</v>
      </c>
      <c r="C17" s="15" t="s">
        <v>141</v>
      </c>
      <c r="D17" s="15" t="s">
        <v>50</v>
      </c>
      <c r="E17" s="15" t="s">
        <v>120</v>
      </c>
      <c r="F17" s="15" t="s">
        <v>77</v>
      </c>
      <c r="G17" s="63">
        <f>IFERROR(VLOOKUP($B17,'Data above guide'!$A$6:$I$61,G$1,FALSE),IFERROR(VLOOKUP($B17,'Data above guide'!$O$6:$W$33,G$1,FALSE),IFERROR(VLOOKUP($B17,'Data above guide'!$AB$6:$AJ$181,G$1,FALSE),IFERROR(VLOOKUP($B17,'Data above guide'!$AP$6:$AX$93,G$1,FALSE),IFERROR(VLOOKUP($B17,'Data above guide'!$BC$6:$BK$13,G$1,FALSE),VLOOKUP($B17,'Data above guide'!$BP$6:$BX$9,G$1,FALSE))))))*100</f>
        <v>39.267210000000006</v>
      </c>
      <c r="H17" s="63">
        <f>IFERROR(VLOOKUP($B17,'Data above guide'!$A$6:$I$61,H$1,FALSE),IFERROR(VLOOKUP($B17,'Data above guide'!$O$6:$W$33,H$1,FALSE),IFERROR(VLOOKUP($B17,'Data above guide'!$AB$6:$AJ$181,H$1,FALSE),IFERROR(VLOOKUP($B17,'Data above guide'!$AP$6:$AX$93,H$1,FALSE),IFERROR(VLOOKUP($B17,'Data above guide'!$BC$6:$BK$13,H$1,FALSE),VLOOKUP($B17,'Data above guide'!$BP$6:$BX$9,H$1,FALSE))))))*100</f>
        <v>1.23715</v>
      </c>
      <c r="I17" s="63">
        <f>IFERROR(VLOOKUP($B17,'Data above guide'!$A$6:$I$61,I$1,FALSE),IFERROR(VLOOKUP($B17,'Data above guide'!$O$6:$W$33,I$1,FALSE),IFERROR(VLOOKUP($B17,'Data above guide'!$AB$6:$AJ$181,I$1,FALSE),IFERROR(VLOOKUP($B17,'Data above guide'!$AP$6:$AX$93,I$1,FALSE),IFERROR(VLOOKUP($B17,'Data above guide'!$BC$6:$BK$13,I$1,FALSE),VLOOKUP($B17,'Data above guide'!$BP$6:$BX$9,I$1,FALSE))))))*100</f>
        <v>36.842370000000003</v>
      </c>
      <c r="J17" s="63">
        <f>IFERROR(VLOOKUP($B17,'Data above guide'!$A$6:$I$61,J$1,FALSE),IFERROR(VLOOKUP($B17,'Data above guide'!$O$6:$W$33,J$1,FALSE),IFERROR(VLOOKUP($B17,'Data above guide'!$AB$6:$AJ$181,J$1,FALSE),IFERROR(VLOOKUP($B17,'Data above guide'!$AP$6:$AX$93,J$1,FALSE),IFERROR(VLOOKUP($B17,'Data above guide'!$BC$6:$BK$13,J$1,FALSE),VLOOKUP($B17,'Data above guide'!$BP$6:$BX$9,J$1,FALSE))))))*100</f>
        <v>41.692059999999998</v>
      </c>
      <c r="K17" s="63">
        <f t="shared" si="3"/>
        <v>2.4248499999999922</v>
      </c>
      <c r="L17" s="63">
        <f t="shared" si="4"/>
        <v>2.4248400000000032</v>
      </c>
      <c r="M17" s="15" t="s">
        <v>140</v>
      </c>
      <c r="O17" s="63">
        <f>'Data above guide'!F86*100</f>
        <v>39.267210000000006</v>
      </c>
      <c r="P17" s="63">
        <f>'Data above guide'!G86*100</f>
        <v>1.2370399999999999</v>
      </c>
      <c r="Q17" s="63">
        <f>'Data above guide'!H86*100</f>
        <v>36.842619999999997</v>
      </c>
      <c r="R17" s="63">
        <f>'Data above guide'!I86*100</f>
        <v>41.691810000000004</v>
      </c>
      <c r="S17" s="63">
        <f t="shared" si="5"/>
        <v>2.4245999999999981</v>
      </c>
      <c r="T17" s="63">
        <f t="shared" si="6"/>
        <v>2.4245900000000091</v>
      </c>
      <c r="V17" s="70">
        <f t="shared" si="7"/>
        <v>0</v>
      </c>
      <c r="W17" s="70">
        <f t="shared" si="8"/>
        <v>1.100000000000545E-4</v>
      </c>
      <c r="X17" s="70">
        <f t="shared" si="9"/>
        <v>-2.4999999999408828E-4</v>
      </c>
      <c r="Y17" s="70">
        <f t="shared" si="10"/>
        <v>2.4999999999408828E-4</v>
      </c>
      <c r="Z17" s="70">
        <f t="shared" si="11"/>
        <v>2.4999999999408828E-4</v>
      </c>
      <c r="AA17" s="70">
        <f t="shared" si="12"/>
        <v>2.4999999999408828E-4</v>
      </c>
    </row>
    <row r="18" spans="1:27">
      <c r="A18" s="15" t="str">
        <f t="shared" si="1"/>
        <v>AboveG_2011-2015_65+_Females_Hywel Dda UHB</v>
      </c>
      <c r="B18" s="15" t="str">
        <f t="shared" si="2"/>
        <v>Hywel Dda_65+_Females</v>
      </c>
      <c r="C18" s="15" t="s">
        <v>141</v>
      </c>
      <c r="D18" s="15" t="s">
        <v>43</v>
      </c>
      <c r="E18" s="15" t="s">
        <v>120</v>
      </c>
      <c r="F18" s="15" t="s">
        <v>77</v>
      </c>
      <c r="G18" s="63">
        <f>IFERROR(VLOOKUP($B18,'Data above guide'!$A$6:$I$61,G$1,FALSE),IFERROR(VLOOKUP($B18,'Data above guide'!$O$6:$W$33,G$1,FALSE),IFERROR(VLOOKUP($B18,'Data above guide'!$AB$6:$AJ$181,G$1,FALSE),IFERROR(VLOOKUP($B18,'Data above guide'!$AP$6:$AX$93,G$1,FALSE),IFERROR(VLOOKUP($B18,'Data above guide'!$BC$6:$BK$13,G$1,FALSE),VLOOKUP($B18,'Data above guide'!$BP$6:$BX$9,G$1,FALSE))))))*100</f>
        <v>15.8581</v>
      </c>
      <c r="H18" s="63">
        <f>IFERROR(VLOOKUP($B18,'Data above guide'!$A$6:$I$61,H$1,FALSE),IFERROR(VLOOKUP($B18,'Data above guide'!$O$6:$W$33,H$1,FALSE),IFERROR(VLOOKUP($B18,'Data above guide'!$AB$6:$AJ$181,H$1,FALSE),IFERROR(VLOOKUP($B18,'Data above guide'!$AP$6:$AX$93,H$1,FALSE),IFERROR(VLOOKUP($B18,'Data above guide'!$BC$6:$BK$13,H$1,FALSE),VLOOKUP($B18,'Data above guide'!$BP$6:$BX$9,H$1,FALSE))))))*100</f>
        <v>0.97599000000000002</v>
      </c>
      <c r="I18" s="63">
        <f>IFERROR(VLOOKUP($B18,'Data above guide'!$A$6:$I$61,I$1,FALSE),IFERROR(VLOOKUP($B18,'Data above guide'!$O$6:$W$33,I$1,FALSE),IFERROR(VLOOKUP($B18,'Data above guide'!$AB$6:$AJ$181,I$1,FALSE),IFERROR(VLOOKUP($B18,'Data above guide'!$AP$6:$AX$93,I$1,FALSE),IFERROR(VLOOKUP($B18,'Data above guide'!$BC$6:$BK$13,I$1,FALSE),VLOOKUP($B18,'Data above guide'!$BP$6:$BX$9,I$1,FALSE))))))*100</f>
        <v>13.945130000000001</v>
      </c>
      <c r="J18" s="63">
        <f>IFERROR(VLOOKUP($B18,'Data above guide'!$A$6:$I$61,J$1,FALSE),IFERROR(VLOOKUP($B18,'Data above guide'!$O$6:$W$33,J$1,FALSE),IFERROR(VLOOKUP($B18,'Data above guide'!$AB$6:$AJ$181,J$1,FALSE),IFERROR(VLOOKUP($B18,'Data above guide'!$AP$6:$AX$93,J$1,FALSE),IFERROR(VLOOKUP($B18,'Data above guide'!$BC$6:$BK$13,J$1,FALSE),VLOOKUP($B18,'Data above guide'!$BP$6:$BX$9,J$1,FALSE))))))*100</f>
        <v>17.771070000000002</v>
      </c>
      <c r="K18" s="63">
        <f t="shared" si="3"/>
        <v>1.9129700000000014</v>
      </c>
      <c r="L18" s="63">
        <f t="shared" si="4"/>
        <v>1.9129699999999996</v>
      </c>
      <c r="M18" s="15" t="s">
        <v>140</v>
      </c>
      <c r="O18" s="63">
        <f>'Data above guide'!F87*100</f>
        <v>15.8581</v>
      </c>
      <c r="P18" s="63">
        <f>'Data above guide'!G87*100</f>
        <v>0.97588999999999992</v>
      </c>
      <c r="Q18" s="63">
        <f>'Data above guide'!H87*100</f>
        <v>13.945350000000001</v>
      </c>
      <c r="R18" s="63">
        <f>'Data above guide'!I87*100</f>
        <v>17.770849999999999</v>
      </c>
      <c r="S18" s="63">
        <f t="shared" si="5"/>
        <v>1.9127499999999991</v>
      </c>
      <c r="T18" s="63">
        <f t="shared" si="6"/>
        <v>1.9127499999999991</v>
      </c>
      <c r="V18" s="70">
        <f t="shared" si="7"/>
        <v>0</v>
      </c>
      <c r="W18" s="70">
        <f t="shared" si="8"/>
        <v>1.0000000000010001E-4</v>
      </c>
      <c r="X18" s="70">
        <f t="shared" si="9"/>
        <v>-2.2000000000055309E-4</v>
      </c>
      <c r="Y18" s="70">
        <f t="shared" si="10"/>
        <v>2.2000000000232944E-4</v>
      </c>
      <c r="Z18" s="70">
        <f t="shared" si="11"/>
        <v>2.2000000000232944E-4</v>
      </c>
      <c r="AA18" s="70">
        <f t="shared" si="12"/>
        <v>2.2000000000055309E-4</v>
      </c>
    </row>
    <row r="19" spans="1:27">
      <c r="A19" s="15" t="str">
        <f t="shared" si="1"/>
        <v>AboveG_2011-2015_16-24_Males_Powys THB</v>
      </c>
      <c r="B19" s="15" t="str">
        <f t="shared" si="2"/>
        <v>Powys_16-24_Males</v>
      </c>
      <c r="C19" s="15" t="s">
        <v>118</v>
      </c>
      <c r="D19" s="15" t="s">
        <v>48</v>
      </c>
      <c r="E19" s="15" t="s">
        <v>21</v>
      </c>
      <c r="F19" s="15" t="s">
        <v>77</v>
      </c>
      <c r="G19" s="63">
        <f>IFERROR(VLOOKUP($B19,'Data above guide'!$A$6:$I$61,G$1,FALSE),IFERROR(VLOOKUP($B19,'Data above guide'!$O$6:$W$33,G$1,FALSE),IFERROR(VLOOKUP($B19,'Data above guide'!$AB$6:$AJ$181,G$1,FALSE),IFERROR(VLOOKUP($B19,'Data above guide'!$AP$6:$AX$93,G$1,FALSE),IFERROR(VLOOKUP($B19,'Data above guide'!$BC$6:$BK$13,G$1,FALSE),VLOOKUP($B19,'Data above guide'!$BP$6:$BX$9,G$1,FALSE))))))*100</f>
        <v>44.402120000000004</v>
      </c>
      <c r="H19" s="63">
        <f>IFERROR(VLOOKUP($B19,'Data above guide'!$A$6:$I$61,H$1,FALSE),IFERROR(VLOOKUP($B19,'Data above guide'!$O$6:$W$33,H$1,FALSE),IFERROR(VLOOKUP($B19,'Data above guide'!$AB$6:$AJ$181,H$1,FALSE),IFERROR(VLOOKUP($B19,'Data above guide'!$AP$6:$AX$93,H$1,FALSE),IFERROR(VLOOKUP($B19,'Data above guide'!$BC$6:$BK$13,H$1,FALSE),VLOOKUP($B19,'Data above guide'!$BP$6:$BX$9,H$1,FALSE))))))*100</f>
        <v>3.9212999999999996</v>
      </c>
      <c r="I19" s="63">
        <f>IFERROR(VLOOKUP($B19,'Data above guide'!$A$6:$I$61,I$1,FALSE),IFERROR(VLOOKUP($B19,'Data above guide'!$O$6:$W$33,I$1,FALSE),IFERROR(VLOOKUP($B19,'Data above guide'!$AB$6:$AJ$181,I$1,FALSE),IFERROR(VLOOKUP($B19,'Data above guide'!$AP$6:$AX$93,I$1,FALSE),IFERROR(VLOOKUP($B19,'Data above guide'!$BC$6:$BK$13,I$1,FALSE),VLOOKUP($B19,'Data above guide'!$BP$6:$BX$9,I$1,FALSE))))))*100</f>
        <v>36.716300000000004</v>
      </c>
      <c r="J19" s="63">
        <f>IFERROR(VLOOKUP($B19,'Data above guide'!$A$6:$I$61,J$1,FALSE),IFERROR(VLOOKUP($B19,'Data above guide'!$O$6:$W$33,J$1,FALSE),IFERROR(VLOOKUP($B19,'Data above guide'!$AB$6:$AJ$181,J$1,FALSE),IFERROR(VLOOKUP($B19,'Data above guide'!$AP$6:$AX$93,J$1,FALSE),IFERROR(VLOOKUP($B19,'Data above guide'!$BC$6:$BK$13,J$1,FALSE),VLOOKUP($B19,'Data above guide'!$BP$6:$BX$9,J$1,FALSE))))))*100</f>
        <v>52.087939999999996</v>
      </c>
      <c r="K19" s="63">
        <f t="shared" si="3"/>
        <v>7.6858199999999925</v>
      </c>
      <c r="L19" s="63">
        <f t="shared" si="4"/>
        <v>7.6858199999999997</v>
      </c>
      <c r="M19" s="15" t="s">
        <v>142</v>
      </c>
      <c r="O19" s="63">
        <f>'Data above guide'!F88*100</f>
        <v>44.402120000000004</v>
      </c>
      <c r="P19" s="63">
        <f>'Data above guide'!G88*100</f>
        <v>3.9209300000000002</v>
      </c>
      <c r="Q19" s="63">
        <f>'Data above guide'!H88*100</f>
        <v>36.717109999999998</v>
      </c>
      <c r="R19" s="63">
        <f>'Data above guide'!I88*100</f>
        <v>52.087130000000002</v>
      </c>
      <c r="S19" s="63">
        <f t="shared" si="5"/>
        <v>7.6850099999999983</v>
      </c>
      <c r="T19" s="63">
        <f t="shared" si="6"/>
        <v>7.6850100000000054</v>
      </c>
      <c r="V19" s="70">
        <f t="shared" si="7"/>
        <v>0</v>
      </c>
      <c r="W19" s="70">
        <f t="shared" si="8"/>
        <v>3.6999999999931532E-4</v>
      </c>
      <c r="X19" s="70">
        <f t="shared" si="9"/>
        <v>-8.0999999999420425E-4</v>
      </c>
      <c r="Y19" s="70">
        <f t="shared" si="10"/>
        <v>8.0999999999420425E-4</v>
      </c>
      <c r="Z19" s="70">
        <f t="shared" si="11"/>
        <v>8.0999999999420425E-4</v>
      </c>
      <c r="AA19" s="70">
        <f t="shared" si="12"/>
        <v>8.0999999999420425E-4</v>
      </c>
    </row>
    <row r="20" spans="1:27">
      <c r="A20" s="15" t="str">
        <f t="shared" si="1"/>
        <v>AboveG_2011-2015_25-44_Males_Powys THB</v>
      </c>
      <c r="B20" s="15" t="str">
        <f t="shared" si="2"/>
        <v>Powys_25-44_Males</v>
      </c>
      <c r="C20" s="15" t="s">
        <v>118</v>
      </c>
      <c r="D20" s="15" t="s">
        <v>49</v>
      </c>
      <c r="E20" s="15" t="s">
        <v>21</v>
      </c>
      <c r="F20" s="15" t="s">
        <v>77</v>
      </c>
      <c r="G20" s="63">
        <f>IFERROR(VLOOKUP($B20,'Data above guide'!$A$6:$I$61,G$1,FALSE),IFERROR(VLOOKUP($B20,'Data above guide'!$O$6:$W$33,G$1,FALSE),IFERROR(VLOOKUP($B20,'Data above guide'!$AB$6:$AJ$181,G$1,FALSE),IFERROR(VLOOKUP($B20,'Data above guide'!$AP$6:$AX$93,G$1,FALSE),IFERROR(VLOOKUP($B20,'Data above guide'!$BC$6:$BK$13,G$1,FALSE),VLOOKUP($B20,'Data above guide'!$BP$6:$BX$9,G$1,FALSE))))))*100</f>
        <v>51.042439999999999</v>
      </c>
      <c r="H20" s="63">
        <f>IFERROR(VLOOKUP($B20,'Data above guide'!$A$6:$I$61,H$1,FALSE),IFERROR(VLOOKUP($B20,'Data above guide'!$O$6:$W$33,H$1,FALSE),IFERROR(VLOOKUP($B20,'Data above guide'!$AB$6:$AJ$181,H$1,FALSE),IFERROR(VLOOKUP($B20,'Data above guide'!$AP$6:$AX$93,H$1,FALSE),IFERROR(VLOOKUP($B20,'Data above guide'!$BC$6:$BK$13,H$1,FALSE),VLOOKUP($B20,'Data above guide'!$BP$6:$BX$9,H$1,FALSE))))))*100</f>
        <v>2.77874</v>
      </c>
      <c r="I20" s="63">
        <f>IFERROR(VLOOKUP($B20,'Data above guide'!$A$6:$I$61,I$1,FALSE),IFERROR(VLOOKUP($B20,'Data above guide'!$O$6:$W$33,I$1,FALSE),IFERROR(VLOOKUP($B20,'Data above guide'!$AB$6:$AJ$181,I$1,FALSE),IFERROR(VLOOKUP($B20,'Data above guide'!$AP$6:$AX$93,I$1,FALSE),IFERROR(VLOOKUP($B20,'Data above guide'!$BC$6:$BK$13,I$1,FALSE),VLOOKUP($B20,'Data above guide'!$BP$6:$BX$9,I$1,FALSE))))))*100</f>
        <v>45.596060000000001</v>
      </c>
      <c r="J20" s="63">
        <f>IFERROR(VLOOKUP($B20,'Data above guide'!$A$6:$I$61,J$1,FALSE),IFERROR(VLOOKUP($B20,'Data above guide'!$O$6:$W$33,J$1,FALSE),IFERROR(VLOOKUP($B20,'Data above guide'!$AB$6:$AJ$181,J$1,FALSE),IFERROR(VLOOKUP($B20,'Data above guide'!$AP$6:$AX$93,J$1,FALSE),IFERROR(VLOOKUP($B20,'Data above guide'!$BC$6:$BK$13,J$1,FALSE),VLOOKUP($B20,'Data above guide'!$BP$6:$BX$9,J$1,FALSE))))))*100</f>
        <v>56.48883</v>
      </c>
      <c r="K20" s="63">
        <f t="shared" si="3"/>
        <v>5.446390000000001</v>
      </c>
      <c r="L20" s="63">
        <f t="shared" si="4"/>
        <v>5.4463799999999978</v>
      </c>
      <c r="M20" s="15" t="s">
        <v>142</v>
      </c>
      <c r="O20" s="63">
        <f>'Data above guide'!F89*100</f>
        <v>51.042439999999999</v>
      </c>
      <c r="P20" s="63">
        <f>'Data above guide'!G89*100</f>
        <v>2.77847</v>
      </c>
      <c r="Q20" s="63">
        <f>'Data above guide'!H89*100</f>
        <v>45.596629999999998</v>
      </c>
      <c r="R20" s="63">
        <f>'Data above guide'!I89*100</f>
        <v>56.488249999999994</v>
      </c>
      <c r="S20" s="63">
        <f t="shared" si="5"/>
        <v>5.4458099999999945</v>
      </c>
      <c r="T20" s="63">
        <f t="shared" si="6"/>
        <v>5.4458100000000016</v>
      </c>
      <c r="V20" s="70">
        <f t="shared" si="7"/>
        <v>0</v>
      </c>
      <c r="W20" s="70">
        <f t="shared" si="8"/>
        <v>2.6999999999999247E-4</v>
      </c>
      <c r="X20" s="70">
        <f t="shared" si="9"/>
        <v>-5.6999999999618467E-4</v>
      </c>
      <c r="Y20" s="70">
        <f t="shared" si="10"/>
        <v>5.8000000000646423E-4</v>
      </c>
      <c r="Z20" s="70">
        <f t="shared" si="11"/>
        <v>5.8000000000646423E-4</v>
      </c>
      <c r="AA20" s="70">
        <f t="shared" si="12"/>
        <v>5.6999999999618467E-4</v>
      </c>
    </row>
    <row r="21" spans="1:27">
      <c r="A21" s="15" t="str">
        <f t="shared" si="1"/>
        <v>AboveG_2011-2015_45-64_Males_Powys THB</v>
      </c>
      <c r="B21" s="15" t="str">
        <f t="shared" si="2"/>
        <v>Powys_45-64_Males</v>
      </c>
      <c r="C21" s="15" t="s">
        <v>118</v>
      </c>
      <c r="D21" s="15" t="s">
        <v>50</v>
      </c>
      <c r="E21" s="15" t="s">
        <v>21</v>
      </c>
      <c r="F21" s="15" t="s">
        <v>77</v>
      </c>
      <c r="G21" s="63">
        <f>IFERROR(VLOOKUP($B21,'Data above guide'!$A$6:$I$61,G$1,FALSE),IFERROR(VLOOKUP($B21,'Data above guide'!$O$6:$W$33,G$1,FALSE),IFERROR(VLOOKUP($B21,'Data above guide'!$AB$6:$AJ$181,G$1,FALSE),IFERROR(VLOOKUP($B21,'Data above guide'!$AP$6:$AX$93,G$1,FALSE),IFERROR(VLOOKUP($B21,'Data above guide'!$BC$6:$BK$13,G$1,FALSE),VLOOKUP($B21,'Data above guide'!$BP$6:$BX$9,G$1,FALSE))))))*100</f>
        <v>49.760710000000003</v>
      </c>
      <c r="H21" s="63">
        <f>IFERROR(VLOOKUP($B21,'Data above guide'!$A$6:$I$61,H$1,FALSE),IFERROR(VLOOKUP($B21,'Data above guide'!$O$6:$W$33,H$1,FALSE),IFERROR(VLOOKUP($B21,'Data above guide'!$AB$6:$AJ$181,H$1,FALSE),IFERROR(VLOOKUP($B21,'Data above guide'!$AP$6:$AX$93,H$1,FALSE),IFERROR(VLOOKUP($B21,'Data above guide'!$BC$6:$BK$13,H$1,FALSE),VLOOKUP($B21,'Data above guide'!$BP$6:$BX$9,H$1,FALSE))))))*100</f>
        <v>2.08047</v>
      </c>
      <c r="I21" s="63">
        <f>IFERROR(VLOOKUP($B21,'Data above guide'!$A$6:$I$61,I$1,FALSE),IFERROR(VLOOKUP($B21,'Data above guide'!$O$6:$W$33,I$1,FALSE),IFERROR(VLOOKUP($B21,'Data above guide'!$AB$6:$AJ$181,I$1,FALSE),IFERROR(VLOOKUP($B21,'Data above guide'!$AP$6:$AX$93,I$1,FALSE),IFERROR(VLOOKUP($B21,'Data above guide'!$BC$6:$BK$13,I$1,FALSE),VLOOKUP($B21,'Data above guide'!$BP$6:$BX$9,I$1,FALSE))))))*100</f>
        <v>45.682949999999998</v>
      </c>
      <c r="J21" s="63">
        <f>IFERROR(VLOOKUP($B21,'Data above guide'!$A$6:$I$61,J$1,FALSE),IFERROR(VLOOKUP($B21,'Data above guide'!$O$6:$W$33,J$1,FALSE),IFERROR(VLOOKUP($B21,'Data above guide'!$AB$6:$AJ$181,J$1,FALSE),IFERROR(VLOOKUP($B21,'Data above guide'!$AP$6:$AX$93,J$1,FALSE),IFERROR(VLOOKUP($B21,'Data above guide'!$BC$6:$BK$13,J$1,FALSE),VLOOKUP($B21,'Data above guide'!$BP$6:$BX$9,J$1,FALSE))))))*100</f>
        <v>53.838459999999998</v>
      </c>
      <c r="K21" s="63">
        <f t="shared" si="3"/>
        <v>4.0777499999999947</v>
      </c>
      <c r="L21" s="63">
        <f t="shared" si="4"/>
        <v>4.0777600000000049</v>
      </c>
      <c r="M21" s="15" t="s">
        <v>142</v>
      </c>
      <c r="O21" s="63">
        <f>'Data above guide'!F90*100</f>
        <v>49.760710000000003</v>
      </c>
      <c r="P21" s="63">
        <f>'Data above guide'!G90*100</f>
        <v>2.0802700000000001</v>
      </c>
      <c r="Q21" s="63">
        <f>'Data above guide'!H90*100</f>
        <v>45.68338</v>
      </c>
      <c r="R21" s="63">
        <f>'Data above guide'!I90*100</f>
        <v>53.838030000000003</v>
      </c>
      <c r="S21" s="63">
        <f t="shared" si="5"/>
        <v>4.0773200000000003</v>
      </c>
      <c r="T21" s="63">
        <f t="shared" si="6"/>
        <v>4.0773300000000035</v>
      </c>
      <c r="V21" s="70">
        <f t="shared" si="7"/>
        <v>0</v>
      </c>
      <c r="W21" s="70">
        <f t="shared" si="8"/>
        <v>1.9999999999997797E-4</v>
      </c>
      <c r="X21" s="70">
        <f t="shared" si="9"/>
        <v>-4.3000000000148475E-4</v>
      </c>
      <c r="Y21" s="70">
        <f t="shared" si="10"/>
        <v>4.2999999999437932E-4</v>
      </c>
      <c r="Z21" s="70">
        <f t="shared" si="11"/>
        <v>4.2999999999437932E-4</v>
      </c>
      <c r="AA21" s="70">
        <f t="shared" si="12"/>
        <v>4.3000000000148475E-4</v>
      </c>
    </row>
    <row r="22" spans="1:27">
      <c r="A22" s="15" t="str">
        <f t="shared" si="1"/>
        <v>AboveG_2011-2015_65+_Males_Powys THB</v>
      </c>
      <c r="B22" s="15" t="str">
        <f t="shared" si="2"/>
        <v>Powys_65+_Males</v>
      </c>
      <c r="C22" s="15" t="s">
        <v>118</v>
      </c>
      <c r="D22" s="15" t="s">
        <v>43</v>
      </c>
      <c r="E22" s="15" t="s">
        <v>21</v>
      </c>
      <c r="F22" s="15" t="s">
        <v>77</v>
      </c>
      <c r="G22" s="63">
        <f>IFERROR(VLOOKUP($B22,'Data above guide'!$A$6:$I$61,G$1,FALSE),IFERROR(VLOOKUP($B22,'Data above guide'!$O$6:$W$33,G$1,FALSE),IFERROR(VLOOKUP($B22,'Data above guide'!$AB$6:$AJ$181,G$1,FALSE),IFERROR(VLOOKUP($B22,'Data above guide'!$AP$6:$AX$93,G$1,FALSE),IFERROR(VLOOKUP($B22,'Data above guide'!$BC$6:$BK$13,G$1,FALSE),VLOOKUP($B22,'Data above guide'!$BP$6:$BX$9,G$1,FALSE))))))*100</f>
        <v>30.60005</v>
      </c>
      <c r="H22" s="63">
        <f>IFERROR(VLOOKUP($B22,'Data above guide'!$A$6:$I$61,H$1,FALSE),IFERROR(VLOOKUP($B22,'Data above guide'!$O$6:$W$33,H$1,FALSE),IFERROR(VLOOKUP($B22,'Data above guide'!$AB$6:$AJ$181,H$1,FALSE),IFERROR(VLOOKUP($B22,'Data above guide'!$AP$6:$AX$93,H$1,FALSE),IFERROR(VLOOKUP($B22,'Data above guide'!$BC$6:$BK$13,H$1,FALSE),VLOOKUP($B22,'Data above guide'!$BP$6:$BX$9,H$1,FALSE))))))*100</f>
        <v>2.1133800000000003</v>
      </c>
      <c r="I22" s="63">
        <f>IFERROR(VLOOKUP($B22,'Data above guide'!$A$6:$I$61,I$1,FALSE),IFERROR(VLOOKUP($B22,'Data above guide'!$O$6:$W$33,I$1,FALSE),IFERROR(VLOOKUP($B22,'Data above guide'!$AB$6:$AJ$181,I$1,FALSE),IFERROR(VLOOKUP($B22,'Data above guide'!$AP$6:$AX$93,I$1,FALSE),IFERROR(VLOOKUP($B22,'Data above guide'!$BC$6:$BK$13,I$1,FALSE),VLOOKUP($B22,'Data above guide'!$BP$6:$BX$9,I$1,FALSE))))))*100</f>
        <v>26.457789999999999</v>
      </c>
      <c r="J22" s="63">
        <f>IFERROR(VLOOKUP($B22,'Data above guide'!$A$6:$I$61,J$1,FALSE),IFERROR(VLOOKUP($B22,'Data above guide'!$O$6:$W$33,J$1,FALSE),IFERROR(VLOOKUP($B22,'Data above guide'!$AB$6:$AJ$181,J$1,FALSE),IFERROR(VLOOKUP($B22,'Data above guide'!$AP$6:$AX$93,J$1,FALSE),IFERROR(VLOOKUP($B22,'Data above guide'!$BC$6:$BK$13,J$1,FALSE),VLOOKUP($B22,'Data above guide'!$BP$6:$BX$9,J$1,FALSE))))))*100</f>
        <v>34.742319999999999</v>
      </c>
      <c r="K22" s="63">
        <f t="shared" si="3"/>
        <v>4.1422699999999999</v>
      </c>
      <c r="L22" s="63">
        <f t="shared" si="4"/>
        <v>4.1422600000000003</v>
      </c>
      <c r="M22" s="15" t="s">
        <v>142</v>
      </c>
      <c r="O22" s="63">
        <f>'Data above guide'!F91*100</f>
        <v>30.60005</v>
      </c>
      <c r="P22" s="63">
        <f>'Data above guide'!G91*100</f>
        <v>2.1131799999999998</v>
      </c>
      <c r="Q22" s="63">
        <f>'Data above guide'!H91*100</f>
        <v>26.458219999999997</v>
      </c>
      <c r="R22" s="63">
        <f>'Data above guide'!I91*100</f>
        <v>34.741880000000002</v>
      </c>
      <c r="S22" s="63">
        <f t="shared" si="5"/>
        <v>4.1418300000000023</v>
      </c>
      <c r="T22" s="63">
        <f t="shared" si="6"/>
        <v>4.1418300000000023</v>
      </c>
      <c r="V22" s="70">
        <f t="shared" si="7"/>
        <v>0</v>
      </c>
      <c r="W22" s="70">
        <f t="shared" si="8"/>
        <v>2.0000000000042206E-4</v>
      </c>
      <c r="X22" s="70">
        <f t="shared" si="9"/>
        <v>-4.2999999999793204E-4</v>
      </c>
      <c r="Y22" s="70">
        <f t="shared" si="10"/>
        <v>4.3999999999755346E-4</v>
      </c>
      <c r="Z22" s="70">
        <f t="shared" si="11"/>
        <v>4.3999999999755346E-4</v>
      </c>
      <c r="AA22" s="70">
        <f t="shared" si="12"/>
        <v>4.2999999999793204E-4</v>
      </c>
    </row>
    <row r="23" spans="1:27">
      <c r="A23" s="15" t="str">
        <f t="shared" si="1"/>
        <v>AboveG_2011-2015_16-24_Females_Powys THB</v>
      </c>
      <c r="B23" s="15" t="str">
        <f t="shared" si="2"/>
        <v>Powys_16-24_Females</v>
      </c>
      <c r="C23" s="15" t="s">
        <v>118</v>
      </c>
      <c r="D23" s="15" t="s">
        <v>48</v>
      </c>
      <c r="E23" s="15" t="s">
        <v>120</v>
      </c>
      <c r="F23" s="15" t="s">
        <v>77</v>
      </c>
      <c r="G23" s="63">
        <f>IFERROR(VLOOKUP($B23,'Data above guide'!$A$6:$I$61,G$1,FALSE),IFERROR(VLOOKUP($B23,'Data above guide'!$O$6:$W$33,G$1,FALSE),IFERROR(VLOOKUP($B23,'Data above guide'!$AB$6:$AJ$181,G$1,FALSE),IFERROR(VLOOKUP($B23,'Data above guide'!$AP$6:$AX$93,G$1,FALSE),IFERROR(VLOOKUP($B23,'Data above guide'!$BC$6:$BK$13,G$1,FALSE),VLOOKUP($B23,'Data above guide'!$BP$6:$BX$9,G$1,FALSE))))))*100</f>
        <v>37.621320000000004</v>
      </c>
      <c r="H23" s="63">
        <f>IFERROR(VLOOKUP($B23,'Data above guide'!$A$6:$I$61,H$1,FALSE),IFERROR(VLOOKUP($B23,'Data above guide'!$O$6:$W$33,H$1,FALSE),IFERROR(VLOOKUP($B23,'Data above guide'!$AB$6:$AJ$181,H$1,FALSE),IFERROR(VLOOKUP($B23,'Data above guide'!$AP$6:$AX$93,H$1,FALSE),IFERROR(VLOOKUP($B23,'Data above guide'!$BC$6:$BK$13,H$1,FALSE),VLOOKUP($B23,'Data above guide'!$BP$6:$BX$9,H$1,FALSE))))))*100</f>
        <v>3.9682399999999998</v>
      </c>
      <c r="I23" s="63">
        <f>IFERROR(VLOOKUP($B23,'Data above guide'!$A$6:$I$61,I$1,FALSE),IFERROR(VLOOKUP($B23,'Data above guide'!$O$6:$W$33,I$1,FALSE),IFERROR(VLOOKUP($B23,'Data above guide'!$AB$6:$AJ$181,I$1,FALSE),IFERROR(VLOOKUP($B23,'Data above guide'!$AP$6:$AX$93,I$1,FALSE),IFERROR(VLOOKUP($B23,'Data above guide'!$BC$6:$BK$13,I$1,FALSE),VLOOKUP($B23,'Data above guide'!$BP$6:$BX$9,I$1,FALSE))))))*100</f>
        <v>29.84348</v>
      </c>
      <c r="J23" s="63">
        <f>IFERROR(VLOOKUP($B23,'Data above guide'!$A$6:$I$61,J$1,FALSE),IFERROR(VLOOKUP($B23,'Data above guide'!$O$6:$W$33,J$1,FALSE),IFERROR(VLOOKUP($B23,'Data above guide'!$AB$6:$AJ$181,J$1,FALSE),IFERROR(VLOOKUP($B23,'Data above guide'!$AP$6:$AX$93,J$1,FALSE),IFERROR(VLOOKUP($B23,'Data above guide'!$BC$6:$BK$13,J$1,FALSE),VLOOKUP($B23,'Data above guide'!$BP$6:$BX$9,J$1,FALSE))))))*100</f>
        <v>45.399149999999999</v>
      </c>
      <c r="K23" s="63">
        <f t="shared" si="3"/>
        <v>7.7778299999999945</v>
      </c>
      <c r="L23" s="63">
        <f t="shared" si="4"/>
        <v>7.7778400000000047</v>
      </c>
      <c r="M23" s="15" t="s">
        <v>142</v>
      </c>
      <c r="O23" s="63">
        <f>'Data above guide'!F92*100</f>
        <v>37.621320000000004</v>
      </c>
      <c r="P23" s="63">
        <f>'Data above guide'!G92*100</f>
        <v>3.9678599999999999</v>
      </c>
      <c r="Q23" s="63">
        <f>'Data above guide'!H92*100</f>
        <v>29.8443</v>
      </c>
      <c r="R23" s="63">
        <f>'Data above guide'!I92*100</f>
        <v>45.398330000000001</v>
      </c>
      <c r="S23" s="63">
        <f t="shared" si="5"/>
        <v>7.7770099999999971</v>
      </c>
      <c r="T23" s="63">
        <f t="shared" si="6"/>
        <v>7.7770200000000038</v>
      </c>
      <c r="V23" s="70">
        <f t="shared" si="7"/>
        <v>0</v>
      </c>
      <c r="W23" s="70">
        <f t="shared" si="8"/>
        <v>3.7999999999982492E-4</v>
      </c>
      <c r="X23" s="70">
        <f t="shared" si="9"/>
        <v>-8.200000000009311E-4</v>
      </c>
      <c r="Y23" s="70">
        <f t="shared" si="10"/>
        <v>8.1999999999737838E-4</v>
      </c>
      <c r="Z23" s="70">
        <f t="shared" si="11"/>
        <v>8.1999999999737838E-4</v>
      </c>
      <c r="AA23" s="70">
        <f t="shared" si="12"/>
        <v>8.200000000009311E-4</v>
      </c>
    </row>
    <row r="24" spans="1:27">
      <c r="A24" s="15" t="str">
        <f t="shared" si="1"/>
        <v>AboveG_2011-2015_25-44_Females_Powys THB</v>
      </c>
      <c r="B24" s="15" t="str">
        <f t="shared" si="2"/>
        <v>Powys_25-44_Females</v>
      </c>
      <c r="C24" s="15" t="s">
        <v>118</v>
      </c>
      <c r="D24" s="15" t="s">
        <v>49</v>
      </c>
      <c r="E24" s="15" t="s">
        <v>120</v>
      </c>
      <c r="F24" s="15" t="s">
        <v>77</v>
      </c>
      <c r="G24" s="63">
        <f>IFERROR(VLOOKUP($B24,'Data above guide'!$A$6:$I$61,G$1,FALSE),IFERROR(VLOOKUP($B24,'Data above guide'!$O$6:$W$33,G$1,FALSE),IFERROR(VLOOKUP($B24,'Data above guide'!$AB$6:$AJ$181,G$1,FALSE),IFERROR(VLOOKUP($B24,'Data above guide'!$AP$6:$AX$93,G$1,FALSE),IFERROR(VLOOKUP($B24,'Data above guide'!$BC$6:$BK$13,G$1,FALSE),VLOOKUP($B24,'Data above guide'!$BP$6:$BX$9,G$1,FALSE))))))*100</f>
        <v>42.08184</v>
      </c>
      <c r="H24" s="63">
        <f>IFERROR(VLOOKUP($B24,'Data above guide'!$A$6:$I$61,H$1,FALSE),IFERROR(VLOOKUP($B24,'Data above guide'!$O$6:$W$33,H$1,FALSE),IFERROR(VLOOKUP($B24,'Data above guide'!$AB$6:$AJ$181,H$1,FALSE),IFERROR(VLOOKUP($B24,'Data above guide'!$AP$6:$AX$93,H$1,FALSE),IFERROR(VLOOKUP($B24,'Data above guide'!$BC$6:$BK$13,H$1,FALSE),VLOOKUP($B24,'Data above guide'!$BP$6:$BX$9,H$1,FALSE))))))*100</f>
        <v>2.5533199999999998</v>
      </c>
      <c r="I24" s="63">
        <f>IFERROR(VLOOKUP($B24,'Data above guide'!$A$6:$I$61,I$1,FALSE),IFERROR(VLOOKUP($B24,'Data above guide'!$O$6:$W$33,I$1,FALSE),IFERROR(VLOOKUP($B24,'Data above guide'!$AB$6:$AJ$181,I$1,FALSE),IFERROR(VLOOKUP($B24,'Data above guide'!$AP$6:$AX$93,I$1,FALSE),IFERROR(VLOOKUP($B24,'Data above guide'!$BC$6:$BK$13,I$1,FALSE),VLOOKUP($B24,'Data above guide'!$BP$6:$BX$9,I$1,FALSE))))))*100</f>
        <v>37.077280000000002</v>
      </c>
      <c r="J24" s="63">
        <f>IFERROR(VLOOKUP($B24,'Data above guide'!$A$6:$I$61,J$1,FALSE),IFERROR(VLOOKUP($B24,'Data above guide'!$O$6:$W$33,J$1,FALSE),IFERROR(VLOOKUP($B24,'Data above guide'!$AB$6:$AJ$181,J$1,FALSE),IFERROR(VLOOKUP($B24,'Data above guide'!$AP$6:$AX$93,J$1,FALSE),IFERROR(VLOOKUP($B24,'Data above guide'!$BC$6:$BK$13,J$1,FALSE),VLOOKUP($B24,'Data above guide'!$BP$6:$BX$9,J$1,FALSE))))))*100</f>
        <v>47.086399999999998</v>
      </c>
      <c r="K24" s="63">
        <f t="shared" si="3"/>
        <v>5.0045599999999979</v>
      </c>
      <c r="L24" s="63">
        <f t="shared" si="4"/>
        <v>5.0045599999999979</v>
      </c>
      <c r="M24" s="15" t="s">
        <v>142</v>
      </c>
      <c r="O24" s="63">
        <f>'Data above guide'!F93*100</f>
        <v>42.08184</v>
      </c>
      <c r="P24" s="63">
        <f>'Data above guide'!G93*100</f>
        <v>2.55308</v>
      </c>
      <c r="Q24" s="63">
        <f>'Data above guide'!H93*100</f>
        <v>37.077809999999999</v>
      </c>
      <c r="R24" s="63">
        <f>'Data above guide'!I93*100</f>
        <v>47.08587</v>
      </c>
      <c r="S24" s="63">
        <f t="shared" si="5"/>
        <v>5.0040300000000002</v>
      </c>
      <c r="T24" s="63">
        <f t="shared" si="6"/>
        <v>5.0040300000000002</v>
      </c>
      <c r="V24" s="70">
        <f t="shared" si="7"/>
        <v>0</v>
      </c>
      <c r="W24" s="70">
        <f t="shared" si="8"/>
        <v>2.3999999999979593E-4</v>
      </c>
      <c r="X24" s="70">
        <f t="shared" si="9"/>
        <v>-5.2999999999769898E-4</v>
      </c>
      <c r="Y24" s="70">
        <f t="shared" si="10"/>
        <v>5.2999999999769898E-4</v>
      </c>
      <c r="Z24" s="70">
        <f t="shared" si="11"/>
        <v>5.2999999999769898E-4</v>
      </c>
      <c r="AA24" s="70">
        <f t="shared" si="12"/>
        <v>5.2999999999769898E-4</v>
      </c>
    </row>
    <row r="25" spans="1:27">
      <c r="A25" s="15" t="str">
        <f t="shared" si="1"/>
        <v>AboveG_2011-2015_45-64_Females_Powys THB</v>
      </c>
      <c r="B25" s="15" t="str">
        <f t="shared" si="2"/>
        <v>Powys_45-64_Females</v>
      </c>
      <c r="C25" s="15" t="s">
        <v>118</v>
      </c>
      <c r="D25" s="15" t="s">
        <v>50</v>
      </c>
      <c r="E25" s="15" t="s">
        <v>120</v>
      </c>
      <c r="F25" s="15" t="s">
        <v>77</v>
      </c>
      <c r="G25" s="63">
        <f>IFERROR(VLOOKUP($B25,'Data above guide'!$A$6:$I$61,G$1,FALSE),IFERROR(VLOOKUP($B25,'Data above guide'!$O$6:$W$33,G$1,FALSE),IFERROR(VLOOKUP($B25,'Data above guide'!$AB$6:$AJ$181,G$1,FALSE),IFERROR(VLOOKUP($B25,'Data above guide'!$AP$6:$AX$93,G$1,FALSE),IFERROR(VLOOKUP($B25,'Data above guide'!$BC$6:$BK$13,G$1,FALSE),VLOOKUP($B25,'Data above guide'!$BP$6:$BX$9,G$1,FALSE))))))*100</f>
        <v>38.11833</v>
      </c>
      <c r="H25" s="63">
        <f>IFERROR(VLOOKUP($B25,'Data above guide'!$A$6:$I$61,H$1,FALSE),IFERROR(VLOOKUP($B25,'Data above guide'!$O$6:$W$33,H$1,FALSE),IFERROR(VLOOKUP($B25,'Data above guide'!$AB$6:$AJ$181,H$1,FALSE),IFERROR(VLOOKUP($B25,'Data above guide'!$AP$6:$AX$93,H$1,FALSE),IFERROR(VLOOKUP($B25,'Data above guide'!$BC$6:$BK$13,H$1,FALSE),VLOOKUP($B25,'Data above guide'!$BP$6:$BX$9,H$1,FALSE))))))*100</f>
        <v>1.97411</v>
      </c>
      <c r="I25" s="63">
        <f>IFERROR(VLOOKUP($B25,'Data above guide'!$A$6:$I$61,I$1,FALSE),IFERROR(VLOOKUP($B25,'Data above guide'!$O$6:$W$33,I$1,FALSE),IFERROR(VLOOKUP($B25,'Data above guide'!$AB$6:$AJ$181,I$1,FALSE),IFERROR(VLOOKUP($B25,'Data above guide'!$AP$6:$AX$93,I$1,FALSE),IFERROR(VLOOKUP($B25,'Data above guide'!$BC$6:$BK$13,I$1,FALSE),VLOOKUP($B25,'Data above guide'!$BP$6:$BX$9,I$1,FALSE))))))*100</f>
        <v>34.249020000000002</v>
      </c>
      <c r="J25" s="63">
        <f>IFERROR(VLOOKUP($B25,'Data above guide'!$A$6:$I$61,J$1,FALSE),IFERROR(VLOOKUP($B25,'Data above guide'!$O$6:$W$33,J$1,FALSE),IFERROR(VLOOKUP($B25,'Data above guide'!$AB$6:$AJ$181,J$1,FALSE),IFERROR(VLOOKUP($B25,'Data above guide'!$AP$6:$AX$93,J$1,FALSE),IFERROR(VLOOKUP($B25,'Data above guide'!$BC$6:$BK$13,J$1,FALSE),VLOOKUP($B25,'Data above guide'!$BP$6:$BX$9,J$1,FALSE))))))*100</f>
        <v>41.987629999999996</v>
      </c>
      <c r="K25" s="63">
        <f t="shared" si="3"/>
        <v>3.8692999999999955</v>
      </c>
      <c r="L25" s="63">
        <f t="shared" si="4"/>
        <v>3.8693099999999987</v>
      </c>
      <c r="M25" s="15" t="s">
        <v>142</v>
      </c>
      <c r="O25" s="63">
        <f>'Data above guide'!F94*100</f>
        <v>38.11833</v>
      </c>
      <c r="P25" s="63">
        <f>'Data above guide'!G94*100</f>
        <v>1.9739300000000002</v>
      </c>
      <c r="Q25" s="63">
        <f>'Data above guide'!H94*100</f>
        <v>34.249429999999997</v>
      </c>
      <c r="R25" s="63">
        <f>'Data above guide'!I94*100</f>
        <v>41.987220000000001</v>
      </c>
      <c r="S25" s="63">
        <f t="shared" si="5"/>
        <v>3.8688900000000004</v>
      </c>
      <c r="T25" s="63">
        <f t="shared" si="6"/>
        <v>3.8689000000000036</v>
      </c>
      <c r="V25" s="70">
        <f t="shared" si="7"/>
        <v>0</v>
      </c>
      <c r="W25" s="70">
        <f t="shared" si="8"/>
        <v>1.7999999999984695E-4</v>
      </c>
      <c r="X25" s="70">
        <f t="shared" si="9"/>
        <v>-4.0999999999513648E-4</v>
      </c>
      <c r="Y25" s="70">
        <f t="shared" si="10"/>
        <v>4.0999999999513648E-4</v>
      </c>
      <c r="Z25" s="70">
        <f t="shared" si="11"/>
        <v>4.0999999999513648E-4</v>
      </c>
      <c r="AA25" s="70">
        <f t="shared" si="12"/>
        <v>4.0999999999513648E-4</v>
      </c>
    </row>
    <row r="26" spans="1:27">
      <c r="A26" s="15" t="str">
        <f t="shared" si="1"/>
        <v>AboveG_2011-2015_65+_Females_Powys THB</v>
      </c>
      <c r="B26" s="15" t="str">
        <f t="shared" si="2"/>
        <v>Powys_65+_Females</v>
      </c>
      <c r="C26" s="15" t="s">
        <v>118</v>
      </c>
      <c r="D26" s="15" t="s">
        <v>43</v>
      </c>
      <c r="E26" s="15" t="s">
        <v>120</v>
      </c>
      <c r="F26" s="15" t="s">
        <v>77</v>
      </c>
      <c r="G26" s="63">
        <f>IFERROR(VLOOKUP($B26,'Data above guide'!$A$6:$I$61,G$1,FALSE),IFERROR(VLOOKUP($B26,'Data above guide'!$O$6:$W$33,G$1,FALSE),IFERROR(VLOOKUP($B26,'Data above guide'!$AB$6:$AJ$181,G$1,FALSE),IFERROR(VLOOKUP($B26,'Data above guide'!$AP$6:$AX$93,G$1,FALSE),IFERROR(VLOOKUP($B26,'Data above guide'!$BC$6:$BK$13,G$1,FALSE),VLOOKUP($B26,'Data above guide'!$BP$6:$BX$9,G$1,FALSE))))))*100</f>
        <v>16.848589999999998</v>
      </c>
      <c r="H26" s="63">
        <f>IFERROR(VLOOKUP($B26,'Data above guide'!$A$6:$I$61,H$1,FALSE),IFERROR(VLOOKUP($B26,'Data above guide'!$O$6:$W$33,H$1,FALSE),IFERROR(VLOOKUP($B26,'Data above guide'!$AB$6:$AJ$181,H$1,FALSE),IFERROR(VLOOKUP($B26,'Data above guide'!$AP$6:$AX$93,H$1,FALSE),IFERROR(VLOOKUP($B26,'Data above guide'!$BC$6:$BK$13,H$1,FALSE),VLOOKUP($B26,'Data above guide'!$BP$6:$BX$9,H$1,FALSE))))))*100</f>
        <v>1.5851</v>
      </c>
      <c r="I26" s="63">
        <f>IFERROR(VLOOKUP($B26,'Data above guide'!$A$6:$I$61,I$1,FALSE),IFERROR(VLOOKUP($B26,'Data above guide'!$O$6:$W$33,I$1,FALSE),IFERROR(VLOOKUP($B26,'Data above guide'!$AB$6:$AJ$181,I$1,FALSE),IFERROR(VLOOKUP($B26,'Data above guide'!$AP$6:$AX$93,I$1,FALSE),IFERROR(VLOOKUP($B26,'Data above guide'!$BC$6:$BK$13,I$1,FALSE),VLOOKUP($B26,'Data above guide'!$BP$6:$BX$9,I$1,FALSE))))))*100</f>
        <v>13.741759999999999</v>
      </c>
      <c r="J26" s="63">
        <f>IFERROR(VLOOKUP($B26,'Data above guide'!$A$6:$I$61,J$1,FALSE),IFERROR(VLOOKUP($B26,'Data above guide'!$O$6:$W$33,J$1,FALSE),IFERROR(VLOOKUP($B26,'Data above guide'!$AB$6:$AJ$181,J$1,FALSE),IFERROR(VLOOKUP($B26,'Data above guide'!$AP$6:$AX$93,J$1,FALSE),IFERROR(VLOOKUP($B26,'Data above guide'!$BC$6:$BK$13,J$1,FALSE),VLOOKUP($B26,'Data above guide'!$BP$6:$BX$9,J$1,FALSE))))))*100</f>
        <v>19.95542</v>
      </c>
      <c r="K26" s="63">
        <f t="shared" si="3"/>
        <v>3.1068300000000022</v>
      </c>
      <c r="L26" s="63">
        <f t="shared" si="4"/>
        <v>3.1068299999999986</v>
      </c>
      <c r="M26" s="15" t="s">
        <v>142</v>
      </c>
      <c r="O26" s="63">
        <f>'Data above guide'!F95*100</f>
        <v>16.848589999999998</v>
      </c>
      <c r="P26" s="63">
        <f>'Data above guide'!G95*100</f>
        <v>1.5849499999999999</v>
      </c>
      <c r="Q26" s="63">
        <f>'Data above guide'!H95*100</f>
        <v>13.742090000000001</v>
      </c>
      <c r="R26" s="63">
        <f>'Data above guide'!I95*100</f>
        <v>19.955090000000002</v>
      </c>
      <c r="S26" s="63">
        <f t="shared" si="5"/>
        <v>3.106500000000004</v>
      </c>
      <c r="T26" s="63">
        <f t="shared" si="6"/>
        <v>3.1064999999999969</v>
      </c>
      <c r="V26" s="70">
        <f t="shared" si="7"/>
        <v>0</v>
      </c>
      <c r="W26" s="70">
        <f t="shared" si="8"/>
        <v>1.500000000000945E-4</v>
      </c>
      <c r="X26" s="70">
        <f t="shared" si="9"/>
        <v>-3.3000000000171781E-4</v>
      </c>
      <c r="Y26" s="70">
        <f t="shared" si="10"/>
        <v>3.2999999999816509E-4</v>
      </c>
      <c r="Z26" s="70">
        <f t="shared" si="11"/>
        <v>3.2999999999816509E-4</v>
      </c>
      <c r="AA26" s="70">
        <f t="shared" si="12"/>
        <v>3.3000000000171781E-4</v>
      </c>
    </row>
    <row r="27" spans="1:27">
      <c r="A27" s="15" t="str">
        <f t="shared" si="1"/>
        <v>AboveG_2011-2015_16-24_Males_ABM UHB</v>
      </c>
      <c r="B27" s="15" t="str">
        <f t="shared" si="2"/>
        <v>ABM_16-24_Males</v>
      </c>
      <c r="C27" s="15" t="s">
        <v>143</v>
      </c>
      <c r="D27" s="15" t="s">
        <v>48</v>
      </c>
      <c r="E27" s="15" t="s">
        <v>21</v>
      </c>
      <c r="F27" s="15" t="s">
        <v>77</v>
      </c>
      <c r="G27" s="63">
        <f>IFERROR(VLOOKUP($B27,'Data above guide'!$A$6:$I$61,G$1,FALSE),IFERROR(VLOOKUP($B27,'Data above guide'!$O$6:$W$33,G$1,FALSE),IFERROR(VLOOKUP($B27,'Data above guide'!$AB$6:$AJ$181,G$1,FALSE),IFERROR(VLOOKUP($B27,'Data above guide'!$AP$6:$AX$93,G$1,FALSE),IFERROR(VLOOKUP($B27,'Data above guide'!$BC$6:$BK$13,G$1,FALSE),VLOOKUP($B27,'Data above guide'!$BP$6:$BX$9,G$1,FALSE))))))*100</f>
        <v>43.360280000000003</v>
      </c>
      <c r="H27" s="63">
        <f>IFERROR(VLOOKUP($B27,'Data above guide'!$A$6:$I$61,H$1,FALSE),IFERROR(VLOOKUP($B27,'Data above guide'!$O$6:$W$33,H$1,FALSE),IFERROR(VLOOKUP($B27,'Data above guide'!$AB$6:$AJ$181,H$1,FALSE),IFERROR(VLOOKUP($B27,'Data above guide'!$AP$6:$AX$93,H$1,FALSE),IFERROR(VLOOKUP($B27,'Data above guide'!$BC$6:$BK$13,H$1,FALSE),VLOOKUP($B27,'Data above guide'!$BP$6:$BX$9,H$1,FALSE))))))*100</f>
        <v>2.95947</v>
      </c>
      <c r="I27" s="63">
        <f>IFERROR(VLOOKUP($B27,'Data above guide'!$A$6:$I$61,I$1,FALSE),IFERROR(VLOOKUP($B27,'Data above guide'!$O$6:$W$33,I$1,FALSE),IFERROR(VLOOKUP($B27,'Data above guide'!$AB$6:$AJ$181,I$1,FALSE),IFERROR(VLOOKUP($B27,'Data above guide'!$AP$6:$AX$93,I$1,FALSE),IFERROR(VLOOKUP($B27,'Data above guide'!$BC$6:$BK$13,I$1,FALSE),VLOOKUP($B27,'Data above guide'!$BP$6:$BX$9,I$1,FALSE))))))*100</f>
        <v>37.559649999999998</v>
      </c>
      <c r="J27" s="63">
        <f>IFERROR(VLOOKUP($B27,'Data above guide'!$A$6:$I$61,J$1,FALSE),IFERROR(VLOOKUP($B27,'Data above guide'!$O$6:$W$33,J$1,FALSE),IFERROR(VLOOKUP($B27,'Data above guide'!$AB$6:$AJ$181,J$1,FALSE),IFERROR(VLOOKUP($B27,'Data above guide'!$AP$6:$AX$93,J$1,FALSE),IFERROR(VLOOKUP($B27,'Data above guide'!$BC$6:$BK$13,J$1,FALSE),VLOOKUP($B27,'Data above guide'!$BP$6:$BX$9,J$1,FALSE))))))*100</f>
        <v>49.160900000000005</v>
      </c>
      <c r="K27" s="63">
        <f t="shared" si="3"/>
        <v>5.8006200000000021</v>
      </c>
      <c r="L27" s="63">
        <f t="shared" si="4"/>
        <v>5.8006300000000053</v>
      </c>
      <c r="M27" s="15" t="s">
        <v>140</v>
      </c>
      <c r="O27" s="63">
        <f>'Data above guide'!F96*100</f>
        <v>43.360280000000003</v>
      </c>
      <c r="P27" s="63">
        <f>'Data above guide'!G96*100</f>
        <v>2.9598100000000001</v>
      </c>
      <c r="Q27" s="63">
        <f>'Data above guide'!H96*100</f>
        <v>37.559049999999999</v>
      </c>
      <c r="R27" s="63">
        <f>'Data above guide'!I96*100</f>
        <v>49.161500000000004</v>
      </c>
      <c r="S27" s="63">
        <f t="shared" si="5"/>
        <v>5.8012200000000007</v>
      </c>
      <c r="T27" s="63">
        <f t="shared" si="6"/>
        <v>5.8012300000000039</v>
      </c>
      <c r="V27" s="70">
        <f t="shared" si="7"/>
        <v>0</v>
      </c>
      <c r="W27" s="70">
        <f t="shared" si="8"/>
        <v>-3.4000000000000696E-4</v>
      </c>
      <c r="X27" s="70">
        <f t="shared" si="9"/>
        <v>5.9999999999860165E-4</v>
      </c>
      <c r="Y27" s="70">
        <f t="shared" si="10"/>
        <v>-5.9999999999860165E-4</v>
      </c>
      <c r="Z27" s="70">
        <f t="shared" si="11"/>
        <v>-5.9999999999860165E-4</v>
      </c>
      <c r="AA27" s="70">
        <f t="shared" si="12"/>
        <v>-5.9999999999860165E-4</v>
      </c>
    </row>
    <row r="28" spans="1:27">
      <c r="A28" s="15" t="str">
        <f t="shared" si="1"/>
        <v>AboveG_2011-2015_25-44_Males_ABM UHB</v>
      </c>
      <c r="B28" s="15" t="str">
        <f t="shared" si="2"/>
        <v>ABM_25-44_Males</v>
      </c>
      <c r="C28" s="15" t="s">
        <v>143</v>
      </c>
      <c r="D28" s="15" t="s">
        <v>49</v>
      </c>
      <c r="E28" s="15" t="s">
        <v>21</v>
      </c>
      <c r="F28" s="15" t="s">
        <v>77</v>
      </c>
      <c r="G28" s="63">
        <f>IFERROR(VLOOKUP($B28,'Data above guide'!$A$6:$I$61,G$1,FALSE),IFERROR(VLOOKUP($B28,'Data above guide'!$O$6:$W$33,G$1,FALSE),IFERROR(VLOOKUP($B28,'Data above guide'!$AB$6:$AJ$181,G$1,FALSE),IFERROR(VLOOKUP($B28,'Data above guide'!$AP$6:$AX$93,G$1,FALSE),IFERROR(VLOOKUP($B28,'Data above guide'!$BC$6:$BK$13,G$1,FALSE),VLOOKUP($B28,'Data above guide'!$BP$6:$BX$9,G$1,FALSE))))))*100</f>
        <v>52.092140000000001</v>
      </c>
      <c r="H28" s="63">
        <f>IFERROR(VLOOKUP($B28,'Data above guide'!$A$6:$I$61,H$1,FALSE),IFERROR(VLOOKUP($B28,'Data above guide'!$O$6:$W$33,H$1,FALSE),IFERROR(VLOOKUP($B28,'Data above guide'!$AB$6:$AJ$181,H$1,FALSE),IFERROR(VLOOKUP($B28,'Data above guide'!$AP$6:$AX$93,H$1,FALSE),IFERROR(VLOOKUP($B28,'Data above guide'!$BC$6:$BK$13,H$1,FALSE),VLOOKUP($B28,'Data above guide'!$BP$6:$BX$9,H$1,FALSE))))))*100</f>
        <v>1.4855399999999999</v>
      </c>
      <c r="I28" s="63">
        <f>IFERROR(VLOOKUP($B28,'Data above guide'!$A$6:$I$61,I$1,FALSE),IFERROR(VLOOKUP($B28,'Data above guide'!$O$6:$W$33,I$1,FALSE),IFERROR(VLOOKUP($B28,'Data above guide'!$AB$6:$AJ$181,I$1,FALSE),IFERROR(VLOOKUP($B28,'Data above guide'!$AP$6:$AX$93,I$1,FALSE),IFERROR(VLOOKUP($B28,'Data above guide'!$BC$6:$BK$13,I$1,FALSE),VLOOKUP($B28,'Data above guide'!$BP$6:$BX$9,I$1,FALSE))))))*100</f>
        <v>49.18045</v>
      </c>
      <c r="J28" s="63">
        <f>IFERROR(VLOOKUP($B28,'Data above guide'!$A$6:$I$61,J$1,FALSE),IFERROR(VLOOKUP($B28,'Data above guide'!$O$6:$W$33,J$1,FALSE),IFERROR(VLOOKUP($B28,'Data above guide'!$AB$6:$AJ$181,J$1,FALSE),IFERROR(VLOOKUP($B28,'Data above guide'!$AP$6:$AX$93,J$1,FALSE),IFERROR(VLOOKUP($B28,'Data above guide'!$BC$6:$BK$13,J$1,FALSE),VLOOKUP($B28,'Data above guide'!$BP$6:$BX$9,J$1,FALSE))))))*100</f>
        <v>55.003820000000005</v>
      </c>
      <c r="K28" s="63">
        <f t="shared" si="3"/>
        <v>2.911680000000004</v>
      </c>
      <c r="L28" s="63">
        <f t="shared" si="4"/>
        <v>2.9116900000000001</v>
      </c>
      <c r="M28" s="15" t="s">
        <v>140</v>
      </c>
      <c r="O28" s="63">
        <f>'Data above guide'!F97*100</f>
        <v>52.092140000000001</v>
      </c>
      <c r="P28" s="63">
        <f>'Data above guide'!G97*100</f>
        <v>1.4855200000000002</v>
      </c>
      <c r="Q28" s="63">
        <f>'Data above guide'!H97*100</f>
        <v>49.180509999999998</v>
      </c>
      <c r="R28" s="63">
        <f>'Data above guide'!I97*100</f>
        <v>55.003769999999996</v>
      </c>
      <c r="S28" s="63">
        <f t="shared" si="5"/>
        <v>2.9116299999999953</v>
      </c>
      <c r="T28" s="63">
        <f t="shared" si="6"/>
        <v>2.9116300000000024</v>
      </c>
      <c r="V28" s="70">
        <f t="shared" si="7"/>
        <v>0</v>
      </c>
      <c r="W28" s="70">
        <f t="shared" si="8"/>
        <v>1.9999999999686935E-5</v>
      </c>
      <c r="X28" s="70">
        <f t="shared" si="9"/>
        <v>-5.9999999997728537E-5</v>
      </c>
      <c r="Y28" s="70">
        <f t="shared" si="10"/>
        <v>5.0000000008765255E-5</v>
      </c>
      <c r="Z28" s="70">
        <f t="shared" si="11"/>
        <v>5.0000000008765255E-5</v>
      </c>
      <c r="AA28" s="70">
        <f t="shared" si="12"/>
        <v>5.9999999997728537E-5</v>
      </c>
    </row>
    <row r="29" spans="1:27">
      <c r="A29" s="15" t="str">
        <f t="shared" si="1"/>
        <v>AboveG_2011-2015_45-64_Males_ABM UHB</v>
      </c>
      <c r="B29" s="15" t="str">
        <f t="shared" si="2"/>
        <v>ABM_45-64_Males</v>
      </c>
      <c r="C29" s="15" t="s">
        <v>143</v>
      </c>
      <c r="D29" s="15" t="s">
        <v>50</v>
      </c>
      <c r="E29" s="15" t="s">
        <v>21</v>
      </c>
      <c r="F29" s="15" t="s">
        <v>77</v>
      </c>
      <c r="G29" s="63">
        <f>IFERROR(VLOOKUP($B29,'Data above guide'!$A$6:$I$61,G$1,FALSE),IFERROR(VLOOKUP($B29,'Data above guide'!$O$6:$W$33,G$1,FALSE),IFERROR(VLOOKUP($B29,'Data above guide'!$AB$6:$AJ$181,G$1,FALSE),IFERROR(VLOOKUP($B29,'Data above guide'!$AP$6:$AX$93,G$1,FALSE),IFERROR(VLOOKUP($B29,'Data above guide'!$BC$6:$BK$13,G$1,FALSE),VLOOKUP($B29,'Data above guide'!$BP$6:$BX$9,G$1,FALSE))))))*100</f>
        <v>59.086089999999999</v>
      </c>
      <c r="H29" s="63">
        <f>IFERROR(VLOOKUP($B29,'Data above guide'!$A$6:$I$61,H$1,FALSE),IFERROR(VLOOKUP($B29,'Data above guide'!$O$6:$W$33,H$1,FALSE),IFERROR(VLOOKUP($B29,'Data above guide'!$AB$6:$AJ$181,H$1,FALSE),IFERROR(VLOOKUP($B29,'Data above guide'!$AP$6:$AX$93,H$1,FALSE),IFERROR(VLOOKUP($B29,'Data above guide'!$BC$6:$BK$13,H$1,FALSE),VLOOKUP($B29,'Data above guide'!$BP$6:$BX$9,H$1,FALSE))))))*100</f>
        <v>1.2444299999999999</v>
      </c>
      <c r="I29" s="63">
        <f>IFERROR(VLOOKUP($B29,'Data above guide'!$A$6:$I$61,I$1,FALSE),IFERROR(VLOOKUP($B29,'Data above guide'!$O$6:$W$33,I$1,FALSE),IFERROR(VLOOKUP($B29,'Data above guide'!$AB$6:$AJ$181,I$1,FALSE),IFERROR(VLOOKUP($B29,'Data above guide'!$AP$6:$AX$93,I$1,FALSE),IFERROR(VLOOKUP($B29,'Data above guide'!$BC$6:$BK$13,I$1,FALSE),VLOOKUP($B29,'Data above guide'!$BP$6:$BX$9,I$1,FALSE))))))*100</f>
        <v>56.646969999999996</v>
      </c>
      <c r="J29" s="63">
        <f>IFERROR(VLOOKUP($B29,'Data above guide'!$A$6:$I$61,J$1,FALSE),IFERROR(VLOOKUP($B29,'Data above guide'!$O$6:$W$33,J$1,FALSE),IFERROR(VLOOKUP($B29,'Data above guide'!$AB$6:$AJ$181,J$1,FALSE),IFERROR(VLOOKUP($B29,'Data above guide'!$AP$6:$AX$93,J$1,FALSE),IFERROR(VLOOKUP($B29,'Data above guide'!$BC$6:$BK$13,J$1,FALSE),VLOOKUP($B29,'Data above guide'!$BP$6:$BX$9,J$1,FALSE))))))*100</f>
        <v>61.525209999999994</v>
      </c>
      <c r="K29" s="63">
        <f t="shared" si="3"/>
        <v>2.4391199999999955</v>
      </c>
      <c r="L29" s="63">
        <f t="shared" si="4"/>
        <v>2.4391200000000026</v>
      </c>
      <c r="M29" s="15" t="s">
        <v>140</v>
      </c>
      <c r="O29" s="63">
        <f>'Data above guide'!F98*100</f>
        <v>59.086089999999999</v>
      </c>
      <c r="P29" s="63">
        <f>'Data above guide'!G98*100</f>
        <v>1.2444</v>
      </c>
      <c r="Q29" s="63">
        <f>'Data above guide'!H98*100</f>
        <v>56.647069999999999</v>
      </c>
      <c r="R29" s="63">
        <f>'Data above guide'!I98*100</f>
        <v>61.525110000000005</v>
      </c>
      <c r="S29" s="63">
        <f t="shared" si="5"/>
        <v>2.4390200000000064</v>
      </c>
      <c r="T29" s="63">
        <f t="shared" si="6"/>
        <v>2.4390199999999993</v>
      </c>
      <c r="V29" s="70">
        <f t="shared" si="7"/>
        <v>0</v>
      </c>
      <c r="W29" s="70">
        <f t="shared" si="8"/>
        <v>2.9999999999974492E-5</v>
      </c>
      <c r="X29" s="70">
        <f t="shared" si="9"/>
        <v>-1.0000000000331966E-4</v>
      </c>
      <c r="Y29" s="70">
        <f t="shared" si="10"/>
        <v>9.9999999989108801E-5</v>
      </c>
      <c r="Z29" s="70">
        <f t="shared" si="11"/>
        <v>9.9999999989108801E-5</v>
      </c>
      <c r="AA29" s="70">
        <f t="shared" si="12"/>
        <v>1.0000000000331966E-4</v>
      </c>
    </row>
    <row r="30" spans="1:27">
      <c r="A30" s="15" t="str">
        <f t="shared" si="1"/>
        <v>AboveG_2011-2015_65+_Males_ABM UHB</v>
      </c>
      <c r="B30" s="15" t="str">
        <f t="shared" si="2"/>
        <v>ABM_65+_Males</v>
      </c>
      <c r="C30" s="15" t="s">
        <v>143</v>
      </c>
      <c r="D30" s="15" t="s">
        <v>43</v>
      </c>
      <c r="E30" s="15" t="s">
        <v>21</v>
      </c>
      <c r="F30" s="15" t="s">
        <v>77</v>
      </c>
      <c r="G30" s="63">
        <f>IFERROR(VLOOKUP($B30,'Data above guide'!$A$6:$I$61,G$1,FALSE),IFERROR(VLOOKUP($B30,'Data above guide'!$O$6:$W$33,G$1,FALSE),IFERROR(VLOOKUP($B30,'Data above guide'!$AB$6:$AJ$181,G$1,FALSE),IFERROR(VLOOKUP($B30,'Data above guide'!$AP$6:$AX$93,G$1,FALSE),IFERROR(VLOOKUP($B30,'Data above guide'!$BC$6:$BK$13,G$1,FALSE),VLOOKUP($B30,'Data above guide'!$BP$6:$BX$9,G$1,FALSE))))))*100</f>
        <v>36.001559999999998</v>
      </c>
      <c r="H30" s="63">
        <f>IFERROR(VLOOKUP($B30,'Data above guide'!$A$6:$I$61,H$1,FALSE),IFERROR(VLOOKUP($B30,'Data above guide'!$O$6:$W$33,H$1,FALSE),IFERROR(VLOOKUP($B30,'Data above guide'!$AB$6:$AJ$181,H$1,FALSE),IFERROR(VLOOKUP($B30,'Data above guide'!$AP$6:$AX$93,H$1,FALSE),IFERROR(VLOOKUP($B30,'Data above guide'!$BC$6:$BK$13,H$1,FALSE),VLOOKUP($B30,'Data above guide'!$BP$6:$BX$9,H$1,FALSE))))))*100</f>
        <v>1.3569599999999999</v>
      </c>
      <c r="I30" s="63">
        <f>IFERROR(VLOOKUP($B30,'Data above guide'!$A$6:$I$61,I$1,FALSE),IFERROR(VLOOKUP($B30,'Data above guide'!$O$6:$W$33,I$1,FALSE),IFERROR(VLOOKUP($B30,'Data above guide'!$AB$6:$AJ$181,I$1,FALSE),IFERROR(VLOOKUP($B30,'Data above guide'!$AP$6:$AX$93,I$1,FALSE),IFERROR(VLOOKUP($B30,'Data above guide'!$BC$6:$BK$13,I$1,FALSE),VLOOKUP($B30,'Data above guide'!$BP$6:$BX$9,I$1,FALSE))))))*100</f>
        <v>33.341889999999999</v>
      </c>
      <c r="J30" s="63">
        <f>IFERROR(VLOOKUP($B30,'Data above guide'!$A$6:$I$61,J$1,FALSE),IFERROR(VLOOKUP($B30,'Data above guide'!$O$6:$W$33,J$1,FALSE),IFERROR(VLOOKUP($B30,'Data above guide'!$AB$6:$AJ$181,J$1,FALSE),IFERROR(VLOOKUP($B30,'Data above guide'!$AP$6:$AX$93,J$1,FALSE),IFERROR(VLOOKUP($B30,'Data above guide'!$BC$6:$BK$13,J$1,FALSE),VLOOKUP($B30,'Data above guide'!$BP$6:$BX$9,J$1,FALSE))))))*100</f>
        <v>38.661230000000003</v>
      </c>
      <c r="K30" s="63">
        <f t="shared" si="3"/>
        <v>2.6596700000000055</v>
      </c>
      <c r="L30" s="63">
        <f t="shared" si="4"/>
        <v>2.6596699999999984</v>
      </c>
      <c r="M30" s="15" t="s">
        <v>140</v>
      </c>
      <c r="O30" s="63">
        <f>'Data above guide'!F99*100</f>
        <v>36.001559999999998</v>
      </c>
      <c r="P30" s="63">
        <f>'Data above guide'!G99*100</f>
        <v>1.35683</v>
      </c>
      <c r="Q30" s="63">
        <f>'Data above guide'!H99*100</f>
        <v>33.342169999999996</v>
      </c>
      <c r="R30" s="63">
        <f>'Data above guide'!I99*100</f>
        <v>38.660960000000003</v>
      </c>
      <c r="S30" s="63">
        <f t="shared" si="5"/>
        <v>2.6594000000000051</v>
      </c>
      <c r="T30" s="63">
        <f t="shared" si="6"/>
        <v>2.6593900000000019</v>
      </c>
      <c r="V30" s="70">
        <f t="shared" si="7"/>
        <v>0</v>
      </c>
      <c r="W30" s="70">
        <f t="shared" si="8"/>
        <v>1.2999999999996348E-4</v>
      </c>
      <c r="X30" s="70">
        <f t="shared" si="9"/>
        <v>-2.7999999999650527E-4</v>
      </c>
      <c r="Y30" s="70">
        <f t="shared" si="10"/>
        <v>2.7000000000043656E-4</v>
      </c>
      <c r="Z30" s="70">
        <f t="shared" si="11"/>
        <v>2.7000000000043656E-4</v>
      </c>
      <c r="AA30" s="70">
        <f t="shared" si="12"/>
        <v>2.7999999999650527E-4</v>
      </c>
    </row>
    <row r="31" spans="1:27">
      <c r="A31" s="15" t="str">
        <f t="shared" si="1"/>
        <v>AboveG_2011-2015_16-24_Females_ABM UHB</v>
      </c>
      <c r="B31" s="15" t="str">
        <f t="shared" si="2"/>
        <v>ABM_16-24_Females</v>
      </c>
      <c r="C31" s="15" t="s">
        <v>143</v>
      </c>
      <c r="D31" s="15" t="s">
        <v>48</v>
      </c>
      <c r="E31" s="15" t="s">
        <v>120</v>
      </c>
      <c r="F31" s="15" t="s">
        <v>77</v>
      </c>
      <c r="G31" s="63">
        <f>IFERROR(VLOOKUP($B31,'Data above guide'!$A$6:$I$61,G$1,FALSE),IFERROR(VLOOKUP($B31,'Data above guide'!$O$6:$W$33,G$1,FALSE),IFERROR(VLOOKUP($B31,'Data above guide'!$AB$6:$AJ$181,G$1,FALSE),IFERROR(VLOOKUP($B31,'Data above guide'!$AP$6:$AX$93,G$1,FALSE),IFERROR(VLOOKUP($B31,'Data above guide'!$BC$6:$BK$13,G$1,FALSE),VLOOKUP($B31,'Data above guide'!$BP$6:$BX$9,G$1,FALSE))))))*100</f>
        <v>36.296599999999998</v>
      </c>
      <c r="H31" s="63">
        <f>IFERROR(VLOOKUP($B31,'Data above guide'!$A$6:$I$61,H$1,FALSE),IFERROR(VLOOKUP($B31,'Data above guide'!$O$6:$W$33,H$1,FALSE),IFERROR(VLOOKUP($B31,'Data above guide'!$AB$6:$AJ$181,H$1,FALSE),IFERROR(VLOOKUP($B31,'Data above guide'!$AP$6:$AX$93,H$1,FALSE),IFERROR(VLOOKUP($B31,'Data above guide'!$BC$6:$BK$13,H$1,FALSE),VLOOKUP($B31,'Data above guide'!$BP$6:$BX$9,H$1,FALSE))))))*100</f>
        <v>2.51288</v>
      </c>
      <c r="I31" s="63">
        <f>IFERROR(VLOOKUP($B31,'Data above guide'!$A$6:$I$61,I$1,FALSE),IFERROR(VLOOKUP($B31,'Data above guide'!$O$6:$W$33,I$1,FALSE),IFERROR(VLOOKUP($B31,'Data above guide'!$AB$6:$AJ$181,I$1,FALSE),IFERROR(VLOOKUP($B31,'Data above guide'!$AP$6:$AX$93,I$1,FALSE),IFERROR(VLOOKUP($B31,'Data above guide'!$BC$6:$BK$13,I$1,FALSE),VLOOKUP($B31,'Data above guide'!$BP$6:$BX$9,I$1,FALSE))))))*100</f>
        <v>31.371300000000002</v>
      </c>
      <c r="J31" s="63">
        <f>IFERROR(VLOOKUP($B31,'Data above guide'!$A$6:$I$61,J$1,FALSE),IFERROR(VLOOKUP($B31,'Data above guide'!$O$6:$W$33,J$1,FALSE),IFERROR(VLOOKUP($B31,'Data above guide'!$AB$6:$AJ$181,J$1,FALSE),IFERROR(VLOOKUP($B31,'Data above guide'!$AP$6:$AX$93,J$1,FALSE),IFERROR(VLOOKUP($B31,'Data above guide'!$BC$6:$BK$13,J$1,FALSE),VLOOKUP($B31,'Data above guide'!$BP$6:$BX$9,J$1,FALSE))))))*100</f>
        <v>41.221899999999998</v>
      </c>
      <c r="K31" s="63">
        <f t="shared" si="3"/>
        <v>4.9253</v>
      </c>
      <c r="L31" s="63">
        <f t="shared" si="4"/>
        <v>4.9252999999999965</v>
      </c>
      <c r="M31" s="15" t="s">
        <v>140</v>
      </c>
      <c r="O31" s="63">
        <f>'Data above guide'!F100*100</f>
        <v>36.296599999999998</v>
      </c>
      <c r="P31" s="63">
        <f>'Data above guide'!G100*100</f>
        <v>2.51309</v>
      </c>
      <c r="Q31" s="63">
        <f>'Data above guide'!H100*100</f>
        <v>31.370949999999997</v>
      </c>
      <c r="R31" s="63">
        <f>'Data above guide'!I100*100</f>
        <v>41.222250000000003</v>
      </c>
      <c r="S31" s="63">
        <f t="shared" si="5"/>
        <v>4.9256500000000045</v>
      </c>
      <c r="T31" s="63">
        <f t="shared" si="6"/>
        <v>4.925650000000001</v>
      </c>
      <c r="V31" s="70">
        <f t="shared" si="7"/>
        <v>0</v>
      </c>
      <c r="W31" s="70">
        <f t="shared" si="8"/>
        <v>-2.1000000000004349E-4</v>
      </c>
      <c r="X31" s="70">
        <f t="shared" si="9"/>
        <v>3.5000000000451337E-4</v>
      </c>
      <c r="Y31" s="70">
        <f t="shared" si="10"/>
        <v>-3.5000000000451337E-4</v>
      </c>
      <c r="Z31" s="70">
        <f t="shared" si="11"/>
        <v>-3.5000000000451337E-4</v>
      </c>
      <c r="AA31" s="70">
        <f t="shared" si="12"/>
        <v>-3.5000000000451337E-4</v>
      </c>
    </row>
    <row r="32" spans="1:27">
      <c r="A32" s="15" t="str">
        <f t="shared" si="1"/>
        <v>AboveG_2011-2015_25-44_Females_ABM UHB</v>
      </c>
      <c r="B32" s="15" t="str">
        <f t="shared" si="2"/>
        <v>ABM_25-44_Females</v>
      </c>
      <c r="C32" s="15" t="s">
        <v>143</v>
      </c>
      <c r="D32" s="15" t="s">
        <v>49</v>
      </c>
      <c r="E32" s="15" t="s">
        <v>120</v>
      </c>
      <c r="F32" s="15" t="s">
        <v>77</v>
      </c>
      <c r="G32" s="63">
        <f>IFERROR(VLOOKUP($B32,'Data above guide'!$A$6:$I$61,G$1,FALSE),IFERROR(VLOOKUP($B32,'Data above guide'!$O$6:$W$33,G$1,FALSE),IFERROR(VLOOKUP($B32,'Data above guide'!$AB$6:$AJ$181,G$1,FALSE),IFERROR(VLOOKUP($B32,'Data above guide'!$AP$6:$AX$93,G$1,FALSE),IFERROR(VLOOKUP($B32,'Data above guide'!$BC$6:$BK$13,G$1,FALSE),VLOOKUP($B32,'Data above guide'!$BP$6:$BX$9,G$1,FALSE))))))*100</f>
        <v>41.869149999999998</v>
      </c>
      <c r="H32" s="63">
        <f>IFERROR(VLOOKUP($B32,'Data above guide'!$A$6:$I$61,H$1,FALSE),IFERROR(VLOOKUP($B32,'Data above guide'!$O$6:$W$33,H$1,FALSE),IFERROR(VLOOKUP($B32,'Data above guide'!$AB$6:$AJ$181,H$1,FALSE),IFERROR(VLOOKUP($B32,'Data above guide'!$AP$6:$AX$93,H$1,FALSE),IFERROR(VLOOKUP($B32,'Data above guide'!$BC$6:$BK$13,H$1,FALSE),VLOOKUP($B32,'Data above guide'!$BP$6:$BX$9,H$1,FALSE))))))*100</f>
        <v>1.28379</v>
      </c>
      <c r="I32" s="63">
        <f>IFERROR(VLOOKUP($B32,'Data above guide'!$A$6:$I$61,I$1,FALSE),IFERROR(VLOOKUP($B32,'Data above guide'!$O$6:$W$33,I$1,FALSE),IFERROR(VLOOKUP($B32,'Data above guide'!$AB$6:$AJ$181,I$1,FALSE),IFERROR(VLOOKUP($B32,'Data above guide'!$AP$6:$AX$93,I$1,FALSE),IFERROR(VLOOKUP($B32,'Data above guide'!$BC$6:$BK$13,I$1,FALSE),VLOOKUP($B32,'Data above guide'!$BP$6:$BX$9,I$1,FALSE))))))*100</f>
        <v>39.352890000000002</v>
      </c>
      <c r="J32" s="63">
        <f>IFERROR(VLOOKUP($B32,'Data above guide'!$A$6:$I$61,J$1,FALSE),IFERROR(VLOOKUP($B32,'Data above guide'!$O$6:$W$33,J$1,FALSE),IFERROR(VLOOKUP($B32,'Data above guide'!$AB$6:$AJ$181,J$1,FALSE),IFERROR(VLOOKUP($B32,'Data above guide'!$AP$6:$AX$93,J$1,FALSE),IFERROR(VLOOKUP($B32,'Data above guide'!$BC$6:$BK$13,J$1,FALSE),VLOOKUP($B32,'Data above guide'!$BP$6:$BX$9,J$1,FALSE))))))*100</f>
        <v>44.38541</v>
      </c>
      <c r="K32" s="63">
        <f t="shared" si="3"/>
        <v>2.5162600000000026</v>
      </c>
      <c r="L32" s="63">
        <f t="shared" si="4"/>
        <v>2.5162599999999955</v>
      </c>
      <c r="M32" s="15" t="s">
        <v>140</v>
      </c>
      <c r="O32" s="63">
        <f>'Data above guide'!F101*100</f>
        <v>41.869149999999998</v>
      </c>
      <c r="P32" s="63">
        <f>'Data above guide'!G101*100</f>
        <v>1.28392</v>
      </c>
      <c r="Q32" s="63">
        <f>'Data above guide'!H101*100</f>
        <v>39.35266</v>
      </c>
      <c r="R32" s="63">
        <f>'Data above guide'!I101*100</f>
        <v>44.385639999999995</v>
      </c>
      <c r="S32" s="63">
        <f t="shared" si="5"/>
        <v>2.5164899999999975</v>
      </c>
      <c r="T32" s="63">
        <f t="shared" si="6"/>
        <v>2.5164899999999975</v>
      </c>
      <c r="V32" s="70">
        <f t="shared" si="7"/>
        <v>0</v>
      </c>
      <c r="W32" s="70">
        <f t="shared" si="8"/>
        <v>-1.2999999999996348E-4</v>
      </c>
      <c r="X32" s="70">
        <f t="shared" si="9"/>
        <v>2.3000000000195087E-4</v>
      </c>
      <c r="Y32" s="70">
        <f t="shared" si="10"/>
        <v>-2.2999999999484544E-4</v>
      </c>
      <c r="Z32" s="70">
        <f t="shared" si="11"/>
        <v>-2.2999999999484544E-4</v>
      </c>
      <c r="AA32" s="70">
        <f t="shared" si="12"/>
        <v>-2.3000000000195087E-4</v>
      </c>
    </row>
    <row r="33" spans="1:27">
      <c r="A33" s="15" t="str">
        <f t="shared" si="1"/>
        <v>AboveG_2011-2015_45-64_Females_ABM UHB</v>
      </c>
      <c r="B33" s="15" t="str">
        <f t="shared" si="2"/>
        <v>ABM_45-64_Females</v>
      </c>
      <c r="C33" s="15" t="s">
        <v>143</v>
      </c>
      <c r="D33" s="15" t="s">
        <v>50</v>
      </c>
      <c r="E33" s="15" t="s">
        <v>120</v>
      </c>
      <c r="F33" s="15" t="s">
        <v>77</v>
      </c>
      <c r="G33" s="63">
        <f>IFERROR(VLOOKUP($B33,'Data above guide'!$A$6:$I$61,G$1,FALSE),IFERROR(VLOOKUP($B33,'Data above guide'!$O$6:$W$33,G$1,FALSE),IFERROR(VLOOKUP($B33,'Data above guide'!$AB$6:$AJ$181,G$1,FALSE),IFERROR(VLOOKUP($B33,'Data above guide'!$AP$6:$AX$93,G$1,FALSE),IFERROR(VLOOKUP($B33,'Data above guide'!$BC$6:$BK$13,G$1,FALSE),VLOOKUP($B33,'Data above guide'!$BP$6:$BX$9,G$1,FALSE))))))*100</f>
        <v>43.317399999999999</v>
      </c>
      <c r="H33" s="63">
        <f>IFERROR(VLOOKUP($B33,'Data above guide'!$A$6:$I$61,H$1,FALSE),IFERROR(VLOOKUP($B33,'Data above guide'!$O$6:$W$33,H$1,FALSE),IFERROR(VLOOKUP($B33,'Data above guide'!$AB$6:$AJ$181,H$1,FALSE),IFERROR(VLOOKUP($B33,'Data above guide'!$AP$6:$AX$93,H$1,FALSE),IFERROR(VLOOKUP($B33,'Data above guide'!$BC$6:$BK$13,H$1,FALSE),VLOOKUP($B33,'Data above guide'!$BP$6:$BX$9,H$1,FALSE))))))*100</f>
        <v>1.18736</v>
      </c>
      <c r="I33" s="63">
        <f>IFERROR(VLOOKUP($B33,'Data above guide'!$A$6:$I$61,I$1,FALSE),IFERROR(VLOOKUP($B33,'Data above guide'!$O$6:$W$33,I$1,FALSE),IFERROR(VLOOKUP($B33,'Data above guide'!$AB$6:$AJ$181,I$1,FALSE),IFERROR(VLOOKUP($B33,'Data above guide'!$AP$6:$AX$93,I$1,FALSE),IFERROR(VLOOKUP($B33,'Data above guide'!$BC$6:$BK$13,I$1,FALSE),VLOOKUP($B33,'Data above guide'!$BP$6:$BX$9,I$1,FALSE))))))*100</f>
        <v>40.99015</v>
      </c>
      <c r="J33" s="63">
        <f>IFERROR(VLOOKUP($B33,'Data above guide'!$A$6:$I$61,J$1,FALSE),IFERROR(VLOOKUP($B33,'Data above guide'!$O$6:$W$33,J$1,FALSE),IFERROR(VLOOKUP($B33,'Data above guide'!$AB$6:$AJ$181,J$1,FALSE),IFERROR(VLOOKUP($B33,'Data above guide'!$AP$6:$AX$93,J$1,FALSE),IFERROR(VLOOKUP($B33,'Data above guide'!$BC$6:$BK$13,J$1,FALSE),VLOOKUP($B33,'Data above guide'!$BP$6:$BX$9,J$1,FALSE))))))*100</f>
        <v>45.644649999999999</v>
      </c>
      <c r="K33" s="63">
        <f t="shared" si="3"/>
        <v>2.3272499999999994</v>
      </c>
      <c r="L33" s="63">
        <f t="shared" si="4"/>
        <v>2.3272499999999994</v>
      </c>
      <c r="M33" s="15" t="s">
        <v>140</v>
      </c>
      <c r="O33" s="63">
        <f>'Data above guide'!F102*100</f>
        <v>43.317399999999999</v>
      </c>
      <c r="P33" s="63">
        <f>'Data above guide'!G102*100</f>
        <v>1.1873500000000001</v>
      </c>
      <c r="Q33" s="63">
        <f>'Data above guide'!H102*100</f>
        <v>40.990200000000002</v>
      </c>
      <c r="R33" s="63">
        <f>'Data above guide'!I102*100</f>
        <v>45.644590000000001</v>
      </c>
      <c r="S33" s="63">
        <f t="shared" si="5"/>
        <v>2.3271900000000016</v>
      </c>
      <c r="T33" s="63">
        <f t="shared" si="6"/>
        <v>2.3271999999999977</v>
      </c>
      <c r="V33" s="70">
        <f t="shared" si="7"/>
        <v>0</v>
      </c>
      <c r="W33" s="70">
        <f t="shared" si="8"/>
        <v>9.9999999998434674E-6</v>
      </c>
      <c r="X33" s="70">
        <f t="shared" si="9"/>
        <v>-5.0000000001659828E-5</v>
      </c>
      <c r="Y33" s="70">
        <f t="shared" si="10"/>
        <v>5.9999999997728537E-5</v>
      </c>
      <c r="Z33" s="70">
        <f t="shared" si="11"/>
        <v>5.9999999997728537E-5</v>
      </c>
      <c r="AA33" s="70">
        <f t="shared" si="12"/>
        <v>5.0000000001659828E-5</v>
      </c>
    </row>
    <row r="34" spans="1:27">
      <c r="A34" s="15" t="str">
        <f t="shared" si="1"/>
        <v>AboveG_2011-2015_65+_Females_ABM UHB</v>
      </c>
      <c r="B34" s="15" t="str">
        <f t="shared" si="2"/>
        <v>ABM_65+_Females</v>
      </c>
      <c r="C34" s="15" t="s">
        <v>143</v>
      </c>
      <c r="D34" s="15" t="s">
        <v>43</v>
      </c>
      <c r="E34" s="15" t="s">
        <v>120</v>
      </c>
      <c r="F34" s="15" t="s">
        <v>77</v>
      </c>
      <c r="G34" s="63">
        <f>IFERROR(VLOOKUP($B34,'Data above guide'!$A$6:$I$61,G$1,FALSE),IFERROR(VLOOKUP($B34,'Data above guide'!$O$6:$W$33,G$1,FALSE),IFERROR(VLOOKUP($B34,'Data above guide'!$AB$6:$AJ$181,G$1,FALSE),IFERROR(VLOOKUP($B34,'Data above guide'!$AP$6:$AX$93,G$1,FALSE),IFERROR(VLOOKUP($B34,'Data above guide'!$BC$6:$BK$13,G$1,FALSE),VLOOKUP($B34,'Data above guide'!$BP$6:$BX$9,G$1,FALSE))))))*100</f>
        <v>17.569119999999998</v>
      </c>
      <c r="H34" s="63">
        <f>IFERROR(VLOOKUP($B34,'Data above guide'!$A$6:$I$61,H$1,FALSE),IFERROR(VLOOKUP($B34,'Data above guide'!$O$6:$W$33,H$1,FALSE),IFERROR(VLOOKUP($B34,'Data above guide'!$AB$6:$AJ$181,H$1,FALSE),IFERROR(VLOOKUP($B34,'Data above guide'!$AP$6:$AX$93,H$1,FALSE),IFERROR(VLOOKUP($B34,'Data above guide'!$BC$6:$BK$13,H$1,FALSE),VLOOKUP($B34,'Data above guide'!$BP$6:$BX$9,H$1,FALSE))))))*100</f>
        <v>0.98431000000000002</v>
      </c>
      <c r="I34" s="63">
        <f>IFERROR(VLOOKUP($B34,'Data above guide'!$A$6:$I$61,I$1,FALSE),IFERROR(VLOOKUP($B34,'Data above guide'!$O$6:$W$33,I$1,FALSE),IFERROR(VLOOKUP($B34,'Data above guide'!$AB$6:$AJ$181,I$1,FALSE),IFERROR(VLOOKUP($B34,'Data above guide'!$AP$6:$AX$93,I$1,FALSE),IFERROR(VLOOKUP($B34,'Data above guide'!$BC$6:$BK$13,I$1,FALSE),VLOOKUP($B34,'Data above guide'!$BP$6:$BX$9,I$1,FALSE))))))*100</f>
        <v>15.639860000000001</v>
      </c>
      <c r="J34" s="63">
        <f>IFERROR(VLOOKUP($B34,'Data above guide'!$A$6:$I$61,J$1,FALSE),IFERROR(VLOOKUP($B34,'Data above guide'!$O$6:$W$33,J$1,FALSE),IFERROR(VLOOKUP($B34,'Data above guide'!$AB$6:$AJ$181,J$1,FALSE),IFERROR(VLOOKUP($B34,'Data above guide'!$AP$6:$AX$93,J$1,FALSE),IFERROR(VLOOKUP($B34,'Data above guide'!$BC$6:$BK$13,J$1,FALSE),VLOOKUP($B34,'Data above guide'!$BP$6:$BX$9,J$1,FALSE))))))*100</f>
        <v>19.498390000000001</v>
      </c>
      <c r="K34" s="63">
        <f t="shared" si="3"/>
        <v>1.9292700000000025</v>
      </c>
      <c r="L34" s="63">
        <f t="shared" si="4"/>
        <v>1.9292599999999975</v>
      </c>
      <c r="M34" s="15" t="s">
        <v>140</v>
      </c>
      <c r="O34" s="63">
        <f>'Data above guide'!F103*100</f>
        <v>17.569119999999998</v>
      </c>
      <c r="P34" s="63">
        <f>'Data above guide'!G103*100</f>
        <v>0.9843599999999999</v>
      </c>
      <c r="Q34" s="63">
        <f>'Data above guide'!H103*100</f>
        <v>15.63977</v>
      </c>
      <c r="R34" s="63">
        <f>'Data above guide'!I103*100</f>
        <v>19.498470000000001</v>
      </c>
      <c r="S34" s="63">
        <f t="shared" si="5"/>
        <v>1.929350000000003</v>
      </c>
      <c r="T34" s="63">
        <f t="shared" si="6"/>
        <v>1.9293499999999977</v>
      </c>
      <c r="V34" s="70">
        <f t="shared" si="7"/>
        <v>0</v>
      </c>
      <c r="W34" s="70">
        <f t="shared" si="8"/>
        <v>-4.9999999999883471E-5</v>
      </c>
      <c r="X34" s="70">
        <f t="shared" si="9"/>
        <v>9.0000000000145519E-5</v>
      </c>
      <c r="Y34" s="70">
        <f t="shared" si="10"/>
        <v>-8.0000000000524096E-5</v>
      </c>
      <c r="Z34" s="70">
        <f t="shared" si="11"/>
        <v>-8.0000000000524096E-5</v>
      </c>
      <c r="AA34" s="70">
        <f t="shared" si="12"/>
        <v>-9.0000000000145519E-5</v>
      </c>
    </row>
    <row r="35" spans="1:27">
      <c r="A35" s="15" t="str">
        <f t="shared" si="1"/>
        <v>AboveG_2011-2015_16-24_Males_Cwm Taf UHB</v>
      </c>
      <c r="B35" s="15" t="str">
        <f t="shared" si="2"/>
        <v>Cwm Taf_16-24_Males</v>
      </c>
      <c r="C35" s="15" t="s">
        <v>144</v>
      </c>
      <c r="D35" s="15" t="s">
        <v>48</v>
      </c>
      <c r="E35" s="15" t="s">
        <v>21</v>
      </c>
      <c r="F35" s="15" t="s">
        <v>77</v>
      </c>
      <c r="G35" s="63">
        <f>IFERROR(VLOOKUP($B35,'Data above guide'!$A$6:$I$61,G$1,FALSE),IFERROR(VLOOKUP($B35,'Data above guide'!$O$6:$W$33,G$1,FALSE),IFERROR(VLOOKUP($B35,'Data above guide'!$AB$6:$AJ$181,G$1,FALSE),IFERROR(VLOOKUP($B35,'Data above guide'!$AP$6:$AX$93,G$1,FALSE),IFERROR(VLOOKUP($B35,'Data above guide'!$BC$6:$BK$13,G$1,FALSE),VLOOKUP($B35,'Data above guide'!$BP$6:$BX$9,G$1,FALSE))))))*100</f>
        <v>38.094110000000001</v>
      </c>
      <c r="H35" s="63">
        <f>IFERROR(VLOOKUP($B35,'Data above guide'!$A$6:$I$61,H$1,FALSE),IFERROR(VLOOKUP($B35,'Data above guide'!$O$6:$W$33,H$1,FALSE),IFERROR(VLOOKUP($B35,'Data above guide'!$AB$6:$AJ$181,H$1,FALSE),IFERROR(VLOOKUP($B35,'Data above guide'!$AP$6:$AX$93,H$1,FALSE),IFERROR(VLOOKUP($B35,'Data above guide'!$BC$6:$BK$13,H$1,FALSE),VLOOKUP($B35,'Data above guide'!$BP$6:$BX$9,H$1,FALSE))))))*100</f>
        <v>2.8242699999999998</v>
      </c>
      <c r="I35" s="63">
        <f>IFERROR(VLOOKUP($B35,'Data above guide'!$A$6:$I$61,I$1,FALSE),IFERROR(VLOOKUP($B35,'Data above guide'!$O$6:$W$33,I$1,FALSE),IFERROR(VLOOKUP($B35,'Data above guide'!$AB$6:$AJ$181,I$1,FALSE),IFERROR(VLOOKUP($B35,'Data above guide'!$AP$6:$AX$93,I$1,FALSE),IFERROR(VLOOKUP($B35,'Data above guide'!$BC$6:$BK$13,I$1,FALSE),VLOOKUP($B35,'Data above guide'!$BP$6:$BX$9,I$1,FALSE))))))*100</f>
        <v>32.55847</v>
      </c>
      <c r="J35" s="63">
        <f>IFERROR(VLOOKUP($B35,'Data above guide'!$A$6:$I$61,J$1,FALSE),IFERROR(VLOOKUP($B35,'Data above guide'!$O$6:$W$33,J$1,FALSE),IFERROR(VLOOKUP($B35,'Data above guide'!$AB$6:$AJ$181,J$1,FALSE),IFERROR(VLOOKUP($B35,'Data above guide'!$AP$6:$AX$93,J$1,FALSE),IFERROR(VLOOKUP($B35,'Data above guide'!$BC$6:$BK$13,J$1,FALSE),VLOOKUP($B35,'Data above guide'!$BP$6:$BX$9,J$1,FALSE))))))*100</f>
        <v>43.629739999999998</v>
      </c>
      <c r="K35" s="63">
        <f t="shared" si="3"/>
        <v>5.5356299999999976</v>
      </c>
      <c r="L35" s="63">
        <f t="shared" si="4"/>
        <v>5.5356400000000008</v>
      </c>
      <c r="M35" s="15" t="s">
        <v>140</v>
      </c>
      <c r="O35" s="63">
        <f>'Data above guide'!F104*100</f>
        <v>38.094110000000001</v>
      </c>
      <c r="P35" s="63">
        <f>'Data above guide'!G104*100</f>
        <v>2.82403</v>
      </c>
      <c r="Q35" s="63">
        <f>'Data above guide'!H104*100</f>
        <v>32.558999999999997</v>
      </c>
      <c r="R35" s="63">
        <f>'Data above guide'!I104*100</f>
        <v>43.62921</v>
      </c>
      <c r="S35" s="63">
        <f t="shared" si="5"/>
        <v>5.5350999999999999</v>
      </c>
      <c r="T35" s="63">
        <f t="shared" si="6"/>
        <v>5.5351100000000031</v>
      </c>
      <c r="V35" s="70">
        <f t="shared" si="7"/>
        <v>0</v>
      </c>
      <c r="W35" s="70">
        <f t="shared" si="8"/>
        <v>2.3999999999979593E-4</v>
      </c>
      <c r="X35" s="70">
        <f t="shared" si="9"/>
        <v>-5.2999999999769898E-4</v>
      </c>
      <c r="Y35" s="70">
        <f t="shared" si="10"/>
        <v>5.2999999999769898E-4</v>
      </c>
      <c r="Z35" s="70">
        <f t="shared" si="11"/>
        <v>5.2999999999769898E-4</v>
      </c>
      <c r="AA35" s="70">
        <f t="shared" si="12"/>
        <v>5.2999999999769898E-4</v>
      </c>
    </row>
    <row r="36" spans="1:27">
      <c r="A36" s="15" t="str">
        <f t="shared" si="1"/>
        <v>AboveG_2011-2015_25-44_Males_Cwm Taf UHB</v>
      </c>
      <c r="B36" s="15" t="str">
        <f t="shared" si="2"/>
        <v>Cwm Taf_25-44_Males</v>
      </c>
      <c r="C36" s="15" t="s">
        <v>144</v>
      </c>
      <c r="D36" s="15" t="s">
        <v>49</v>
      </c>
      <c r="E36" s="15" t="s">
        <v>21</v>
      </c>
      <c r="F36" s="15" t="s">
        <v>77</v>
      </c>
      <c r="G36" s="63">
        <f>IFERROR(VLOOKUP($B36,'Data above guide'!$A$6:$I$61,G$1,FALSE),IFERROR(VLOOKUP($B36,'Data above guide'!$O$6:$W$33,G$1,FALSE),IFERROR(VLOOKUP($B36,'Data above guide'!$AB$6:$AJ$181,G$1,FALSE),IFERROR(VLOOKUP($B36,'Data above guide'!$AP$6:$AX$93,G$1,FALSE),IFERROR(VLOOKUP($B36,'Data above guide'!$BC$6:$BK$13,G$1,FALSE),VLOOKUP($B36,'Data above guide'!$BP$6:$BX$9,G$1,FALSE))))))*100</f>
        <v>54.248620000000003</v>
      </c>
      <c r="H36" s="63">
        <f>IFERROR(VLOOKUP($B36,'Data above guide'!$A$6:$I$61,H$1,FALSE),IFERROR(VLOOKUP($B36,'Data above guide'!$O$6:$W$33,H$1,FALSE),IFERROR(VLOOKUP($B36,'Data above guide'!$AB$6:$AJ$181,H$1,FALSE),IFERROR(VLOOKUP($B36,'Data above guide'!$AP$6:$AX$93,H$1,FALSE),IFERROR(VLOOKUP($B36,'Data above guide'!$BC$6:$BK$13,H$1,FALSE),VLOOKUP($B36,'Data above guide'!$BP$6:$BX$9,H$1,FALSE))))))*100</f>
        <v>1.8289300000000002</v>
      </c>
      <c r="I36" s="63">
        <f>IFERROR(VLOOKUP($B36,'Data above guide'!$A$6:$I$61,I$1,FALSE),IFERROR(VLOOKUP($B36,'Data above guide'!$O$6:$W$33,I$1,FALSE),IFERROR(VLOOKUP($B36,'Data above guide'!$AB$6:$AJ$181,I$1,FALSE),IFERROR(VLOOKUP($B36,'Data above guide'!$AP$6:$AX$93,I$1,FALSE),IFERROR(VLOOKUP($B36,'Data above guide'!$BC$6:$BK$13,I$1,FALSE),VLOOKUP($B36,'Data above guide'!$BP$6:$BX$9,I$1,FALSE))))))*100</f>
        <v>50.663879999999992</v>
      </c>
      <c r="J36" s="63">
        <f>IFERROR(VLOOKUP($B36,'Data above guide'!$A$6:$I$61,J$1,FALSE),IFERROR(VLOOKUP($B36,'Data above guide'!$O$6:$W$33,J$1,FALSE),IFERROR(VLOOKUP($B36,'Data above guide'!$AB$6:$AJ$181,J$1,FALSE),IFERROR(VLOOKUP($B36,'Data above guide'!$AP$6:$AX$93,J$1,FALSE),IFERROR(VLOOKUP($B36,'Data above guide'!$BC$6:$BK$13,J$1,FALSE),VLOOKUP($B36,'Data above guide'!$BP$6:$BX$9,J$1,FALSE))))))*100</f>
        <v>57.833359999999999</v>
      </c>
      <c r="K36" s="63">
        <f t="shared" si="3"/>
        <v>3.5847399999999965</v>
      </c>
      <c r="L36" s="63">
        <f t="shared" si="4"/>
        <v>3.5847400000000107</v>
      </c>
      <c r="M36" s="15" t="s">
        <v>140</v>
      </c>
      <c r="O36" s="63">
        <f>'Data above guide'!F105*100</f>
        <v>54.248620000000003</v>
      </c>
      <c r="P36" s="63">
        <f>'Data above guide'!G105*100</f>
        <v>1.8290299999999999</v>
      </c>
      <c r="Q36" s="63">
        <f>'Data above guide'!H105*100</f>
        <v>50.663719999999998</v>
      </c>
      <c r="R36" s="63">
        <f>'Data above guide'!I105*100</f>
        <v>57.833509999999997</v>
      </c>
      <c r="S36" s="63">
        <f t="shared" si="5"/>
        <v>3.5848899999999944</v>
      </c>
      <c r="T36" s="63">
        <f t="shared" si="6"/>
        <v>3.5849000000000046</v>
      </c>
      <c r="V36" s="70">
        <f t="shared" si="7"/>
        <v>0</v>
      </c>
      <c r="W36" s="70">
        <f t="shared" si="8"/>
        <v>-9.9999999999766942E-5</v>
      </c>
      <c r="X36" s="70">
        <f t="shared" si="9"/>
        <v>1.5999999999394277E-4</v>
      </c>
      <c r="Y36" s="70">
        <f t="shared" si="10"/>
        <v>-1.4999999999787406E-4</v>
      </c>
      <c r="Z36" s="70">
        <f t="shared" si="11"/>
        <v>-1.4999999999787406E-4</v>
      </c>
      <c r="AA36" s="70">
        <f t="shared" si="12"/>
        <v>-1.5999999999394277E-4</v>
      </c>
    </row>
    <row r="37" spans="1:27">
      <c r="A37" s="15" t="str">
        <f t="shared" si="1"/>
        <v>AboveG_2011-2015_45-64_Males_Cwm Taf UHB</v>
      </c>
      <c r="B37" s="15" t="str">
        <f t="shared" si="2"/>
        <v>Cwm Taf_45-64_Males</v>
      </c>
      <c r="C37" s="15" t="s">
        <v>144</v>
      </c>
      <c r="D37" s="15" t="s">
        <v>50</v>
      </c>
      <c r="E37" s="15" t="s">
        <v>21</v>
      </c>
      <c r="F37" s="15" t="s">
        <v>77</v>
      </c>
      <c r="G37" s="63">
        <f>IFERROR(VLOOKUP($B37,'Data above guide'!$A$6:$I$61,G$1,FALSE),IFERROR(VLOOKUP($B37,'Data above guide'!$O$6:$W$33,G$1,FALSE),IFERROR(VLOOKUP($B37,'Data above guide'!$AB$6:$AJ$181,G$1,FALSE),IFERROR(VLOOKUP($B37,'Data above guide'!$AP$6:$AX$93,G$1,FALSE),IFERROR(VLOOKUP($B37,'Data above guide'!$BC$6:$BK$13,G$1,FALSE),VLOOKUP($B37,'Data above guide'!$BP$6:$BX$9,G$1,FALSE))))))*100</f>
        <v>60.189970000000002</v>
      </c>
      <c r="H37" s="63">
        <f>IFERROR(VLOOKUP($B37,'Data above guide'!$A$6:$I$61,H$1,FALSE),IFERROR(VLOOKUP($B37,'Data above guide'!$O$6:$W$33,H$1,FALSE),IFERROR(VLOOKUP($B37,'Data above guide'!$AB$6:$AJ$181,H$1,FALSE),IFERROR(VLOOKUP($B37,'Data above guide'!$AP$6:$AX$93,H$1,FALSE),IFERROR(VLOOKUP($B37,'Data above guide'!$BC$6:$BK$13,H$1,FALSE),VLOOKUP($B37,'Data above guide'!$BP$6:$BX$9,H$1,FALSE))))))*100</f>
        <v>1.62788</v>
      </c>
      <c r="I37" s="63">
        <f>IFERROR(VLOOKUP($B37,'Data above guide'!$A$6:$I$61,I$1,FALSE),IFERROR(VLOOKUP($B37,'Data above guide'!$O$6:$W$33,I$1,FALSE),IFERROR(VLOOKUP($B37,'Data above guide'!$AB$6:$AJ$181,I$1,FALSE),IFERROR(VLOOKUP($B37,'Data above guide'!$AP$6:$AX$93,I$1,FALSE),IFERROR(VLOOKUP($B37,'Data above guide'!$BC$6:$BK$13,I$1,FALSE),VLOOKUP($B37,'Data above guide'!$BP$6:$BX$9,I$1,FALSE))))))*100</f>
        <v>56.999299999999998</v>
      </c>
      <c r="J37" s="63">
        <f>IFERROR(VLOOKUP($B37,'Data above guide'!$A$6:$I$61,J$1,FALSE),IFERROR(VLOOKUP($B37,'Data above guide'!$O$6:$W$33,J$1,FALSE),IFERROR(VLOOKUP($B37,'Data above guide'!$AB$6:$AJ$181,J$1,FALSE),IFERROR(VLOOKUP($B37,'Data above guide'!$AP$6:$AX$93,J$1,FALSE),IFERROR(VLOOKUP($B37,'Data above guide'!$BC$6:$BK$13,J$1,FALSE),VLOOKUP($B37,'Data above guide'!$BP$6:$BX$9,J$1,FALSE))))))*100</f>
        <v>63.380650000000003</v>
      </c>
      <c r="K37" s="63">
        <f t="shared" si="3"/>
        <v>3.1906800000000004</v>
      </c>
      <c r="L37" s="63">
        <f t="shared" si="4"/>
        <v>3.1906700000000043</v>
      </c>
      <c r="M37" s="15" t="s">
        <v>140</v>
      </c>
      <c r="O37" s="63">
        <f>'Data above guide'!F106*100</f>
        <v>60.189970000000002</v>
      </c>
      <c r="P37" s="63">
        <f>'Data above guide'!G106*100</f>
        <v>1.6278699999999999</v>
      </c>
      <c r="Q37" s="63">
        <f>'Data above guide'!H106*100</f>
        <v>56.999350000000007</v>
      </c>
      <c r="R37" s="63">
        <f>'Data above guide'!I106*100</f>
        <v>63.380600000000001</v>
      </c>
      <c r="S37" s="63">
        <f t="shared" si="5"/>
        <v>3.1906299999999987</v>
      </c>
      <c r="T37" s="63">
        <f t="shared" si="6"/>
        <v>3.1906199999999956</v>
      </c>
      <c r="V37" s="70">
        <f t="shared" si="7"/>
        <v>0</v>
      </c>
      <c r="W37" s="70">
        <f t="shared" si="8"/>
        <v>1.0000000000065512E-5</v>
      </c>
      <c r="X37" s="70">
        <f t="shared" si="9"/>
        <v>-5.0000000008765255E-5</v>
      </c>
      <c r="Y37" s="70">
        <f t="shared" si="10"/>
        <v>5.0000000001659828E-5</v>
      </c>
      <c r="Z37" s="70">
        <f t="shared" si="11"/>
        <v>5.0000000001659828E-5</v>
      </c>
      <c r="AA37" s="70">
        <f t="shared" si="12"/>
        <v>5.0000000008765255E-5</v>
      </c>
    </row>
    <row r="38" spans="1:27">
      <c r="A38" s="15" t="str">
        <f t="shared" si="1"/>
        <v>AboveG_2011-2015_65+_Males_Cwm Taf UHB</v>
      </c>
      <c r="B38" s="15" t="str">
        <f t="shared" si="2"/>
        <v>Cwm Taf_65+_Males</v>
      </c>
      <c r="C38" s="15" t="s">
        <v>144</v>
      </c>
      <c r="D38" s="15" t="s">
        <v>43</v>
      </c>
      <c r="E38" s="15" t="s">
        <v>21</v>
      </c>
      <c r="F38" s="15" t="s">
        <v>77</v>
      </c>
      <c r="G38" s="63">
        <f>IFERROR(VLOOKUP($B38,'Data above guide'!$A$6:$I$61,G$1,FALSE),IFERROR(VLOOKUP($B38,'Data above guide'!$O$6:$W$33,G$1,FALSE),IFERROR(VLOOKUP($B38,'Data above guide'!$AB$6:$AJ$181,G$1,FALSE),IFERROR(VLOOKUP($B38,'Data above guide'!$AP$6:$AX$93,G$1,FALSE),IFERROR(VLOOKUP($B38,'Data above guide'!$BC$6:$BK$13,G$1,FALSE),VLOOKUP($B38,'Data above guide'!$BP$6:$BX$9,G$1,FALSE))))))*100</f>
        <v>38.693040000000003</v>
      </c>
      <c r="H38" s="63">
        <f>IFERROR(VLOOKUP($B38,'Data above guide'!$A$6:$I$61,H$1,FALSE),IFERROR(VLOOKUP($B38,'Data above guide'!$O$6:$W$33,H$1,FALSE),IFERROR(VLOOKUP($B38,'Data above guide'!$AB$6:$AJ$181,H$1,FALSE),IFERROR(VLOOKUP($B38,'Data above guide'!$AP$6:$AX$93,H$1,FALSE),IFERROR(VLOOKUP($B38,'Data above guide'!$BC$6:$BK$13,H$1,FALSE),VLOOKUP($B38,'Data above guide'!$BP$6:$BX$9,H$1,FALSE))))))*100</f>
        <v>1.8708499999999999</v>
      </c>
      <c r="I38" s="63">
        <f>IFERROR(VLOOKUP($B38,'Data above guide'!$A$6:$I$61,I$1,FALSE),IFERROR(VLOOKUP($B38,'Data above guide'!$O$6:$W$33,I$1,FALSE),IFERROR(VLOOKUP($B38,'Data above guide'!$AB$6:$AJ$181,I$1,FALSE),IFERROR(VLOOKUP($B38,'Data above guide'!$AP$6:$AX$93,I$1,FALSE),IFERROR(VLOOKUP($B38,'Data above guide'!$BC$6:$BK$13,I$1,FALSE),VLOOKUP($B38,'Data above guide'!$BP$6:$BX$9,I$1,FALSE))))))*100</f>
        <v>35.026130000000002</v>
      </c>
      <c r="J38" s="63">
        <f>IFERROR(VLOOKUP($B38,'Data above guide'!$A$6:$I$61,J$1,FALSE),IFERROR(VLOOKUP($B38,'Data above guide'!$O$6:$W$33,J$1,FALSE),IFERROR(VLOOKUP($B38,'Data above guide'!$AB$6:$AJ$181,J$1,FALSE),IFERROR(VLOOKUP($B38,'Data above guide'!$AP$6:$AX$93,J$1,FALSE),IFERROR(VLOOKUP($B38,'Data above guide'!$BC$6:$BK$13,J$1,FALSE),VLOOKUP($B38,'Data above guide'!$BP$6:$BX$9,J$1,FALSE))))))*100</f>
        <v>42.359940000000002</v>
      </c>
      <c r="K38" s="63">
        <f t="shared" si="3"/>
        <v>3.6668999999999983</v>
      </c>
      <c r="L38" s="63">
        <f t="shared" si="4"/>
        <v>3.6669100000000014</v>
      </c>
      <c r="M38" s="15" t="s">
        <v>140</v>
      </c>
      <c r="O38" s="63">
        <f>'Data above guide'!F107*100</f>
        <v>38.693040000000003</v>
      </c>
      <c r="P38" s="63">
        <f>'Data above guide'!G107*100</f>
        <v>1.8707100000000001</v>
      </c>
      <c r="Q38" s="63">
        <f>'Data above guide'!H107*100</f>
        <v>35.026449999999997</v>
      </c>
      <c r="R38" s="63">
        <f>'Data above guide'!I107*100</f>
        <v>42.35962</v>
      </c>
      <c r="S38" s="63">
        <f t="shared" si="5"/>
        <v>3.6665799999999962</v>
      </c>
      <c r="T38" s="63">
        <f t="shared" si="6"/>
        <v>3.6665900000000065</v>
      </c>
      <c r="V38" s="70">
        <f t="shared" si="7"/>
        <v>0</v>
      </c>
      <c r="W38" s="70">
        <f t="shared" si="8"/>
        <v>1.3999999999980695E-4</v>
      </c>
      <c r="X38" s="70">
        <f t="shared" si="9"/>
        <v>-3.1999999999499096E-4</v>
      </c>
      <c r="Y38" s="70">
        <f t="shared" si="10"/>
        <v>3.2000000000209639E-4</v>
      </c>
      <c r="Z38" s="70">
        <f t="shared" si="11"/>
        <v>3.2000000000209639E-4</v>
      </c>
      <c r="AA38" s="70">
        <f t="shared" si="12"/>
        <v>3.1999999999499096E-4</v>
      </c>
    </row>
    <row r="39" spans="1:27">
      <c r="A39" s="15" t="str">
        <f t="shared" si="1"/>
        <v>AboveG_2011-2015_16-24_Females_Cwm Taf UHB</v>
      </c>
      <c r="B39" s="15" t="str">
        <f t="shared" si="2"/>
        <v>Cwm Taf_16-24_Females</v>
      </c>
      <c r="C39" s="15" t="s">
        <v>144</v>
      </c>
      <c r="D39" s="15" t="s">
        <v>48</v>
      </c>
      <c r="E39" s="15" t="s">
        <v>120</v>
      </c>
      <c r="F39" s="15" t="s">
        <v>77</v>
      </c>
      <c r="G39" s="63">
        <f>IFERROR(VLOOKUP($B39,'Data above guide'!$A$6:$I$61,G$1,FALSE),IFERROR(VLOOKUP($B39,'Data above guide'!$O$6:$W$33,G$1,FALSE),IFERROR(VLOOKUP($B39,'Data above guide'!$AB$6:$AJ$181,G$1,FALSE),IFERROR(VLOOKUP($B39,'Data above guide'!$AP$6:$AX$93,G$1,FALSE),IFERROR(VLOOKUP($B39,'Data above guide'!$BC$6:$BK$13,G$1,FALSE),VLOOKUP($B39,'Data above guide'!$BP$6:$BX$9,G$1,FALSE))))))*100</f>
        <v>27.94875</v>
      </c>
      <c r="H39" s="63">
        <f>IFERROR(VLOOKUP($B39,'Data above guide'!$A$6:$I$61,H$1,FALSE),IFERROR(VLOOKUP($B39,'Data above guide'!$O$6:$W$33,H$1,FALSE),IFERROR(VLOOKUP($B39,'Data above guide'!$AB$6:$AJ$181,H$1,FALSE),IFERROR(VLOOKUP($B39,'Data above guide'!$AP$6:$AX$93,H$1,FALSE),IFERROR(VLOOKUP($B39,'Data above guide'!$BC$6:$BK$13,H$1,FALSE),VLOOKUP($B39,'Data above guide'!$BP$6:$BX$9,H$1,FALSE))))))*100</f>
        <v>2.4198500000000003</v>
      </c>
      <c r="I39" s="63">
        <f>IFERROR(VLOOKUP($B39,'Data above guide'!$A$6:$I$61,I$1,FALSE),IFERROR(VLOOKUP($B39,'Data above guide'!$O$6:$W$33,I$1,FALSE),IFERROR(VLOOKUP($B39,'Data above guide'!$AB$6:$AJ$181,I$1,FALSE),IFERROR(VLOOKUP($B39,'Data above guide'!$AP$6:$AX$93,I$1,FALSE),IFERROR(VLOOKUP($B39,'Data above guide'!$BC$6:$BK$13,I$1,FALSE),VLOOKUP($B39,'Data above guide'!$BP$6:$BX$9,I$1,FALSE))))))*100</f>
        <v>23.2058</v>
      </c>
      <c r="J39" s="63">
        <f>IFERROR(VLOOKUP($B39,'Data above guide'!$A$6:$I$61,J$1,FALSE),IFERROR(VLOOKUP($B39,'Data above guide'!$O$6:$W$33,J$1,FALSE),IFERROR(VLOOKUP($B39,'Data above guide'!$AB$6:$AJ$181,J$1,FALSE),IFERROR(VLOOKUP($B39,'Data above guide'!$AP$6:$AX$93,J$1,FALSE),IFERROR(VLOOKUP($B39,'Data above guide'!$BC$6:$BK$13,J$1,FALSE),VLOOKUP($B39,'Data above guide'!$BP$6:$BX$9,J$1,FALSE))))))*100</f>
        <v>32.69171</v>
      </c>
      <c r="K39" s="63">
        <f t="shared" si="3"/>
        <v>4.7429600000000001</v>
      </c>
      <c r="L39" s="63">
        <f t="shared" si="4"/>
        <v>4.7429500000000004</v>
      </c>
      <c r="M39" s="15" t="s">
        <v>140</v>
      </c>
      <c r="O39" s="63">
        <f>'Data above guide'!F108*100</f>
        <v>27.94875</v>
      </c>
      <c r="P39" s="63">
        <f>'Data above guide'!G108*100</f>
        <v>2.4196499999999999</v>
      </c>
      <c r="Q39" s="63">
        <f>'Data above guide'!H108*100</f>
        <v>23.206230000000001</v>
      </c>
      <c r="R39" s="63">
        <f>'Data above guide'!I108*100</f>
        <v>32.691270000000003</v>
      </c>
      <c r="S39" s="63">
        <f t="shared" si="5"/>
        <v>4.7425200000000025</v>
      </c>
      <c r="T39" s="63">
        <f t="shared" si="6"/>
        <v>4.742519999999999</v>
      </c>
      <c r="V39" s="70">
        <f t="shared" si="7"/>
        <v>0</v>
      </c>
      <c r="W39" s="70">
        <f t="shared" si="8"/>
        <v>2.0000000000042206E-4</v>
      </c>
      <c r="X39" s="70">
        <f t="shared" si="9"/>
        <v>-4.3000000000148475E-4</v>
      </c>
      <c r="Y39" s="70">
        <f t="shared" si="10"/>
        <v>4.3999999999755346E-4</v>
      </c>
      <c r="Z39" s="70">
        <f t="shared" si="11"/>
        <v>4.3999999999755346E-4</v>
      </c>
      <c r="AA39" s="70">
        <f t="shared" si="12"/>
        <v>4.3000000000148475E-4</v>
      </c>
    </row>
    <row r="40" spans="1:27">
      <c r="A40" s="15" t="str">
        <f t="shared" si="1"/>
        <v>AboveG_2011-2015_25-44_Females_Cwm Taf UHB</v>
      </c>
      <c r="B40" s="15" t="str">
        <f t="shared" si="2"/>
        <v>Cwm Taf_25-44_Females</v>
      </c>
      <c r="C40" s="15" t="s">
        <v>144</v>
      </c>
      <c r="D40" s="15" t="s">
        <v>49</v>
      </c>
      <c r="E40" s="15" t="s">
        <v>120</v>
      </c>
      <c r="F40" s="15" t="s">
        <v>77</v>
      </c>
      <c r="G40" s="63">
        <f>IFERROR(VLOOKUP($B40,'Data above guide'!$A$6:$I$61,G$1,FALSE),IFERROR(VLOOKUP($B40,'Data above guide'!$O$6:$W$33,G$1,FALSE),IFERROR(VLOOKUP($B40,'Data above guide'!$AB$6:$AJ$181,G$1,FALSE),IFERROR(VLOOKUP($B40,'Data above guide'!$AP$6:$AX$93,G$1,FALSE),IFERROR(VLOOKUP($B40,'Data above guide'!$BC$6:$BK$13,G$1,FALSE),VLOOKUP($B40,'Data above guide'!$BP$6:$BX$9,G$1,FALSE))))))*100</f>
        <v>44.258769999999998</v>
      </c>
      <c r="H40" s="63">
        <f>IFERROR(VLOOKUP($B40,'Data above guide'!$A$6:$I$61,H$1,FALSE),IFERROR(VLOOKUP($B40,'Data above guide'!$O$6:$W$33,H$1,FALSE),IFERROR(VLOOKUP($B40,'Data above guide'!$AB$6:$AJ$181,H$1,FALSE),IFERROR(VLOOKUP($B40,'Data above guide'!$AP$6:$AX$93,H$1,FALSE),IFERROR(VLOOKUP($B40,'Data above guide'!$BC$6:$BK$13,H$1,FALSE),VLOOKUP($B40,'Data above guide'!$BP$6:$BX$9,H$1,FALSE))))))*100</f>
        <v>1.6555299999999999</v>
      </c>
      <c r="I40" s="63">
        <f>IFERROR(VLOOKUP($B40,'Data above guide'!$A$6:$I$61,I$1,FALSE),IFERROR(VLOOKUP($B40,'Data above guide'!$O$6:$W$33,I$1,FALSE),IFERROR(VLOOKUP($B40,'Data above guide'!$AB$6:$AJ$181,I$1,FALSE),IFERROR(VLOOKUP($B40,'Data above guide'!$AP$6:$AX$93,I$1,FALSE),IFERROR(VLOOKUP($B40,'Data above guide'!$BC$6:$BK$13,I$1,FALSE),VLOOKUP($B40,'Data above guide'!$BP$6:$BX$9,I$1,FALSE))))))*100</f>
        <v>41.013889999999996</v>
      </c>
      <c r="J40" s="63">
        <f>IFERROR(VLOOKUP($B40,'Data above guide'!$A$6:$I$61,J$1,FALSE),IFERROR(VLOOKUP($B40,'Data above guide'!$O$6:$W$33,J$1,FALSE),IFERROR(VLOOKUP($B40,'Data above guide'!$AB$6:$AJ$181,J$1,FALSE),IFERROR(VLOOKUP($B40,'Data above guide'!$AP$6:$AX$93,J$1,FALSE),IFERROR(VLOOKUP($B40,'Data above guide'!$BC$6:$BK$13,J$1,FALSE),VLOOKUP($B40,'Data above guide'!$BP$6:$BX$9,J$1,FALSE))))))*100</f>
        <v>47.50365</v>
      </c>
      <c r="K40" s="63">
        <f t="shared" si="3"/>
        <v>3.244880000000002</v>
      </c>
      <c r="L40" s="63">
        <f t="shared" si="4"/>
        <v>3.244880000000002</v>
      </c>
      <c r="M40" s="15" t="s">
        <v>140</v>
      </c>
      <c r="O40" s="63">
        <f>'Data above guide'!F109*100</f>
        <v>44.258769999999998</v>
      </c>
      <c r="P40" s="63">
        <f>'Data above guide'!G109*100</f>
        <v>1.6554599999999999</v>
      </c>
      <c r="Q40" s="63">
        <f>'Data above guide'!H109*100</f>
        <v>41.01408</v>
      </c>
      <c r="R40" s="63">
        <f>'Data above guide'!I109*100</f>
        <v>47.503459999999997</v>
      </c>
      <c r="S40" s="63">
        <f t="shared" si="5"/>
        <v>3.2446899999999985</v>
      </c>
      <c r="T40" s="63">
        <f t="shared" si="6"/>
        <v>3.2446899999999985</v>
      </c>
      <c r="V40" s="70">
        <f t="shared" si="7"/>
        <v>0</v>
      </c>
      <c r="W40" s="70">
        <f t="shared" si="8"/>
        <v>7.0000000000014495E-5</v>
      </c>
      <c r="X40" s="70">
        <f t="shared" si="9"/>
        <v>-1.9000000000346517E-4</v>
      </c>
      <c r="Y40" s="70">
        <f t="shared" si="10"/>
        <v>1.9000000000346517E-4</v>
      </c>
      <c r="Z40" s="70">
        <f t="shared" si="11"/>
        <v>1.9000000000346517E-4</v>
      </c>
      <c r="AA40" s="70">
        <f t="shared" si="12"/>
        <v>1.9000000000346517E-4</v>
      </c>
    </row>
    <row r="41" spans="1:27">
      <c r="A41" s="15" t="str">
        <f t="shared" si="1"/>
        <v>AboveG_2011-2015_45-64_Females_Cwm Taf UHB</v>
      </c>
      <c r="B41" s="15" t="str">
        <f t="shared" si="2"/>
        <v>Cwm Taf_45-64_Females</v>
      </c>
      <c r="C41" s="15" t="s">
        <v>144</v>
      </c>
      <c r="D41" s="15" t="s">
        <v>50</v>
      </c>
      <c r="E41" s="15" t="s">
        <v>120</v>
      </c>
      <c r="F41" s="15" t="s">
        <v>77</v>
      </c>
      <c r="G41" s="63">
        <f>IFERROR(VLOOKUP($B41,'Data above guide'!$A$6:$I$61,G$1,FALSE),IFERROR(VLOOKUP($B41,'Data above guide'!$O$6:$W$33,G$1,FALSE),IFERROR(VLOOKUP($B41,'Data above guide'!$AB$6:$AJ$181,G$1,FALSE),IFERROR(VLOOKUP($B41,'Data above guide'!$AP$6:$AX$93,G$1,FALSE),IFERROR(VLOOKUP($B41,'Data above guide'!$BC$6:$BK$13,G$1,FALSE),VLOOKUP($B41,'Data above guide'!$BP$6:$BX$9,G$1,FALSE))))))*100</f>
        <v>41.72871</v>
      </c>
      <c r="H41" s="63">
        <f>IFERROR(VLOOKUP($B41,'Data above guide'!$A$6:$I$61,H$1,FALSE),IFERROR(VLOOKUP($B41,'Data above guide'!$O$6:$W$33,H$1,FALSE),IFERROR(VLOOKUP($B41,'Data above guide'!$AB$6:$AJ$181,H$1,FALSE),IFERROR(VLOOKUP($B41,'Data above guide'!$AP$6:$AX$93,H$1,FALSE),IFERROR(VLOOKUP($B41,'Data above guide'!$BC$6:$BK$13,H$1,FALSE),VLOOKUP($B41,'Data above guide'!$BP$6:$BX$9,H$1,FALSE))))))*100</f>
        <v>1.5563</v>
      </c>
      <c r="I41" s="63">
        <f>IFERROR(VLOOKUP($B41,'Data above guide'!$A$6:$I$61,I$1,FALSE),IFERROR(VLOOKUP($B41,'Data above guide'!$O$6:$W$33,I$1,FALSE),IFERROR(VLOOKUP($B41,'Data above guide'!$AB$6:$AJ$181,I$1,FALSE),IFERROR(VLOOKUP($B41,'Data above guide'!$AP$6:$AX$93,I$1,FALSE),IFERROR(VLOOKUP($B41,'Data above guide'!$BC$6:$BK$13,I$1,FALSE),VLOOKUP($B41,'Data above guide'!$BP$6:$BX$9,I$1,FALSE))))))*100</f>
        <v>38.678330000000003</v>
      </c>
      <c r="J41" s="63">
        <f>IFERROR(VLOOKUP($B41,'Data above guide'!$A$6:$I$61,J$1,FALSE),IFERROR(VLOOKUP($B41,'Data above guide'!$O$6:$W$33,J$1,FALSE),IFERROR(VLOOKUP($B41,'Data above guide'!$AB$6:$AJ$181,J$1,FALSE),IFERROR(VLOOKUP($B41,'Data above guide'!$AP$6:$AX$93,J$1,FALSE),IFERROR(VLOOKUP($B41,'Data above guide'!$BC$6:$BK$13,J$1,FALSE),VLOOKUP($B41,'Data above guide'!$BP$6:$BX$9,J$1,FALSE))))))*100</f>
        <v>44.779089999999997</v>
      </c>
      <c r="K41" s="63">
        <f t="shared" si="3"/>
        <v>3.050379999999997</v>
      </c>
      <c r="L41" s="63">
        <f t="shared" si="4"/>
        <v>3.050379999999997</v>
      </c>
      <c r="M41" s="15" t="s">
        <v>140</v>
      </c>
      <c r="O41" s="63">
        <f>'Data above guide'!F110*100</f>
        <v>41.72871</v>
      </c>
      <c r="P41" s="63">
        <f>'Data above guide'!G110*100</f>
        <v>1.5562199999999999</v>
      </c>
      <c r="Q41" s="63">
        <f>'Data above guide'!H110*100</f>
        <v>38.678530000000002</v>
      </c>
      <c r="R41" s="63">
        <f>'Data above guide'!I110*100</f>
        <v>44.778889999999997</v>
      </c>
      <c r="S41" s="63">
        <f t="shared" si="5"/>
        <v>3.0501799999999974</v>
      </c>
      <c r="T41" s="63">
        <f t="shared" si="6"/>
        <v>3.0501799999999974</v>
      </c>
      <c r="V41" s="70">
        <f t="shared" si="7"/>
        <v>0</v>
      </c>
      <c r="W41" s="70">
        <f t="shared" si="8"/>
        <v>8.0000000000080007E-5</v>
      </c>
      <c r="X41" s="70">
        <f t="shared" si="9"/>
        <v>-1.9999999999953388E-4</v>
      </c>
      <c r="Y41" s="70">
        <f t="shared" si="10"/>
        <v>1.9999999999953388E-4</v>
      </c>
      <c r="Z41" s="70">
        <f t="shared" si="11"/>
        <v>1.9999999999953388E-4</v>
      </c>
      <c r="AA41" s="70">
        <f t="shared" si="12"/>
        <v>1.9999999999953388E-4</v>
      </c>
    </row>
    <row r="42" spans="1:27">
      <c r="A42" s="15" t="str">
        <f t="shared" si="1"/>
        <v>AboveG_2011-2015_65+_Females_Cwm Taf UHB</v>
      </c>
      <c r="B42" s="15" t="str">
        <f t="shared" si="2"/>
        <v>Cwm Taf_65+_Females</v>
      </c>
      <c r="C42" s="15" t="s">
        <v>144</v>
      </c>
      <c r="D42" s="15" t="s">
        <v>43</v>
      </c>
      <c r="E42" s="15" t="s">
        <v>120</v>
      </c>
      <c r="F42" s="15" t="s">
        <v>77</v>
      </c>
      <c r="G42" s="63">
        <f>IFERROR(VLOOKUP($B42,'Data above guide'!$A$6:$I$61,G$1,FALSE),IFERROR(VLOOKUP($B42,'Data above guide'!$O$6:$W$33,G$1,FALSE),IFERROR(VLOOKUP($B42,'Data above guide'!$AB$6:$AJ$181,G$1,FALSE),IFERROR(VLOOKUP($B42,'Data above guide'!$AP$6:$AX$93,G$1,FALSE),IFERROR(VLOOKUP($B42,'Data above guide'!$BC$6:$BK$13,G$1,FALSE),VLOOKUP($B42,'Data above guide'!$BP$6:$BX$9,G$1,FALSE))))))*100</f>
        <v>16.703789999999998</v>
      </c>
      <c r="H42" s="63">
        <f>IFERROR(VLOOKUP($B42,'Data above guide'!$A$6:$I$61,H$1,FALSE),IFERROR(VLOOKUP($B42,'Data above guide'!$O$6:$W$33,H$1,FALSE),IFERROR(VLOOKUP($B42,'Data above guide'!$AB$6:$AJ$181,H$1,FALSE),IFERROR(VLOOKUP($B42,'Data above guide'!$AP$6:$AX$93,H$1,FALSE),IFERROR(VLOOKUP($B42,'Data above guide'!$BC$6:$BK$13,H$1,FALSE),VLOOKUP($B42,'Data above guide'!$BP$6:$BX$9,H$1,FALSE))))))*100</f>
        <v>1.3367800000000001</v>
      </c>
      <c r="I42" s="63">
        <f>IFERROR(VLOOKUP($B42,'Data above guide'!$A$6:$I$61,I$1,FALSE),IFERROR(VLOOKUP($B42,'Data above guide'!$O$6:$W$33,I$1,FALSE),IFERROR(VLOOKUP($B42,'Data above guide'!$AB$6:$AJ$181,I$1,FALSE),IFERROR(VLOOKUP($B42,'Data above guide'!$AP$6:$AX$93,I$1,FALSE),IFERROR(VLOOKUP($B42,'Data above guide'!$BC$6:$BK$13,I$1,FALSE),VLOOKUP($B42,'Data above guide'!$BP$6:$BX$9,I$1,FALSE))))))*100</f>
        <v>14.083670000000001</v>
      </c>
      <c r="J42" s="63">
        <f>IFERROR(VLOOKUP($B42,'Data above guide'!$A$6:$I$61,J$1,FALSE),IFERROR(VLOOKUP($B42,'Data above guide'!$O$6:$W$33,J$1,FALSE),IFERROR(VLOOKUP($B42,'Data above guide'!$AB$6:$AJ$181,J$1,FALSE),IFERROR(VLOOKUP($B42,'Data above guide'!$AP$6:$AX$93,J$1,FALSE),IFERROR(VLOOKUP($B42,'Data above guide'!$BC$6:$BK$13,J$1,FALSE),VLOOKUP($B42,'Data above guide'!$BP$6:$BX$9,J$1,FALSE))))))*100</f>
        <v>19.323899999999998</v>
      </c>
      <c r="K42" s="63">
        <f t="shared" si="3"/>
        <v>2.6201100000000004</v>
      </c>
      <c r="L42" s="63">
        <f t="shared" si="4"/>
        <v>2.6201199999999965</v>
      </c>
      <c r="M42" s="15" t="s">
        <v>140</v>
      </c>
      <c r="O42" s="63">
        <f>'Data above guide'!F111*100</f>
        <v>16.703789999999998</v>
      </c>
      <c r="P42" s="63">
        <f>'Data above guide'!G111*100</f>
        <v>1.3367899999999999</v>
      </c>
      <c r="Q42" s="63">
        <f>'Data above guide'!H111*100</f>
        <v>14.083670000000001</v>
      </c>
      <c r="R42" s="63">
        <f>'Data above guide'!I111*100</f>
        <v>19.323899999999998</v>
      </c>
      <c r="S42" s="63">
        <f t="shared" si="5"/>
        <v>2.6201100000000004</v>
      </c>
      <c r="T42" s="63">
        <f t="shared" si="6"/>
        <v>2.6201199999999965</v>
      </c>
      <c r="V42" s="70">
        <f t="shared" si="7"/>
        <v>0</v>
      </c>
      <c r="W42" s="70">
        <f t="shared" si="8"/>
        <v>-9.9999999998434674E-6</v>
      </c>
      <c r="X42" s="70">
        <f t="shared" si="9"/>
        <v>0</v>
      </c>
      <c r="Y42" s="70">
        <f t="shared" si="10"/>
        <v>0</v>
      </c>
      <c r="Z42" s="70">
        <f t="shared" si="11"/>
        <v>0</v>
      </c>
      <c r="AA42" s="70">
        <f t="shared" si="12"/>
        <v>0</v>
      </c>
    </row>
    <row r="43" spans="1:27">
      <c r="A43" s="15" t="str">
        <f t="shared" si="1"/>
        <v>AboveG_2011-2015_16-24_Males_Cardiff and Vale UHB</v>
      </c>
      <c r="B43" s="15" t="str">
        <f t="shared" si="2"/>
        <v>Cardiff and Vale_16-24_Males</v>
      </c>
      <c r="C43" s="15" t="s">
        <v>145</v>
      </c>
      <c r="D43" s="15" t="s">
        <v>48</v>
      </c>
      <c r="E43" s="15" t="s">
        <v>21</v>
      </c>
      <c r="F43" s="15" t="s">
        <v>77</v>
      </c>
      <c r="G43" s="63">
        <f>IFERROR(VLOOKUP($B43,'Data above guide'!$A$6:$I$61,G$1,FALSE),IFERROR(VLOOKUP($B43,'Data above guide'!$O$6:$W$33,G$1,FALSE),IFERROR(VLOOKUP($B43,'Data above guide'!$AB$6:$AJ$181,G$1,FALSE),IFERROR(VLOOKUP($B43,'Data above guide'!$AP$6:$AX$93,G$1,FALSE),IFERROR(VLOOKUP($B43,'Data above guide'!$BC$6:$BK$13,G$1,FALSE),VLOOKUP($B43,'Data above guide'!$BP$6:$BX$9,G$1,FALSE))))))*100</f>
        <v>38.309370000000001</v>
      </c>
      <c r="H43" s="63">
        <f>IFERROR(VLOOKUP($B43,'Data above guide'!$A$6:$I$61,H$1,FALSE),IFERROR(VLOOKUP($B43,'Data above guide'!$O$6:$W$33,H$1,FALSE),IFERROR(VLOOKUP($B43,'Data above guide'!$AB$6:$AJ$181,H$1,FALSE),IFERROR(VLOOKUP($B43,'Data above guide'!$AP$6:$AX$93,H$1,FALSE),IFERROR(VLOOKUP($B43,'Data above guide'!$BC$6:$BK$13,H$1,FALSE),VLOOKUP($B43,'Data above guide'!$BP$6:$BX$9,H$1,FALSE))))))*100</f>
        <v>2.7945500000000001</v>
      </c>
      <c r="I43" s="63">
        <f>IFERROR(VLOOKUP($B43,'Data above guide'!$A$6:$I$61,I$1,FALSE),IFERROR(VLOOKUP($B43,'Data above guide'!$O$6:$W$33,I$1,FALSE),IFERROR(VLOOKUP($B43,'Data above guide'!$AB$6:$AJ$181,I$1,FALSE),IFERROR(VLOOKUP($B43,'Data above guide'!$AP$6:$AX$93,I$1,FALSE),IFERROR(VLOOKUP($B43,'Data above guide'!$BC$6:$BK$13,I$1,FALSE),VLOOKUP($B43,'Data above guide'!$BP$6:$BX$9,I$1,FALSE))))))*100</f>
        <v>32.831989999999998</v>
      </c>
      <c r="J43" s="63">
        <f>IFERROR(VLOOKUP($B43,'Data above guide'!$A$6:$I$61,J$1,FALSE),IFERROR(VLOOKUP($B43,'Data above guide'!$O$6:$W$33,J$1,FALSE),IFERROR(VLOOKUP($B43,'Data above guide'!$AB$6:$AJ$181,J$1,FALSE),IFERROR(VLOOKUP($B43,'Data above guide'!$AP$6:$AX$93,J$1,FALSE),IFERROR(VLOOKUP($B43,'Data above guide'!$BC$6:$BK$13,J$1,FALSE),VLOOKUP($B43,'Data above guide'!$BP$6:$BX$9,J$1,FALSE))))))*100</f>
        <v>43.786740000000002</v>
      </c>
      <c r="K43" s="63">
        <f t="shared" si="3"/>
        <v>5.4773700000000005</v>
      </c>
      <c r="L43" s="63">
        <f t="shared" si="4"/>
        <v>5.4773800000000037</v>
      </c>
      <c r="M43" s="15" t="s">
        <v>140</v>
      </c>
      <c r="O43" s="63">
        <f>'Data above guide'!F112*100</f>
        <v>38.309370000000001</v>
      </c>
      <c r="P43" s="63">
        <f>'Data above guide'!G112*100</f>
        <v>2.7943699999999998</v>
      </c>
      <c r="Q43" s="63">
        <f>'Data above guide'!H112*100</f>
        <v>32.832410000000003</v>
      </c>
      <c r="R43" s="63">
        <f>'Data above guide'!I112*100</f>
        <v>43.78633</v>
      </c>
      <c r="S43" s="63">
        <f t="shared" si="5"/>
        <v>5.4769599999999983</v>
      </c>
      <c r="T43" s="63">
        <f t="shared" si="6"/>
        <v>5.4769599999999983</v>
      </c>
      <c r="V43" s="70">
        <f t="shared" si="7"/>
        <v>0</v>
      </c>
      <c r="W43" s="70">
        <f t="shared" si="8"/>
        <v>1.8000000000029104E-4</v>
      </c>
      <c r="X43" s="70">
        <f t="shared" si="9"/>
        <v>-4.2000000000541604E-4</v>
      </c>
      <c r="Y43" s="70">
        <f t="shared" si="10"/>
        <v>4.100000000022419E-4</v>
      </c>
      <c r="Z43" s="70">
        <f t="shared" si="11"/>
        <v>4.100000000022419E-4</v>
      </c>
      <c r="AA43" s="70">
        <f t="shared" si="12"/>
        <v>4.2000000000541604E-4</v>
      </c>
    </row>
    <row r="44" spans="1:27">
      <c r="A44" s="15" t="str">
        <f t="shared" si="1"/>
        <v>AboveG_2011-2015_25-44_Males_Cardiff and Vale UHB</v>
      </c>
      <c r="B44" s="15" t="str">
        <f t="shared" si="2"/>
        <v>Cardiff and Vale_25-44_Males</v>
      </c>
      <c r="C44" s="15" t="s">
        <v>145</v>
      </c>
      <c r="D44" s="15" t="s">
        <v>49</v>
      </c>
      <c r="E44" s="15" t="s">
        <v>21</v>
      </c>
      <c r="F44" s="15" t="s">
        <v>77</v>
      </c>
      <c r="G44" s="63">
        <f>IFERROR(VLOOKUP($B44,'Data above guide'!$A$6:$I$61,G$1,FALSE),IFERROR(VLOOKUP($B44,'Data above guide'!$O$6:$W$33,G$1,FALSE),IFERROR(VLOOKUP($B44,'Data above guide'!$AB$6:$AJ$181,G$1,FALSE),IFERROR(VLOOKUP($B44,'Data above guide'!$AP$6:$AX$93,G$1,FALSE),IFERROR(VLOOKUP($B44,'Data above guide'!$BC$6:$BK$13,G$1,FALSE),VLOOKUP($B44,'Data above guide'!$BP$6:$BX$9,G$1,FALSE))))))*100</f>
        <v>50.624679999999998</v>
      </c>
      <c r="H44" s="63">
        <f>IFERROR(VLOOKUP($B44,'Data above guide'!$A$6:$I$61,H$1,FALSE),IFERROR(VLOOKUP($B44,'Data above guide'!$O$6:$W$33,H$1,FALSE),IFERROR(VLOOKUP($B44,'Data above guide'!$AB$6:$AJ$181,H$1,FALSE),IFERROR(VLOOKUP($B44,'Data above guide'!$AP$6:$AX$93,H$1,FALSE),IFERROR(VLOOKUP($B44,'Data above guide'!$BC$6:$BK$13,H$1,FALSE),VLOOKUP($B44,'Data above guide'!$BP$6:$BX$9,H$1,FALSE))))))*100</f>
        <v>1.6414899999999999</v>
      </c>
      <c r="I44" s="63">
        <f>IFERROR(VLOOKUP($B44,'Data above guide'!$A$6:$I$61,I$1,FALSE),IFERROR(VLOOKUP($B44,'Data above guide'!$O$6:$W$33,I$1,FALSE),IFERROR(VLOOKUP($B44,'Data above guide'!$AB$6:$AJ$181,I$1,FALSE),IFERROR(VLOOKUP($B44,'Data above guide'!$AP$6:$AX$93,I$1,FALSE),IFERROR(VLOOKUP($B44,'Data above guide'!$BC$6:$BK$13,I$1,FALSE),VLOOKUP($B44,'Data above guide'!$BP$6:$BX$9,I$1,FALSE))))))*100</f>
        <v>47.407329999999995</v>
      </c>
      <c r="J44" s="63">
        <f>IFERROR(VLOOKUP($B44,'Data above guide'!$A$6:$I$61,J$1,FALSE),IFERROR(VLOOKUP($B44,'Data above guide'!$O$6:$W$33,J$1,FALSE),IFERROR(VLOOKUP($B44,'Data above guide'!$AB$6:$AJ$181,J$1,FALSE),IFERROR(VLOOKUP($B44,'Data above guide'!$AP$6:$AX$93,J$1,FALSE),IFERROR(VLOOKUP($B44,'Data above guide'!$BC$6:$BK$13,J$1,FALSE),VLOOKUP($B44,'Data above guide'!$BP$6:$BX$9,J$1,FALSE))))))*100</f>
        <v>53.842029999999994</v>
      </c>
      <c r="K44" s="63">
        <f t="shared" si="3"/>
        <v>3.2173499999999962</v>
      </c>
      <c r="L44" s="63">
        <f t="shared" si="4"/>
        <v>3.2173500000000033</v>
      </c>
      <c r="M44" s="15" t="s">
        <v>140</v>
      </c>
      <c r="O44" s="63">
        <f>'Data above guide'!F113*100</f>
        <v>50.624679999999998</v>
      </c>
      <c r="P44" s="63">
        <f>'Data above guide'!G113*100</f>
        <v>1.6413899999999999</v>
      </c>
      <c r="Q44" s="63">
        <f>'Data above guide'!H113*100</f>
        <v>47.407559999999997</v>
      </c>
      <c r="R44" s="63">
        <f>'Data above guide'!I113*100</f>
        <v>53.841810000000002</v>
      </c>
      <c r="S44" s="63">
        <f t="shared" si="5"/>
        <v>3.2171300000000045</v>
      </c>
      <c r="T44" s="63">
        <f t="shared" si="6"/>
        <v>3.2171200000000013</v>
      </c>
      <c r="V44" s="70">
        <f t="shared" si="7"/>
        <v>0</v>
      </c>
      <c r="W44" s="70">
        <f t="shared" si="8"/>
        <v>9.9999999999988987E-5</v>
      </c>
      <c r="X44" s="70">
        <f t="shared" si="9"/>
        <v>-2.3000000000195087E-4</v>
      </c>
      <c r="Y44" s="70">
        <f t="shared" si="10"/>
        <v>2.199999999916713E-4</v>
      </c>
      <c r="Z44" s="70">
        <f t="shared" si="11"/>
        <v>2.199999999916713E-4</v>
      </c>
      <c r="AA44" s="70">
        <f t="shared" si="12"/>
        <v>2.3000000000195087E-4</v>
      </c>
    </row>
    <row r="45" spans="1:27">
      <c r="A45" s="15" t="str">
        <f t="shared" si="1"/>
        <v>AboveG_2011-2015_45-64_Males_Cardiff and Vale UHB</v>
      </c>
      <c r="B45" s="15" t="str">
        <f t="shared" si="2"/>
        <v>Cardiff and Vale_45-64_Males</v>
      </c>
      <c r="C45" s="15" t="s">
        <v>145</v>
      </c>
      <c r="D45" s="15" t="s">
        <v>50</v>
      </c>
      <c r="E45" s="15" t="s">
        <v>21</v>
      </c>
      <c r="F45" s="15" t="s">
        <v>77</v>
      </c>
      <c r="G45" s="63">
        <f>IFERROR(VLOOKUP($B45,'Data above guide'!$A$6:$I$61,G$1,FALSE),IFERROR(VLOOKUP($B45,'Data above guide'!$O$6:$W$33,G$1,FALSE),IFERROR(VLOOKUP($B45,'Data above guide'!$AB$6:$AJ$181,G$1,FALSE),IFERROR(VLOOKUP($B45,'Data above guide'!$AP$6:$AX$93,G$1,FALSE),IFERROR(VLOOKUP($B45,'Data above guide'!$BC$6:$BK$13,G$1,FALSE),VLOOKUP($B45,'Data above guide'!$BP$6:$BX$9,G$1,FALSE))))))*100</f>
        <v>56.777380000000001</v>
      </c>
      <c r="H45" s="63">
        <f>IFERROR(VLOOKUP($B45,'Data above guide'!$A$6:$I$61,H$1,FALSE),IFERROR(VLOOKUP($B45,'Data above guide'!$O$6:$W$33,H$1,FALSE),IFERROR(VLOOKUP($B45,'Data above guide'!$AB$6:$AJ$181,H$1,FALSE),IFERROR(VLOOKUP($B45,'Data above guide'!$AP$6:$AX$93,H$1,FALSE),IFERROR(VLOOKUP($B45,'Data above guide'!$BC$6:$BK$13,H$1,FALSE),VLOOKUP($B45,'Data above guide'!$BP$6:$BX$9,H$1,FALSE))))))*100</f>
        <v>1.53294</v>
      </c>
      <c r="I45" s="63">
        <f>IFERROR(VLOOKUP($B45,'Data above guide'!$A$6:$I$61,I$1,FALSE),IFERROR(VLOOKUP($B45,'Data above guide'!$O$6:$W$33,I$1,FALSE),IFERROR(VLOOKUP($B45,'Data above guide'!$AB$6:$AJ$181,I$1,FALSE),IFERROR(VLOOKUP($B45,'Data above guide'!$AP$6:$AX$93,I$1,FALSE),IFERROR(VLOOKUP($B45,'Data above guide'!$BC$6:$BK$13,I$1,FALSE),VLOOKUP($B45,'Data above guide'!$BP$6:$BX$9,I$1,FALSE))))))*100</f>
        <v>53.772790000000001</v>
      </c>
      <c r="J45" s="63">
        <f>IFERROR(VLOOKUP($B45,'Data above guide'!$A$6:$I$61,J$1,FALSE),IFERROR(VLOOKUP($B45,'Data above guide'!$O$6:$W$33,J$1,FALSE),IFERROR(VLOOKUP($B45,'Data above guide'!$AB$6:$AJ$181,J$1,FALSE),IFERROR(VLOOKUP($B45,'Data above guide'!$AP$6:$AX$93,J$1,FALSE),IFERROR(VLOOKUP($B45,'Data above guide'!$BC$6:$BK$13,J$1,FALSE),VLOOKUP($B45,'Data above guide'!$BP$6:$BX$9,J$1,FALSE))))))*100</f>
        <v>59.781959999999998</v>
      </c>
      <c r="K45" s="63">
        <f t="shared" si="3"/>
        <v>3.0045799999999971</v>
      </c>
      <c r="L45" s="63">
        <f t="shared" si="4"/>
        <v>3.0045900000000003</v>
      </c>
      <c r="M45" s="15" t="s">
        <v>140</v>
      </c>
      <c r="O45" s="63">
        <f>'Data above guide'!F114*100</f>
        <v>56.777380000000001</v>
      </c>
      <c r="P45" s="63">
        <f>'Data above guide'!G114*100</f>
        <v>1.53288</v>
      </c>
      <c r="Q45" s="63">
        <f>'Data above guide'!H114*100</f>
        <v>53.772929999999995</v>
      </c>
      <c r="R45" s="63">
        <f>'Data above guide'!I114*100</f>
        <v>59.781819999999996</v>
      </c>
      <c r="S45" s="63">
        <f t="shared" si="5"/>
        <v>3.0044399999999953</v>
      </c>
      <c r="T45" s="63">
        <f t="shared" si="6"/>
        <v>3.0044500000000056</v>
      </c>
      <c r="V45" s="70">
        <f t="shared" si="7"/>
        <v>0</v>
      </c>
      <c r="W45" s="70">
        <f t="shared" si="8"/>
        <v>5.9999999999948983E-5</v>
      </c>
      <c r="X45" s="70">
        <f t="shared" si="9"/>
        <v>-1.3999999999469992E-4</v>
      </c>
      <c r="Y45" s="70">
        <f t="shared" si="10"/>
        <v>1.4000000000180535E-4</v>
      </c>
      <c r="Z45" s="70">
        <f t="shared" si="11"/>
        <v>1.4000000000180535E-4</v>
      </c>
      <c r="AA45" s="70">
        <f t="shared" si="12"/>
        <v>1.3999999999469992E-4</v>
      </c>
    </row>
    <row r="46" spans="1:27">
      <c r="A46" s="15" t="str">
        <f t="shared" si="1"/>
        <v>AboveG_2011-2015_65+_Males_Cardiff and Vale UHB</v>
      </c>
      <c r="B46" s="15" t="str">
        <f t="shared" si="2"/>
        <v>Cardiff and Vale_65+_Males</v>
      </c>
      <c r="C46" s="15" t="s">
        <v>145</v>
      </c>
      <c r="D46" s="15" t="s">
        <v>43</v>
      </c>
      <c r="E46" s="15" t="s">
        <v>21</v>
      </c>
      <c r="F46" s="15" t="s">
        <v>77</v>
      </c>
      <c r="G46" s="63">
        <f>IFERROR(VLOOKUP($B46,'Data above guide'!$A$6:$I$61,G$1,FALSE),IFERROR(VLOOKUP($B46,'Data above guide'!$O$6:$W$33,G$1,FALSE),IFERROR(VLOOKUP($B46,'Data above guide'!$AB$6:$AJ$181,G$1,FALSE),IFERROR(VLOOKUP($B46,'Data above guide'!$AP$6:$AX$93,G$1,FALSE),IFERROR(VLOOKUP($B46,'Data above guide'!$BC$6:$BK$13,G$1,FALSE),VLOOKUP($B46,'Data above guide'!$BP$6:$BX$9,G$1,FALSE))))))*100</f>
        <v>37.675269999999998</v>
      </c>
      <c r="H46" s="63">
        <f>IFERROR(VLOOKUP($B46,'Data above guide'!$A$6:$I$61,H$1,FALSE),IFERROR(VLOOKUP($B46,'Data above guide'!$O$6:$W$33,H$1,FALSE),IFERROR(VLOOKUP($B46,'Data above guide'!$AB$6:$AJ$181,H$1,FALSE),IFERROR(VLOOKUP($B46,'Data above guide'!$AP$6:$AX$93,H$1,FALSE),IFERROR(VLOOKUP($B46,'Data above guide'!$BC$6:$BK$13,H$1,FALSE),VLOOKUP($B46,'Data above guide'!$BP$6:$BX$9,H$1,FALSE))))))*100</f>
        <v>1.66239</v>
      </c>
      <c r="I46" s="63">
        <f>IFERROR(VLOOKUP($B46,'Data above guide'!$A$6:$I$61,I$1,FALSE),IFERROR(VLOOKUP($B46,'Data above guide'!$O$6:$W$33,I$1,FALSE),IFERROR(VLOOKUP($B46,'Data above guide'!$AB$6:$AJ$181,I$1,FALSE),IFERROR(VLOOKUP($B46,'Data above guide'!$AP$6:$AX$93,I$1,FALSE),IFERROR(VLOOKUP($B46,'Data above guide'!$BC$6:$BK$13,I$1,FALSE),VLOOKUP($B46,'Data above guide'!$BP$6:$BX$9,I$1,FALSE))))))*100</f>
        <v>34.41695</v>
      </c>
      <c r="J46" s="63">
        <f>IFERROR(VLOOKUP($B46,'Data above guide'!$A$6:$I$61,J$1,FALSE),IFERROR(VLOOKUP($B46,'Data above guide'!$O$6:$W$33,J$1,FALSE),IFERROR(VLOOKUP($B46,'Data above guide'!$AB$6:$AJ$181,J$1,FALSE),IFERROR(VLOOKUP($B46,'Data above guide'!$AP$6:$AX$93,J$1,FALSE),IFERROR(VLOOKUP($B46,'Data above guide'!$BC$6:$BK$13,J$1,FALSE),VLOOKUP($B46,'Data above guide'!$BP$6:$BX$9,J$1,FALSE))))))*100</f>
        <v>40.933589999999995</v>
      </c>
      <c r="K46" s="63">
        <f t="shared" si="3"/>
        <v>3.2583199999999977</v>
      </c>
      <c r="L46" s="63">
        <f t="shared" si="4"/>
        <v>3.2583199999999977</v>
      </c>
      <c r="M46" s="15" t="s">
        <v>140</v>
      </c>
      <c r="O46" s="63">
        <f>'Data above guide'!F115*100</f>
        <v>37.675269999999998</v>
      </c>
      <c r="P46" s="63">
        <f>'Data above guide'!G115*100</f>
        <v>1.66246</v>
      </c>
      <c r="Q46" s="63">
        <f>'Data above guide'!H115*100</f>
        <v>34.416849999999997</v>
      </c>
      <c r="R46" s="63">
        <f>'Data above guide'!I115*100</f>
        <v>40.933689999999999</v>
      </c>
      <c r="S46" s="63">
        <f t="shared" si="5"/>
        <v>3.258420000000001</v>
      </c>
      <c r="T46" s="63">
        <f t="shared" si="6"/>
        <v>3.258420000000001</v>
      </c>
      <c r="V46" s="70">
        <f t="shared" si="7"/>
        <v>0</v>
      </c>
      <c r="W46" s="70">
        <f t="shared" si="8"/>
        <v>-7.0000000000014495E-5</v>
      </c>
      <c r="X46" s="70">
        <f t="shared" si="9"/>
        <v>1.0000000000331966E-4</v>
      </c>
      <c r="Y46" s="70">
        <f t="shared" si="10"/>
        <v>-1.0000000000331966E-4</v>
      </c>
      <c r="Z46" s="70">
        <f t="shared" si="11"/>
        <v>-1.0000000000331966E-4</v>
      </c>
      <c r="AA46" s="70">
        <f t="shared" si="12"/>
        <v>-1.0000000000331966E-4</v>
      </c>
    </row>
    <row r="47" spans="1:27">
      <c r="A47" s="15" t="str">
        <f t="shared" si="1"/>
        <v>AboveG_2011-2015_16-24_Females_Cardiff and Vale UHB</v>
      </c>
      <c r="B47" s="15" t="str">
        <f t="shared" si="2"/>
        <v>Cardiff and Vale_16-24_Females</v>
      </c>
      <c r="C47" s="15" t="s">
        <v>145</v>
      </c>
      <c r="D47" s="15" t="s">
        <v>48</v>
      </c>
      <c r="E47" s="15" t="s">
        <v>120</v>
      </c>
      <c r="F47" s="15" t="s">
        <v>77</v>
      </c>
      <c r="G47" s="63">
        <f>IFERROR(VLOOKUP($B47,'Data above guide'!$A$6:$I$61,G$1,FALSE),IFERROR(VLOOKUP($B47,'Data above guide'!$O$6:$W$33,G$1,FALSE),IFERROR(VLOOKUP($B47,'Data above guide'!$AB$6:$AJ$181,G$1,FALSE),IFERROR(VLOOKUP($B47,'Data above guide'!$AP$6:$AX$93,G$1,FALSE),IFERROR(VLOOKUP($B47,'Data above guide'!$BC$6:$BK$13,G$1,FALSE),VLOOKUP($B47,'Data above guide'!$BP$6:$BX$9,G$1,FALSE))))))*100</f>
        <v>38.753189999999996</v>
      </c>
      <c r="H47" s="63">
        <f>IFERROR(VLOOKUP($B47,'Data above guide'!$A$6:$I$61,H$1,FALSE),IFERROR(VLOOKUP($B47,'Data above guide'!$O$6:$W$33,H$1,FALSE),IFERROR(VLOOKUP($B47,'Data above guide'!$AB$6:$AJ$181,H$1,FALSE),IFERROR(VLOOKUP($B47,'Data above guide'!$AP$6:$AX$93,H$1,FALSE),IFERROR(VLOOKUP($B47,'Data above guide'!$BC$6:$BK$13,H$1,FALSE),VLOOKUP($B47,'Data above guide'!$BP$6:$BX$9,H$1,FALSE))))))*100</f>
        <v>2.6936800000000001</v>
      </c>
      <c r="I47" s="63">
        <f>IFERROR(VLOOKUP($B47,'Data above guide'!$A$6:$I$61,I$1,FALSE),IFERROR(VLOOKUP($B47,'Data above guide'!$O$6:$W$33,I$1,FALSE),IFERROR(VLOOKUP($B47,'Data above guide'!$AB$6:$AJ$181,I$1,FALSE),IFERROR(VLOOKUP($B47,'Data above guide'!$AP$6:$AX$93,I$1,FALSE),IFERROR(VLOOKUP($B47,'Data above guide'!$BC$6:$BK$13,I$1,FALSE),VLOOKUP($B47,'Data above guide'!$BP$6:$BX$9,I$1,FALSE))))))*100</f>
        <v>33.473520000000001</v>
      </c>
      <c r="J47" s="63">
        <f>IFERROR(VLOOKUP($B47,'Data above guide'!$A$6:$I$61,J$1,FALSE),IFERROR(VLOOKUP($B47,'Data above guide'!$O$6:$W$33,J$1,FALSE),IFERROR(VLOOKUP($B47,'Data above guide'!$AB$6:$AJ$181,J$1,FALSE),IFERROR(VLOOKUP($B47,'Data above guide'!$AP$6:$AX$93,J$1,FALSE),IFERROR(VLOOKUP($B47,'Data above guide'!$BC$6:$BK$13,J$1,FALSE),VLOOKUP($B47,'Data above guide'!$BP$6:$BX$9,J$1,FALSE))))))*100</f>
        <v>44.032859999999999</v>
      </c>
      <c r="K47" s="63">
        <f t="shared" si="3"/>
        <v>5.279670000000003</v>
      </c>
      <c r="L47" s="63">
        <f t="shared" si="4"/>
        <v>5.2796699999999959</v>
      </c>
      <c r="M47" s="15" t="s">
        <v>140</v>
      </c>
      <c r="O47" s="63">
        <f>'Data above guide'!F116*100</f>
        <v>38.753189999999996</v>
      </c>
      <c r="P47" s="63">
        <f>'Data above guide'!G116*100</f>
        <v>2.6936100000000001</v>
      </c>
      <c r="Q47" s="63">
        <f>'Data above guide'!H116*100</f>
        <v>33.473710000000004</v>
      </c>
      <c r="R47" s="63">
        <f>'Data above guide'!I116*100</f>
        <v>44.032670000000003</v>
      </c>
      <c r="S47" s="63">
        <f t="shared" si="5"/>
        <v>5.2794800000000066</v>
      </c>
      <c r="T47" s="63">
        <f t="shared" si="6"/>
        <v>5.2794799999999924</v>
      </c>
      <c r="V47" s="70">
        <f t="shared" si="7"/>
        <v>0</v>
      </c>
      <c r="W47" s="70">
        <f t="shared" si="8"/>
        <v>7.0000000000014495E-5</v>
      </c>
      <c r="X47" s="70">
        <f t="shared" si="9"/>
        <v>-1.9000000000346517E-4</v>
      </c>
      <c r="Y47" s="70">
        <f t="shared" si="10"/>
        <v>1.8999999999635975E-4</v>
      </c>
      <c r="Z47" s="70">
        <f t="shared" si="11"/>
        <v>1.8999999999635975E-4</v>
      </c>
      <c r="AA47" s="70">
        <f t="shared" si="12"/>
        <v>1.9000000000346517E-4</v>
      </c>
    </row>
    <row r="48" spans="1:27">
      <c r="A48" s="15" t="str">
        <f t="shared" si="1"/>
        <v>AboveG_2011-2015_25-44_Females_Cardiff and Vale UHB</v>
      </c>
      <c r="B48" s="15" t="str">
        <f t="shared" si="2"/>
        <v>Cardiff and Vale_25-44_Females</v>
      </c>
      <c r="C48" s="15" t="s">
        <v>145</v>
      </c>
      <c r="D48" s="15" t="s">
        <v>49</v>
      </c>
      <c r="E48" s="15" t="s">
        <v>120</v>
      </c>
      <c r="F48" s="15" t="s">
        <v>77</v>
      </c>
      <c r="G48" s="63">
        <f>IFERROR(VLOOKUP($B48,'Data above guide'!$A$6:$I$61,G$1,FALSE),IFERROR(VLOOKUP($B48,'Data above guide'!$O$6:$W$33,G$1,FALSE),IFERROR(VLOOKUP($B48,'Data above guide'!$AB$6:$AJ$181,G$1,FALSE),IFERROR(VLOOKUP($B48,'Data above guide'!$AP$6:$AX$93,G$1,FALSE),IFERROR(VLOOKUP($B48,'Data above guide'!$BC$6:$BK$13,G$1,FALSE),VLOOKUP($B48,'Data above guide'!$BP$6:$BX$9,G$1,FALSE))))))*100</f>
        <v>43.483339999999998</v>
      </c>
      <c r="H48" s="63">
        <f>IFERROR(VLOOKUP($B48,'Data above guide'!$A$6:$I$61,H$1,FALSE),IFERROR(VLOOKUP($B48,'Data above guide'!$O$6:$W$33,H$1,FALSE),IFERROR(VLOOKUP($B48,'Data above guide'!$AB$6:$AJ$181,H$1,FALSE),IFERROR(VLOOKUP($B48,'Data above guide'!$AP$6:$AX$93,H$1,FALSE),IFERROR(VLOOKUP($B48,'Data above guide'!$BC$6:$BK$13,H$1,FALSE),VLOOKUP($B48,'Data above guide'!$BP$6:$BX$9,H$1,FALSE))))))*100</f>
        <v>1.41089</v>
      </c>
      <c r="I48" s="63">
        <f>IFERROR(VLOOKUP($B48,'Data above guide'!$A$6:$I$61,I$1,FALSE),IFERROR(VLOOKUP($B48,'Data above guide'!$O$6:$W$33,I$1,FALSE),IFERROR(VLOOKUP($B48,'Data above guide'!$AB$6:$AJ$181,I$1,FALSE),IFERROR(VLOOKUP($B48,'Data above guide'!$AP$6:$AX$93,I$1,FALSE),IFERROR(VLOOKUP($B48,'Data above guide'!$BC$6:$BK$13,I$1,FALSE),VLOOKUP($B48,'Data above guide'!$BP$6:$BX$9,I$1,FALSE))))))*100</f>
        <v>40.717959999999998</v>
      </c>
      <c r="J48" s="63">
        <f>IFERROR(VLOOKUP($B48,'Data above guide'!$A$6:$I$61,J$1,FALSE),IFERROR(VLOOKUP($B48,'Data above guide'!$O$6:$W$33,J$1,FALSE),IFERROR(VLOOKUP($B48,'Data above guide'!$AB$6:$AJ$181,J$1,FALSE),IFERROR(VLOOKUP($B48,'Data above guide'!$AP$6:$AX$93,J$1,FALSE),IFERROR(VLOOKUP($B48,'Data above guide'!$BC$6:$BK$13,J$1,FALSE),VLOOKUP($B48,'Data above guide'!$BP$6:$BX$9,J$1,FALSE))))))*100</f>
        <v>46.248719999999999</v>
      </c>
      <c r="K48" s="63">
        <f t="shared" si="3"/>
        <v>2.7653800000000004</v>
      </c>
      <c r="L48" s="63">
        <f t="shared" si="4"/>
        <v>2.7653800000000004</v>
      </c>
      <c r="M48" s="15" t="s">
        <v>140</v>
      </c>
      <c r="O48" s="63">
        <f>'Data above guide'!F117*100</f>
        <v>43.483339999999998</v>
      </c>
      <c r="P48" s="63">
        <f>'Data above guide'!G117*100</f>
        <v>1.41079</v>
      </c>
      <c r="Q48" s="63">
        <f>'Data above guide'!H117*100</f>
        <v>40.71819</v>
      </c>
      <c r="R48" s="63">
        <f>'Data above guide'!I117*100</f>
        <v>46.248489999999997</v>
      </c>
      <c r="S48" s="63">
        <f t="shared" si="5"/>
        <v>2.7651499999999984</v>
      </c>
      <c r="T48" s="63">
        <f t="shared" si="6"/>
        <v>2.7651499999999984</v>
      </c>
      <c r="V48" s="70">
        <f t="shared" si="7"/>
        <v>0</v>
      </c>
      <c r="W48" s="70">
        <f t="shared" si="8"/>
        <v>9.9999999999988987E-5</v>
      </c>
      <c r="X48" s="70">
        <f t="shared" si="9"/>
        <v>-2.3000000000195087E-4</v>
      </c>
      <c r="Y48" s="70">
        <f t="shared" si="10"/>
        <v>2.3000000000195087E-4</v>
      </c>
      <c r="Z48" s="70">
        <f t="shared" si="11"/>
        <v>2.3000000000195087E-4</v>
      </c>
      <c r="AA48" s="70">
        <f t="shared" si="12"/>
        <v>2.3000000000195087E-4</v>
      </c>
    </row>
    <row r="49" spans="1:27">
      <c r="A49" s="15" t="str">
        <f t="shared" si="1"/>
        <v>AboveG_2011-2015_45-64_Females_Cardiff and Vale UHB</v>
      </c>
      <c r="B49" s="15" t="str">
        <f t="shared" si="2"/>
        <v>Cardiff and Vale_45-64_Females</v>
      </c>
      <c r="C49" s="15" t="s">
        <v>145</v>
      </c>
      <c r="D49" s="15" t="s">
        <v>50</v>
      </c>
      <c r="E49" s="15" t="s">
        <v>120</v>
      </c>
      <c r="F49" s="15" t="s">
        <v>77</v>
      </c>
      <c r="G49" s="63">
        <f>IFERROR(VLOOKUP($B49,'Data above guide'!$A$6:$I$61,G$1,FALSE),IFERROR(VLOOKUP($B49,'Data above guide'!$O$6:$W$33,G$1,FALSE),IFERROR(VLOOKUP($B49,'Data above guide'!$AB$6:$AJ$181,G$1,FALSE),IFERROR(VLOOKUP($B49,'Data above guide'!$AP$6:$AX$93,G$1,FALSE),IFERROR(VLOOKUP($B49,'Data above guide'!$BC$6:$BK$13,G$1,FALSE),VLOOKUP($B49,'Data above guide'!$BP$6:$BX$9,G$1,FALSE))))))*100</f>
        <v>46.442660000000004</v>
      </c>
      <c r="H49" s="63">
        <f>IFERROR(VLOOKUP($B49,'Data above guide'!$A$6:$I$61,H$1,FALSE),IFERROR(VLOOKUP($B49,'Data above guide'!$O$6:$W$33,H$1,FALSE),IFERROR(VLOOKUP($B49,'Data above guide'!$AB$6:$AJ$181,H$1,FALSE),IFERROR(VLOOKUP($B49,'Data above guide'!$AP$6:$AX$93,H$1,FALSE),IFERROR(VLOOKUP($B49,'Data above guide'!$BC$6:$BK$13,H$1,FALSE),VLOOKUP($B49,'Data above guide'!$BP$6:$BX$9,H$1,FALSE))))))*100</f>
        <v>1.42215</v>
      </c>
      <c r="I49" s="63">
        <f>IFERROR(VLOOKUP($B49,'Data above guide'!$A$6:$I$61,I$1,FALSE),IFERROR(VLOOKUP($B49,'Data above guide'!$O$6:$W$33,I$1,FALSE),IFERROR(VLOOKUP($B49,'Data above guide'!$AB$6:$AJ$181,I$1,FALSE),IFERROR(VLOOKUP($B49,'Data above guide'!$AP$6:$AX$93,I$1,FALSE),IFERROR(VLOOKUP($B49,'Data above guide'!$BC$6:$BK$13,I$1,FALSE),VLOOKUP($B49,'Data above guide'!$BP$6:$BX$9,I$1,FALSE))))))*100</f>
        <v>43.655230000000003</v>
      </c>
      <c r="J49" s="63">
        <f>IFERROR(VLOOKUP($B49,'Data above guide'!$A$6:$I$61,J$1,FALSE),IFERROR(VLOOKUP($B49,'Data above guide'!$O$6:$W$33,J$1,FALSE),IFERROR(VLOOKUP($B49,'Data above guide'!$AB$6:$AJ$181,J$1,FALSE),IFERROR(VLOOKUP($B49,'Data above guide'!$AP$6:$AX$93,J$1,FALSE),IFERROR(VLOOKUP($B49,'Data above guide'!$BC$6:$BK$13,J$1,FALSE),VLOOKUP($B49,'Data above guide'!$BP$6:$BX$9,J$1,FALSE))))))*100</f>
        <v>49.2301</v>
      </c>
      <c r="K49" s="63">
        <f t="shared" si="3"/>
        <v>2.7874399999999966</v>
      </c>
      <c r="L49" s="63">
        <f t="shared" si="4"/>
        <v>2.7874300000000005</v>
      </c>
      <c r="M49" s="15" t="s">
        <v>140</v>
      </c>
      <c r="O49" s="63">
        <f>'Data above guide'!F118*100</f>
        <v>46.442660000000004</v>
      </c>
      <c r="P49" s="63">
        <f>'Data above guide'!G118*100</f>
        <v>1.42204</v>
      </c>
      <c r="Q49" s="63">
        <f>'Data above guide'!H118*100</f>
        <v>43.655470000000001</v>
      </c>
      <c r="R49" s="63">
        <f>'Data above guide'!I118*100</f>
        <v>49.229849999999999</v>
      </c>
      <c r="S49" s="63">
        <f t="shared" si="5"/>
        <v>2.7871899999999954</v>
      </c>
      <c r="T49" s="63">
        <f t="shared" si="6"/>
        <v>2.7871900000000025</v>
      </c>
      <c r="V49" s="70">
        <f t="shared" si="7"/>
        <v>0</v>
      </c>
      <c r="W49" s="70">
        <f t="shared" si="8"/>
        <v>1.100000000000545E-4</v>
      </c>
      <c r="X49" s="70">
        <f t="shared" si="9"/>
        <v>-2.3999999999801958E-4</v>
      </c>
      <c r="Y49" s="70">
        <f t="shared" si="10"/>
        <v>2.5000000000119371E-4</v>
      </c>
      <c r="Z49" s="70">
        <f t="shared" si="11"/>
        <v>2.5000000000119371E-4</v>
      </c>
      <c r="AA49" s="70">
        <f t="shared" si="12"/>
        <v>2.3999999999801958E-4</v>
      </c>
    </row>
    <row r="50" spans="1:27">
      <c r="A50" s="15" t="str">
        <f t="shared" si="1"/>
        <v>AboveG_2011-2015_65+_Females_Cardiff and Vale UHB</v>
      </c>
      <c r="B50" s="15" t="str">
        <f t="shared" si="2"/>
        <v>Cardiff and Vale_65+_Females</v>
      </c>
      <c r="C50" s="15" t="s">
        <v>145</v>
      </c>
      <c r="D50" s="15" t="s">
        <v>43</v>
      </c>
      <c r="E50" s="15" t="s">
        <v>120</v>
      </c>
      <c r="F50" s="15" t="s">
        <v>77</v>
      </c>
      <c r="G50" s="63">
        <f>IFERROR(VLOOKUP($B50,'Data above guide'!$A$6:$I$61,G$1,FALSE),IFERROR(VLOOKUP($B50,'Data above guide'!$O$6:$W$33,G$1,FALSE),IFERROR(VLOOKUP($B50,'Data above guide'!$AB$6:$AJ$181,G$1,FALSE),IFERROR(VLOOKUP($B50,'Data above guide'!$AP$6:$AX$93,G$1,FALSE),IFERROR(VLOOKUP($B50,'Data above guide'!$BC$6:$BK$13,G$1,FALSE),VLOOKUP($B50,'Data above guide'!$BP$6:$BX$9,G$1,FALSE))))))*100</f>
        <v>20.61373</v>
      </c>
      <c r="H50" s="63">
        <f>IFERROR(VLOOKUP($B50,'Data above guide'!$A$6:$I$61,H$1,FALSE),IFERROR(VLOOKUP($B50,'Data above guide'!$O$6:$W$33,H$1,FALSE),IFERROR(VLOOKUP($B50,'Data above guide'!$AB$6:$AJ$181,H$1,FALSE),IFERROR(VLOOKUP($B50,'Data above guide'!$AP$6:$AX$93,H$1,FALSE),IFERROR(VLOOKUP($B50,'Data above guide'!$BC$6:$BK$13,H$1,FALSE),VLOOKUP($B50,'Data above guide'!$BP$6:$BX$9,H$1,FALSE))))))*100</f>
        <v>1.26084</v>
      </c>
      <c r="I50" s="63">
        <f>IFERROR(VLOOKUP($B50,'Data above guide'!$A$6:$I$61,I$1,FALSE),IFERROR(VLOOKUP($B50,'Data above guide'!$O$6:$W$33,I$1,FALSE),IFERROR(VLOOKUP($B50,'Data above guide'!$AB$6:$AJ$181,I$1,FALSE),IFERROR(VLOOKUP($B50,'Data above guide'!$AP$6:$AX$93,I$1,FALSE),IFERROR(VLOOKUP($B50,'Data above guide'!$BC$6:$BK$13,I$1,FALSE),VLOOKUP($B50,'Data above guide'!$BP$6:$BX$9,I$1,FALSE))))))*100</f>
        <v>18.142440000000001</v>
      </c>
      <c r="J50" s="63">
        <f>IFERROR(VLOOKUP($B50,'Data above guide'!$A$6:$I$61,J$1,FALSE),IFERROR(VLOOKUP($B50,'Data above guide'!$O$6:$W$33,J$1,FALSE),IFERROR(VLOOKUP($B50,'Data above guide'!$AB$6:$AJ$181,J$1,FALSE),IFERROR(VLOOKUP($B50,'Data above guide'!$AP$6:$AX$93,J$1,FALSE),IFERROR(VLOOKUP($B50,'Data above guide'!$BC$6:$BK$13,J$1,FALSE),VLOOKUP($B50,'Data above guide'!$BP$6:$BX$9,J$1,FALSE))))))*100</f>
        <v>23.08501</v>
      </c>
      <c r="K50" s="63">
        <f t="shared" si="3"/>
        <v>2.4712800000000001</v>
      </c>
      <c r="L50" s="63">
        <f t="shared" si="4"/>
        <v>2.4712899999999998</v>
      </c>
      <c r="M50" s="15" t="s">
        <v>140</v>
      </c>
      <c r="O50" s="63">
        <f>'Data above guide'!F119*100</f>
        <v>20.61373</v>
      </c>
      <c r="P50" s="63">
        <f>'Data above guide'!G119*100</f>
        <v>1.2608599999999999</v>
      </c>
      <c r="Q50" s="63">
        <f>'Data above guide'!H119*100</f>
        <v>18.14245</v>
      </c>
      <c r="R50" s="63">
        <f>'Data above guide'!I119*100</f>
        <v>23.08501</v>
      </c>
      <c r="S50" s="63">
        <f t="shared" si="5"/>
        <v>2.4712800000000001</v>
      </c>
      <c r="T50" s="63">
        <f t="shared" si="6"/>
        <v>2.4712800000000001</v>
      </c>
      <c r="V50" s="70">
        <f t="shared" si="7"/>
        <v>0</v>
      </c>
      <c r="W50" s="70">
        <f t="shared" si="8"/>
        <v>-1.9999999999908979E-5</v>
      </c>
      <c r="X50" s="70">
        <f t="shared" si="9"/>
        <v>-9.9999999996214228E-6</v>
      </c>
      <c r="Y50" s="70">
        <f t="shared" si="10"/>
        <v>0</v>
      </c>
      <c r="Z50" s="70">
        <f t="shared" si="11"/>
        <v>0</v>
      </c>
      <c r="AA50" s="70">
        <f t="shared" si="12"/>
        <v>9.9999999996214228E-6</v>
      </c>
    </row>
    <row r="51" spans="1:27">
      <c r="A51" s="15" t="str">
        <f t="shared" si="1"/>
        <v>AboveG_2011-2015_16-24_Males_Aneurin Bevan UHB</v>
      </c>
      <c r="B51" s="15" t="str">
        <f t="shared" si="2"/>
        <v>Aneurin Bevan_16-24_Males</v>
      </c>
      <c r="C51" s="15" t="s">
        <v>146</v>
      </c>
      <c r="D51" s="15" t="s">
        <v>48</v>
      </c>
      <c r="E51" s="15" t="s">
        <v>21</v>
      </c>
      <c r="F51" s="15" t="s">
        <v>77</v>
      </c>
      <c r="G51" s="63">
        <f>IFERROR(VLOOKUP($B51,'Data above guide'!$A$6:$I$61,G$1,FALSE),IFERROR(VLOOKUP($B51,'Data above guide'!$O$6:$W$33,G$1,FALSE),IFERROR(VLOOKUP($B51,'Data above guide'!$AB$6:$AJ$181,G$1,FALSE),IFERROR(VLOOKUP($B51,'Data above guide'!$AP$6:$AX$93,G$1,FALSE),IFERROR(VLOOKUP($B51,'Data above guide'!$BC$6:$BK$13,G$1,FALSE),VLOOKUP($B51,'Data above guide'!$BP$6:$BX$9,G$1,FALSE))))))*100</f>
        <v>34.267150000000001</v>
      </c>
      <c r="H51" s="63">
        <f>IFERROR(VLOOKUP($B51,'Data above guide'!$A$6:$I$61,H$1,FALSE),IFERROR(VLOOKUP($B51,'Data above guide'!$O$6:$W$33,H$1,FALSE),IFERROR(VLOOKUP($B51,'Data above guide'!$AB$6:$AJ$181,H$1,FALSE),IFERROR(VLOOKUP($B51,'Data above guide'!$AP$6:$AX$93,H$1,FALSE),IFERROR(VLOOKUP($B51,'Data above guide'!$BC$6:$BK$13,H$1,FALSE),VLOOKUP($B51,'Data above guide'!$BP$6:$BX$9,H$1,FALSE))))))*100</f>
        <v>1.7893399999999999</v>
      </c>
      <c r="I51" s="63">
        <f>IFERROR(VLOOKUP($B51,'Data above guide'!$A$6:$I$61,I$1,FALSE),IFERROR(VLOOKUP($B51,'Data above guide'!$O$6:$W$33,I$1,FALSE),IFERROR(VLOOKUP($B51,'Data above guide'!$AB$6:$AJ$181,I$1,FALSE),IFERROR(VLOOKUP($B51,'Data above guide'!$AP$6:$AX$93,I$1,FALSE),IFERROR(VLOOKUP($B51,'Data above guide'!$BC$6:$BK$13,I$1,FALSE),VLOOKUP($B51,'Data above guide'!$BP$6:$BX$9,I$1,FALSE))))))*100</f>
        <v>30.760009999999998</v>
      </c>
      <c r="J51" s="63">
        <f>IFERROR(VLOOKUP($B51,'Data above guide'!$A$6:$I$61,J$1,FALSE),IFERROR(VLOOKUP($B51,'Data above guide'!$O$6:$W$33,J$1,FALSE),IFERROR(VLOOKUP($B51,'Data above guide'!$AB$6:$AJ$181,J$1,FALSE),IFERROR(VLOOKUP($B51,'Data above guide'!$AP$6:$AX$93,J$1,FALSE),IFERROR(VLOOKUP($B51,'Data above guide'!$BC$6:$BK$13,J$1,FALSE),VLOOKUP($B51,'Data above guide'!$BP$6:$BX$9,J$1,FALSE))))))*100</f>
        <v>37.774290000000001</v>
      </c>
      <c r="K51" s="63">
        <f t="shared" si="3"/>
        <v>3.5071399999999997</v>
      </c>
      <c r="L51" s="63">
        <f t="shared" si="4"/>
        <v>3.5071400000000033</v>
      </c>
      <c r="M51" s="15" t="s">
        <v>140</v>
      </c>
      <c r="O51" s="63">
        <f>'Data above guide'!F120*100</f>
        <v>34.267150000000001</v>
      </c>
      <c r="P51" s="63">
        <f>'Data above guide'!G120*100</f>
        <v>1.7894299999999999</v>
      </c>
      <c r="Q51" s="63">
        <f>'Data above guide'!H120*100</f>
        <v>30.759869999999999</v>
      </c>
      <c r="R51" s="63">
        <f>'Data above guide'!I120*100</f>
        <v>37.774419999999999</v>
      </c>
      <c r="S51" s="63">
        <f t="shared" si="5"/>
        <v>3.5072699999999983</v>
      </c>
      <c r="T51" s="63">
        <f t="shared" si="6"/>
        <v>3.5072800000000015</v>
      </c>
      <c r="V51" s="70">
        <f t="shared" si="7"/>
        <v>0</v>
      </c>
      <c r="W51" s="70">
        <f t="shared" si="8"/>
        <v>-8.9999999999923475E-5</v>
      </c>
      <c r="X51" s="70">
        <f t="shared" si="9"/>
        <v>1.3999999999825263E-4</v>
      </c>
      <c r="Y51" s="70">
        <f t="shared" si="10"/>
        <v>-1.2999999999863121E-4</v>
      </c>
      <c r="Z51" s="70">
        <f t="shared" si="11"/>
        <v>-1.2999999999863121E-4</v>
      </c>
      <c r="AA51" s="70">
        <f t="shared" si="12"/>
        <v>-1.3999999999825263E-4</v>
      </c>
    </row>
    <row r="52" spans="1:27">
      <c r="A52" s="15" t="str">
        <f t="shared" si="1"/>
        <v>AboveG_2011-2015_25-44_Males_Aneurin Bevan UHB</v>
      </c>
      <c r="B52" s="15" t="str">
        <f t="shared" si="2"/>
        <v>Aneurin Bevan_25-44_Males</v>
      </c>
      <c r="C52" s="15" t="s">
        <v>146</v>
      </c>
      <c r="D52" s="15" t="s">
        <v>49</v>
      </c>
      <c r="E52" s="15" t="s">
        <v>21</v>
      </c>
      <c r="F52" s="15" t="s">
        <v>77</v>
      </c>
      <c r="G52" s="63">
        <f>IFERROR(VLOOKUP($B52,'Data above guide'!$A$6:$I$61,G$1,FALSE),IFERROR(VLOOKUP($B52,'Data above guide'!$O$6:$W$33,G$1,FALSE),IFERROR(VLOOKUP($B52,'Data above guide'!$AB$6:$AJ$181,G$1,FALSE),IFERROR(VLOOKUP($B52,'Data above guide'!$AP$6:$AX$93,G$1,FALSE),IFERROR(VLOOKUP($B52,'Data above guide'!$BC$6:$BK$13,G$1,FALSE),VLOOKUP($B52,'Data above guide'!$BP$6:$BX$9,G$1,FALSE))))))*100</f>
        <v>53.057980000000008</v>
      </c>
      <c r="H52" s="63">
        <f>IFERROR(VLOOKUP($B52,'Data above guide'!$A$6:$I$61,H$1,FALSE),IFERROR(VLOOKUP($B52,'Data above guide'!$O$6:$W$33,H$1,FALSE),IFERROR(VLOOKUP($B52,'Data above guide'!$AB$6:$AJ$181,H$1,FALSE),IFERROR(VLOOKUP($B52,'Data above guide'!$AP$6:$AX$93,H$1,FALSE),IFERROR(VLOOKUP($B52,'Data above guide'!$BC$6:$BK$13,H$1,FALSE),VLOOKUP($B52,'Data above guide'!$BP$6:$BX$9,H$1,FALSE))))))*100</f>
        <v>1.17266</v>
      </c>
      <c r="I52" s="63">
        <f>IFERROR(VLOOKUP($B52,'Data above guide'!$A$6:$I$61,I$1,FALSE),IFERROR(VLOOKUP($B52,'Data above guide'!$O$6:$W$33,I$1,FALSE),IFERROR(VLOOKUP($B52,'Data above guide'!$AB$6:$AJ$181,I$1,FALSE),IFERROR(VLOOKUP($B52,'Data above guide'!$AP$6:$AX$93,I$1,FALSE),IFERROR(VLOOKUP($B52,'Data above guide'!$BC$6:$BK$13,I$1,FALSE),VLOOKUP($B52,'Data above guide'!$BP$6:$BX$9,I$1,FALSE))))))*100</f>
        <v>50.759529999999998</v>
      </c>
      <c r="J52" s="63">
        <f>IFERROR(VLOOKUP($B52,'Data above guide'!$A$6:$I$61,J$1,FALSE),IFERROR(VLOOKUP($B52,'Data above guide'!$O$6:$W$33,J$1,FALSE),IFERROR(VLOOKUP($B52,'Data above guide'!$AB$6:$AJ$181,J$1,FALSE),IFERROR(VLOOKUP($B52,'Data above guide'!$AP$6:$AX$93,J$1,FALSE),IFERROR(VLOOKUP($B52,'Data above guide'!$BC$6:$BK$13,J$1,FALSE),VLOOKUP($B52,'Data above guide'!$BP$6:$BX$9,J$1,FALSE))))))*100</f>
        <v>55.356419999999993</v>
      </c>
      <c r="K52" s="63">
        <f t="shared" si="3"/>
        <v>2.2984399999999852</v>
      </c>
      <c r="L52" s="63">
        <f t="shared" si="4"/>
        <v>2.2984500000000097</v>
      </c>
      <c r="M52" s="15" t="s">
        <v>140</v>
      </c>
      <c r="O52" s="63">
        <f>'Data above guide'!F121*100</f>
        <v>53.057980000000008</v>
      </c>
      <c r="P52" s="63">
        <f>'Data above guide'!G121*100</f>
        <v>1.1726699999999999</v>
      </c>
      <c r="Q52" s="63">
        <f>'Data above guide'!H121*100</f>
        <v>50.759549999999997</v>
      </c>
      <c r="R52" s="63">
        <f>'Data above guide'!I121*100</f>
        <v>55.356399999999994</v>
      </c>
      <c r="S52" s="63">
        <f t="shared" si="5"/>
        <v>2.2984199999999859</v>
      </c>
      <c r="T52" s="63">
        <f t="shared" si="6"/>
        <v>2.2984300000000104</v>
      </c>
      <c r="V52" s="70">
        <f t="shared" si="7"/>
        <v>0</v>
      </c>
      <c r="W52" s="70">
        <f t="shared" si="8"/>
        <v>-9.9999999998434674E-6</v>
      </c>
      <c r="X52" s="70">
        <f t="shared" si="9"/>
        <v>-1.9999999999242846E-5</v>
      </c>
      <c r="Y52" s="70">
        <f t="shared" si="10"/>
        <v>1.9999999999242846E-5</v>
      </c>
      <c r="Z52" s="70">
        <f t="shared" si="11"/>
        <v>1.9999999999242846E-5</v>
      </c>
      <c r="AA52" s="70">
        <f t="shared" si="12"/>
        <v>1.9999999999242846E-5</v>
      </c>
    </row>
    <row r="53" spans="1:27">
      <c r="A53" s="15" t="str">
        <f t="shared" si="1"/>
        <v>AboveG_2011-2015_45-64_Males_Aneurin Bevan UHB</v>
      </c>
      <c r="B53" s="15" t="str">
        <f t="shared" si="2"/>
        <v>Aneurin Bevan_45-64_Males</v>
      </c>
      <c r="C53" s="15" t="s">
        <v>146</v>
      </c>
      <c r="D53" s="15" t="s">
        <v>50</v>
      </c>
      <c r="E53" s="15" t="s">
        <v>21</v>
      </c>
      <c r="F53" s="15" t="s">
        <v>77</v>
      </c>
      <c r="G53" s="63">
        <f>IFERROR(VLOOKUP($B53,'Data above guide'!$A$6:$I$61,G$1,FALSE),IFERROR(VLOOKUP($B53,'Data above guide'!$O$6:$W$33,G$1,FALSE),IFERROR(VLOOKUP($B53,'Data above guide'!$AB$6:$AJ$181,G$1,FALSE),IFERROR(VLOOKUP($B53,'Data above guide'!$AP$6:$AX$93,G$1,FALSE),IFERROR(VLOOKUP($B53,'Data above guide'!$BC$6:$BK$13,G$1,FALSE),VLOOKUP($B53,'Data above guide'!$BP$6:$BX$9,G$1,FALSE))))))*100</f>
        <v>54.931359999999998</v>
      </c>
      <c r="H53" s="63">
        <f>IFERROR(VLOOKUP($B53,'Data above guide'!$A$6:$I$61,H$1,FALSE),IFERROR(VLOOKUP($B53,'Data above guide'!$O$6:$W$33,H$1,FALSE),IFERROR(VLOOKUP($B53,'Data above guide'!$AB$6:$AJ$181,H$1,FALSE),IFERROR(VLOOKUP($B53,'Data above guide'!$AP$6:$AX$93,H$1,FALSE),IFERROR(VLOOKUP($B53,'Data above guide'!$BC$6:$BK$13,H$1,FALSE),VLOOKUP($B53,'Data above guide'!$BP$6:$BX$9,H$1,FALSE))))))*100</f>
        <v>1.02064</v>
      </c>
      <c r="I53" s="63">
        <f>IFERROR(VLOOKUP($B53,'Data above guide'!$A$6:$I$61,I$1,FALSE),IFERROR(VLOOKUP($B53,'Data above guide'!$O$6:$W$33,I$1,FALSE),IFERROR(VLOOKUP($B53,'Data above guide'!$AB$6:$AJ$181,I$1,FALSE),IFERROR(VLOOKUP($B53,'Data above guide'!$AP$6:$AX$93,I$1,FALSE),IFERROR(VLOOKUP($B53,'Data above guide'!$BC$6:$BK$13,I$1,FALSE),VLOOKUP($B53,'Data above guide'!$BP$6:$BX$9,I$1,FALSE))))))*100</f>
        <v>52.930889999999998</v>
      </c>
      <c r="J53" s="63">
        <f>IFERROR(VLOOKUP($B53,'Data above guide'!$A$6:$I$61,J$1,FALSE),IFERROR(VLOOKUP($B53,'Data above guide'!$O$6:$W$33,J$1,FALSE),IFERROR(VLOOKUP($B53,'Data above guide'!$AB$6:$AJ$181,J$1,FALSE),IFERROR(VLOOKUP($B53,'Data above guide'!$AP$6:$AX$93,J$1,FALSE),IFERROR(VLOOKUP($B53,'Data above guide'!$BC$6:$BK$13,J$1,FALSE),VLOOKUP($B53,'Data above guide'!$BP$6:$BX$9,J$1,FALSE))))))*100</f>
        <v>56.931830000000005</v>
      </c>
      <c r="K53" s="63">
        <f t="shared" si="3"/>
        <v>2.0004700000000071</v>
      </c>
      <c r="L53" s="63">
        <f t="shared" si="4"/>
        <v>2.00047</v>
      </c>
      <c r="M53" s="15" t="s">
        <v>140</v>
      </c>
      <c r="O53" s="63">
        <f>'Data above guide'!F122*100</f>
        <v>54.931359999999998</v>
      </c>
      <c r="P53" s="63">
        <f>'Data above guide'!G122*100</f>
        <v>1.0207900000000001</v>
      </c>
      <c r="Q53" s="63">
        <f>'Data above guide'!H122*100</f>
        <v>52.930619999999998</v>
      </c>
      <c r="R53" s="63">
        <f>'Data above guide'!I122*100</f>
        <v>56.932099999999998</v>
      </c>
      <c r="S53" s="63">
        <f t="shared" si="5"/>
        <v>2.0007400000000004</v>
      </c>
      <c r="T53" s="63">
        <f t="shared" si="6"/>
        <v>2.0007400000000004</v>
      </c>
      <c r="V53" s="70">
        <f t="shared" si="7"/>
        <v>0</v>
      </c>
      <c r="W53" s="70">
        <f t="shared" si="8"/>
        <v>-1.500000000000945E-4</v>
      </c>
      <c r="X53" s="70">
        <f t="shared" si="9"/>
        <v>2.7000000000043656E-4</v>
      </c>
      <c r="Y53" s="70">
        <f t="shared" si="10"/>
        <v>-2.6999999999333113E-4</v>
      </c>
      <c r="Z53" s="70">
        <f t="shared" si="11"/>
        <v>-2.6999999999333113E-4</v>
      </c>
      <c r="AA53" s="70">
        <f t="shared" si="12"/>
        <v>-2.7000000000043656E-4</v>
      </c>
    </row>
    <row r="54" spans="1:27">
      <c r="A54" s="15" t="str">
        <f t="shared" si="1"/>
        <v>AboveG_2011-2015_65+_Males_Aneurin Bevan UHB</v>
      </c>
      <c r="B54" s="15" t="str">
        <f t="shared" si="2"/>
        <v>Aneurin Bevan_65+_Males</v>
      </c>
      <c r="C54" s="15" t="s">
        <v>146</v>
      </c>
      <c r="D54" s="15" t="s">
        <v>43</v>
      </c>
      <c r="E54" s="15" t="s">
        <v>21</v>
      </c>
      <c r="F54" s="15" t="s">
        <v>77</v>
      </c>
      <c r="G54" s="63">
        <f>IFERROR(VLOOKUP($B54,'Data above guide'!$A$6:$I$61,G$1,FALSE),IFERROR(VLOOKUP($B54,'Data above guide'!$O$6:$W$33,G$1,FALSE),IFERROR(VLOOKUP($B54,'Data above guide'!$AB$6:$AJ$181,G$1,FALSE),IFERROR(VLOOKUP($B54,'Data above guide'!$AP$6:$AX$93,G$1,FALSE),IFERROR(VLOOKUP($B54,'Data above guide'!$BC$6:$BK$13,G$1,FALSE),VLOOKUP($B54,'Data above guide'!$BP$6:$BX$9,G$1,FALSE))))))*100</f>
        <v>37.602849999999997</v>
      </c>
      <c r="H54" s="63">
        <f>IFERROR(VLOOKUP($B54,'Data above guide'!$A$6:$I$61,H$1,FALSE),IFERROR(VLOOKUP($B54,'Data above guide'!$O$6:$W$33,H$1,FALSE),IFERROR(VLOOKUP($B54,'Data above guide'!$AB$6:$AJ$181,H$1,FALSE),IFERROR(VLOOKUP($B54,'Data above guide'!$AP$6:$AX$93,H$1,FALSE),IFERROR(VLOOKUP($B54,'Data above guide'!$BC$6:$BK$13,H$1,FALSE),VLOOKUP($B54,'Data above guide'!$BP$6:$BX$9,H$1,FALSE))))))*100</f>
        <v>1.1668799999999999</v>
      </c>
      <c r="I54" s="63">
        <f>IFERROR(VLOOKUP($B54,'Data above guide'!$A$6:$I$61,I$1,FALSE),IFERROR(VLOOKUP($B54,'Data above guide'!$O$6:$W$33,I$1,FALSE),IFERROR(VLOOKUP($B54,'Data above guide'!$AB$6:$AJ$181,I$1,FALSE),IFERROR(VLOOKUP($B54,'Data above guide'!$AP$6:$AX$93,I$1,FALSE),IFERROR(VLOOKUP($B54,'Data above guide'!$BC$6:$BK$13,I$1,FALSE),VLOOKUP($B54,'Data above guide'!$BP$6:$BX$9,I$1,FALSE))))))*100</f>
        <v>35.315739999999998</v>
      </c>
      <c r="J54" s="63">
        <f>IFERROR(VLOOKUP($B54,'Data above guide'!$A$6:$I$61,J$1,FALSE),IFERROR(VLOOKUP($B54,'Data above guide'!$O$6:$W$33,J$1,FALSE),IFERROR(VLOOKUP($B54,'Data above guide'!$AB$6:$AJ$181,J$1,FALSE),IFERROR(VLOOKUP($B54,'Data above guide'!$AP$6:$AX$93,J$1,FALSE),IFERROR(VLOOKUP($B54,'Data above guide'!$BC$6:$BK$13,J$1,FALSE),VLOOKUP($B54,'Data above guide'!$BP$6:$BX$9,J$1,FALSE))))))*100</f>
        <v>39.889960000000002</v>
      </c>
      <c r="K54" s="63">
        <f t="shared" si="3"/>
        <v>2.2871100000000055</v>
      </c>
      <c r="L54" s="63">
        <f t="shared" si="4"/>
        <v>2.2871099999999984</v>
      </c>
      <c r="M54" s="15" t="s">
        <v>140</v>
      </c>
      <c r="O54" s="63">
        <f>'Data above guide'!F123*100</f>
        <v>37.602849999999997</v>
      </c>
      <c r="P54" s="63">
        <f>'Data above guide'!G123*100</f>
        <v>1.1668000000000001</v>
      </c>
      <c r="Q54" s="63">
        <f>'Data above guide'!H123*100</f>
        <v>35.315919999999998</v>
      </c>
      <c r="R54" s="63">
        <f>'Data above guide'!I123*100</f>
        <v>39.889780000000002</v>
      </c>
      <c r="S54" s="63">
        <f t="shared" si="5"/>
        <v>2.2869300000000052</v>
      </c>
      <c r="T54" s="63">
        <f t="shared" si="6"/>
        <v>2.2869299999999981</v>
      </c>
      <c r="V54" s="70">
        <f t="shared" si="7"/>
        <v>0</v>
      </c>
      <c r="W54" s="70">
        <f t="shared" si="8"/>
        <v>7.9999999999857963E-5</v>
      </c>
      <c r="X54" s="70">
        <f t="shared" si="9"/>
        <v>-1.8000000000029104E-4</v>
      </c>
      <c r="Y54" s="70">
        <f t="shared" si="10"/>
        <v>1.8000000000029104E-4</v>
      </c>
      <c r="Z54" s="70">
        <f t="shared" si="11"/>
        <v>1.8000000000029104E-4</v>
      </c>
      <c r="AA54" s="70">
        <f t="shared" si="12"/>
        <v>1.8000000000029104E-4</v>
      </c>
    </row>
    <row r="55" spans="1:27">
      <c r="A55" s="15" t="str">
        <f t="shared" si="1"/>
        <v>AboveG_2011-2015_16-24_Females_Aneurin Bevan UHB</v>
      </c>
      <c r="B55" s="15" t="str">
        <f t="shared" si="2"/>
        <v>Aneurin Bevan_16-24_Females</v>
      </c>
      <c r="C55" s="15" t="s">
        <v>146</v>
      </c>
      <c r="D55" s="15" t="s">
        <v>48</v>
      </c>
      <c r="E55" s="15" t="s">
        <v>120</v>
      </c>
      <c r="F55" s="15" t="s">
        <v>77</v>
      </c>
      <c r="G55" s="63">
        <f>IFERROR(VLOOKUP($B55,'Data above guide'!$A$6:$I$61,G$1,FALSE),IFERROR(VLOOKUP($B55,'Data above guide'!$O$6:$W$33,G$1,FALSE),IFERROR(VLOOKUP($B55,'Data above guide'!$AB$6:$AJ$181,G$1,FALSE),IFERROR(VLOOKUP($B55,'Data above guide'!$AP$6:$AX$93,G$1,FALSE),IFERROR(VLOOKUP($B55,'Data above guide'!$BC$6:$BK$13,G$1,FALSE),VLOOKUP($B55,'Data above guide'!$BP$6:$BX$9,G$1,FALSE))))))*100</f>
        <v>35.529870000000003</v>
      </c>
      <c r="H55" s="63">
        <f>IFERROR(VLOOKUP($B55,'Data above guide'!$A$6:$I$61,H$1,FALSE),IFERROR(VLOOKUP($B55,'Data above guide'!$O$6:$W$33,H$1,FALSE),IFERROR(VLOOKUP($B55,'Data above guide'!$AB$6:$AJ$181,H$1,FALSE),IFERROR(VLOOKUP($B55,'Data above guide'!$AP$6:$AX$93,H$1,FALSE),IFERROR(VLOOKUP($B55,'Data above guide'!$BC$6:$BK$13,H$1,FALSE),VLOOKUP($B55,'Data above guide'!$BP$6:$BX$9,H$1,FALSE))))))*100</f>
        <v>1.6154700000000002</v>
      </c>
      <c r="I55" s="63">
        <f>IFERROR(VLOOKUP($B55,'Data above guide'!$A$6:$I$61,I$1,FALSE),IFERROR(VLOOKUP($B55,'Data above guide'!$O$6:$W$33,I$1,FALSE),IFERROR(VLOOKUP($B55,'Data above guide'!$AB$6:$AJ$181,I$1,FALSE),IFERROR(VLOOKUP($B55,'Data above guide'!$AP$6:$AX$93,I$1,FALSE),IFERROR(VLOOKUP($B55,'Data above guide'!$BC$6:$BK$13,I$1,FALSE),VLOOKUP($B55,'Data above guide'!$BP$6:$BX$9,I$1,FALSE))))))*100</f>
        <v>32.363520000000001</v>
      </c>
      <c r="J55" s="63">
        <f>IFERROR(VLOOKUP($B55,'Data above guide'!$A$6:$I$61,J$1,FALSE),IFERROR(VLOOKUP($B55,'Data above guide'!$O$6:$W$33,J$1,FALSE),IFERROR(VLOOKUP($B55,'Data above guide'!$AB$6:$AJ$181,J$1,FALSE),IFERROR(VLOOKUP($B55,'Data above guide'!$AP$6:$AX$93,J$1,FALSE),IFERROR(VLOOKUP($B55,'Data above guide'!$BC$6:$BK$13,J$1,FALSE),VLOOKUP($B55,'Data above guide'!$BP$6:$BX$9,J$1,FALSE))))))*100</f>
        <v>38.696219999999997</v>
      </c>
      <c r="K55" s="63">
        <f t="shared" si="3"/>
        <v>3.1663499999999942</v>
      </c>
      <c r="L55" s="63">
        <f t="shared" si="4"/>
        <v>3.1663500000000013</v>
      </c>
      <c r="M55" s="15" t="s">
        <v>140</v>
      </c>
      <c r="O55" s="63">
        <f>'Data above guide'!F124*100</f>
        <v>35.529870000000003</v>
      </c>
      <c r="P55" s="63">
        <f>'Data above guide'!G124*100</f>
        <v>1.6155900000000001</v>
      </c>
      <c r="Q55" s="63">
        <f>'Data above guide'!H124*100</f>
        <v>32.363320000000002</v>
      </c>
      <c r="R55" s="63">
        <f>'Data above guide'!I124*100</f>
        <v>38.696419999999996</v>
      </c>
      <c r="S55" s="63">
        <f t="shared" si="5"/>
        <v>3.1665499999999938</v>
      </c>
      <c r="T55" s="63">
        <f t="shared" si="6"/>
        <v>3.1665500000000009</v>
      </c>
      <c r="V55" s="70">
        <f t="shared" si="7"/>
        <v>0</v>
      </c>
      <c r="W55" s="70">
        <f t="shared" si="8"/>
        <v>-1.1999999999989797E-4</v>
      </c>
      <c r="X55" s="70">
        <f t="shared" si="9"/>
        <v>1.9999999999953388E-4</v>
      </c>
      <c r="Y55" s="70">
        <f t="shared" si="10"/>
        <v>-1.9999999999953388E-4</v>
      </c>
      <c r="Z55" s="70">
        <f t="shared" si="11"/>
        <v>-1.9999999999953388E-4</v>
      </c>
      <c r="AA55" s="70">
        <f t="shared" si="12"/>
        <v>-1.9999999999953388E-4</v>
      </c>
    </row>
    <row r="56" spans="1:27">
      <c r="A56" s="15" t="str">
        <f t="shared" si="1"/>
        <v>AboveG_2011-2015_25-44_Females_Aneurin Bevan UHB</v>
      </c>
      <c r="B56" s="15" t="str">
        <f t="shared" si="2"/>
        <v>Aneurin Bevan_25-44_Females</v>
      </c>
      <c r="C56" s="15" t="s">
        <v>146</v>
      </c>
      <c r="D56" s="15" t="s">
        <v>49</v>
      </c>
      <c r="E56" s="15" t="s">
        <v>120</v>
      </c>
      <c r="F56" s="15" t="s">
        <v>77</v>
      </c>
      <c r="G56" s="63">
        <f>IFERROR(VLOOKUP($B56,'Data above guide'!$A$6:$I$61,G$1,FALSE),IFERROR(VLOOKUP($B56,'Data above guide'!$O$6:$W$33,G$1,FALSE),IFERROR(VLOOKUP($B56,'Data above guide'!$AB$6:$AJ$181,G$1,FALSE),IFERROR(VLOOKUP($B56,'Data above guide'!$AP$6:$AX$93,G$1,FALSE),IFERROR(VLOOKUP($B56,'Data above guide'!$BC$6:$BK$13,G$1,FALSE),VLOOKUP($B56,'Data above guide'!$BP$6:$BX$9,G$1,FALSE))))))*100</f>
        <v>45.003239999999998</v>
      </c>
      <c r="H56" s="63">
        <f>IFERROR(VLOOKUP($B56,'Data above guide'!$A$6:$I$61,H$1,FALSE),IFERROR(VLOOKUP($B56,'Data above guide'!$O$6:$W$33,H$1,FALSE),IFERROR(VLOOKUP($B56,'Data above guide'!$AB$6:$AJ$181,H$1,FALSE),IFERROR(VLOOKUP($B56,'Data above guide'!$AP$6:$AX$93,H$1,FALSE),IFERROR(VLOOKUP($B56,'Data above guide'!$BC$6:$BK$13,H$1,FALSE),VLOOKUP($B56,'Data above guide'!$BP$6:$BX$9,H$1,FALSE))))))*100</f>
        <v>1.05969</v>
      </c>
      <c r="I56" s="63">
        <f>IFERROR(VLOOKUP($B56,'Data above guide'!$A$6:$I$61,I$1,FALSE),IFERROR(VLOOKUP($B56,'Data above guide'!$O$6:$W$33,I$1,FALSE),IFERROR(VLOOKUP($B56,'Data above guide'!$AB$6:$AJ$181,I$1,FALSE),IFERROR(VLOOKUP($B56,'Data above guide'!$AP$6:$AX$93,I$1,FALSE),IFERROR(VLOOKUP($B56,'Data above guide'!$BC$6:$BK$13,I$1,FALSE),VLOOKUP($B56,'Data above guide'!$BP$6:$BX$9,I$1,FALSE))))))*100</f>
        <v>42.926220000000001</v>
      </c>
      <c r="J56" s="63">
        <f>IFERROR(VLOOKUP($B56,'Data above guide'!$A$6:$I$61,J$1,FALSE),IFERROR(VLOOKUP($B56,'Data above guide'!$O$6:$W$33,J$1,FALSE),IFERROR(VLOOKUP($B56,'Data above guide'!$AB$6:$AJ$181,J$1,FALSE),IFERROR(VLOOKUP($B56,'Data above guide'!$AP$6:$AX$93,J$1,FALSE),IFERROR(VLOOKUP($B56,'Data above guide'!$BC$6:$BK$13,J$1,FALSE),VLOOKUP($B56,'Data above guide'!$BP$6:$BX$9,J$1,FALSE))))))*100</f>
        <v>47.080249999999999</v>
      </c>
      <c r="K56" s="63">
        <f t="shared" si="3"/>
        <v>2.0770100000000014</v>
      </c>
      <c r="L56" s="63">
        <f t="shared" si="4"/>
        <v>2.0770199999999974</v>
      </c>
      <c r="M56" s="15" t="s">
        <v>140</v>
      </c>
      <c r="O56" s="63">
        <f>'Data above guide'!F125*100</f>
        <v>45.003239999999998</v>
      </c>
      <c r="P56" s="63">
        <f>'Data above guide'!G125*100</f>
        <v>1.05979</v>
      </c>
      <c r="Q56" s="63">
        <f>'Data above guide'!H125*100</f>
        <v>42.926049999999996</v>
      </c>
      <c r="R56" s="63">
        <f>'Data above guide'!I125*100</f>
        <v>47.080420000000004</v>
      </c>
      <c r="S56" s="63">
        <f t="shared" si="5"/>
        <v>2.0771800000000056</v>
      </c>
      <c r="T56" s="63">
        <f t="shared" si="6"/>
        <v>2.0771900000000016</v>
      </c>
      <c r="V56" s="70">
        <f t="shared" si="7"/>
        <v>0</v>
      </c>
      <c r="W56" s="70">
        <f t="shared" si="8"/>
        <v>-9.9999999999988987E-5</v>
      </c>
      <c r="X56" s="70">
        <f t="shared" si="9"/>
        <v>1.7000000000422233E-4</v>
      </c>
      <c r="Y56" s="70">
        <f t="shared" si="10"/>
        <v>-1.7000000000422233E-4</v>
      </c>
      <c r="Z56" s="70">
        <f t="shared" si="11"/>
        <v>-1.7000000000422233E-4</v>
      </c>
      <c r="AA56" s="70">
        <f t="shared" si="12"/>
        <v>-1.7000000000422233E-4</v>
      </c>
    </row>
    <row r="57" spans="1:27">
      <c r="A57" s="15" t="str">
        <f t="shared" si="1"/>
        <v>AboveG_2011-2015_45-64_Females_Aneurin Bevan UHB</v>
      </c>
      <c r="B57" s="15" t="str">
        <f t="shared" si="2"/>
        <v>Aneurin Bevan_45-64_Females</v>
      </c>
      <c r="C57" s="15" t="s">
        <v>146</v>
      </c>
      <c r="D57" s="15" t="s">
        <v>50</v>
      </c>
      <c r="E57" s="15" t="s">
        <v>120</v>
      </c>
      <c r="F57" s="15" t="s">
        <v>77</v>
      </c>
      <c r="G57" s="63">
        <f>IFERROR(VLOOKUP($B57,'Data above guide'!$A$6:$I$61,G$1,FALSE),IFERROR(VLOOKUP($B57,'Data above guide'!$O$6:$W$33,G$1,FALSE),IFERROR(VLOOKUP($B57,'Data above guide'!$AB$6:$AJ$181,G$1,FALSE),IFERROR(VLOOKUP($B57,'Data above guide'!$AP$6:$AX$93,G$1,FALSE),IFERROR(VLOOKUP($B57,'Data above guide'!$BC$6:$BK$13,G$1,FALSE),VLOOKUP($B57,'Data above guide'!$BP$6:$BX$9,G$1,FALSE))))))*100</f>
        <v>41.527589999999996</v>
      </c>
      <c r="H57" s="63">
        <f>IFERROR(VLOOKUP($B57,'Data above guide'!$A$6:$I$61,H$1,FALSE),IFERROR(VLOOKUP($B57,'Data above guide'!$O$6:$W$33,H$1,FALSE),IFERROR(VLOOKUP($B57,'Data above guide'!$AB$6:$AJ$181,H$1,FALSE),IFERROR(VLOOKUP($B57,'Data above guide'!$AP$6:$AX$93,H$1,FALSE),IFERROR(VLOOKUP($B57,'Data above guide'!$BC$6:$BK$13,H$1,FALSE),VLOOKUP($B57,'Data above guide'!$BP$6:$BX$9,H$1,FALSE))))))*100</f>
        <v>0.95701000000000003</v>
      </c>
      <c r="I57" s="63">
        <f>IFERROR(VLOOKUP($B57,'Data above guide'!$A$6:$I$61,I$1,FALSE),IFERROR(VLOOKUP($B57,'Data above guide'!$O$6:$W$33,I$1,FALSE),IFERROR(VLOOKUP($B57,'Data above guide'!$AB$6:$AJ$181,I$1,FALSE),IFERROR(VLOOKUP($B57,'Data above guide'!$AP$6:$AX$93,I$1,FALSE),IFERROR(VLOOKUP($B57,'Data above guide'!$BC$6:$BK$13,I$1,FALSE),VLOOKUP($B57,'Data above guide'!$BP$6:$BX$9,I$1,FALSE))))))*100</f>
        <v>39.651829999999997</v>
      </c>
      <c r="J57" s="63">
        <f>IFERROR(VLOOKUP($B57,'Data above guide'!$A$6:$I$61,J$1,FALSE),IFERROR(VLOOKUP($B57,'Data above guide'!$O$6:$W$33,J$1,FALSE),IFERROR(VLOOKUP($B57,'Data above guide'!$AB$6:$AJ$181,J$1,FALSE),IFERROR(VLOOKUP($B57,'Data above guide'!$AP$6:$AX$93,J$1,FALSE),IFERROR(VLOOKUP($B57,'Data above guide'!$BC$6:$BK$13,J$1,FALSE),VLOOKUP($B57,'Data above guide'!$BP$6:$BX$9,J$1,FALSE))))))*100</f>
        <v>43.403350000000003</v>
      </c>
      <c r="K57" s="63">
        <f t="shared" si="3"/>
        <v>1.8757600000000068</v>
      </c>
      <c r="L57" s="63">
        <f t="shared" si="4"/>
        <v>1.8757599999999996</v>
      </c>
      <c r="M57" s="15" t="s">
        <v>140</v>
      </c>
      <c r="O57" s="63">
        <f>'Data above guide'!F126*100</f>
        <v>41.527589999999996</v>
      </c>
      <c r="P57" s="63">
        <f>'Data above guide'!G126*100</f>
        <v>0.95721999999999996</v>
      </c>
      <c r="Q57" s="63">
        <f>'Data above guide'!H126*100</f>
        <v>39.651449999999997</v>
      </c>
      <c r="R57" s="63">
        <f>'Data above guide'!I126*100</f>
        <v>43.403730000000003</v>
      </c>
      <c r="S57" s="63">
        <f t="shared" si="5"/>
        <v>1.8761400000000066</v>
      </c>
      <c r="T57" s="63">
        <f t="shared" si="6"/>
        <v>1.8761399999999995</v>
      </c>
      <c r="V57" s="70">
        <f t="shared" si="7"/>
        <v>0</v>
      </c>
      <c r="W57" s="70">
        <f t="shared" si="8"/>
        <v>-2.0999999999993246E-4</v>
      </c>
      <c r="X57" s="70">
        <f t="shared" si="9"/>
        <v>3.7999999999982492E-4</v>
      </c>
      <c r="Y57" s="70">
        <f t="shared" si="10"/>
        <v>-3.7999999999982492E-4</v>
      </c>
      <c r="Z57" s="70">
        <f t="shared" si="11"/>
        <v>-3.7999999999982492E-4</v>
      </c>
      <c r="AA57" s="70">
        <f t="shared" si="12"/>
        <v>-3.7999999999982492E-4</v>
      </c>
    </row>
    <row r="58" spans="1:27">
      <c r="A58" s="15" t="str">
        <f t="shared" si="1"/>
        <v>AboveG_2011-2015_65+_Females_Aneurin Bevan UHB</v>
      </c>
      <c r="B58" s="15" t="str">
        <f t="shared" si="2"/>
        <v>Aneurin Bevan_65+_Females</v>
      </c>
      <c r="C58" s="15" t="s">
        <v>146</v>
      </c>
      <c r="D58" s="15" t="s">
        <v>43</v>
      </c>
      <c r="E58" s="15" t="s">
        <v>120</v>
      </c>
      <c r="F58" s="15" t="s">
        <v>77</v>
      </c>
      <c r="G58" s="63">
        <f>IFERROR(VLOOKUP($B58,'Data above guide'!$A$6:$I$61,G$1,FALSE),IFERROR(VLOOKUP($B58,'Data above guide'!$O$6:$W$33,G$1,FALSE),IFERROR(VLOOKUP($B58,'Data above guide'!$AB$6:$AJ$181,G$1,FALSE),IFERROR(VLOOKUP($B58,'Data above guide'!$AP$6:$AX$93,G$1,FALSE),IFERROR(VLOOKUP($B58,'Data above guide'!$BC$6:$BK$13,G$1,FALSE),VLOOKUP($B58,'Data above guide'!$BP$6:$BX$9,G$1,FALSE))))))*100</f>
        <v>17.398449999999997</v>
      </c>
      <c r="H58" s="63">
        <f>IFERROR(VLOOKUP($B58,'Data above guide'!$A$6:$I$61,H$1,FALSE),IFERROR(VLOOKUP($B58,'Data above guide'!$O$6:$W$33,H$1,FALSE),IFERROR(VLOOKUP($B58,'Data above guide'!$AB$6:$AJ$181,H$1,FALSE),IFERROR(VLOOKUP($B58,'Data above guide'!$AP$6:$AX$93,H$1,FALSE),IFERROR(VLOOKUP($B58,'Data above guide'!$BC$6:$BK$13,H$1,FALSE),VLOOKUP($B58,'Data above guide'!$BP$6:$BX$9,H$1,FALSE))))))*100</f>
        <v>0.82199999999999995</v>
      </c>
      <c r="I58" s="63">
        <f>IFERROR(VLOOKUP($B58,'Data above guide'!$A$6:$I$61,I$1,FALSE),IFERROR(VLOOKUP($B58,'Data above guide'!$O$6:$W$33,I$1,FALSE),IFERROR(VLOOKUP($B58,'Data above guide'!$AB$6:$AJ$181,I$1,FALSE),IFERROR(VLOOKUP($B58,'Data above guide'!$AP$6:$AX$93,I$1,FALSE),IFERROR(VLOOKUP($B58,'Data above guide'!$BC$6:$BK$13,I$1,FALSE),VLOOKUP($B58,'Data above guide'!$BP$6:$BX$9,I$1,FALSE))))))*100</f>
        <v>15.787309999999998</v>
      </c>
      <c r="J58" s="63">
        <f>IFERROR(VLOOKUP($B58,'Data above guide'!$A$6:$I$61,J$1,FALSE),IFERROR(VLOOKUP($B58,'Data above guide'!$O$6:$W$33,J$1,FALSE),IFERROR(VLOOKUP($B58,'Data above guide'!$AB$6:$AJ$181,J$1,FALSE),IFERROR(VLOOKUP($B58,'Data above guide'!$AP$6:$AX$93,J$1,FALSE),IFERROR(VLOOKUP($B58,'Data above guide'!$BC$6:$BK$13,J$1,FALSE),VLOOKUP($B58,'Data above guide'!$BP$6:$BX$9,J$1,FALSE))))))*100</f>
        <v>19.009590000000003</v>
      </c>
      <c r="K58" s="63">
        <f t="shared" si="3"/>
        <v>1.611140000000006</v>
      </c>
      <c r="L58" s="63">
        <f t="shared" si="4"/>
        <v>1.6111399999999989</v>
      </c>
      <c r="M58" s="15" t="s">
        <v>140</v>
      </c>
      <c r="O58" s="63">
        <f>'Data above guide'!F127*100</f>
        <v>17.398449999999997</v>
      </c>
      <c r="P58" s="63">
        <f>'Data above guide'!G127*100</f>
        <v>0.82213999999999998</v>
      </c>
      <c r="Q58" s="63">
        <f>'Data above guide'!H127*100</f>
        <v>15.787049999999999</v>
      </c>
      <c r="R58" s="63">
        <f>'Data above guide'!I127*100</f>
        <v>19.00985</v>
      </c>
      <c r="S58" s="63">
        <f t="shared" si="5"/>
        <v>1.6114000000000033</v>
      </c>
      <c r="T58" s="63">
        <f t="shared" si="6"/>
        <v>1.6113999999999979</v>
      </c>
      <c r="V58" s="70">
        <f t="shared" si="7"/>
        <v>0</v>
      </c>
      <c r="W58" s="70">
        <f t="shared" si="8"/>
        <v>-1.4000000000002899E-4</v>
      </c>
      <c r="X58" s="70">
        <f t="shared" si="9"/>
        <v>2.5999999999903878E-4</v>
      </c>
      <c r="Y58" s="70">
        <f t="shared" si="10"/>
        <v>-2.5999999999726242E-4</v>
      </c>
      <c r="Z58" s="70">
        <f t="shared" si="11"/>
        <v>-2.5999999999726242E-4</v>
      </c>
      <c r="AA58" s="70">
        <f t="shared" si="12"/>
        <v>-2.5999999999903878E-4</v>
      </c>
    </row>
    <row r="59" spans="1:27">
      <c r="A59" s="15" t="str">
        <f t="shared" si="1"/>
        <v>AboveG_2011-2015_16-24_Persons_Betsi Cadwaladr UHB</v>
      </c>
      <c r="B59" s="15" t="str">
        <f t="shared" si="2"/>
        <v>Betsi Cadwaladr_16-24_Persons</v>
      </c>
      <c r="C59" s="15" t="s">
        <v>139</v>
      </c>
      <c r="D59" s="15" t="s">
        <v>48</v>
      </c>
      <c r="E59" s="15" t="s">
        <v>117</v>
      </c>
      <c r="F59" s="15" t="s">
        <v>77</v>
      </c>
      <c r="G59" s="63">
        <f>IFERROR(VLOOKUP($B59,'Data above guide'!$A$6:$I$61,G$1,FALSE),IFERROR(VLOOKUP($B59,'Data above guide'!$O$6:$W$33,G$1,FALSE),IFERROR(VLOOKUP($B59,'Data above guide'!$AB$6:$AJ$181,G$1,FALSE),IFERROR(VLOOKUP($B59,'Data above guide'!$AP$6:$AX$93,G$1,FALSE),IFERROR(VLOOKUP($B59,'Data above guide'!$BC$6:$BK$13,G$1,FALSE),VLOOKUP($B59,'Data above guide'!$BP$6:$BX$9,G$1,FALSE))))))*100</f>
        <v>38.230360000000005</v>
      </c>
      <c r="H59" s="63">
        <f>IFERROR(VLOOKUP($B59,'Data above guide'!$A$6:$I$61,H$1,FALSE),IFERROR(VLOOKUP($B59,'Data above guide'!$O$6:$W$33,H$1,FALSE),IFERROR(VLOOKUP($B59,'Data above guide'!$AB$6:$AJ$181,H$1,FALSE),IFERROR(VLOOKUP($B59,'Data above guide'!$AP$6:$AX$93,H$1,FALSE),IFERROR(VLOOKUP($B59,'Data above guide'!$BC$6:$BK$13,H$1,FALSE),VLOOKUP($B59,'Data above guide'!$BP$6:$BX$9,H$1,FALSE))))))*100</f>
        <v>1.2520200000000001</v>
      </c>
      <c r="I59" s="63">
        <f>IFERROR(VLOOKUP($B59,'Data above guide'!$A$6:$I$61,I$1,FALSE),IFERROR(VLOOKUP($B59,'Data above guide'!$O$6:$W$33,I$1,FALSE),IFERROR(VLOOKUP($B59,'Data above guide'!$AB$6:$AJ$181,I$1,FALSE),IFERROR(VLOOKUP($B59,'Data above guide'!$AP$6:$AX$93,I$1,FALSE),IFERROR(VLOOKUP($B59,'Data above guide'!$BC$6:$BK$13,I$1,FALSE),VLOOKUP($B59,'Data above guide'!$BP$6:$BX$9,I$1,FALSE))))))*100</f>
        <v>35.77637</v>
      </c>
      <c r="J59" s="63">
        <f>IFERROR(VLOOKUP($B59,'Data above guide'!$A$6:$I$61,J$1,FALSE),IFERROR(VLOOKUP($B59,'Data above guide'!$O$6:$W$33,J$1,FALSE),IFERROR(VLOOKUP($B59,'Data above guide'!$AB$6:$AJ$181,J$1,FALSE),IFERROR(VLOOKUP($B59,'Data above guide'!$AP$6:$AX$93,J$1,FALSE),IFERROR(VLOOKUP($B59,'Data above guide'!$BC$6:$BK$13,J$1,FALSE),VLOOKUP($B59,'Data above guide'!$BP$6:$BX$9,J$1,FALSE))))))*100</f>
        <v>40.684360000000005</v>
      </c>
      <c r="K59" s="63">
        <f t="shared" si="3"/>
        <v>2.4540000000000006</v>
      </c>
      <c r="L59" s="63">
        <f t="shared" si="4"/>
        <v>2.4539900000000046</v>
      </c>
      <c r="M59" s="15" t="s">
        <v>140</v>
      </c>
      <c r="O59" s="63">
        <f>'Data above guide'!T6*100</f>
        <v>38.230360000000005</v>
      </c>
      <c r="P59" s="63">
        <f>'Data above guide'!U6*100</f>
        <v>1.2520200000000001</v>
      </c>
      <c r="Q59" s="63">
        <f>'Data above guide'!V6*100</f>
        <v>35.77637</v>
      </c>
      <c r="R59" s="63">
        <f>'Data above guide'!W6*100</f>
        <v>40.684360000000005</v>
      </c>
      <c r="S59" s="63">
        <f>R59-O59</f>
        <v>2.4540000000000006</v>
      </c>
      <c r="T59" s="63">
        <f>O59-Q59</f>
        <v>2.4539900000000046</v>
      </c>
      <c r="V59" s="70">
        <f t="shared" si="7"/>
        <v>0</v>
      </c>
      <c r="W59" s="70">
        <f t="shared" si="8"/>
        <v>0</v>
      </c>
      <c r="X59" s="70">
        <f t="shared" si="9"/>
        <v>0</v>
      </c>
      <c r="Y59" s="70">
        <f t="shared" si="10"/>
        <v>0</v>
      </c>
      <c r="Z59" s="70">
        <f t="shared" si="11"/>
        <v>0</v>
      </c>
      <c r="AA59" s="70">
        <f t="shared" si="12"/>
        <v>0</v>
      </c>
    </row>
    <row r="60" spans="1:27">
      <c r="A60" s="15" t="str">
        <f t="shared" si="1"/>
        <v>AboveG_2011-2015_25-44_Persons_Betsi Cadwaladr UHB</v>
      </c>
      <c r="B60" s="15" t="str">
        <f t="shared" si="2"/>
        <v>Betsi Cadwaladr_25-44_Persons</v>
      </c>
      <c r="C60" s="15" t="s">
        <v>139</v>
      </c>
      <c r="D60" s="15" t="s">
        <v>49</v>
      </c>
      <c r="E60" s="15" t="s">
        <v>117</v>
      </c>
      <c r="F60" s="15" t="s">
        <v>77</v>
      </c>
      <c r="G60" s="63">
        <f>IFERROR(VLOOKUP($B60,'Data above guide'!$A$6:$I$61,G$1,FALSE),IFERROR(VLOOKUP($B60,'Data above guide'!$O$6:$W$33,G$1,FALSE),IFERROR(VLOOKUP($B60,'Data above guide'!$AB$6:$AJ$181,G$1,FALSE),IFERROR(VLOOKUP($B60,'Data above guide'!$AP$6:$AX$93,G$1,FALSE),IFERROR(VLOOKUP($B60,'Data above guide'!$BC$6:$BK$13,G$1,FALSE),VLOOKUP($B60,'Data above guide'!$BP$6:$BX$9,G$1,FALSE))))))*100</f>
        <v>48.054600000000001</v>
      </c>
      <c r="H60" s="63">
        <f>IFERROR(VLOOKUP($B60,'Data above guide'!$A$6:$I$61,H$1,FALSE),IFERROR(VLOOKUP($B60,'Data above guide'!$O$6:$W$33,H$1,FALSE),IFERROR(VLOOKUP($B60,'Data above guide'!$AB$6:$AJ$181,H$1,FALSE),IFERROR(VLOOKUP($B60,'Data above guide'!$AP$6:$AX$93,H$1,FALSE),IFERROR(VLOOKUP($B60,'Data above guide'!$BC$6:$BK$13,H$1,FALSE),VLOOKUP($B60,'Data above guide'!$BP$6:$BX$9,H$1,FALSE))))))*100</f>
        <v>0.83496999999999999</v>
      </c>
      <c r="I60" s="63">
        <f>IFERROR(VLOOKUP($B60,'Data above guide'!$A$6:$I$61,I$1,FALSE),IFERROR(VLOOKUP($B60,'Data above guide'!$O$6:$W$33,I$1,FALSE),IFERROR(VLOOKUP($B60,'Data above guide'!$AB$6:$AJ$181,I$1,FALSE),IFERROR(VLOOKUP($B60,'Data above guide'!$AP$6:$AX$93,I$1,FALSE),IFERROR(VLOOKUP($B60,'Data above guide'!$BC$6:$BK$13,I$1,FALSE),VLOOKUP($B60,'Data above guide'!$BP$6:$BX$9,I$1,FALSE))))))*100</f>
        <v>46.418039999999998</v>
      </c>
      <c r="J60" s="63">
        <f>IFERROR(VLOOKUP($B60,'Data above guide'!$A$6:$I$61,J$1,FALSE),IFERROR(VLOOKUP($B60,'Data above guide'!$O$6:$W$33,J$1,FALSE),IFERROR(VLOOKUP($B60,'Data above guide'!$AB$6:$AJ$181,J$1,FALSE),IFERROR(VLOOKUP($B60,'Data above guide'!$AP$6:$AX$93,J$1,FALSE),IFERROR(VLOOKUP($B60,'Data above guide'!$BC$6:$BK$13,J$1,FALSE),VLOOKUP($B60,'Data above guide'!$BP$6:$BX$9,J$1,FALSE))))))*100</f>
        <v>49.691160000000004</v>
      </c>
      <c r="K60" s="63">
        <f t="shared" si="3"/>
        <v>1.6365600000000029</v>
      </c>
      <c r="L60" s="63">
        <f t="shared" si="4"/>
        <v>1.6365600000000029</v>
      </c>
      <c r="M60" s="15" t="s">
        <v>140</v>
      </c>
      <c r="O60" s="63">
        <f>'Data above guide'!T7*100</f>
        <v>48.054600000000001</v>
      </c>
      <c r="P60" s="63">
        <f>'Data above guide'!U7*100</f>
        <v>0.83496999999999999</v>
      </c>
      <c r="Q60" s="63">
        <f>'Data above guide'!V7*100</f>
        <v>46.418039999999998</v>
      </c>
      <c r="R60" s="63">
        <f>'Data above guide'!W7*100</f>
        <v>49.691160000000004</v>
      </c>
      <c r="S60" s="63">
        <f t="shared" ref="S60:S86" si="13">R60-O60</f>
        <v>1.6365600000000029</v>
      </c>
      <c r="T60" s="63">
        <f t="shared" ref="T60:T86" si="14">O60-Q60</f>
        <v>1.6365600000000029</v>
      </c>
      <c r="V60" s="70">
        <f t="shared" si="7"/>
        <v>0</v>
      </c>
      <c r="W60" s="70">
        <f t="shared" si="8"/>
        <v>0</v>
      </c>
      <c r="X60" s="70">
        <f t="shared" si="9"/>
        <v>0</v>
      </c>
      <c r="Y60" s="70">
        <f t="shared" si="10"/>
        <v>0</v>
      </c>
      <c r="Z60" s="70">
        <f t="shared" si="11"/>
        <v>0</v>
      </c>
      <c r="AA60" s="70">
        <f t="shared" si="12"/>
        <v>0</v>
      </c>
    </row>
    <row r="61" spans="1:27">
      <c r="A61" s="15" t="str">
        <f t="shared" si="1"/>
        <v>AboveG_2011-2015_45-64_Persons_Betsi Cadwaladr UHB</v>
      </c>
      <c r="B61" s="15" t="str">
        <f t="shared" si="2"/>
        <v>Betsi Cadwaladr_45-64_Persons</v>
      </c>
      <c r="C61" s="15" t="s">
        <v>139</v>
      </c>
      <c r="D61" s="15" t="s">
        <v>50</v>
      </c>
      <c r="E61" s="15" t="s">
        <v>117</v>
      </c>
      <c r="F61" s="15" t="s">
        <v>77</v>
      </c>
      <c r="G61" s="63">
        <f>IFERROR(VLOOKUP($B61,'Data above guide'!$A$6:$I$61,G$1,FALSE),IFERROR(VLOOKUP($B61,'Data above guide'!$O$6:$W$33,G$1,FALSE),IFERROR(VLOOKUP($B61,'Data above guide'!$AB$6:$AJ$181,G$1,FALSE),IFERROR(VLOOKUP($B61,'Data above guide'!$AP$6:$AX$93,G$1,FALSE),IFERROR(VLOOKUP($B61,'Data above guide'!$BC$6:$BK$13,G$1,FALSE),VLOOKUP($B61,'Data above guide'!$BP$6:$BX$9,G$1,FALSE))))))*100</f>
        <v>48.830590000000001</v>
      </c>
      <c r="H61" s="63">
        <f>IFERROR(VLOOKUP($B61,'Data above guide'!$A$6:$I$61,H$1,FALSE),IFERROR(VLOOKUP($B61,'Data above guide'!$O$6:$W$33,H$1,FALSE),IFERROR(VLOOKUP($B61,'Data above guide'!$AB$6:$AJ$181,H$1,FALSE),IFERROR(VLOOKUP($B61,'Data above guide'!$AP$6:$AX$93,H$1,FALSE),IFERROR(VLOOKUP($B61,'Data above guide'!$BC$6:$BK$13,H$1,FALSE),VLOOKUP($B61,'Data above guide'!$BP$6:$BX$9,H$1,FALSE))))))*100</f>
        <v>0.70832000000000006</v>
      </c>
      <c r="I61" s="63">
        <f>IFERROR(VLOOKUP($B61,'Data above guide'!$A$6:$I$61,I$1,FALSE),IFERROR(VLOOKUP($B61,'Data above guide'!$O$6:$W$33,I$1,FALSE),IFERROR(VLOOKUP($B61,'Data above guide'!$AB$6:$AJ$181,I$1,FALSE),IFERROR(VLOOKUP($B61,'Data above guide'!$AP$6:$AX$93,I$1,FALSE),IFERROR(VLOOKUP($B61,'Data above guide'!$BC$6:$BK$13,I$1,FALSE),VLOOKUP($B61,'Data above guide'!$BP$6:$BX$9,I$1,FALSE))))))*100</f>
        <v>47.442279999999997</v>
      </c>
      <c r="J61" s="63">
        <f>IFERROR(VLOOKUP($B61,'Data above guide'!$A$6:$I$61,J$1,FALSE),IFERROR(VLOOKUP($B61,'Data above guide'!$O$6:$W$33,J$1,FALSE),IFERROR(VLOOKUP($B61,'Data above guide'!$AB$6:$AJ$181,J$1,FALSE),IFERROR(VLOOKUP($B61,'Data above guide'!$AP$6:$AX$93,J$1,FALSE),IFERROR(VLOOKUP($B61,'Data above guide'!$BC$6:$BK$13,J$1,FALSE),VLOOKUP($B61,'Data above guide'!$BP$6:$BX$9,J$1,FALSE))))))*100</f>
        <v>50.218910000000008</v>
      </c>
      <c r="K61" s="63">
        <f t="shared" si="3"/>
        <v>1.3883200000000073</v>
      </c>
      <c r="L61" s="63">
        <f t="shared" si="4"/>
        <v>1.3883100000000042</v>
      </c>
      <c r="M61" s="15" t="s">
        <v>140</v>
      </c>
      <c r="O61" s="63">
        <f>'Data above guide'!T8*100</f>
        <v>48.830590000000001</v>
      </c>
      <c r="P61" s="63">
        <f>'Data above guide'!U8*100</f>
        <v>0.70832000000000006</v>
      </c>
      <c r="Q61" s="63">
        <f>'Data above guide'!V8*100</f>
        <v>47.442279999999997</v>
      </c>
      <c r="R61" s="63">
        <f>'Data above guide'!W8*100</f>
        <v>50.218910000000008</v>
      </c>
      <c r="S61" s="63">
        <f t="shared" si="13"/>
        <v>1.3883200000000073</v>
      </c>
      <c r="T61" s="63">
        <f t="shared" si="14"/>
        <v>1.3883100000000042</v>
      </c>
      <c r="V61" s="70">
        <f t="shared" si="7"/>
        <v>0</v>
      </c>
      <c r="W61" s="70">
        <f t="shared" si="8"/>
        <v>0</v>
      </c>
      <c r="X61" s="70">
        <f t="shared" si="9"/>
        <v>0</v>
      </c>
      <c r="Y61" s="70">
        <f t="shared" si="10"/>
        <v>0</v>
      </c>
      <c r="Z61" s="70">
        <f t="shared" si="11"/>
        <v>0</v>
      </c>
      <c r="AA61" s="70">
        <f t="shared" si="12"/>
        <v>0</v>
      </c>
    </row>
    <row r="62" spans="1:27">
      <c r="A62" s="15" t="str">
        <f t="shared" si="1"/>
        <v>AboveG_2011-2015_65+_Persons_Betsi Cadwaladr UHB</v>
      </c>
      <c r="B62" s="15" t="str">
        <f t="shared" si="2"/>
        <v>Betsi Cadwaladr_65+_Persons</v>
      </c>
      <c r="C62" s="15" t="s">
        <v>139</v>
      </c>
      <c r="D62" s="15" t="s">
        <v>43</v>
      </c>
      <c r="E62" s="15" t="s">
        <v>117</v>
      </c>
      <c r="F62" s="15" t="s">
        <v>77</v>
      </c>
      <c r="G62" s="63">
        <f>IFERROR(VLOOKUP($B62,'Data above guide'!$A$6:$I$61,G$1,FALSE),IFERROR(VLOOKUP($B62,'Data above guide'!$O$6:$W$33,G$1,FALSE),IFERROR(VLOOKUP($B62,'Data above guide'!$AB$6:$AJ$181,G$1,FALSE),IFERROR(VLOOKUP($B62,'Data above guide'!$AP$6:$AX$93,G$1,FALSE),IFERROR(VLOOKUP($B62,'Data above guide'!$BC$6:$BK$13,G$1,FALSE),VLOOKUP($B62,'Data above guide'!$BP$6:$BX$9,G$1,FALSE))))))*100</f>
        <v>24.919499999999999</v>
      </c>
      <c r="H62" s="63">
        <f>IFERROR(VLOOKUP($B62,'Data above guide'!$A$6:$I$61,H$1,FALSE),IFERROR(VLOOKUP($B62,'Data above guide'!$O$6:$W$33,H$1,FALSE),IFERROR(VLOOKUP($B62,'Data above guide'!$AB$6:$AJ$181,H$1,FALSE),IFERROR(VLOOKUP($B62,'Data above guide'!$AP$6:$AX$93,H$1,FALSE),IFERROR(VLOOKUP($B62,'Data above guide'!$BC$6:$BK$13,H$1,FALSE),VLOOKUP($B62,'Data above guide'!$BP$6:$BX$9,H$1,FALSE))))))*100</f>
        <v>0.65168999999999999</v>
      </c>
      <c r="I62" s="63">
        <f>IFERROR(VLOOKUP($B62,'Data above guide'!$A$6:$I$61,I$1,FALSE),IFERROR(VLOOKUP($B62,'Data above guide'!$O$6:$W$33,I$1,FALSE),IFERROR(VLOOKUP($B62,'Data above guide'!$AB$6:$AJ$181,I$1,FALSE),IFERROR(VLOOKUP($B62,'Data above guide'!$AP$6:$AX$93,I$1,FALSE),IFERROR(VLOOKUP($B62,'Data above guide'!$BC$6:$BK$13,I$1,FALSE),VLOOKUP($B62,'Data above guide'!$BP$6:$BX$9,I$1,FALSE))))))*100</f>
        <v>23.64217</v>
      </c>
      <c r="J62" s="63">
        <f>IFERROR(VLOOKUP($B62,'Data above guide'!$A$6:$I$61,J$1,FALSE),IFERROR(VLOOKUP($B62,'Data above guide'!$O$6:$W$33,J$1,FALSE),IFERROR(VLOOKUP($B62,'Data above guide'!$AB$6:$AJ$181,J$1,FALSE),IFERROR(VLOOKUP($B62,'Data above guide'!$AP$6:$AX$93,J$1,FALSE),IFERROR(VLOOKUP($B62,'Data above guide'!$BC$6:$BK$13,J$1,FALSE),VLOOKUP($B62,'Data above guide'!$BP$6:$BX$9,J$1,FALSE))))))*100</f>
        <v>26.196829999999999</v>
      </c>
      <c r="K62" s="63">
        <f t="shared" si="3"/>
        <v>1.2773299999999992</v>
      </c>
      <c r="L62" s="63">
        <f t="shared" si="4"/>
        <v>1.2773299999999992</v>
      </c>
      <c r="M62" s="15" t="s">
        <v>140</v>
      </c>
      <c r="O62" s="63">
        <f>'Data above guide'!T9*100</f>
        <v>24.919499999999999</v>
      </c>
      <c r="P62" s="63">
        <f>'Data above guide'!U9*100</f>
        <v>0.65168999999999999</v>
      </c>
      <c r="Q62" s="63">
        <f>'Data above guide'!V9*100</f>
        <v>23.64217</v>
      </c>
      <c r="R62" s="63">
        <f>'Data above guide'!W9*100</f>
        <v>26.196829999999999</v>
      </c>
      <c r="S62" s="63">
        <f t="shared" si="13"/>
        <v>1.2773299999999992</v>
      </c>
      <c r="T62" s="63">
        <f t="shared" si="14"/>
        <v>1.2773299999999992</v>
      </c>
      <c r="V62" s="70">
        <f t="shared" si="7"/>
        <v>0</v>
      </c>
      <c r="W62" s="70">
        <f t="shared" si="8"/>
        <v>0</v>
      </c>
      <c r="X62" s="70">
        <f t="shared" si="9"/>
        <v>0</v>
      </c>
      <c r="Y62" s="70">
        <f t="shared" si="10"/>
        <v>0</v>
      </c>
      <c r="Z62" s="70">
        <f t="shared" si="11"/>
        <v>0</v>
      </c>
      <c r="AA62" s="70">
        <f t="shared" si="12"/>
        <v>0</v>
      </c>
    </row>
    <row r="63" spans="1:27">
      <c r="A63" s="15" t="str">
        <f t="shared" si="1"/>
        <v>AboveG_2011-2015_16-24_Persons_Hywel Dda UHB</v>
      </c>
      <c r="B63" s="15" t="str">
        <f t="shared" si="2"/>
        <v>Hywel Dda_16-24_Persons</v>
      </c>
      <c r="C63" s="15" t="s">
        <v>141</v>
      </c>
      <c r="D63" s="15" t="s">
        <v>48</v>
      </c>
      <c r="E63" s="15" t="s">
        <v>117</v>
      </c>
      <c r="F63" s="15" t="s">
        <v>77</v>
      </c>
      <c r="G63" s="63">
        <f>IFERROR(VLOOKUP($B63,'Data above guide'!$A$6:$I$61,G$1,FALSE),IFERROR(VLOOKUP($B63,'Data above guide'!$O$6:$W$33,G$1,FALSE),IFERROR(VLOOKUP($B63,'Data above guide'!$AB$6:$AJ$181,G$1,FALSE),IFERROR(VLOOKUP($B63,'Data above guide'!$AP$6:$AX$93,G$1,FALSE),IFERROR(VLOOKUP($B63,'Data above guide'!$BC$6:$BK$13,G$1,FALSE),VLOOKUP($B63,'Data above guide'!$BP$6:$BX$9,G$1,FALSE))))))*100</f>
        <v>40.447760000000002</v>
      </c>
      <c r="H63" s="63">
        <f>IFERROR(VLOOKUP($B63,'Data above guide'!$A$6:$I$61,H$1,FALSE),IFERROR(VLOOKUP($B63,'Data above guide'!$O$6:$W$33,H$1,FALSE),IFERROR(VLOOKUP($B63,'Data above guide'!$AB$6:$AJ$181,H$1,FALSE),IFERROR(VLOOKUP($B63,'Data above guide'!$AP$6:$AX$93,H$1,FALSE),IFERROR(VLOOKUP($B63,'Data above guide'!$BC$6:$BK$13,H$1,FALSE),VLOOKUP($B63,'Data above guide'!$BP$6:$BX$9,H$1,FALSE))))))*100</f>
        <v>1.9700700000000002</v>
      </c>
      <c r="I63" s="63">
        <f>IFERROR(VLOOKUP($B63,'Data above guide'!$A$6:$I$61,I$1,FALSE),IFERROR(VLOOKUP($B63,'Data above guide'!$O$6:$W$33,I$1,FALSE),IFERROR(VLOOKUP($B63,'Data above guide'!$AB$6:$AJ$181,I$1,FALSE),IFERROR(VLOOKUP($B63,'Data above guide'!$AP$6:$AX$93,I$1,FALSE),IFERROR(VLOOKUP($B63,'Data above guide'!$BC$6:$BK$13,I$1,FALSE),VLOOKUP($B63,'Data above guide'!$BP$6:$BX$9,I$1,FALSE))))))*100</f>
        <v>36.586390000000002</v>
      </c>
      <c r="J63" s="63">
        <f>IFERROR(VLOOKUP($B63,'Data above guide'!$A$6:$I$61,J$1,FALSE),IFERROR(VLOOKUP($B63,'Data above guide'!$O$6:$W$33,J$1,FALSE),IFERROR(VLOOKUP($B63,'Data above guide'!$AB$6:$AJ$181,J$1,FALSE),IFERROR(VLOOKUP($B63,'Data above guide'!$AP$6:$AX$93,J$1,FALSE),IFERROR(VLOOKUP($B63,'Data above guide'!$BC$6:$BK$13,J$1,FALSE),VLOOKUP($B63,'Data above guide'!$BP$6:$BX$9,J$1,FALSE))))))*100</f>
        <v>44.309130000000003</v>
      </c>
      <c r="K63" s="63">
        <f t="shared" si="3"/>
        <v>3.8613700000000009</v>
      </c>
      <c r="L63" s="63">
        <f t="shared" si="4"/>
        <v>3.8613700000000009</v>
      </c>
      <c r="M63" s="15" t="s">
        <v>140</v>
      </c>
      <c r="O63" s="63">
        <f>'Data above guide'!T10*100</f>
        <v>40.447760000000002</v>
      </c>
      <c r="P63" s="63">
        <f>'Data above guide'!U10*100</f>
        <v>1.9700700000000002</v>
      </c>
      <c r="Q63" s="63">
        <f>'Data above guide'!V10*100</f>
        <v>36.586390000000002</v>
      </c>
      <c r="R63" s="63">
        <f>'Data above guide'!W10*100</f>
        <v>44.309130000000003</v>
      </c>
      <c r="S63" s="63">
        <f t="shared" si="13"/>
        <v>3.8613700000000009</v>
      </c>
      <c r="T63" s="63">
        <f t="shared" si="14"/>
        <v>3.8613700000000009</v>
      </c>
      <c r="V63" s="70">
        <f t="shared" si="7"/>
        <v>0</v>
      </c>
      <c r="W63" s="70">
        <f t="shared" si="8"/>
        <v>0</v>
      </c>
      <c r="X63" s="70">
        <f t="shared" si="9"/>
        <v>0</v>
      </c>
      <c r="Y63" s="70">
        <f t="shared" si="10"/>
        <v>0</v>
      </c>
      <c r="Z63" s="70">
        <f t="shared" si="11"/>
        <v>0</v>
      </c>
      <c r="AA63" s="70">
        <f t="shared" si="12"/>
        <v>0</v>
      </c>
    </row>
    <row r="64" spans="1:27">
      <c r="A64" s="15" t="str">
        <f t="shared" si="1"/>
        <v>AboveG_2011-2015_25-44_Persons_Hywel Dda UHB</v>
      </c>
      <c r="B64" s="15" t="str">
        <f t="shared" si="2"/>
        <v>Hywel Dda_25-44_Persons</v>
      </c>
      <c r="C64" s="15" t="s">
        <v>141</v>
      </c>
      <c r="D64" s="15" t="s">
        <v>49</v>
      </c>
      <c r="E64" s="15" t="s">
        <v>117</v>
      </c>
      <c r="F64" s="15" t="s">
        <v>77</v>
      </c>
      <c r="G64" s="63">
        <f>IFERROR(VLOOKUP($B64,'Data above guide'!$A$6:$I$61,G$1,FALSE),IFERROR(VLOOKUP($B64,'Data above guide'!$O$6:$W$33,G$1,FALSE),IFERROR(VLOOKUP($B64,'Data above guide'!$AB$6:$AJ$181,G$1,FALSE),IFERROR(VLOOKUP($B64,'Data above guide'!$AP$6:$AX$93,G$1,FALSE),IFERROR(VLOOKUP($B64,'Data above guide'!$BC$6:$BK$13,G$1,FALSE),VLOOKUP($B64,'Data above guide'!$BP$6:$BX$9,G$1,FALSE))))))*100</f>
        <v>44.783999999999999</v>
      </c>
      <c r="H64" s="63">
        <f>IFERROR(VLOOKUP($B64,'Data above guide'!$A$6:$I$61,H$1,FALSE),IFERROR(VLOOKUP($B64,'Data above guide'!$O$6:$W$33,H$1,FALSE),IFERROR(VLOOKUP($B64,'Data above guide'!$AB$6:$AJ$181,H$1,FALSE),IFERROR(VLOOKUP($B64,'Data above guide'!$AP$6:$AX$93,H$1,FALSE),IFERROR(VLOOKUP($B64,'Data above guide'!$BC$6:$BK$13,H$1,FALSE),VLOOKUP($B64,'Data above guide'!$BP$6:$BX$9,H$1,FALSE))))))*100</f>
        <v>1.3245500000000001</v>
      </c>
      <c r="I64" s="63">
        <f>IFERROR(VLOOKUP($B64,'Data above guide'!$A$6:$I$61,I$1,FALSE),IFERROR(VLOOKUP($B64,'Data above guide'!$O$6:$W$33,I$1,FALSE),IFERROR(VLOOKUP($B64,'Data above guide'!$AB$6:$AJ$181,I$1,FALSE),IFERROR(VLOOKUP($B64,'Data above guide'!$AP$6:$AX$93,I$1,FALSE),IFERROR(VLOOKUP($B64,'Data above guide'!$BC$6:$BK$13,I$1,FALSE),VLOOKUP($B64,'Data above guide'!$BP$6:$BX$9,I$1,FALSE))))))*100</f>
        <v>42.187840000000001</v>
      </c>
      <c r="J64" s="63">
        <f>IFERROR(VLOOKUP($B64,'Data above guide'!$A$6:$I$61,J$1,FALSE),IFERROR(VLOOKUP($B64,'Data above guide'!$O$6:$W$33,J$1,FALSE),IFERROR(VLOOKUP($B64,'Data above guide'!$AB$6:$AJ$181,J$1,FALSE),IFERROR(VLOOKUP($B64,'Data above guide'!$AP$6:$AX$93,J$1,FALSE),IFERROR(VLOOKUP($B64,'Data above guide'!$BC$6:$BK$13,J$1,FALSE),VLOOKUP($B64,'Data above guide'!$BP$6:$BX$9,J$1,FALSE))))))*100</f>
        <v>47.38015</v>
      </c>
      <c r="K64" s="63">
        <f t="shared" si="3"/>
        <v>2.5961500000000015</v>
      </c>
      <c r="L64" s="63">
        <f t="shared" si="4"/>
        <v>2.5961599999999976</v>
      </c>
      <c r="M64" s="15" t="s">
        <v>140</v>
      </c>
      <c r="O64" s="63">
        <f>'Data above guide'!T11*100</f>
        <v>44.783999999999999</v>
      </c>
      <c r="P64" s="63">
        <f>'Data above guide'!U11*100</f>
        <v>1.3245500000000001</v>
      </c>
      <c r="Q64" s="63">
        <f>'Data above guide'!V11*100</f>
        <v>42.187840000000001</v>
      </c>
      <c r="R64" s="63">
        <f>'Data above guide'!W11*100</f>
        <v>47.38015</v>
      </c>
      <c r="S64" s="63">
        <f t="shared" si="13"/>
        <v>2.5961500000000015</v>
      </c>
      <c r="T64" s="63">
        <f t="shared" si="14"/>
        <v>2.5961599999999976</v>
      </c>
      <c r="V64" s="70">
        <f t="shared" si="7"/>
        <v>0</v>
      </c>
      <c r="W64" s="70">
        <f t="shared" si="8"/>
        <v>0</v>
      </c>
      <c r="X64" s="70">
        <f t="shared" si="9"/>
        <v>0</v>
      </c>
      <c r="Y64" s="70">
        <f t="shared" si="10"/>
        <v>0</v>
      </c>
      <c r="Z64" s="70">
        <f t="shared" si="11"/>
        <v>0</v>
      </c>
      <c r="AA64" s="70">
        <f t="shared" si="12"/>
        <v>0</v>
      </c>
    </row>
    <row r="65" spans="1:27">
      <c r="A65" s="15" t="str">
        <f t="shared" si="1"/>
        <v>AboveG_2011-2015_45-64_Persons_Hywel Dda UHB</v>
      </c>
      <c r="B65" s="15" t="str">
        <f t="shared" si="2"/>
        <v>Hywel Dda_45-64_Persons</v>
      </c>
      <c r="C65" s="15" t="s">
        <v>141</v>
      </c>
      <c r="D65" s="15" t="s">
        <v>50</v>
      </c>
      <c r="E65" s="15" t="s">
        <v>117</v>
      </c>
      <c r="F65" s="15" t="s">
        <v>77</v>
      </c>
      <c r="G65" s="63">
        <f>IFERROR(VLOOKUP($B65,'Data above guide'!$A$6:$I$61,G$1,FALSE),IFERROR(VLOOKUP($B65,'Data above guide'!$O$6:$W$33,G$1,FALSE),IFERROR(VLOOKUP($B65,'Data above guide'!$AB$6:$AJ$181,G$1,FALSE),IFERROR(VLOOKUP($B65,'Data above guide'!$AP$6:$AX$93,G$1,FALSE),IFERROR(VLOOKUP($B65,'Data above guide'!$BC$6:$BK$13,G$1,FALSE),VLOOKUP($B65,'Data above guide'!$BP$6:$BX$9,G$1,FALSE))))))*100</f>
        <v>44.16283</v>
      </c>
      <c r="H65" s="63">
        <f>IFERROR(VLOOKUP($B65,'Data above guide'!$A$6:$I$61,H$1,FALSE),IFERROR(VLOOKUP($B65,'Data above guide'!$O$6:$W$33,H$1,FALSE),IFERROR(VLOOKUP($B65,'Data above guide'!$AB$6:$AJ$181,H$1,FALSE),IFERROR(VLOOKUP($B65,'Data above guide'!$AP$6:$AX$93,H$1,FALSE),IFERROR(VLOOKUP($B65,'Data above guide'!$BC$6:$BK$13,H$1,FALSE),VLOOKUP($B65,'Data above guide'!$BP$6:$BX$9,H$1,FALSE))))))*100</f>
        <v>1.03759</v>
      </c>
      <c r="I65" s="63">
        <f>IFERROR(VLOOKUP($B65,'Data above guide'!$A$6:$I$61,I$1,FALSE),IFERROR(VLOOKUP($B65,'Data above guide'!$O$6:$W$33,I$1,FALSE),IFERROR(VLOOKUP($B65,'Data above guide'!$AB$6:$AJ$181,I$1,FALSE),IFERROR(VLOOKUP($B65,'Data above guide'!$AP$6:$AX$93,I$1,FALSE),IFERROR(VLOOKUP($B65,'Data above guide'!$BC$6:$BK$13,I$1,FALSE),VLOOKUP($B65,'Data above guide'!$BP$6:$BX$9,I$1,FALSE))))))*100</f>
        <v>42.129129999999996</v>
      </c>
      <c r="J65" s="63">
        <f>IFERROR(VLOOKUP($B65,'Data above guide'!$A$6:$I$61,J$1,FALSE),IFERROR(VLOOKUP($B65,'Data above guide'!$O$6:$W$33,J$1,FALSE),IFERROR(VLOOKUP($B65,'Data above guide'!$AB$6:$AJ$181,J$1,FALSE),IFERROR(VLOOKUP($B65,'Data above guide'!$AP$6:$AX$93,J$1,FALSE),IFERROR(VLOOKUP($B65,'Data above guide'!$BC$6:$BK$13,J$1,FALSE),VLOOKUP($B65,'Data above guide'!$BP$6:$BX$9,J$1,FALSE))))))*100</f>
        <v>46.196530000000003</v>
      </c>
      <c r="K65" s="63">
        <f t="shared" si="3"/>
        <v>2.0337000000000032</v>
      </c>
      <c r="L65" s="63">
        <f t="shared" si="4"/>
        <v>2.0337000000000032</v>
      </c>
      <c r="M65" s="15" t="s">
        <v>140</v>
      </c>
      <c r="O65" s="63">
        <f>'Data above guide'!T12*100</f>
        <v>44.16283</v>
      </c>
      <c r="P65" s="63">
        <f>'Data above guide'!U12*100</f>
        <v>1.03759</v>
      </c>
      <c r="Q65" s="63">
        <f>'Data above guide'!V12*100</f>
        <v>42.129129999999996</v>
      </c>
      <c r="R65" s="63">
        <f>'Data above guide'!W12*100</f>
        <v>46.196530000000003</v>
      </c>
      <c r="S65" s="63">
        <f t="shared" si="13"/>
        <v>2.0337000000000032</v>
      </c>
      <c r="T65" s="63">
        <f t="shared" si="14"/>
        <v>2.0337000000000032</v>
      </c>
      <c r="V65" s="70">
        <f t="shared" si="7"/>
        <v>0</v>
      </c>
      <c r="W65" s="70">
        <f t="shared" si="8"/>
        <v>0</v>
      </c>
      <c r="X65" s="70">
        <f t="shared" si="9"/>
        <v>0</v>
      </c>
      <c r="Y65" s="70">
        <f t="shared" si="10"/>
        <v>0</v>
      </c>
      <c r="Z65" s="70">
        <f t="shared" si="11"/>
        <v>0</v>
      </c>
      <c r="AA65" s="70">
        <f t="shared" si="12"/>
        <v>0</v>
      </c>
    </row>
    <row r="66" spans="1:27">
      <c r="A66" s="15" t="str">
        <f t="shared" si="1"/>
        <v>AboveG_2011-2015_65+_Persons_Hywel Dda UHB</v>
      </c>
      <c r="B66" s="15" t="str">
        <f t="shared" si="2"/>
        <v>Hywel Dda_65+_Persons</v>
      </c>
      <c r="C66" s="15" t="s">
        <v>141</v>
      </c>
      <c r="D66" s="15" t="s">
        <v>43</v>
      </c>
      <c r="E66" s="15" t="s">
        <v>117</v>
      </c>
      <c r="F66" s="15" t="s">
        <v>77</v>
      </c>
      <c r="G66" s="63">
        <f>IFERROR(VLOOKUP($B66,'Data above guide'!$A$6:$I$61,G$1,FALSE),IFERROR(VLOOKUP($B66,'Data above guide'!$O$6:$W$33,G$1,FALSE),IFERROR(VLOOKUP($B66,'Data above guide'!$AB$6:$AJ$181,G$1,FALSE),IFERROR(VLOOKUP($B66,'Data above guide'!$AP$6:$AX$93,G$1,FALSE),IFERROR(VLOOKUP($B66,'Data above guide'!$BC$6:$BK$13,G$1,FALSE),VLOOKUP($B66,'Data above guide'!$BP$6:$BX$9,G$1,FALSE))))))*100</f>
        <v>23.12087</v>
      </c>
      <c r="H66" s="63">
        <f>IFERROR(VLOOKUP($B66,'Data above guide'!$A$6:$I$61,H$1,FALSE),IFERROR(VLOOKUP($B66,'Data above guide'!$O$6:$W$33,H$1,FALSE),IFERROR(VLOOKUP($B66,'Data above guide'!$AB$6:$AJ$181,H$1,FALSE),IFERROR(VLOOKUP($B66,'Data above guide'!$AP$6:$AX$93,H$1,FALSE),IFERROR(VLOOKUP($B66,'Data above guide'!$BC$6:$BK$13,H$1,FALSE),VLOOKUP($B66,'Data above guide'!$BP$6:$BX$9,H$1,FALSE))))))*100</f>
        <v>0.89234999999999987</v>
      </c>
      <c r="I66" s="63">
        <f>IFERROR(VLOOKUP($B66,'Data above guide'!$A$6:$I$61,I$1,FALSE),IFERROR(VLOOKUP($B66,'Data above guide'!$O$6:$W$33,I$1,FALSE),IFERROR(VLOOKUP($B66,'Data above guide'!$AB$6:$AJ$181,I$1,FALSE),IFERROR(VLOOKUP($B66,'Data above guide'!$AP$6:$AX$93,I$1,FALSE),IFERROR(VLOOKUP($B66,'Data above guide'!$BC$6:$BK$13,I$1,FALSE),VLOOKUP($B66,'Data above guide'!$BP$6:$BX$9,I$1,FALSE))))))*100</f>
        <v>21.371850000000002</v>
      </c>
      <c r="J66" s="63">
        <f>IFERROR(VLOOKUP($B66,'Data above guide'!$A$6:$I$61,J$1,FALSE),IFERROR(VLOOKUP($B66,'Data above guide'!$O$6:$W$33,J$1,FALSE),IFERROR(VLOOKUP($B66,'Data above guide'!$AB$6:$AJ$181,J$1,FALSE),IFERROR(VLOOKUP($B66,'Data above guide'!$AP$6:$AX$93,J$1,FALSE),IFERROR(VLOOKUP($B66,'Data above guide'!$BC$6:$BK$13,J$1,FALSE),VLOOKUP($B66,'Data above guide'!$BP$6:$BX$9,J$1,FALSE))))))*100</f>
        <v>24.869900000000001</v>
      </c>
      <c r="K66" s="63">
        <f t="shared" si="3"/>
        <v>1.7490300000000012</v>
      </c>
      <c r="L66" s="63">
        <f t="shared" si="4"/>
        <v>1.749019999999998</v>
      </c>
      <c r="M66" s="15" t="s">
        <v>140</v>
      </c>
      <c r="O66" s="63">
        <f>'Data above guide'!T13*100</f>
        <v>23.12087</v>
      </c>
      <c r="P66" s="63">
        <f>'Data above guide'!U13*100</f>
        <v>0.89234999999999987</v>
      </c>
      <c r="Q66" s="63">
        <f>'Data above guide'!V13*100</f>
        <v>21.371850000000002</v>
      </c>
      <c r="R66" s="63">
        <f>'Data above guide'!W13*100</f>
        <v>24.869900000000001</v>
      </c>
      <c r="S66" s="63">
        <f t="shared" si="13"/>
        <v>1.7490300000000012</v>
      </c>
      <c r="T66" s="63">
        <f t="shared" si="14"/>
        <v>1.749019999999998</v>
      </c>
      <c r="V66" s="70">
        <f t="shared" si="7"/>
        <v>0</v>
      </c>
      <c r="W66" s="70">
        <f t="shared" si="8"/>
        <v>0</v>
      </c>
      <c r="X66" s="70">
        <f t="shared" si="9"/>
        <v>0</v>
      </c>
      <c r="Y66" s="70">
        <f t="shared" si="10"/>
        <v>0</v>
      </c>
      <c r="Z66" s="70">
        <f t="shared" si="11"/>
        <v>0</v>
      </c>
      <c r="AA66" s="70">
        <f t="shared" si="12"/>
        <v>0</v>
      </c>
    </row>
    <row r="67" spans="1:27">
      <c r="A67" s="15" t="str">
        <f t="shared" si="1"/>
        <v>AboveG_2011-2015_16-24_Persons_Powys THB</v>
      </c>
      <c r="B67" s="15" t="str">
        <f t="shared" si="2"/>
        <v>Powys_16-24_Persons</v>
      </c>
      <c r="C67" s="15" t="s">
        <v>118</v>
      </c>
      <c r="D67" s="15" t="s">
        <v>48</v>
      </c>
      <c r="E67" s="15" t="s">
        <v>117</v>
      </c>
      <c r="F67" s="15" t="s">
        <v>77</v>
      </c>
      <c r="G67" s="63">
        <f>IFERROR(VLOOKUP($B67,'Data above guide'!$A$6:$I$61,G$1,FALSE),IFERROR(VLOOKUP($B67,'Data above guide'!$O$6:$W$33,G$1,FALSE),IFERROR(VLOOKUP($B67,'Data above guide'!$AB$6:$AJ$181,G$1,FALSE),IFERROR(VLOOKUP($B67,'Data above guide'!$AP$6:$AX$93,G$1,FALSE),IFERROR(VLOOKUP($B67,'Data above guide'!$BC$6:$BK$13,G$1,FALSE),VLOOKUP($B67,'Data above guide'!$BP$6:$BX$9,G$1,FALSE))))))*100</f>
        <v>41.12397</v>
      </c>
      <c r="H67" s="63">
        <f>IFERROR(VLOOKUP($B67,'Data above guide'!$A$6:$I$61,H$1,FALSE),IFERROR(VLOOKUP($B67,'Data above guide'!$O$6:$W$33,H$1,FALSE),IFERROR(VLOOKUP($B67,'Data above guide'!$AB$6:$AJ$181,H$1,FALSE),IFERROR(VLOOKUP($B67,'Data above guide'!$AP$6:$AX$93,H$1,FALSE),IFERROR(VLOOKUP($B67,'Data above guide'!$BC$6:$BK$13,H$1,FALSE),VLOOKUP($B67,'Data above guide'!$BP$6:$BX$9,H$1,FALSE))))))*100</f>
        <v>2.8100700000000001</v>
      </c>
      <c r="I67" s="63">
        <f>IFERROR(VLOOKUP($B67,'Data above guide'!$A$6:$I$61,I$1,FALSE),IFERROR(VLOOKUP($B67,'Data above guide'!$O$6:$W$33,I$1,FALSE),IFERROR(VLOOKUP($B67,'Data above guide'!$AB$6:$AJ$181,I$1,FALSE),IFERROR(VLOOKUP($B67,'Data above guide'!$AP$6:$AX$93,I$1,FALSE),IFERROR(VLOOKUP($B67,'Data above guide'!$BC$6:$BK$13,I$1,FALSE),VLOOKUP($B67,'Data above guide'!$BP$6:$BX$9,I$1,FALSE))))))*100</f>
        <v>35.61618</v>
      </c>
      <c r="J67" s="63">
        <f>IFERROR(VLOOKUP($B67,'Data above guide'!$A$6:$I$61,J$1,FALSE),IFERROR(VLOOKUP($B67,'Data above guide'!$O$6:$W$33,J$1,FALSE),IFERROR(VLOOKUP($B67,'Data above guide'!$AB$6:$AJ$181,J$1,FALSE),IFERROR(VLOOKUP($B67,'Data above guide'!$AP$6:$AX$93,J$1,FALSE),IFERROR(VLOOKUP($B67,'Data above guide'!$BC$6:$BK$13,J$1,FALSE),VLOOKUP($B67,'Data above guide'!$BP$6:$BX$9,J$1,FALSE))))))*100</f>
        <v>46.63176</v>
      </c>
      <c r="K67" s="63">
        <f t="shared" si="3"/>
        <v>5.50779</v>
      </c>
      <c r="L67" s="63">
        <f t="shared" si="4"/>
        <v>5.50779</v>
      </c>
      <c r="M67" s="15" t="s">
        <v>142</v>
      </c>
      <c r="O67" s="63">
        <f>'Data above guide'!T14*100</f>
        <v>41.12397</v>
      </c>
      <c r="P67" s="63">
        <f>'Data above guide'!U14*100</f>
        <v>2.8100700000000001</v>
      </c>
      <c r="Q67" s="63">
        <f>'Data above guide'!V14*100</f>
        <v>35.61618</v>
      </c>
      <c r="R67" s="63">
        <f>'Data above guide'!W14*100</f>
        <v>46.63176</v>
      </c>
      <c r="S67" s="63">
        <f t="shared" si="13"/>
        <v>5.50779</v>
      </c>
      <c r="T67" s="63">
        <f t="shared" si="14"/>
        <v>5.50779</v>
      </c>
      <c r="V67" s="70">
        <f t="shared" si="7"/>
        <v>0</v>
      </c>
      <c r="W67" s="70">
        <f t="shared" si="8"/>
        <v>0</v>
      </c>
      <c r="X67" s="70">
        <f t="shared" si="9"/>
        <v>0</v>
      </c>
      <c r="Y67" s="70">
        <f t="shared" si="10"/>
        <v>0</v>
      </c>
      <c r="Z67" s="70">
        <f t="shared" si="11"/>
        <v>0</v>
      </c>
      <c r="AA67" s="70">
        <f t="shared" si="12"/>
        <v>0</v>
      </c>
    </row>
    <row r="68" spans="1:27">
      <c r="A68" s="15" t="str">
        <f t="shared" ref="A68:A131" si="15">TRIM(F68&amp;"_2011-2015"&amp;"_"&amp;D68&amp;"_"&amp;E68&amp;"_"&amp;C68&amp;" "&amp;M68)</f>
        <v>AboveG_2011-2015_25-44_Persons_Powys THB</v>
      </c>
      <c r="B68" s="15" t="str">
        <f t="shared" ref="B68:B131" si="16">C68&amp;"_"&amp;D68&amp;"_"&amp;E68</f>
        <v>Powys_25-44_Persons</v>
      </c>
      <c r="C68" s="15" t="s">
        <v>118</v>
      </c>
      <c r="D68" s="15" t="s">
        <v>49</v>
      </c>
      <c r="E68" s="15" t="s">
        <v>117</v>
      </c>
      <c r="F68" s="15" t="s">
        <v>77</v>
      </c>
      <c r="G68" s="63">
        <f>IFERROR(VLOOKUP($B68,'Data above guide'!$A$6:$I$61,G$1,FALSE),IFERROR(VLOOKUP($B68,'Data above guide'!$O$6:$W$33,G$1,FALSE),IFERROR(VLOOKUP($B68,'Data above guide'!$AB$6:$AJ$181,G$1,FALSE),IFERROR(VLOOKUP($B68,'Data above guide'!$AP$6:$AX$93,G$1,FALSE),IFERROR(VLOOKUP($B68,'Data above guide'!$BC$6:$BK$13,G$1,FALSE),VLOOKUP($B68,'Data above guide'!$BP$6:$BX$9,G$1,FALSE))))))*100</f>
        <v>46.617669999999997</v>
      </c>
      <c r="H68" s="63">
        <f>IFERROR(VLOOKUP($B68,'Data above guide'!$A$6:$I$61,H$1,FALSE),IFERROR(VLOOKUP($B68,'Data above guide'!$O$6:$W$33,H$1,FALSE),IFERROR(VLOOKUP($B68,'Data above guide'!$AB$6:$AJ$181,H$1,FALSE),IFERROR(VLOOKUP($B68,'Data above guide'!$AP$6:$AX$93,H$1,FALSE),IFERROR(VLOOKUP($B68,'Data above guide'!$BC$6:$BK$13,H$1,FALSE),VLOOKUP($B68,'Data above guide'!$BP$6:$BX$9,H$1,FALSE))))))*100</f>
        <v>2.05348</v>
      </c>
      <c r="I68" s="63">
        <f>IFERROR(VLOOKUP($B68,'Data above guide'!$A$6:$I$61,I$1,FALSE),IFERROR(VLOOKUP($B68,'Data above guide'!$O$6:$W$33,I$1,FALSE),IFERROR(VLOOKUP($B68,'Data above guide'!$AB$6:$AJ$181,I$1,FALSE),IFERROR(VLOOKUP($B68,'Data above guide'!$AP$6:$AX$93,I$1,FALSE),IFERROR(VLOOKUP($B68,'Data above guide'!$BC$6:$BK$13,I$1,FALSE),VLOOKUP($B68,'Data above guide'!$BP$6:$BX$9,I$1,FALSE))))))*100</f>
        <v>42.592799999999997</v>
      </c>
      <c r="J68" s="63">
        <f>IFERROR(VLOOKUP($B68,'Data above guide'!$A$6:$I$61,J$1,FALSE),IFERROR(VLOOKUP($B68,'Data above guide'!$O$6:$W$33,J$1,FALSE),IFERROR(VLOOKUP($B68,'Data above guide'!$AB$6:$AJ$181,J$1,FALSE),IFERROR(VLOOKUP($B68,'Data above guide'!$AP$6:$AX$93,J$1,FALSE),IFERROR(VLOOKUP($B68,'Data above guide'!$BC$6:$BK$13,J$1,FALSE),VLOOKUP($B68,'Data above guide'!$BP$6:$BX$9,J$1,FALSE))))))*100</f>
        <v>50.642540000000004</v>
      </c>
      <c r="K68" s="63">
        <f t="shared" ref="K68:K131" si="17">J68-G68</f>
        <v>4.0248700000000071</v>
      </c>
      <c r="L68" s="63">
        <f t="shared" ref="L68:L131" si="18">G68-I68</f>
        <v>4.0248699999999999</v>
      </c>
      <c r="M68" s="15" t="s">
        <v>142</v>
      </c>
      <c r="O68" s="63">
        <f>'Data above guide'!T15*100</f>
        <v>46.617669999999997</v>
      </c>
      <c r="P68" s="63">
        <f>'Data above guide'!U15*100</f>
        <v>2.05348</v>
      </c>
      <c r="Q68" s="63">
        <f>'Data above guide'!V15*100</f>
        <v>42.592799999999997</v>
      </c>
      <c r="R68" s="63">
        <f>'Data above guide'!W15*100</f>
        <v>50.642540000000004</v>
      </c>
      <c r="S68" s="63">
        <f t="shared" si="13"/>
        <v>4.0248700000000071</v>
      </c>
      <c r="T68" s="63">
        <f t="shared" si="14"/>
        <v>4.0248699999999999</v>
      </c>
      <c r="V68" s="70">
        <f t="shared" ref="V68:V131" si="19">G68-O68</f>
        <v>0</v>
      </c>
      <c r="W68" s="70">
        <f t="shared" ref="W68:W131" si="20">H68-P68</f>
        <v>0</v>
      </c>
      <c r="X68" s="70">
        <f t="shared" ref="X68:X131" si="21">I68-Q68</f>
        <v>0</v>
      </c>
      <c r="Y68" s="70">
        <f t="shared" ref="Y68:Y131" si="22">J68-R68</f>
        <v>0</v>
      </c>
      <c r="Z68" s="70">
        <f t="shared" ref="Z68:Z131" si="23">K68-S68</f>
        <v>0</v>
      </c>
      <c r="AA68" s="70">
        <f t="shared" ref="AA68:AA131" si="24">L68-T68</f>
        <v>0</v>
      </c>
    </row>
    <row r="69" spans="1:27">
      <c r="A69" s="15" t="str">
        <f t="shared" si="15"/>
        <v>AboveG_2011-2015_45-64_Persons_Powys THB</v>
      </c>
      <c r="B69" s="15" t="str">
        <f t="shared" si="16"/>
        <v>Powys_45-64_Persons</v>
      </c>
      <c r="C69" s="15" t="s">
        <v>118</v>
      </c>
      <c r="D69" s="15" t="s">
        <v>50</v>
      </c>
      <c r="E69" s="15" t="s">
        <v>117</v>
      </c>
      <c r="F69" s="15" t="s">
        <v>77</v>
      </c>
      <c r="G69" s="63">
        <f>IFERROR(VLOOKUP($B69,'Data above guide'!$A$6:$I$61,G$1,FALSE),IFERROR(VLOOKUP($B69,'Data above guide'!$O$6:$W$33,G$1,FALSE),IFERROR(VLOOKUP($B69,'Data above guide'!$AB$6:$AJ$181,G$1,FALSE),IFERROR(VLOOKUP($B69,'Data above guide'!$AP$6:$AX$93,G$1,FALSE),IFERROR(VLOOKUP($B69,'Data above guide'!$BC$6:$BK$13,G$1,FALSE),VLOOKUP($B69,'Data above guide'!$BP$6:$BX$9,G$1,FALSE))))))*100</f>
        <v>43.977830000000004</v>
      </c>
      <c r="H69" s="63">
        <f>IFERROR(VLOOKUP($B69,'Data above guide'!$A$6:$I$61,H$1,FALSE),IFERROR(VLOOKUP($B69,'Data above guide'!$O$6:$W$33,H$1,FALSE),IFERROR(VLOOKUP($B69,'Data above guide'!$AB$6:$AJ$181,H$1,FALSE),IFERROR(VLOOKUP($B69,'Data above guide'!$AP$6:$AX$93,H$1,FALSE),IFERROR(VLOOKUP($B69,'Data above guide'!$BC$6:$BK$13,H$1,FALSE),VLOOKUP($B69,'Data above guide'!$BP$6:$BX$9,H$1,FALSE))))))*100</f>
        <v>1.59006</v>
      </c>
      <c r="I69" s="63">
        <f>IFERROR(VLOOKUP($B69,'Data above guide'!$A$6:$I$61,I$1,FALSE),IFERROR(VLOOKUP($B69,'Data above guide'!$O$6:$W$33,I$1,FALSE),IFERROR(VLOOKUP($B69,'Data above guide'!$AB$6:$AJ$181,I$1,FALSE),IFERROR(VLOOKUP($B69,'Data above guide'!$AP$6:$AX$93,I$1,FALSE),IFERROR(VLOOKUP($B69,'Data above guide'!$BC$6:$BK$13,I$1,FALSE),VLOOKUP($B69,'Data above guide'!$BP$6:$BX$9,I$1,FALSE))))))*100</f>
        <v>40.861269999999998</v>
      </c>
      <c r="J69" s="63">
        <f>IFERROR(VLOOKUP($B69,'Data above guide'!$A$6:$I$61,J$1,FALSE),IFERROR(VLOOKUP($B69,'Data above guide'!$O$6:$W$33,J$1,FALSE),IFERROR(VLOOKUP($B69,'Data above guide'!$AB$6:$AJ$181,J$1,FALSE),IFERROR(VLOOKUP($B69,'Data above guide'!$AP$6:$AX$93,J$1,FALSE),IFERROR(VLOOKUP($B69,'Data above guide'!$BC$6:$BK$13,J$1,FALSE),VLOOKUP($B69,'Data above guide'!$BP$6:$BX$9,J$1,FALSE))))))*100</f>
        <v>47.094380000000001</v>
      </c>
      <c r="K69" s="63">
        <f t="shared" si="17"/>
        <v>3.1165499999999966</v>
      </c>
      <c r="L69" s="63">
        <f t="shared" si="18"/>
        <v>3.1165600000000069</v>
      </c>
      <c r="M69" s="15" t="s">
        <v>142</v>
      </c>
      <c r="O69" s="63">
        <f>'Data above guide'!T16*100</f>
        <v>43.977830000000004</v>
      </c>
      <c r="P69" s="63">
        <f>'Data above guide'!U16*100</f>
        <v>1.59006</v>
      </c>
      <c r="Q69" s="63">
        <f>'Data above guide'!V16*100</f>
        <v>40.861269999999998</v>
      </c>
      <c r="R69" s="63">
        <f>'Data above guide'!W16*100</f>
        <v>47.094380000000001</v>
      </c>
      <c r="S69" s="63">
        <f t="shared" si="13"/>
        <v>3.1165499999999966</v>
      </c>
      <c r="T69" s="63">
        <f t="shared" si="14"/>
        <v>3.1165600000000069</v>
      </c>
      <c r="V69" s="70">
        <f t="shared" si="19"/>
        <v>0</v>
      </c>
      <c r="W69" s="70">
        <f t="shared" si="20"/>
        <v>0</v>
      </c>
      <c r="X69" s="70">
        <f t="shared" si="21"/>
        <v>0</v>
      </c>
      <c r="Y69" s="70">
        <f t="shared" si="22"/>
        <v>0</v>
      </c>
      <c r="Z69" s="70">
        <f t="shared" si="23"/>
        <v>0</v>
      </c>
      <c r="AA69" s="70">
        <f t="shared" si="24"/>
        <v>0</v>
      </c>
    </row>
    <row r="70" spans="1:27">
      <c r="A70" s="15" t="str">
        <f t="shared" si="15"/>
        <v>AboveG_2011-2015_65+_Persons_Powys THB</v>
      </c>
      <c r="B70" s="15" t="str">
        <f t="shared" si="16"/>
        <v>Powys_65+_Persons</v>
      </c>
      <c r="C70" s="15" t="s">
        <v>118</v>
      </c>
      <c r="D70" s="15" t="s">
        <v>43</v>
      </c>
      <c r="E70" s="15" t="s">
        <v>117</v>
      </c>
      <c r="F70" s="15" t="s">
        <v>77</v>
      </c>
      <c r="G70" s="63">
        <f>IFERROR(VLOOKUP($B70,'Data above guide'!$A$6:$I$61,G$1,FALSE),IFERROR(VLOOKUP($B70,'Data above guide'!$O$6:$W$33,G$1,FALSE),IFERROR(VLOOKUP($B70,'Data above guide'!$AB$6:$AJ$181,G$1,FALSE),IFERROR(VLOOKUP($B70,'Data above guide'!$AP$6:$AX$93,G$1,FALSE),IFERROR(VLOOKUP($B70,'Data above guide'!$BC$6:$BK$13,G$1,FALSE),VLOOKUP($B70,'Data above guide'!$BP$6:$BX$9,G$1,FALSE))))))*100</f>
        <v>23.172650000000001</v>
      </c>
      <c r="H70" s="63">
        <f>IFERROR(VLOOKUP($B70,'Data above guide'!$A$6:$I$61,H$1,FALSE),IFERROR(VLOOKUP($B70,'Data above guide'!$O$6:$W$33,H$1,FALSE),IFERROR(VLOOKUP($B70,'Data above guide'!$AB$6:$AJ$181,H$1,FALSE),IFERROR(VLOOKUP($B70,'Data above guide'!$AP$6:$AX$93,H$1,FALSE),IFERROR(VLOOKUP($B70,'Data above guide'!$BC$6:$BK$13,H$1,FALSE),VLOOKUP($B70,'Data above guide'!$BP$6:$BX$9,H$1,FALSE))))))*100</f>
        <v>1.47692</v>
      </c>
      <c r="I70" s="63">
        <f>IFERROR(VLOOKUP($B70,'Data above guide'!$A$6:$I$61,I$1,FALSE),IFERROR(VLOOKUP($B70,'Data above guide'!$O$6:$W$33,I$1,FALSE),IFERROR(VLOOKUP($B70,'Data above guide'!$AB$6:$AJ$181,I$1,FALSE),IFERROR(VLOOKUP($B70,'Data above guide'!$AP$6:$AX$93,I$1,FALSE),IFERROR(VLOOKUP($B70,'Data above guide'!$BC$6:$BK$13,I$1,FALSE),VLOOKUP($B70,'Data above guide'!$BP$6:$BX$9,I$1,FALSE))))))*100</f>
        <v>20.277850000000001</v>
      </c>
      <c r="J70" s="63">
        <f>IFERROR(VLOOKUP($B70,'Data above guide'!$A$6:$I$61,J$1,FALSE),IFERROR(VLOOKUP($B70,'Data above guide'!$O$6:$W$33,J$1,FALSE),IFERROR(VLOOKUP($B70,'Data above guide'!$AB$6:$AJ$181,J$1,FALSE),IFERROR(VLOOKUP($B70,'Data above guide'!$AP$6:$AX$93,J$1,FALSE),IFERROR(VLOOKUP($B70,'Data above guide'!$BC$6:$BK$13,J$1,FALSE),VLOOKUP($B70,'Data above guide'!$BP$6:$BX$9,J$1,FALSE))))))*100</f>
        <v>26.067449999999997</v>
      </c>
      <c r="K70" s="63">
        <f t="shared" si="17"/>
        <v>2.8947999999999965</v>
      </c>
      <c r="L70" s="63">
        <f t="shared" si="18"/>
        <v>2.8948</v>
      </c>
      <c r="M70" s="15" t="s">
        <v>142</v>
      </c>
      <c r="O70" s="63">
        <f>'Data above guide'!T17*100</f>
        <v>23.172650000000001</v>
      </c>
      <c r="P70" s="63">
        <f>'Data above guide'!U17*100</f>
        <v>1.47692</v>
      </c>
      <c r="Q70" s="63">
        <f>'Data above guide'!V17*100</f>
        <v>20.277850000000001</v>
      </c>
      <c r="R70" s="63">
        <f>'Data above guide'!W17*100</f>
        <v>26.067449999999997</v>
      </c>
      <c r="S70" s="63">
        <f t="shared" si="13"/>
        <v>2.8947999999999965</v>
      </c>
      <c r="T70" s="63">
        <f t="shared" si="14"/>
        <v>2.8948</v>
      </c>
      <c r="V70" s="70">
        <f t="shared" si="19"/>
        <v>0</v>
      </c>
      <c r="W70" s="70">
        <f t="shared" si="20"/>
        <v>0</v>
      </c>
      <c r="X70" s="70">
        <f t="shared" si="21"/>
        <v>0</v>
      </c>
      <c r="Y70" s="70">
        <f t="shared" si="22"/>
        <v>0</v>
      </c>
      <c r="Z70" s="70">
        <f t="shared" si="23"/>
        <v>0</v>
      </c>
      <c r="AA70" s="70">
        <f t="shared" si="24"/>
        <v>0</v>
      </c>
    </row>
    <row r="71" spans="1:27">
      <c r="A71" s="15" t="str">
        <f t="shared" si="15"/>
        <v>AboveG_2011-2015_16-24_Persons_ABM UHB</v>
      </c>
      <c r="B71" s="15" t="str">
        <f t="shared" si="16"/>
        <v>ABM_16-24_Persons</v>
      </c>
      <c r="C71" s="15" t="s">
        <v>143</v>
      </c>
      <c r="D71" s="15" t="s">
        <v>48</v>
      </c>
      <c r="E71" s="15" t="s">
        <v>117</v>
      </c>
      <c r="F71" s="15" t="s">
        <v>77</v>
      </c>
      <c r="G71" s="63">
        <f>IFERROR(VLOOKUP($B71,'Data above guide'!$A$6:$I$61,G$1,FALSE),IFERROR(VLOOKUP($B71,'Data above guide'!$O$6:$W$33,G$1,FALSE),IFERROR(VLOOKUP($B71,'Data above guide'!$AB$6:$AJ$181,G$1,FALSE),IFERROR(VLOOKUP($B71,'Data above guide'!$AP$6:$AX$93,G$1,FALSE),IFERROR(VLOOKUP($B71,'Data above guide'!$BC$6:$BK$13,G$1,FALSE),VLOOKUP($B71,'Data above guide'!$BP$6:$BX$9,G$1,FALSE))))))*100</f>
        <v>40.000659999999996</v>
      </c>
      <c r="H71" s="63">
        <f>IFERROR(VLOOKUP($B71,'Data above guide'!$A$6:$I$61,H$1,FALSE),IFERROR(VLOOKUP($B71,'Data above guide'!$O$6:$W$33,H$1,FALSE),IFERROR(VLOOKUP($B71,'Data above guide'!$AB$6:$AJ$181,H$1,FALSE),IFERROR(VLOOKUP($B71,'Data above guide'!$AP$6:$AX$93,H$1,FALSE),IFERROR(VLOOKUP($B71,'Data above guide'!$BC$6:$BK$13,H$1,FALSE),VLOOKUP($B71,'Data above guide'!$BP$6:$BX$9,H$1,FALSE))))))*100</f>
        <v>2.2425700000000002</v>
      </c>
      <c r="I71" s="63">
        <f>IFERROR(VLOOKUP($B71,'Data above guide'!$A$6:$I$61,I$1,FALSE),IFERROR(VLOOKUP($B71,'Data above guide'!$O$6:$W$33,I$1,FALSE),IFERROR(VLOOKUP($B71,'Data above guide'!$AB$6:$AJ$181,I$1,FALSE),IFERROR(VLOOKUP($B71,'Data above guide'!$AP$6:$AX$93,I$1,FALSE),IFERROR(VLOOKUP($B71,'Data above guide'!$BC$6:$BK$13,I$1,FALSE),VLOOKUP($B71,'Data above guide'!$BP$6:$BX$9,I$1,FALSE))))))*100</f>
        <v>35.605170000000001</v>
      </c>
      <c r="J71" s="63">
        <f>IFERROR(VLOOKUP($B71,'Data above guide'!$A$6:$I$61,J$1,FALSE),IFERROR(VLOOKUP($B71,'Data above guide'!$O$6:$W$33,J$1,FALSE),IFERROR(VLOOKUP($B71,'Data above guide'!$AB$6:$AJ$181,J$1,FALSE),IFERROR(VLOOKUP($B71,'Data above guide'!$AP$6:$AX$93,J$1,FALSE),IFERROR(VLOOKUP($B71,'Data above guide'!$BC$6:$BK$13,J$1,FALSE),VLOOKUP($B71,'Data above guide'!$BP$6:$BX$9,J$1,FALSE))))))*100</f>
        <v>44.396149999999999</v>
      </c>
      <c r="K71" s="63">
        <f t="shared" si="17"/>
        <v>4.3954900000000023</v>
      </c>
      <c r="L71" s="63">
        <f t="shared" si="18"/>
        <v>4.3954899999999952</v>
      </c>
      <c r="M71" s="15" t="s">
        <v>140</v>
      </c>
      <c r="O71" s="63">
        <f>'Data above guide'!T18*100</f>
        <v>40.000659999999996</v>
      </c>
      <c r="P71" s="63">
        <f>'Data above guide'!U18*100</f>
        <v>2.2425700000000002</v>
      </c>
      <c r="Q71" s="63">
        <f>'Data above guide'!V18*100</f>
        <v>35.605170000000001</v>
      </c>
      <c r="R71" s="63">
        <f>'Data above guide'!W18*100</f>
        <v>44.396149999999999</v>
      </c>
      <c r="S71" s="63">
        <f t="shared" si="13"/>
        <v>4.3954900000000023</v>
      </c>
      <c r="T71" s="63">
        <f t="shared" si="14"/>
        <v>4.3954899999999952</v>
      </c>
      <c r="V71" s="70">
        <f t="shared" si="19"/>
        <v>0</v>
      </c>
      <c r="W71" s="70">
        <f t="shared" si="20"/>
        <v>0</v>
      </c>
      <c r="X71" s="70">
        <f t="shared" si="21"/>
        <v>0</v>
      </c>
      <c r="Y71" s="70">
        <f t="shared" si="22"/>
        <v>0</v>
      </c>
      <c r="Z71" s="70">
        <f t="shared" si="23"/>
        <v>0</v>
      </c>
      <c r="AA71" s="70">
        <f t="shared" si="24"/>
        <v>0</v>
      </c>
    </row>
    <row r="72" spans="1:27">
      <c r="A72" s="15" t="str">
        <f t="shared" si="15"/>
        <v>AboveG_2011-2015_25-44_Persons_ABM UHB</v>
      </c>
      <c r="B72" s="15" t="str">
        <f t="shared" si="16"/>
        <v>ABM_25-44_Persons</v>
      </c>
      <c r="C72" s="15" t="s">
        <v>143</v>
      </c>
      <c r="D72" s="15" t="s">
        <v>49</v>
      </c>
      <c r="E72" s="15" t="s">
        <v>117</v>
      </c>
      <c r="F72" s="15" t="s">
        <v>77</v>
      </c>
      <c r="G72" s="63">
        <f>IFERROR(VLOOKUP($B72,'Data above guide'!$A$6:$I$61,G$1,FALSE),IFERROR(VLOOKUP($B72,'Data above guide'!$O$6:$W$33,G$1,FALSE),IFERROR(VLOOKUP($B72,'Data above guide'!$AB$6:$AJ$181,G$1,FALSE),IFERROR(VLOOKUP($B72,'Data above guide'!$AP$6:$AX$93,G$1,FALSE),IFERROR(VLOOKUP($B72,'Data above guide'!$BC$6:$BK$13,G$1,FALSE),VLOOKUP($B72,'Data above guide'!$BP$6:$BX$9,G$1,FALSE))))))*100</f>
        <v>46.83426</v>
      </c>
      <c r="H72" s="63">
        <f>IFERROR(VLOOKUP($B72,'Data above guide'!$A$6:$I$61,H$1,FALSE),IFERROR(VLOOKUP($B72,'Data above guide'!$O$6:$W$33,H$1,FALSE),IFERROR(VLOOKUP($B72,'Data above guide'!$AB$6:$AJ$181,H$1,FALSE),IFERROR(VLOOKUP($B72,'Data above guide'!$AP$6:$AX$93,H$1,FALSE),IFERROR(VLOOKUP($B72,'Data above guide'!$BC$6:$BK$13,H$1,FALSE),VLOOKUP($B72,'Data above guide'!$BP$6:$BX$9,H$1,FALSE))))))*100</f>
        <v>1.0725899999999999</v>
      </c>
      <c r="I72" s="63">
        <f>IFERROR(VLOOKUP($B72,'Data above guide'!$A$6:$I$61,I$1,FALSE),IFERROR(VLOOKUP($B72,'Data above guide'!$O$6:$W$33,I$1,FALSE),IFERROR(VLOOKUP($B72,'Data above guide'!$AB$6:$AJ$181,I$1,FALSE),IFERROR(VLOOKUP($B72,'Data above guide'!$AP$6:$AX$93,I$1,FALSE),IFERROR(VLOOKUP($B72,'Data above guide'!$BC$6:$BK$13,I$1,FALSE),VLOOKUP($B72,'Data above guide'!$BP$6:$BX$9,I$1,FALSE))))))*100</f>
        <v>44.731949999999998</v>
      </c>
      <c r="J72" s="63">
        <f>IFERROR(VLOOKUP($B72,'Data above guide'!$A$6:$I$61,J$1,FALSE),IFERROR(VLOOKUP($B72,'Data above guide'!$O$6:$W$33,J$1,FALSE),IFERROR(VLOOKUP($B72,'Data above guide'!$AB$6:$AJ$181,J$1,FALSE),IFERROR(VLOOKUP($B72,'Data above guide'!$AP$6:$AX$93,J$1,FALSE),IFERROR(VLOOKUP($B72,'Data above guide'!$BC$6:$BK$13,J$1,FALSE),VLOOKUP($B72,'Data above guide'!$BP$6:$BX$9,J$1,FALSE))))))*100</f>
        <v>48.93656</v>
      </c>
      <c r="K72" s="63">
        <f t="shared" si="17"/>
        <v>2.1022999999999996</v>
      </c>
      <c r="L72" s="63">
        <f t="shared" si="18"/>
        <v>2.1023100000000028</v>
      </c>
      <c r="M72" s="15" t="s">
        <v>140</v>
      </c>
      <c r="O72" s="63">
        <f>'Data above guide'!T19*100</f>
        <v>46.83426</v>
      </c>
      <c r="P72" s="63">
        <f>'Data above guide'!U19*100</f>
        <v>1.0725899999999999</v>
      </c>
      <c r="Q72" s="63">
        <f>'Data above guide'!V19*100</f>
        <v>44.731949999999998</v>
      </c>
      <c r="R72" s="63">
        <f>'Data above guide'!W19*100</f>
        <v>48.93656</v>
      </c>
      <c r="S72" s="63">
        <f t="shared" si="13"/>
        <v>2.1022999999999996</v>
      </c>
      <c r="T72" s="63">
        <f t="shared" si="14"/>
        <v>2.1023100000000028</v>
      </c>
      <c r="V72" s="70">
        <f t="shared" si="19"/>
        <v>0</v>
      </c>
      <c r="W72" s="70">
        <f t="shared" si="20"/>
        <v>0</v>
      </c>
      <c r="X72" s="70">
        <f t="shared" si="21"/>
        <v>0</v>
      </c>
      <c r="Y72" s="70">
        <f t="shared" si="22"/>
        <v>0</v>
      </c>
      <c r="Z72" s="70">
        <f t="shared" si="23"/>
        <v>0</v>
      </c>
      <c r="AA72" s="70">
        <f t="shared" si="24"/>
        <v>0</v>
      </c>
    </row>
    <row r="73" spans="1:27">
      <c r="A73" s="15" t="str">
        <f t="shared" si="15"/>
        <v>AboveG_2011-2015_45-64_Persons_ABM UHB</v>
      </c>
      <c r="B73" s="15" t="str">
        <f t="shared" si="16"/>
        <v>ABM_45-64_Persons</v>
      </c>
      <c r="C73" s="15" t="s">
        <v>143</v>
      </c>
      <c r="D73" s="15" t="s">
        <v>50</v>
      </c>
      <c r="E73" s="15" t="s">
        <v>117</v>
      </c>
      <c r="F73" s="15" t="s">
        <v>77</v>
      </c>
      <c r="G73" s="63">
        <f>IFERROR(VLOOKUP($B73,'Data above guide'!$A$6:$I$61,G$1,FALSE),IFERROR(VLOOKUP($B73,'Data above guide'!$O$6:$W$33,G$1,FALSE),IFERROR(VLOOKUP($B73,'Data above guide'!$AB$6:$AJ$181,G$1,FALSE),IFERROR(VLOOKUP($B73,'Data above guide'!$AP$6:$AX$93,G$1,FALSE),IFERROR(VLOOKUP($B73,'Data above guide'!$BC$6:$BK$13,G$1,FALSE),VLOOKUP($B73,'Data above guide'!$BP$6:$BX$9,G$1,FALSE))))))*100</f>
        <v>51.120739999999998</v>
      </c>
      <c r="H73" s="63">
        <f>IFERROR(VLOOKUP($B73,'Data above guide'!$A$6:$I$61,H$1,FALSE),IFERROR(VLOOKUP($B73,'Data above guide'!$O$6:$W$33,H$1,FALSE),IFERROR(VLOOKUP($B73,'Data above guide'!$AB$6:$AJ$181,H$1,FALSE),IFERROR(VLOOKUP($B73,'Data above guide'!$AP$6:$AX$93,H$1,FALSE),IFERROR(VLOOKUP($B73,'Data above guide'!$BC$6:$BK$13,H$1,FALSE),VLOOKUP($B73,'Data above guide'!$BP$6:$BX$9,H$1,FALSE))))))*100</f>
        <v>0.95458999999999994</v>
      </c>
      <c r="I73" s="63">
        <f>IFERROR(VLOOKUP($B73,'Data above guide'!$A$6:$I$61,I$1,FALSE),IFERROR(VLOOKUP($B73,'Data above guide'!$O$6:$W$33,I$1,FALSE),IFERROR(VLOOKUP($B73,'Data above guide'!$AB$6:$AJ$181,I$1,FALSE),IFERROR(VLOOKUP($B73,'Data above guide'!$AP$6:$AX$93,I$1,FALSE),IFERROR(VLOOKUP($B73,'Data above guide'!$BC$6:$BK$13,I$1,FALSE),VLOOKUP($B73,'Data above guide'!$BP$6:$BX$9,I$1,FALSE))))))*100</f>
        <v>49.24971</v>
      </c>
      <c r="J73" s="63">
        <f>IFERROR(VLOOKUP($B73,'Data above guide'!$A$6:$I$61,J$1,FALSE),IFERROR(VLOOKUP($B73,'Data above guide'!$O$6:$W$33,J$1,FALSE),IFERROR(VLOOKUP($B73,'Data above guide'!$AB$6:$AJ$181,J$1,FALSE),IFERROR(VLOOKUP($B73,'Data above guide'!$AP$6:$AX$93,J$1,FALSE),IFERROR(VLOOKUP($B73,'Data above guide'!$BC$6:$BK$13,J$1,FALSE),VLOOKUP($B73,'Data above guide'!$BP$6:$BX$9,J$1,FALSE))))))*100</f>
        <v>52.991759999999999</v>
      </c>
      <c r="K73" s="63">
        <f t="shared" si="17"/>
        <v>1.8710200000000015</v>
      </c>
      <c r="L73" s="63">
        <f t="shared" si="18"/>
        <v>1.8710299999999975</v>
      </c>
      <c r="M73" s="15" t="s">
        <v>140</v>
      </c>
      <c r="O73" s="63">
        <f>'Data above guide'!T20*100</f>
        <v>51.120739999999998</v>
      </c>
      <c r="P73" s="63">
        <f>'Data above guide'!U20*100</f>
        <v>0.95458999999999994</v>
      </c>
      <c r="Q73" s="63">
        <f>'Data above guide'!V20*100</f>
        <v>49.24971</v>
      </c>
      <c r="R73" s="63">
        <f>'Data above guide'!W20*100</f>
        <v>52.991759999999999</v>
      </c>
      <c r="S73" s="63">
        <f t="shared" si="13"/>
        <v>1.8710200000000015</v>
      </c>
      <c r="T73" s="63">
        <f t="shared" si="14"/>
        <v>1.8710299999999975</v>
      </c>
      <c r="V73" s="70">
        <f t="shared" si="19"/>
        <v>0</v>
      </c>
      <c r="W73" s="70">
        <f t="shared" si="20"/>
        <v>0</v>
      </c>
      <c r="X73" s="70">
        <f t="shared" si="21"/>
        <v>0</v>
      </c>
      <c r="Y73" s="70">
        <f t="shared" si="22"/>
        <v>0</v>
      </c>
      <c r="Z73" s="70">
        <f t="shared" si="23"/>
        <v>0</v>
      </c>
      <c r="AA73" s="70">
        <f t="shared" si="24"/>
        <v>0</v>
      </c>
    </row>
    <row r="74" spans="1:27">
      <c r="A74" s="15" t="str">
        <f t="shared" si="15"/>
        <v>AboveG_2011-2015_65+_Persons_ABM UHB</v>
      </c>
      <c r="B74" s="15" t="str">
        <f t="shared" si="16"/>
        <v>ABM_65+_Persons</v>
      </c>
      <c r="C74" s="15" t="s">
        <v>143</v>
      </c>
      <c r="D74" s="15" t="s">
        <v>43</v>
      </c>
      <c r="E74" s="15" t="s">
        <v>117</v>
      </c>
      <c r="F74" s="15" t="s">
        <v>77</v>
      </c>
      <c r="G74" s="63">
        <f>IFERROR(VLOOKUP($B74,'Data above guide'!$A$6:$I$61,G$1,FALSE),IFERROR(VLOOKUP($B74,'Data above guide'!$O$6:$W$33,G$1,FALSE),IFERROR(VLOOKUP($B74,'Data above guide'!$AB$6:$AJ$181,G$1,FALSE),IFERROR(VLOOKUP($B74,'Data above guide'!$AP$6:$AX$93,G$1,FALSE),IFERROR(VLOOKUP($B74,'Data above guide'!$BC$6:$BK$13,G$1,FALSE),VLOOKUP($B74,'Data above guide'!$BP$6:$BX$9,G$1,FALSE))))))*100</f>
        <v>25.899440000000002</v>
      </c>
      <c r="H74" s="63">
        <f>IFERROR(VLOOKUP($B74,'Data above guide'!$A$6:$I$61,H$1,FALSE),IFERROR(VLOOKUP($B74,'Data above guide'!$O$6:$W$33,H$1,FALSE),IFERROR(VLOOKUP($B74,'Data above guide'!$AB$6:$AJ$181,H$1,FALSE),IFERROR(VLOOKUP($B74,'Data above guide'!$AP$6:$AX$93,H$1,FALSE),IFERROR(VLOOKUP($B74,'Data above guide'!$BC$6:$BK$13,H$1,FALSE),VLOOKUP($B74,'Data above guide'!$BP$6:$BX$9,H$1,FALSE))))))*100</f>
        <v>0.90810000000000002</v>
      </c>
      <c r="I74" s="63">
        <f>IFERROR(VLOOKUP($B74,'Data above guide'!$A$6:$I$61,I$1,FALSE),IFERROR(VLOOKUP($B74,'Data above guide'!$O$6:$W$33,I$1,FALSE),IFERROR(VLOOKUP($B74,'Data above guide'!$AB$6:$AJ$181,I$1,FALSE),IFERROR(VLOOKUP($B74,'Data above guide'!$AP$6:$AX$93,I$1,FALSE),IFERROR(VLOOKUP($B74,'Data above guide'!$BC$6:$BK$13,I$1,FALSE),VLOOKUP($B74,'Data above guide'!$BP$6:$BX$9,I$1,FALSE))))))*100</f>
        <v>24.119530000000001</v>
      </c>
      <c r="J74" s="63">
        <f>IFERROR(VLOOKUP($B74,'Data above guide'!$A$6:$I$61,J$1,FALSE),IFERROR(VLOOKUP($B74,'Data above guide'!$O$6:$W$33,J$1,FALSE),IFERROR(VLOOKUP($B74,'Data above guide'!$AB$6:$AJ$181,J$1,FALSE),IFERROR(VLOOKUP($B74,'Data above guide'!$AP$6:$AX$93,J$1,FALSE),IFERROR(VLOOKUP($B74,'Data above guide'!$BC$6:$BK$13,J$1,FALSE),VLOOKUP($B74,'Data above guide'!$BP$6:$BX$9,J$1,FALSE))))))*100</f>
        <v>27.679340000000003</v>
      </c>
      <c r="K74" s="63">
        <f t="shared" si="17"/>
        <v>1.7799000000000014</v>
      </c>
      <c r="L74" s="63">
        <f t="shared" si="18"/>
        <v>1.779910000000001</v>
      </c>
      <c r="M74" s="15" t="s">
        <v>140</v>
      </c>
      <c r="O74" s="63">
        <f>'Data above guide'!T21*100</f>
        <v>25.899440000000002</v>
      </c>
      <c r="P74" s="63">
        <f>'Data above guide'!U21*100</f>
        <v>0.90810000000000002</v>
      </c>
      <c r="Q74" s="63">
        <f>'Data above guide'!V21*100</f>
        <v>24.119530000000001</v>
      </c>
      <c r="R74" s="63">
        <f>'Data above guide'!W21*100</f>
        <v>27.679340000000003</v>
      </c>
      <c r="S74" s="63">
        <f t="shared" si="13"/>
        <v>1.7799000000000014</v>
      </c>
      <c r="T74" s="63">
        <f t="shared" si="14"/>
        <v>1.779910000000001</v>
      </c>
      <c r="V74" s="70">
        <f t="shared" si="19"/>
        <v>0</v>
      </c>
      <c r="W74" s="70">
        <f t="shared" si="20"/>
        <v>0</v>
      </c>
      <c r="X74" s="70">
        <f t="shared" si="21"/>
        <v>0</v>
      </c>
      <c r="Y74" s="70">
        <f t="shared" si="22"/>
        <v>0</v>
      </c>
      <c r="Z74" s="70">
        <f t="shared" si="23"/>
        <v>0</v>
      </c>
      <c r="AA74" s="70">
        <f t="shared" si="24"/>
        <v>0</v>
      </c>
    </row>
    <row r="75" spans="1:27">
      <c r="A75" s="15" t="str">
        <f t="shared" si="15"/>
        <v>AboveG_2011-2015_16-24_Persons_Cwm Taf UHB</v>
      </c>
      <c r="B75" s="15" t="str">
        <f t="shared" si="16"/>
        <v>Cwm Taf_16-24_Persons</v>
      </c>
      <c r="C75" s="15" t="s">
        <v>144</v>
      </c>
      <c r="D75" s="15" t="s">
        <v>48</v>
      </c>
      <c r="E75" s="15" t="s">
        <v>117</v>
      </c>
      <c r="F75" s="15" t="s">
        <v>77</v>
      </c>
      <c r="G75" s="63">
        <f>IFERROR(VLOOKUP($B75,'Data above guide'!$A$6:$I$61,G$1,FALSE),IFERROR(VLOOKUP($B75,'Data above guide'!$O$6:$W$33,G$1,FALSE),IFERROR(VLOOKUP($B75,'Data above guide'!$AB$6:$AJ$181,G$1,FALSE),IFERROR(VLOOKUP($B75,'Data above guide'!$AP$6:$AX$93,G$1,FALSE),IFERROR(VLOOKUP($B75,'Data above guide'!$BC$6:$BK$13,G$1,FALSE),VLOOKUP($B75,'Data above guide'!$BP$6:$BX$9,G$1,FALSE))))))*100</f>
        <v>33.156780000000005</v>
      </c>
      <c r="H75" s="63">
        <f>IFERROR(VLOOKUP($B75,'Data above guide'!$A$6:$I$61,H$1,FALSE),IFERROR(VLOOKUP($B75,'Data above guide'!$O$6:$W$33,H$1,FALSE),IFERROR(VLOOKUP($B75,'Data above guide'!$AB$6:$AJ$181,H$1,FALSE),IFERROR(VLOOKUP($B75,'Data above guide'!$AP$6:$AX$93,H$1,FALSE),IFERROR(VLOOKUP($B75,'Data above guide'!$BC$6:$BK$13,H$1,FALSE),VLOOKUP($B75,'Data above guide'!$BP$6:$BX$9,H$1,FALSE))))))*100</f>
        <v>1.94224</v>
      </c>
      <c r="I75" s="63">
        <f>IFERROR(VLOOKUP($B75,'Data above guide'!$A$6:$I$61,I$1,FALSE),IFERROR(VLOOKUP($B75,'Data above guide'!$O$6:$W$33,I$1,FALSE),IFERROR(VLOOKUP($B75,'Data above guide'!$AB$6:$AJ$181,I$1,FALSE),IFERROR(VLOOKUP($B75,'Data above guide'!$AP$6:$AX$93,I$1,FALSE),IFERROR(VLOOKUP($B75,'Data above guide'!$BC$6:$BK$13,I$1,FALSE),VLOOKUP($B75,'Data above guide'!$BP$6:$BX$9,I$1,FALSE))))))*100</f>
        <v>29.349950000000003</v>
      </c>
      <c r="J75" s="63">
        <f>IFERROR(VLOOKUP($B75,'Data above guide'!$A$6:$I$61,J$1,FALSE),IFERROR(VLOOKUP($B75,'Data above guide'!$O$6:$W$33,J$1,FALSE),IFERROR(VLOOKUP($B75,'Data above guide'!$AB$6:$AJ$181,J$1,FALSE),IFERROR(VLOOKUP($B75,'Data above guide'!$AP$6:$AX$93,J$1,FALSE),IFERROR(VLOOKUP($B75,'Data above guide'!$BC$6:$BK$13,J$1,FALSE),VLOOKUP($B75,'Data above guide'!$BP$6:$BX$9,J$1,FALSE))))))*100</f>
        <v>36.963610000000003</v>
      </c>
      <c r="K75" s="63">
        <f t="shared" si="17"/>
        <v>3.8068299999999979</v>
      </c>
      <c r="L75" s="63">
        <f t="shared" si="18"/>
        <v>3.8068300000000015</v>
      </c>
      <c r="M75" s="15" t="s">
        <v>140</v>
      </c>
      <c r="O75" s="63">
        <f>'Data above guide'!T22*100</f>
        <v>33.156780000000005</v>
      </c>
      <c r="P75" s="63">
        <f>'Data above guide'!U22*100</f>
        <v>1.94224</v>
      </c>
      <c r="Q75" s="63">
        <f>'Data above guide'!V22*100</f>
        <v>29.349950000000003</v>
      </c>
      <c r="R75" s="63">
        <f>'Data above guide'!W22*100</f>
        <v>36.963610000000003</v>
      </c>
      <c r="S75" s="63">
        <f t="shared" si="13"/>
        <v>3.8068299999999979</v>
      </c>
      <c r="T75" s="63">
        <f t="shared" si="14"/>
        <v>3.8068300000000015</v>
      </c>
      <c r="V75" s="70">
        <f t="shared" si="19"/>
        <v>0</v>
      </c>
      <c r="W75" s="70">
        <f t="shared" si="20"/>
        <v>0</v>
      </c>
      <c r="X75" s="70">
        <f t="shared" si="21"/>
        <v>0</v>
      </c>
      <c r="Y75" s="70">
        <f t="shared" si="22"/>
        <v>0</v>
      </c>
      <c r="Z75" s="70">
        <f t="shared" si="23"/>
        <v>0</v>
      </c>
      <c r="AA75" s="70">
        <f t="shared" si="24"/>
        <v>0</v>
      </c>
    </row>
    <row r="76" spans="1:27">
      <c r="A76" s="15" t="str">
        <f t="shared" si="15"/>
        <v>AboveG_2011-2015_25-44_Persons_Cwm Taf UHB</v>
      </c>
      <c r="B76" s="15" t="str">
        <f t="shared" si="16"/>
        <v>Cwm Taf_25-44_Persons</v>
      </c>
      <c r="C76" s="15" t="s">
        <v>144</v>
      </c>
      <c r="D76" s="15" t="s">
        <v>49</v>
      </c>
      <c r="E76" s="15" t="s">
        <v>117</v>
      </c>
      <c r="F76" s="15" t="s">
        <v>77</v>
      </c>
      <c r="G76" s="63">
        <f>IFERROR(VLOOKUP($B76,'Data above guide'!$A$6:$I$61,G$1,FALSE),IFERROR(VLOOKUP($B76,'Data above guide'!$O$6:$W$33,G$1,FALSE),IFERROR(VLOOKUP($B76,'Data above guide'!$AB$6:$AJ$181,G$1,FALSE),IFERROR(VLOOKUP($B76,'Data above guide'!$AP$6:$AX$93,G$1,FALSE),IFERROR(VLOOKUP($B76,'Data above guide'!$BC$6:$BK$13,G$1,FALSE),VLOOKUP($B76,'Data above guide'!$BP$6:$BX$9,G$1,FALSE))))))*100</f>
        <v>49.213119999999996</v>
      </c>
      <c r="H76" s="63">
        <f>IFERROR(VLOOKUP($B76,'Data above guide'!$A$6:$I$61,H$1,FALSE),IFERROR(VLOOKUP($B76,'Data above guide'!$O$6:$W$33,H$1,FALSE),IFERROR(VLOOKUP($B76,'Data above guide'!$AB$6:$AJ$181,H$1,FALSE),IFERROR(VLOOKUP($B76,'Data above guide'!$AP$6:$AX$93,H$1,FALSE),IFERROR(VLOOKUP($B76,'Data above guide'!$BC$6:$BK$13,H$1,FALSE),VLOOKUP($B76,'Data above guide'!$BP$6:$BX$9,H$1,FALSE))))))*100</f>
        <v>1.3752800000000001</v>
      </c>
      <c r="I76" s="63">
        <f>IFERROR(VLOOKUP($B76,'Data above guide'!$A$6:$I$61,I$1,FALSE),IFERROR(VLOOKUP($B76,'Data above guide'!$O$6:$W$33,I$1,FALSE),IFERROR(VLOOKUP($B76,'Data above guide'!$AB$6:$AJ$181,I$1,FALSE),IFERROR(VLOOKUP($B76,'Data above guide'!$AP$6:$AX$93,I$1,FALSE),IFERROR(VLOOKUP($B76,'Data above guide'!$BC$6:$BK$13,I$1,FALSE),VLOOKUP($B76,'Data above guide'!$BP$6:$BX$9,I$1,FALSE))))))*100</f>
        <v>46.517540000000004</v>
      </c>
      <c r="J76" s="63">
        <f>IFERROR(VLOOKUP($B76,'Data above guide'!$A$6:$I$61,J$1,FALSE),IFERROR(VLOOKUP($B76,'Data above guide'!$O$6:$W$33,J$1,FALSE),IFERROR(VLOOKUP($B76,'Data above guide'!$AB$6:$AJ$181,J$1,FALSE),IFERROR(VLOOKUP($B76,'Data above guide'!$AP$6:$AX$93,J$1,FALSE),IFERROR(VLOOKUP($B76,'Data above guide'!$BC$6:$BK$13,J$1,FALSE),VLOOKUP($B76,'Data above guide'!$BP$6:$BX$9,J$1,FALSE))))))*100</f>
        <v>51.908709999999999</v>
      </c>
      <c r="K76" s="63">
        <f t="shared" si="17"/>
        <v>2.6955900000000028</v>
      </c>
      <c r="L76" s="63">
        <f t="shared" si="18"/>
        <v>2.6955799999999925</v>
      </c>
      <c r="M76" s="15" t="s">
        <v>140</v>
      </c>
      <c r="O76" s="63">
        <f>'Data above guide'!T23*100</f>
        <v>49.213119999999996</v>
      </c>
      <c r="P76" s="63">
        <f>'Data above guide'!U23*100</f>
        <v>1.3752800000000001</v>
      </c>
      <c r="Q76" s="63">
        <f>'Data above guide'!V23*100</f>
        <v>46.517540000000004</v>
      </c>
      <c r="R76" s="63">
        <f>'Data above guide'!W23*100</f>
        <v>51.908709999999999</v>
      </c>
      <c r="S76" s="63">
        <f t="shared" si="13"/>
        <v>2.6955900000000028</v>
      </c>
      <c r="T76" s="63">
        <f t="shared" si="14"/>
        <v>2.6955799999999925</v>
      </c>
      <c r="V76" s="70">
        <f t="shared" si="19"/>
        <v>0</v>
      </c>
      <c r="W76" s="70">
        <f t="shared" si="20"/>
        <v>0</v>
      </c>
      <c r="X76" s="70">
        <f t="shared" si="21"/>
        <v>0</v>
      </c>
      <c r="Y76" s="70">
        <f t="shared" si="22"/>
        <v>0</v>
      </c>
      <c r="Z76" s="70">
        <f t="shared" si="23"/>
        <v>0</v>
      </c>
      <c r="AA76" s="70">
        <f t="shared" si="24"/>
        <v>0</v>
      </c>
    </row>
    <row r="77" spans="1:27">
      <c r="A77" s="15" t="str">
        <f t="shared" si="15"/>
        <v>AboveG_2011-2015_45-64_Persons_Cwm Taf UHB</v>
      </c>
      <c r="B77" s="15" t="str">
        <f t="shared" si="16"/>
        <v>Cwm Taf_45-64_Persons</v>
      </c>
      <c r="C77" s="15" t="s">
        <v>144</v>
      </c>
      <c r="D77" s="15" t="s">
        <v>50</v>
      </c>
      <c r="E77" s="15" t="s">
        <v>117</v>
      </c>
      <c r="F77" s="15" t="s">
        <v>77</v>
      </c>
      <c r="G77" s="63">
        <f>IFERROR(VLOOKUP($B77,'Data above guide'!$A$6:$I$61,G$1,FALSE),IFERROR(VLOOKUP($B77,'Data above guide'!$O$6:$W$33,G$1,FALSE),IFERROR(VLOOKUP($B77,'Data above guide'!$AB$6:$AJ$181,G$1,FALSE),IFERROR(VLOOKUP($B77,'Data above guide'!$AP$6:$AX$93,G$1,FALSE),IFERROR(VLOOKUP($B77,'Data above guide'!$BC$6:$BK$13,G$1,FALSE),VLOOKUP($B77,'Data above guide'!$BP$6:$BX$9,G$1,FALSE))))))*100</f>
        <v>50.868850000000002</v>
      </c>
      <c r="H77" s="63">
        <f>IFERROR(VLOOKUP($B77,'Data above guide'!$A$6:$I$61,H$1,FALSE),IFERROR(VLOOKUP($B77,'Data above guide'!$O$6:$W$33,H$1,FALSE),IFERROR(VLOOKUP($B77,'Data above guide'!$AB$6:$AJ$181,H$1,FALSE),IFERROR(VLOOKUP($B77,'Data above guide'!$AP$6:$AX$93,H$1,FALSE),IFERROR(VLOOKUP($B77,'Data above guide'!$BC$6:$BK$13,H$1,FALSE),VLOOKUP($B77,'Data above guide'!$BP$6:$BX$9,H$1,FALSE))))))*100</f>
        <v>1.2331799999999999</v>
      </c>
      <c r="I77" s="63">
        <f>IFERROR(VLOOKUP($B77,'Data above guide'!$A$6:$I$61,I$1,FALSE),IFERROR(VLOOKUP($B77,'Data above guide'!$O$6:$W$33,I$1,FALSE),IFERROR(VLOOKUP($B77,'Data above guide'!$AB$6:$AJ$181,I$1,FALSE),IFERROR(VLOOKUP($B77,'Data above guide'!$AP$6:$AX$93,I$1,FALSE),IFERROR(VLOOKUP($B77,'Data above guide'!$BC$6:$BK$13,I$1,FALSE),VLOOKUP($B77,'Data above guide'!$BP$6:$BX$9,I$1,FALSE))))))*100</f>
        <v>48.451799999999999</v>
      </c>
      <c r="J77" s="63">
        <f>IFERROR(VLOOKUP($B77,'Data above guide'!$A$6:$I$61,J$1,FALSE),IFERROR(VLOOKUP($B77,'Data above guide'!$O$6:$W$33,J$1,FALSE),IFERROR(VLOOKUP($B77,'Data above guide'!$AB$6:$AJ$181,J$1,FALSE),IFERROR(VLOOKUP($B77,'Data above guide'!$AP$6:$AX$93,J$1,FALSE),IFERROR(VLOOKUP($B77,'Data above guide'!$BC$6:$BK$13,J$1,FALSE),VLOOKUP($B77,'Data above guide'!$BP$6:$BX$9,J$1,FALSE))))))*100</f>
        <v>53.285899999999998</v>
      </c>
      <c r="K77" s="63">
        <f t="shared" si="17"/>
        <v>2.4170499999999961</v>
      </c>
      <c r="L77" s="63">
        <f t="shared" si="18"/>
        <v>2.4170500000000033</v>
      </c>
      <c r="M77" s="15" t="s">
        <v>140</v>
      </c>
      <c r="O77" s="63">
        <f>'Data above guide'!T24*100</f>
        <v>50.868850000000002</v>
      </c>
      <c r="P77" s="63">
        <f>'Data above guide'!U24*100</f>
        <v>1.2331799999999999</v>
      </c>
      <c r="Q77" s="63">
        <f>'Data above guide'!V24*100</f>
        <v>48.451799999999999</v>
      </c>
      <c r="R77" s="63">
        <f>'Data above guide'!W24*100</f>
        <v>53.285899999999998</v>
      </c>
      <c r="S77" s="63">
        <f t="shared" si="13"/>
        <v>2.4170499999999961</v>
      </c>
      <c r="T77" s="63">
        <f t="shared" si="14"/>
        <v>2.4170500000000033</v>
      </c>
      <c r="V77" s="70">
        <f t="shared" si="19"/>
        <v>0</v>
      </c>
      <c r="W77" s="70">
        <f t="shared" si="20"/>
        <v>0</v>
      </c>
      <c r="X77" s="70">
        <f t="shared" si="21"/>
        <v>0</v>
      </c>
      <c r="Y77" s="70">
        <f t="shared" si="22"/>
        <v>0</v>
      </c>
      <c r="Z77" s="70">
        <f t="shared" si="23"/>
        <v>0</v>
      </c>
      <c r="AA77" s="70">
        <f t="shared" si="24"/>
        <v>0</v>
      </c>
    </row>
    <row r="78" spans="1:27">
      <c r="A78" s="15" t="str">
        <f t="shared" si="15"/>
        <v>AboveG_2011-2015_65+_Persons_Cwm Taf UHB</v>
      </c>
      <c r="B78" s="15" t="str">
        <f t="shared" si="16"/>
        <v>Cwm Taf_65+_Persons</v>
      </c>
      <c r="C78" s="15" t="s">
        <v>144</v>
      </c>
      <c r="D78" s="15" t="s">
        <v>43</v>
      </c>
      <c r="E78" s="15" t="s">
        <v>117</v>
      </c>
      <c r="F78" s="15" t="s">
        <v>77</v>
      </c>
      <c r="G78" s="63">
        <f>IFERROR(VLOOKUP($B78,'Data above guide'!$A$6:$I$61,G$1,FALSE),IFERROR(VLOOKUP($B78,'Data above guide'!$O$6:$W$33,G$1,FALSE),IFERROR(VLOOKUP($B78,'Data above guide'!$AB$6:$AJ$181,G$1,FALSE),IFERROR(VLOOKUP($B78,'Data above guide'!$AP$6:$AX$93,G$1,FALSE),IFERROR(VLOOKUP($B78,'Data above guide'!$BC$6:$BK$13,G$1,FALSE),VLOOKUP($B78,'Data above guide'!$BP$6:$BX$9,G$1,FALSE))))))*100</f>
        <v>26.73987</v>
      </c>
      <c r="H78" s="63">
        <f>IFERROR(VLOOKUP($B78,'Data above guide'!$A$6:$I$61,H$1,FALSE),IFERROR(VLOOKUP($B78,'Data above guide'!$O$6:$W$33,H$1,FALSE),IFERROR(VLOOKUP($B78,'Data above guide'!$AB$6:$AJ$181,H$1,FALSE),IFERROR(VLOOKUP($B78,'Data above guide'!$AP$6:$AX$93,H$1,FALSE),IFERROR(VLOOKUP($B78,'Data above guide'!$BC$6:$BK$13,H$1,FALSE),VLOOKUP($B78,'Data above guide'!$BP$6:$BX$9,H$1,FALSE))))))*100</f>
        <v>1.2405200000000001</v>
      </c>
      <c r="I78" s="63">
        <f>IFERROR(VLOOKUP($B78,'Data above guide'!$A$6:$I$61,I$1,FALSE),IFERROR(VLOOKUP($B78,'Data above guide'!$O$6:$W$33,I$1,FALSE),IFERROR(VLOOKUP($B78,'Data above guide'!$AB$6:$AJ$181,I$1,FALSE),IFERROR(VLOOKUP($B78,'Data above guide'!$AP$6:$AX$93,I$1,FALSE),IFERROR(VLOOKUP($B78,'Data above guide'!$BC$6:$BK$13,I$1,FALSE),VLOOKUP($B78,'Data above guide'!$BP$6:$BX$9,I$1,FALSE))))))*100</f>
        <v>24.308420000000002</v>
      </c>
      <c r="J78" s="63">
        <f>IFERROR(VLOOKUP($B78,'Data above guide'!$A$6:$I$61,J$1,FALSE),IFERROR(VLOOKUP($B78,'Data above guide'!$O$6:$W$33,J$1,FALSE),IFERROR(VLOOKUP($B78,'Data above guide'!$AB$6:$AJ$181,J$1,FALSE),IFERROR(VLOOKUP($B78,'Data above guide'!$AP$6:$AX$93,J$1,FALSE),IFERROR(VLOOKUP($B78,'Data above guide'!$BC$6:$BK$13,J$1,FALSE),VLOOKUP($B78,'Data above guide'!$BP$6:$BX$9,J$1,FALSE))))))*100</f>
        <v>29.171320000000001</v>
      </c>
      <c r="K78" s="63">
        <f t="shared" si="17"/>
        <v>2.4314500000000017</v>
      </c>
      <c r="L78" s="63">
        <f t="shared" si="18"/>
        <v>2.4314499999999981</v>
      </c>
      <c r="M78" s="15" t="s">
        <v>140</v>
      </c>
      <c r="O78" s="63">
        <f>'Data above guide'!T25*100</f>
        <v>26.73987</v>
      </c>
      <c r="P78" s="63">
        <f>'Data above guide'!U25*100</f>
        <v>1.2405200000000001</v>
      </c>
      <c r="Q78" s="63">
        <f>'Data above guide'!V25*100</f>
        <v>24.308420000000002</v>
      </c>
      <c r="R78" s="63">
        <f>'Data above guide'!W25*100</f>
        <v>29.171320000000001</v>
      </c>
      <c r="S78" s="63">
        <f t="shared" si="13"/>
        <v>2.4314500000000017</v>
      </c>
      <c r="T78" s="63">
        <f t="shared" si="14"/>
        <v>2.4314499999999981</v>
      </c>
      <c r="V78" s="70">
        <f t="shared" si="19"/>
        <v>0</v>
      </c>
      <c r="W78" s="70">
        <f t="shared" si="20"/>
        <v>0</v>
      </c>
      <c r="X78" s="70">
        <f t="shared" si="21"/>
        <v>0</v>
      </c>
      <c r="Y78" s="70">
        <f t="shared" si="22"/>
        <v>0</v>
      </c>
      <c r="Z78" s="70">
        <f t="shared" si="23"/>
        <v>0</v>
      </c>
      <c r="AA78" s="70">
        <f t="shared" si="24"/>
        <v>0</v>
      </c>
    </row>
    <row r="79" spans="1:27">
      <c r="A79" s="15" t="str">
        <f t="shared" si="15"/>
        <v>AboveG_2011-2015_16-24_Persons_Cardiff and Vale UHB</v>
      </c>
      <c r="B79" s="15" t="str">
        <f t="shared" si="16"/>
        <v>Cardiff and Vale_16-24_Persons</v>
      </c>
      <c r="C79" s="15" t="s">
        <v>145</v>
      </c>
      <c r="D79" s="15" t="s">
        <v>48</v>
      </c>
      <c r="E79" s="15" t="s">
        <v>117</v>
      </c>
      <c r="F79" s="15" t="s">
        <v>77</v>
      </c>
      <c r="G79" s="63">
        <f>IFERROR(VLOOKUP($B79,'Data above guide'!$A$6:$I$61,G$1,FALSE),IFERROR(VLOOKUP($B79,'Data above guide'!$O$6:$W$33,G$1,FALSE),IFERROR(VLOOKUP($B79,'Data above guide'!$AB$6:$AJ$181,G$1,FALSE),IFERROR(VLOOKUP($B79,'Data above guide'!$AP$6:$AX$93,G$1,FALSE),IFERROR(VLOOKUP($B79,'Data above guide'!$BC$6:$BK$13,G$1,FALSE),VLOOKUP($B79,'Data above guide'!$BP$6:$BX$9,G$1,FALSE))))))*100</f>
        <v>38.523410000000005</v>
      </c>
      <c r="H79" s="63">
        <f>IFERROR(VLOOKUP($B79,'Data above guide'!$A$6:$I$61,H$1,FALSE),IFERROR(VLOOKUP($B79,'Data above guide'!$O$6:$W$33,H$1,FALSE),IFERROR(VLOOKUP($B79,'Data above guide'!$AB$6:$AJ$181,H$1,FALSE),IFERROR(VLOOKUP($B79,'Data above guide'!$AP$6:$AX$93,H$1,FALSE),IFERROR(VLOOKUP($B79,'Data above guide'!$BC$6:$BK$13,H$1,FALSE),VLOOKUP($B79,'Data above guide'!$BP$6:$BX$9,H$1,FALSE))))))*100</f>
        <v>2.0667499999999999</v>
      </c>
      <c r="I79" s="63">
        <f>IFERROR(VLOOKUP($B79,'Data above guide'!$A$6:$I$61,I$1,FALSE),IFERROR(VLOOKUP($B79,'Data above guide'!$O$6:$W$33,I$1,FALSE),IFERROR(VLOOKUP($B79,'Data above guide'!$AB$6:$AJ$181,I$1,FALSE),IFERROR(VLOOKUP($B79,'Data above guide'!$AP$6:$AX$93,I$1,FALSE),IFERROR(VLOOKUP($B79,'Data above guide'!$BC$6:$BK$13,I$1,FALSE),VLOOKUP($B79,'Data above guide'!$BP$6:$BX$9,I$1,FALSE))))))*100</f>
        <v>34.472540000000002</v>
      </c>
      <c r="J79" s="63">
        <f>IFERROR(VLOOKUP($B79,'Data above guide'!$A$6:$I$61,J$1,FALSE),IFERROR(VLOOKUP($B79,'Data above guide'!$O$6:$W$33,J$1,FALSE),IFERROR(VLOOKUP($B79,'Data above guide'!$AB$6:$AJ$181,J$1,FALSE),IFERROR(VLOOKUP($B79,'Data above guide'!$AP$6:$AX$93,J$1,FALSE),IFERROR(VLOOKUP($B79,'Data above guide'!$BC$6:$BK$13,J$1,FALSE),VLOOKUP($B79,'Data above guide'!$BP$6:$BX$9,J$1,FALSE))))))*100</f>
        <v>42.574279999999995</v>
      </c>
      <c r="K79" s="63">
        <f t="shared" si="17"/>
        <v>4.0508699999999891</v>
      </c>
      <c r="L79" s="63">
        <f t="shared" si="18"/>
        <v>4.0508700000000033</v>
      </c>
      <c r="M79" s="15" t="s">
        <v>140</v>
      </c>
      <c r="O79" s="63">
        <f>'Data above guide'!T26*100</f>
        <v>38.523410000000005</v>
      </c>
      <c r="P79" s="63">
        <f>'Data above guide'!U26*100</f>
        <v>2.0667499999999999</v>
      </c>
      <c r="Q79" s="63">
        <f>'Data above guide'!V26*100</f>
        <v>34.472540000000002</v>
      </c>
      <c r="R79" s="63">
        <f>'Data above guide'!W26*100</f>
        <v>42.574279999999995</v>
      </c>
      <c r="S79" s="63">
        <f t="shared" si="13"/>
        <v>4.0508699999999891</v>
      </c>
      <c r="T79" s="63">
        <f t="shared" si="14"/>
        <v>4.0508700000000033</v>
      </c>
      <c r="V79" s="70">
        <f t="shared" si="19"/>
        <v>0</v>
      </c>
      <c r="W79" s="70">
        <f t="shared" si="20"/>
        <v>0</v>
      </c>
      <c r="X79" s="70">
        <f t="shared" si="21"/>
        <v>0</v>
      </c>
      <c r="Y79" s="70">
        <f t="shared" si="22"/>
        <v>0</v>
      </c>
      <c r="Z79" s="70">
        <f t="shared" si="23"/>
        <v>0</v>
      </c>
      <c r="AA79" s="70">
        <f t="shared" si="24"/>
        <v>0</v>
      </c>
    </row>
    <row r="80" spans="1:27">
      <c r="A80" s="15" t="str">
        <f t="shared" si="15"/>
        <v>AboveG_2011-2015_25-44_Persons_Cardiff and Vale UHB</v>
      </c>
      <c r="B80" s="15" t="str">
        <f t="shared" si="16"/>
        <v>Cardiff and Vale_25-44_Persons</v>
      </c>
      <c r="C80" s="15" t="s">
        <v>145</v>
      </c>
      <c r="D80" s="15" t="s">
        <v>49</v>
      </c>
      <c r="E80" s="15" t="s">
        <v>117</v>
      </c>
      <c r="F80" s="15" t="s">
        <v>77</v>
      </c>
      <c r="G80" s="63">
        <f>IFERROR(VLOOKUP($B80,'Data above guide'!$A$6:$I$61,G$1,FALSE),IFERROR(VLOOKUP($B80,'Data above guide'!$O$6:$W$33,G$1,FALSE),IFERROR(VLOOKUP($B80,'Data above guide'!$AB$6:$AJ$181,G$1,FALSE),IFERROR(VLOOKUP($B80,'Data above guide'!$AP$6:$AX$93,G$1,FALSE),IFERROR(VLOOKUP($B80,'Data above guide'!$BC$6:$BK$13,G$1,FALSE),VLOOKUP($B80,'Data above guide'!$BP$6:$BX$9,G$1,FALSE))))))*100</f>
        <v>47.049859999999995</v>
      </c>
      <c r="H80" s="63">
        <f>IFERROR(VLOOKUP($B80,'Data above guide'!$A$6:$I$61,H$1,FALSE),IFERROR(VLOOKUP($B80,'Data above guide'!$O$6:$W$33,H$1,FALSE),IFERROR(VLOOKUP($B80,'Data above guide'!$AB$6:$AJ$181,H$1,FALSE),IFERROR(VLOOKUP($B80,'Data above guide'!$AP$6:$AX$93,H$1,FALSE),IFERROR(VLOOKUP($B80,'Data above guide'!$BC$6:$BK$13,H$1,FALSE),VLOOKUP($B80,'Data above guide'!$BP$6:$BX$9,H$1,FALSE))))))*100</f>
        <v>1.2096600000000002</v>
      </c>
      <c r="I80" s="63">
        <f>IFERROR(VLOOKUP($B80,'Data above guide'!$A$6:$I$61,I$1,FALSE),IFERROR(VLOOKUP($B80,'Data above guide'!$O$6:$W$33,I$1,FALSE),IFERROR(VLOOKUP($B80,'Data above guide'!$AB$6:$AJ$181,I$1,FALSE),IFERROR(VLOOKUP($B80,'Data above guide'!$AP$6:$AX$93,I$1,FALSE),IFERROR(VLOOKUP($B80,'Data above guide'!$BC$6:$BK$13,I$1,FALSE),VLOOKUP($B80,'Data above guide'!$BP$6:$BX$9,I$1,FALSE))))))*100</f>
        <v>44.678910000000002</v>
      </c>
      <c r="J80" s="63">
        <f>IFERROR(VLOOKUP($B80,'Data above guide'!$A$6:$I$61,J$1,FALSE),IFERROR(VLOOKUP($B80,'Data above guide'!$O$6:$W$33,J$1,FALSE),IFERROR(VLOOKUP($B80,'Data above guide'!$AB$6:$AJ$181,J$1,FALSE),IFERROR(VLOOKUP($B80,'Data above guide'!$AP$6:$AX$93,J$1,FALSE),IFERROR(VLOOKUP($B80,'Data above guide'!$BC$6:$BK$13,J$1,FALSE),VLOOKUP($B80,'Data above guide'!$BP$6:$BX$9,J$1,FALSE))))))*100</f>
        <v>49.420819999999999</v>
      </c>
      <c r="K80" s="63">
        <f t="shared" si="17"/>
        <v>2.3709600000000037</v>
      </c>
      <c r="L80" s="63">
        <f t="shared" si="18"/>
        <v>2.3709499999999935</v>
      </c>
      <c r="M80" s="15" t="s">
        <v>140</v>
      </c>
      <c r="O80" s="63">
        <f>'Data above guide'!T27*100</f>
        <v>47.049859999999995</v>
      </c>
      <c r="P80" s="63">
        <f>'Data above guide'!U27*100</f>
        <v>1.2096600000000002</v>
      </c>
      <c r="Q80" s="63">
        <f>'Data above guide'!V27*100</f>
        <v>44.678910000000002</v>
      </c>
      <c r="R80" s="63">
        <f>'Data above guide'!W27*100</f>
        <v>49.420819999999999</v>
      </c>
      <c r="S80" s="63">
        <f t="shared" si="13"/>
        <v>2.3709600000000037</v>
      </c>
      <c r="T80" s="63">
        <f t="shared" si="14"/>
        <v>2.3709499999999935</v>
      </c>
      <c r="V80" s="70">
        <f t="shared" si="19"/>
        <v>0</v>
      </c>
      <c r="W80" s="70">
        <f t="shared" si="20"/>
        <v>0</v>
      </c>
      <c r="X80" s="70">
        <f t="shared" si="21"/>
        <v>0</v>
      </c>
      <c r="Y80" s="70">
        <f t="shared" si="22"/>
        <v>0</v>
      </c>
      <c r="Z80" s="70">
        <f t="shared" si="23"/>
        <v>0</v>
      </c>
      <c r="AA80" s="70">
        <f t="shared" si="24"/>
        <v>0</v>
      </c>
    </row>
    <row r="81" spans="1:27">
      <c r="A81" s="15" t="str">
        <f t="shared" si="15"/>
        <v>AboveG_2011-2015_45-64_Persons_Cardiff and Vale UHB</v>
      </c>
      <c r="B81" s="15" t="str">
        <f t="shared" si="16"/>
        <v>Cardiff and Vale_45-64_Persons</v>
      </c>
      <c r="C81" s="15" t="s">
        <v>145</v>
      </c>
      <c r="D81" s="15" t="s">
        <v>50</v>
      </c>
      <c r="E81" s="15" t="s">
        <v>117</v>
      </c>
      <c r="F81" s="15" t="s">
        <v>77</v>
      </c>
      <c r="G81" s="63">
        <f>IFERROR(VLOOKUP($B81,'Data above guide'!$A$6:$I$61,G$1,FALSE),IFERROR(VLOOKUP($B81,'Data above guide'!$O$6:$W$33,G$1,FALSE),IFERROR(VLOOKUP($B81,'Data above guide'!$AB$6:$AJ$181,G$1,FALSE),IFERROR(VLOOKUP($B81,'Data above guide'!$AP$6:$AX$93,G$1,FALSE),IFERROR(VLOOKUP($B81,'Data above guide'!$BC$6:$BK$13,G$1,FALSE),VLOOKUP($B81,'Data above guide'!$BP$6:$BX$9,G$1,FALSE))))))*100</f>
        <v>51.539549999999998</v>
      </c>
      <c r="H81" s="63">
        <f>IFERROR(VLOOKUP($B81,'Data above guide'!$A$6:$I$61,H$1,FALSE),IFERROR(VLOOKUP($B81,'Data above guide'!$O$6:$W$33,H$1,FALSE),IFERROR(VLOOKUP($B81,'Data above guide'!$AB$6:$AJ$181,H$1,FALSE),IFERROR(VLOOKUP($B81,'Data above guide'!$AP$6:$AX$93,H$1,FALSE),IFERROR(VLOOKUP($B81,'Data above guide'!$BC$6:$BK$13,H$1,FALSE),VLOOKUP($B81,'Data above guide'!$BP$6:$BX$9,H$1,FALSE))))))*100</f>
        <v>1.1488399999999999</v>
      </c>
      <c r="I81" s="63">
        <f>IFERROR(VLOOKUP($B81,'Data above guide'!$A$6:$I$61,I$1,FALSE),IFERROR(VLOOKUP($B81,'Data above guide'!$O$6:$W$33,I$1,FALSE),IFERROR(VLOOKUP($B81,'Data above guide'!$AB$6:$AJ$181,I$1,FALSE),IFERROR(VLOOKUP($B81,'Data above guide'!$AP$6:$AX$93,I$1,FALSE),IFERROR(VLOOKUP($B81,'Data above guide'!$BC$6:$BK$13,I$1,FALSE),VLOOKUP($B81,'Data above guide'!$BP$6:$BX$9,I$1,FALSE))))))*100</f>
        <v>49.28781</v>
      </c>
      <c r="J81" s="63">
        <f>IFERROR(VLOOKUP($B81,'Data above guide'!$A$6:$I$61,J$1,FALSE),IFERROR(VLOOKUP($B81,'Data above guide'!$O$6:$W$33,J$1,FALSE),IFERROR(VLOOKUP($B81,'Data above guide'!$AB$6:$AJ$181,J$1,FALSE),IFERROR(VLOOKUP($B81,'Data above guide'!$AP$6:$AX$93,J$1,FALSE),IFERROR(VLOOKUP($B81,'Data above guide'!$BC$6:$BK$13,J$1,FALSE),VLOOKUP($B81,'Data above guide'!$BP$6:$BX$9,J$1,FALSE))))))*100</f>
        <v>53.7913</v>
      </c>
      <c r="K81" s="63">
        <f t="shared" si="17"/>
        <v>2.2517500000000013</v>
      </c>
      <c r="L81" s="63">
        <f t="shared" si="18"/>
        <v>2.2517399999999981</v>
      </c>
      <c r="M81" s="15" t="s">
        <v>140</v>
      </c>
      <c r="O81" s="63">
        <f>'Data above guide'!T28*100</f>
        <v>51.539549999999998</v>
      </c>
      <c r="P81" s="63">
        <f>'Data above guide'!U28*100</f>
        <v>1.1488399999999999</v>
      </c>
      <c r="Q81" s="63">
        <f>'Data above guide'!V28*100</f>
        <v>49.28781</v>
      </c>
      <c r="R81" s="63">
        <f>'Data above guide'!W28*100</f>
        <v>53.7913</v>
      </c>
      <c r="S81" s="63">
        <f t="shared" si="13"/>
        <v>2.2517500000000013</v>
      </c>
      <c r="T81" s="63">
        <f t="shared" si="14"/>
        <v>2.2517399999999981</v>
      </c>
      <c r="V81" s="70">
        <f t="shared" si="19"/>
        <v>0</v>
      </c>
      <c r="W81" s="70">
        <f t="shared" si="20"/>
        <v>0</v>
      </c>
      <c r="X81" s="70">
        <f t="shared" si="21"/>
        <v>0</v>
      </c>
      <c r="Y81" s="70">
        <f t="shared" si="22"/>
        <v>0</v>
      </c>
      <c r="Z81" s="70">
        <f t="shared" si="23"/>
        <v>0</v>
      </c>
      <c r="AA81" s="70">
        <f t="shared" si="24"/>
        <v>0</v>
      </c>
    </row>
    <row r="82" spans="1:27">
      <c r="A82" s="15" t="str">
        <f t="shared" si="15"/>
        <v>AboveG_2011-2015_65+_Persons_Cardiff and Vale UHB</v>
      </c>
      <c r="B82" s="15" t="str">
        <f t="shared" si="16"/>
        <v>Cardiff and Vale_65+_Persons</v>
      </c>
      <c r="C82" s="15" t="s">
        <v>145</v>
      </c>
      <c r="D82" s="15" t="s">
        <v>43</v>
      </c>
      <c r="E82" s="15" t="s">
        <v>117</v>
      </c>
      <c r="F82" s="15" t="s">
        <v>77</v>
      </c>
      <c r="G82" s="63">
        <f>IFERROR(VLOOKUP($B82,'Data above guide'!$A$6:$I$61,G$1,FALSE),IFERROR(VLOOKUP($B82,'Data above guide'!$O$6:$W$33,G$1,FALSE),IFERROR(VLOOKUP($B82,'Data above guide'!$AB$6:$AJ$181,G$1,FALSE),IFERROR(VLOOKUP($B82,'Data above guide'!$AP$6:$AX$93,G$1,FALSE),IFERROR(VLOOKUP($B82,'Data above guide'!$BC$6:$BK$13,G$1,FALSE),VLOOKUP($B82,'Data above guide'!$BP$6:$BX$9,G$1,FALSE))))))*100</f>
        <v>28.22617</v>
      </c>
      <c r="H82" s="63">
        <f>IFERROR(VLOOKUP($B82,'Data above guide'!$A$6:$I$61,H$1,FALSE),IFERROR(VLOOKUP($B82,'Data above guide'!$O$6:$W$33,H$1,FALSE),IFERROR(VLOOKUP($B82,'Data above guide'!$AB$6:$AJ$181,H$1,FALSE),IFERROR(VLOOKUP($B82,'Data above guide'!$AP$6:$AX$93,H$1,FALSE),IFERROR(VLOOKUP($B82,'Data above guide'!$BC$6:$BK$13,H$1,FALSE),VLOOKUP($B82,'Data above guide'!$BP$6:$BX$9,H$1,FALSE))))))*100</f>
        <v>1.13961</v>
      </c>
      <c r="I82" s="63">
        <f>IFERROR(VLOOKUP($B82,'Data above guide'!$A$6:$I$61,I$1,FALSE),IFERROR(VLOOKUP($B82,'Data above guide'!$O$6:$W$33,I$1,FALSE),IFERROR(VLOOKUP($B82,'Data above guide'!$AB$6:$AJ$181,I$1,FALSE),IFERROR(VLOOKUP($B82,'Data above guide'!$AP$6:$AX$93,I$1,FALSE),IFERROR(VLOOKUP($B82,'Data above guide'!$BC$6:$BK$13,I$1,FALSE),VLOOKUP($B82,'Data above guide'!$BP$6:$BX$9,I$1,FALSE))))))*100</f>
        <v>25.992520000000003</v>
      </c>
      <c r="J82" s="63">
        <f>IFERROR(VLOOKUP($B82,'Data above guide'!$A$6:$I$61,J$1,FALSE),IFERROR(VLOOKUP($B82,'Data above guide'!$O$6:$W$33,J$1,FALSE),IFERROR(VLOOKUP($B82,'Data above guide'!$AB$6:$AJ$181,J$1,FALSE),IFERROR(VLOOKUP($B82,'Data above guide'!$AP$6:$AX$93,J$1,FALSE),IFERROR(VLOOKUP($B82,'Data above guide'!$BC$6:$BK$13,J$1,FALSE),VLOOKUP($B82,'Data above guide'!$BP$6:$BX$9,J$1,FALSE))))))*100</f>
        <v>30.45983</v>
      </c>
      <c r="K82" s="63">
        <f t="shared" si="17"/>
        <v>2.2336600000000004</v>
      </c>
      <c r="L82" s="63">
        <f t="shared" si="18"/>
        <v>2.2336499999999972</v>
      </c>
      <c r="M82" s="15" t="s">
        <v>140</v>
      </c>
      <c r="O82" s="63">
        <f>'Data above guide'!T29*100</f>
        <v>28.22617</v>
      </c>
      <c r="P82" s="63">
        <f>'Data above guide'!U29*100</f>
        <v>1.13961</v>
      </c>
      <c r="Q82" s="63">
        <f>'Data above guide'!V29*100</f>
        <v>25.992520000000003</v>
      </c>
      <c r="R82" s="63">
        <f>'Data above guide'!W29*100</f>
        <v>30.45983</v>
      </c>
      <c r="S82" s="63">
        <f t="shared" si="13"/>
        <v>2.2336600000000004</v>
      </c>
      <c r="T82" s="63">
        <f t="shared" si="14"/>
        <v>2.2336499999999972</v>
      </c>
      <c r="V82" s="70">
        <f t="shared" si="19"/>
        <v>0</v>
      </c>
      <c r="W82" s="70">
        <f t="shared" si="20"/>
        <v>0</v>
      </c>
      <c r="X82" s="70">
        <f t="shared" si="21"/>
        <v>0</v>
      </c>
      <c r="Y82" s="70">
        <f t="shared" si="22"/>
        <v>0</v>
      </c>
      <c r="Z82" s="70">
        <f t="shared" si="23"/>
        <v>0</v>
      </c>
      <c r="AA82" s="70">
        <f t="shared" si="24"/>
        <v>0</v>
      </c>
    </row>
    <row r="83" spans="1:27">
      <c r="A83" s="15" t="str">
        <f t="shared" si="15"/>
        <v>AboveG_2011-2015_16-24_Persons_Aneurin Bevan UHB</v>
      </c>
      <c r="B83" s="15" t="str">
        <f t="shared" si="16"/>
        <v>Aneurin Bevan_16-24_Persons</v>
      </c>
      <c r="C83" s="15" t="s">
        <v>146</v>
      </c>
      <c r="D83" s="15" t="s">
        <v>48</v>
      </c>
      <c r="E83" s="15" t="s">
        <v>117</v>
      </c>
      <c r="F83" s="15" t="s">
        <v>77</v>
      </c>
      <c r="G83" s="63">
        <f>IFERROR(VLOOKUP($B83,'Data above guide'!$A$6:$I$61,G$1,FALSE),IFERROR(VLOOKUP($B83,'Data above guide'!$O$6:$W$33,G$1,FALSE),IFERROR(VLOOKUP($B83,'Data above guide'!$AB$6:$AJ$181,G$1,FALSE),IFERROR(VLOOKUP($B83,'Data above guide'!$AP$6:$AX$93,G$1,FALSE),IFERROR(VLOOKUP($B83,'Data above guide'!$BC$6:$BK$13,G$1,FALSE),VLOOKUP($B83,'Data above guide'!$BP$6:$BX$9,G$1,FALSE))))))*100</f>
        <v>34.908030000000004</v>
      </c>
      <c r="H83" s="63">
        <f>IFERROR(VLOOKUP($B83,'Data above guide'!$A$6:$I$61,H$1,FALSE),IFERROR(VLOOKUP($B83,'Data above guide'!$O$6:$W$33,H$1,FALSE),IFERROR(VLOOKUP($B83,'Data above guide'!$AB$6:$AJ$181,H$1,FALSE),IFERROR(VLOOKUP($B83,'Data above guide'!$AP$6:$AX$93,H$1,FALSE),IFERROR(VLOOKUP($B83,'Data above guide'!$BC$6:$BK$13,H$1,FALSE),VLOOKUP($B83,'Data above guide'!$BP$6:$BX$9,H$1,FALSE))))))*100</f>
        <v>1.25678</v>
      </c>
      <c r="I83" s="63">
        <f>IFERROR(VLOOKUP($B83,'Data above guide'!$A$6:$I$61,I$1,FALSE),IFERROR(VLOOKUP($B83,'Data above guide'!$O$6:$W$33,I$1,FALSE),IFERROR(VLOOKUP($B83,'Data above guide'!$AB$6:$AJ$181,I$1,FALSE),IFERROR(VLOOKUP($B83,'Data above guide'!$AP$6:$AX$93,I$1,FALSE),IFERROR(VLOOKUP($B83,'Data above guide'!$BC$6:$BK$13,I$1,FALSE),VLOOKUP($B83,'Data above guide'!$BP$6:$BX$9,I$1,FALSE))))))*100</f>
        <v>32.444710000000001</v>
      </c>
      <c r="J83" s="63">
        <f>IFERROR(VLOOKUP($B83,'Data above guide'!$A$6:$I$61,J$1,FALSE),IFERROR(VLOOKUP($B83,'Data above guide'!$O$6:$W$33,J$1,FALSE),IFERROR(VLOOKUP($B83,'Data above guide'!$AB$6:$AJ$181,J$1,FALSE),IFERROR(VLOOKUP($B83,'Data above guide'!$AP$6:$AX$93,J$1,FALSE),IFERROR(VLOOKUP($B83,'Data above guide'!$BC$6:$BK$13,J$1,FALSE),VLOOKUP($B83,'Data above guide'!$BP$6:$BX$9,J$1,FALSE))))))*100</f>
        <v>37.371339999999996</v>
      </c>
      <c r="K83" s="63">
        <f t="shared" si="17"/>
        <v>2.4633099999999928</v>
      </c>
      <c r="L83" s="63">
        <f t="shared" si="18"/>
        <v>2.4633200000000031</v>
      </c>
      <c r="M83" s="15" t="s">
        <v>140</v>
      </c>
      <c r="O83" s="63">
        <f>'Data above guide'!T30*100</f>
        <v>34.908030000000004</v>
      </c>
      <c r="P83" s="63">
        <f>'Data above guide'!U30*100</f>
        <v>1.25678</v>
      </c>
      <c r="Q83" s="63">
        <f>'Data above guide'!V30*100</f>
        <v>32.444710000000001</v>
      </c>
      <c r="R83" s="63">
        <f>'Data above guide'!W30*100</f>
        <v>37.371339999999996</v>
      </c>
      <c r="S83" s="63">
        <f t="shared" si="13"/>
        <v>2.4633099999999928</v>
      </c>
      <c r="T83" s="63">
        <f t="shared" si="14"/>
        <v>2.4633200000000031</v>
      </c>
      <c r="V83" s="70">
        <f t="shared" si="19"/>
        <v>0</v>
      </c>
      <c r="W83" s="70">
        <f t="shared" si="20"/>
        <v>0</v>
      </c>
      <c r="X83" s="70">
        <f t="shared" si="21"/>
        <v>0</v>
      </c>
      <c r="Y83" s="70">
        <f t="shared" si="22"/>
        <v>0</v>
      </c>
      <c r="Z83" s="70">
        <f t="shared" si="23"/>
        <v>0</v>
      </c>
      <c r="AA83" s="70">
        <f t="shared" si="24"/>
        <v>0</v>
      </c>
    </row>
    <row r="84" spans="1:27">
      <c r="A84" s="15" t="str">
        <f t="shared" si="15"/>
        <v>AboveG_2011-2015_25-44_Persons_Aneurin Bevan UHB</v>
      </c>
      <c r="B84" s="15" t="str">
        <f t="shared" si="16"/>
        <v>Aneurin Bevan_25-44_Persons</v>
      </c>
      <c r="C84" s="15" t="s">
        <v>146</v>
      </c>
      <c r="D84" s="15" t="s">
        <v>49</v>
      </c>
      <c r="E84" s="15" t="s">
        <v>117</v>
      </c>
      <c r="F84" s="15" t="s">
        <v>77</v>
      </c>
      <c r="G84" s="63">
        <f>IFERROR(VLOOKUP($B84,'Data above guide'!$A$6:$I$61,G$1,FALSE),IFERROR(VLOOKUP($B84,'Data above guide'!$O$6:$W$33,G$1,FALSE),IFERROR(VLOOKUP($B84,'Data above guide'!$AB$6:$AJ$181,G$1,FALSE),IFERROR(VLOOKUP($B84,'Data above guide'!$AP$6:$AX$93,G$1,FALSE),IFERROR(VLOOKUP($B84,'Data above guide'!$BC$6:$BK$13,G$1,FALSE),VLOOKUP($B84,'Data above guide'!$BP$6:$BX$9,G$1,FALSE))))))*100</f>
        <v>49.015979999999999</v>
      </c>
      <c r="H84" s="63">
        <f>IFERROR(VLOOKUP($B84,'Data above guide'!$A$6:$I$61,H$1,FALSE),IFERROR(VLOOKUP($B84,'Data above guide'!$O$6:$W$33,H$1,FALSE),IFERROR(VLOOKUP($B84,'Data above guide'!$AB$6:$AJ$181,H$1,FALSE),IFERROR(VLOOKUP($B84,'Data above guide'!$AP$6:$AX$93,H$1,FALSE),IFERROR(VLOOKUP($B84,'Data above guide'!$BC$6:$BK$13,H$1,FALSE),VLOOKUP($B84,'Data above guide'!$BP$6:$BX$9,H$1,FALSE))))))*100</f>
        <v>0.87280000000000002</v>
      </c>
      <c r="I84" s="63">
        <f>IFERROR(VLOOKUP($B84,'Data above guide'!$A$6:$I$61,I$1,FALSE),IFERROR(VLOOKUP($B84,'Data above guide'!$O$6:$W$33,I$1,FALSE),IFERROR(VLOOKUP($B84,'Data above guide'!$AB$6:$AJ$181,I$1,FALSE),IFERROR(VLOOKUP($B84,'Data above guide'!$AP$6:$AX$93,I$1,FALSE),IFERROR(VLOOKUP($B84,'Data above guide'!$BC$6:$BK$13,I$1,FALSE),VLOOKUP($B84,'Data above guide'!$BP$6:$BX$9,I$1,FALSE))))))*100</f>
        <v>47.30527</v>
      </c>
      <c r="J84" s="63">
        <f>IFERROR(VLOOKUP($B84,'Data above guide'!$A$6:$I$61,J$1,FALSE),IFERROR(VLOOKUP($B84,'Data above guide'!$O$6:$W$33,J$1,FALSE),IFERROR(VLOOKUP($B84,'Data above guide'!$AB$6:$AJ$181,J$1,FALSE),IFERROR(VLOOKUP($B84,'Data above guide'!$AP$6:$AX$93,J$1,FALSE),IFERROR(VLOOKUP($B84,'Data above guide'!$BC$6:$BK$13,J$1,FALSE),VLOOKUP($B84,'Data above guide'!$BP$6:$BX$9,J$1,FALSE))))))*100</f>
        <v>50.726700000000001</v>
      </c>
      <c r="K84" s="63">
        <f t="shared" si="17"/>
        <v>1.710720000000002</v>
      </c>
      <c r="L84" s="63">
        <f t="shared" si="18"/>
        <v>1.7107099999999988</v>
      </c>
      <c r="M84" s="15" t="s">
        <v>140</v>
      </c>
      <c r="O84" s="63">
        <f>'Data above guide'!T31*100</f>
        <v>49.015979999999999</v>
      </c>
      <c r="P84" s="63">
        <f>'Data above guide'!U31*100</f>
        <v>0.87280000000000002</v>
      </c>
      <c r="Q84" s="63">
        <f>'Data above guide'!V31*100</f>
        <v>47.30527</v>
      </c>
      <c r="R84" s="63">
        <f>'Data above guide'!W31*100</f>
        <v>50.726700000000001</v>
      </c>
      <c r="S84" s="63">
        <f t="shared" si="13"/>
        <v>1.710720000000002</v>
      </c>
      <c r="T84" s="63">
        <f t="shared" si="14"/>
        <v>1.7107099999999988</v>
      </c>
      <c r="V84" s="70">
        <f t="shared" si="19"/>
        <v>0</v>
      </c>
      <c r="W84" s="70">
        <f t="shared" si="20"/>
        <v>0</v>
      </c>
      <c r="X84" s="70">
        <f t="shared" si="21"/>
        <v>0</v>
      </c>
      <c r="Y84" s="70">
        <f t="shared" si="22"/>
        <v>0</v>
      </c>
      <c r="Z84" s="70">
        <f t="shared" si="23"/>
        <v>0</v>
      </c>
      <c r="AA84" s="70">
        <f t="shared" si="24"/>
        <v>0</v>
      </c>
    </row>
    <row r="85" spans="1:27">
      <c r="A85" s="15" t="str">
        <f t="shared" si="15"/>
        <v>AboveG_2011-2015_45-64_Persons_Aneurin Bevan UHB</v>
      </c>
      <c r="B85" s="15" t="str">
        <f t="shared" si="16"/>
        <v>Aneurin Bevan_45-64_Persons</v>
      </c>
      <c r="C85" s="15" t="s">
        <v>146</v>
      </c>
      <c r="D85" s="15" t="s">
        <v>50</v>
      </c>
      <c r="E85" s="15" t="s">
        <v>117</v>
      </c>
      <c r="F85" s="15" t="s">
        <v>77</v>
      </c>
      <c r="G85" s="63">
        <f>IFERROR(VLOOKUP($B85,'Data above guide'!$A$6:$I$61,G$1,FALSE),IFERROR(VLOOKUP($B85,'Data above guide'!$O$6:$W$33,G$1,FALSE),IFERROR(VLOOKUP($B85,'Data above guide'!$AB$6:$AJ$181,G$1,FALSE),IFERROR(VLOOKUP($B85,'Data above guide'!$AP$6:$AX$93,G$1,FALSE),IFERROR(VLOOKUP($B85,'Data above guide'!$BC$6:$BK$13,G$1,FALSE),VLOOKUP($B85,'Data above guide'!$BP$6:$BX$9,G$1,FALSE))))))*100</f>
        <v>48.148960000000002</v>
      </c>
      <c r="H85" s="63">
        <f>IFERROR(VLOOKUP($B85,'Data above guide'!$A$6:$I$61,H$1,FALSE),IFERROR(VLOOKUP($B85,'Data above guide'!$O$6:$W$33,H$1,FALSE),IFERROR(VLOOKUP($B85,'Data above guide'!$AB$6:$AJ$181,H$1,FALSE),IFERROR(VLOOKUP($B85,'Data above guide'!$AP$6:$AX$93,H$1,FALSE),IFERROR(VLOOKUP($B85,'Data above guide'!$BC$6:$BK$13,H$1,FALSE),VLOOKUP($B85,'Data above guide'!$BP$6:$BX$9,H$1,FALSE))))))*100</f>
        <v>0.77907999999999999</v>
      </c>
      <c r="I85" s="63">
        <f>IFERROR(VLOOKUP($B85,'Data above guide'!$A$6:$I$61,I$1,FALSE),IFERROR(VLOOKUP($B85,'Data above guide'!$O$6:$W$33,I$1,FALSE),IFERROR(VLOOKUP($B85,'Data above guide'!$AB$6:$AJ$181,I$1,FALSE),IFERROR(VLOOKUP($B85,'Data above guide'!$AP$6:$AX$93,I$1,FALSE),IFERROR(VLOOKUP($B85,'Data above guide'!$BC$6:$BK$13,I$1,FALSE),VLOOKUP($B85,'Data above guide'!$BP$6:$BX$9,I$1,FALSE))))))*100</f>
        <v>46.621940000000002</v>
      </c>
      <c r="J85" s="63">
        <f>IFERROR(VLOOKUP($B85,'Data above guide'!$A$6:$I$61,J$1,FALSE),IFERROR(VLOOKUP($B85,'Data above guide'!$O$6:$W$33,J$1,FALSE),IFERROR(VLOOKUP($B85,'Data above guide'!$AB$6:$AJ$181,J$1,FALSE),IFERROR(VLOOKUP($B85,'Data above guide'!$AP$6:$AX$93,J$1,FALSE),IFERROR(VLOOKUP($B85,'Data above guide'!$BC$6:$BK$13,J$1,FALSE),VLOOKUP($B85,'Data above guide'!$BP$6:$BX$9,J$1,FALSE))))))*100</f>
        <v>49.675979999999996</v>
      </c>
      <c r="K85" s="63">
        <f t="shared" si="17"/>
        <v>1.5270199999999932</v>
      </c>
      <c r="L85" s="63">
        <f t="shared" si="18"/>
        <v>1.5270200000000003</v>
      </c>
      <c r="M85" s="15" t="s">
        <v>140</v>
      </c>
      <c r="O85" s="63">
        <f>'Data above guide'!T32*100</f>
        <v>48.148960000000002</v>
      </c>
      <c r="P85" s="63">
        <f>'Data above guide'!U32*100</f>
        <v>0.77907999999999999</v>
      </c>
      <c r="Q85" s="63">
        <f>'Data above guide'!V32*100</f>
        <v>46.621940000000002</v>
      </c>
      <c r="R85" s="63">
        <f>'Data above guide'!W32*100</f>
        <v>49.675979999999996</v>
      </c>
      <c r="S85" s="63">
        <f t="shared" si="13"/>
        <v>1.5270199999999932</v>
      </c>
      <c r="T85" s="63">
        <f t="shared" si="14"/>
        <v>1.5270200000000003</v>
      </c>
      <c r="V85" s="70">
        <f t="shared" si="19"/>
        <v>0</v>
      </c>
      <c r="W85" s="70">
        <f t="shared" si="20"/>
        <v>0</v>
      </c>
      <c r="X85" s="70">
        <f t="shared" si="21"/>
        <v>0</v>
      </c>
      <c r="Y85" s="70">
        <f t="shared" si="22"/>
        <v>0</v>
      </c>
      <c r="Z85" s="70">
        <f t="shared" si="23"/>
        <v>0</v>
      </c>
      <c r="AA85" s="70">
        <f t="shared" si="24"/>
        <v>0</v>
      </c>
    </row>
    <row r="86" spans="1:27">
      <c r="A86" s="15" t="str">
        <f t="shared" si="15"/>
        <v>AboveG_2011-2015_65+_Persons_Aneurin Bevan UHB</v>
      </c>
      <c r="B86" s="15" t="str">
        <f t="shared" si="16"/>
        <v>Aneurin Bevan_65+_Persons</v>
      </c>
      <c r="C86" s="15" t="s">
        <v>146</v>
      </c>
      <c r="D86" s="15" t="s">
        <v>43</v>
      </c>
      <c r="E86" s="15" t="s">
        <v>117</v>
      </c>
      <c r="F86" s="15" t="s">
        <v>77</v>
      </c>
      <c r="G86" s="63">
        <f>IFERROR(VLOOKUP($B86,'Data above guide'!$A$6:$I$61,G$1,FALSE),IFERROR(VLOOKUP($B86,'Data above guide'!$O$6:$W$33,G$1,FALSE),IFERROR(VLOOKUP($B86,'Data above guide'!$AB$6:$AJ$181,G$1,FALSE),IFERROR(VLOOKUP($B86,'Data above guide'!$AP$6:$AX$93,G$1,FALSE),IFERROR(VLOOKUP($B86,'Data above guide'!$BC$6:$BK$13,G$1,FALSE),VLOOKUP($B86,'Data above guide'!$BP$6:$BX$9,G$1,FALSE))))))*100</f>
        <v>26.418140000000001</v>
      </c>
      <c r="H86" s="63">
        <f>IFERROR(VLOOKUP($B86,'Data above guide'!$A$6:$I$61,H$1,FALSE),IFERROR(VLOOKUP($B86,'Data above guide'!$O$6:$W$33,H$1,FALSE),IFERROR(VLOOKUP($B86,'Data above guide'!$AB$6:$AJ$181,H$1,FALSE),IFERROR(VLOOKUP($B86,'Data above guide'!$AP$6:$AX$93,H$1,FALSE),IFERROR(VLOOKUP($B86,'Data above guide'!$BC$6:$BK$13,H$1,FALSE),VLOOKUP($B86,'Data above guide'!$BP$6:$BX$9,H$1,FALSE))))))*100</f>
        <v>0.78054000000000001</v>
      </c>
      <c r="I86" s="63">
        <f>IFERROR(VLOOKUP($B86,'Data above guide'!$A$6:$I$61,I$1,FALSE),IFERROR(VLOOKUP($B86,'Data above guide'!$O$6:$W$33,I$1,FALSE),IFERROR(VLOOKUP($B86,'Data above guide'!$AB$6:$AJ$181,I$1,FALSE),IFERROR(VLOOKUP($B86,'Data above guide'!$AP$6:$AX$93,I$1,FALSE),IFERROR(VLOOKUP($B86,'Data above guide'!$BC$6:$BK$13,I$1,FALSE),VLOOKUP($B86,'Data above guide'!$BP$6:$BX$9,I$1,FALSE))))))*100</f>
        <v>24.888270000000002</v>
      </c>
      <c r="J86" s="63">
        <f>IFERROR(VLOOKUP($B86,'Data above guide'!$A$6:$I$61,J$1,FALSE),IFERROR(VLOOKUP($B86,'Data above guide'!$O$6:$W$33,J$1,FALSE),IFERROR(VLOOKUP($B86,'Data above guide'!$AB$6:$AJ$181,J$1,FALSE),IFERROR(VLOOKUP($B86,'Data above guide'!$AP$6:$AX$93,J$1,FALSE),IFERROR(VLOOKUP($B86,'Data above guide'!$BC$6:$BK$13,J$1,FALSE),VLOOKUP($B86,'Data above guide'!$BP$6:$BX$9,J$1,FALSE))))))*100</f>
        <v>27.94802</v>
      </c>
      <c r="K86" s="63">
        <f t="shared" si="17"/>
        <v>1.5298799999999986</v>
      </c>
      <c r="L86" s="63">
        <f t="shared" si="18"/>
        <v>1.529869999999999</v>
      </c>
      <c r="M86" s="15" t="s">
        <v>140</v>
      </c>
      <c r="O86" s="63">
        <f>'Data above guide'!T33*100</f>
        <v>26.418140000000001</v>
      </c>
      <c r="P86" s="63">
        <f>'Data above guide'!U33*100</f>
        <v>0.78054000000000001</v>
      </c>
      <c r="Q86" s="63">
        <f>'Data above guide'!V33*100</f>
        <v>24.888270000000002</v>
      </c>
      <c r="R86" s="63">
        <f>'Data above guide'!W33*100</f>
        <v>27.94802</v>
      </c>
      <c r="S86" s="63">
        <f t="shared" si="13"/>
        <v>1.5298799999999986</v>
      </c>
      <c r="T86" s="63">
        <f t="shared" si="14"/>
        <v>1.529869999999999</v>
      </c>
      <c r="V86" s="70">
        <f t="shared" si="19"/>
        <v>0</v>
      </c>
      <c r="W86" s="70">
        <f t="shared" si="20"/>
        <v>0</v>
      </c>
      <c r="X86" s="70">
        <f t="shared" si="21"/>
        <v>0</v>
      </c>
      <c r="Y86" s="70">
        <f t="shared" si="22"/>
        <v>0</v>
      </c>
      <c r="Z86" s="70">
        <f t="shared" si="23"/>
        <v>0</v>
      </c>
      <c r="AA86" s="70">
        <f t="shared" si="24"/>
        <v>0</v>
      </c>
    </row>
    <row r="87" spans="1:27">
      <c r="A87" s="15" t="str">
        <f t="shared" si="15"/>
        <v>AboveG_2011-2015_16-24_Males_Isle of Anglesey</v>
      </c>
      <c r="B87" s="15" t="str">
        <f t="shared" si="16"/>
        <v>Isle of Anglesey_16-24_Males</v>
      </c>
      <c r="C87" s="15" t="s">
        <v>0</v>
      </c>
      <c r="D87" s="15" t="s">
        <v>48</v>
      </c>
      <c r="E87" s="15" t="s">
        <v>21</v>
      </c>
      <c r="F87" s="15" t="s">
        <v>77</v>
      </c>
      <c r="G87" s="63">
        <f>IFERROR(VLOOKUP($B87,'Data above guide'!$A$6:$I$61,G$1,FALSE),IFERROR(VLOOKUP($B87,'Data above guide'!$O$6:$W$33,G$1,FALSE),IFERROR(VLOOKUP($B87,'Data above guide'!$AB$6:$AJ$181,G$1,FALSE),IFERROR(VLOOKUP($B87,'Data above guide'!$AP$6:$AX$93,G$1,FALSE),IFERROR(VLOOKUP($B87,'Data above guide'!$BC$6:$BK$13,G$1,FALSE),VLOOKUP($B87,'Data above guide'!$BP$6:$BX$9,G$1,FALSE))))))*100</f>
        <v>42.233599999999996</v>
      </c>
      <c r="H87" s="63">
        <f>IFERROR(VLOOKUP($B87,'Data above guide'!$A$6:$I$61,H$1,FALSE),IFERROR(VLOOKUP($B87,'Data above guide'!$O$6:$W$33,H$1,FALSE),IFERROR(VLOOKUP($B87,'Data above guide'!$AB$6:$AJ$181,H$1,FALSE),IFERROR(VLOOKUP($B87,'Data above guide'!$AP$6:$AX$93,H$1,FALSE),IFERROR(VLOOKUP($B87,'Data above guide'!$BC$6:$BK$13,H$1,FALSE),VLOOKUP($B87,'Data above guide'!$BP$6:$BX$9,H$1,FALSE))))))*100</f>
        <v>4.2904900000000001</v>
      </c>
      <c r="I87" s="63">
        <f>IFERROR(VLOOKUP($B87,'Data above guide'!$A$6:$I$61,I$1,FALSE),IFERROR(VLOOKUP($B87,'Data above guide'!$O$6:$W$33,I$1,FALSE),IFERROR(VLOOKUP($B87,'Data above guide'!$AB$6:$AJ$181,I$1,FALSE),IFERROR(VLOOKUP($B87,'Data above guide'!$AP$6:$AX$93,I$1,FALSE),IFERROR(VLOOKUP($B87,'Data above guide'!$BC$6:$BK$13,I$1,FALSE),VLOOKUP($B87,'Data above guide'!$BP$6:$BX$9,I$1,FALSE))))))*100</f>
        <v>33.824149999999996</v>
      </c>
      <c r="J87" s="63">
        <f>IFERROR(VLOOKUP($B87,'Data above guide'!$A$6:$I$61,J$1,FALSE),IFERROR(VLOOKUP($B87,'Data above guide'!$O$6:$W$33,J$1,FALSE),IFERROR(VLOOKUP($B87,'Data above guide'!$AB$6:$AJ$181,J$1,FALSE),IFERROR(VLOOKUP($B87,'Data above guide'!$AP$6:$AX$93,J$1,FALSE),IFERROR(VLOOKUP($B87,'Data above guide'!$BC$6:$BK$13,J$1,FALSE),VLOOKUP($B87,'Data above guide'!$BP$6:$BX$9,J$1,FALSE))))))*100</f>
        <v>50.643059999999998</v>
      </c>
      <c r="K87" s="63">
        <f t="shared" si="17"/>
        <v>8.4094600000000028</v>
      </c>
      <c r="L87" s="63">
        <f t="shared" si="18"/>
        <v>8.4094499999999996</v>
      </c>
      <c r="O87" s="63">
        <f>'Data above guide'!AG189*100</f>
        <v>42.233599999999996</v>
      </c>
      <c r="P87" s="63">
        <f>'Data above guide'!AH189*100</f>
        <v>4.2900200000000002</v>
      </c>
      <c r="Q87" s="63">
        <f>'Data above guide'!AI189*100</f>
        <v>33.825159999999997</v>
      </c>
      <c r="R87" s="63">
        <f>'Data above guide'!AJ189*100</f>
        <v>50.642040000000001</v>
      </c>
      <c r="S87" s="63">
        <f>R87-O87</f>
        <v>8.4084400000000059</v>
      </c>
      <c r="T87" s="63">
        <f>O87-Q87</f>
        <v>8.4084399999999988</v>
      </c>
      <c r="V87" s="70">
        <f t="shared" si="19"/>
        <v>0</v>
      </c>
      <c r="W87" s="70">
        <f t="shared" si="20"/>
        <v>4.6999999999997044E-4</v>
      </c>
      <c r="X87" s="70">
        <f t="shared" si="21"/>
        <v>-1.0100000000008436E-3</v>
      </c>
      <c r="Y87" s="70">
        <f t="shared" si="22"/>
        <v>1.0199999999969123E-3</v>
      </c>
      <c r="Z87" s="70">
        <f t="shared" si="23"/>
        <v>1.0199999999969123E-3</v>
      </c>
      <c r="AA87" s="70">
        <f t="shared" si="24"/>
        <v>1.0100000000008436E-3</v>
      </c>
    </row>
    <row r="88" spans="1:27">
      <c r="A88" s="15" t="str">
        <f t="shared" si="15"/>
        <v>AboveG_2011-2015_25-44_Males_Isle of Anglesey</v>
      </c>
      <c r="B88" s="15" t="str">
        <f t="shared" si="16"/>
        <v>Isle of Anglesey_25-44_Males</v>
      </c>
      <c r="C88" s="15" t="s">
        <v>0</v>
      </c>
      <c r="D88" s="15" t="s">
        <v>49</v>
      </c>
      <c r="E88" s="15" t="s">
        <v>21</v>
      </c>
      <c r="F88" s="15" t="s">
        <v>77</v>
      </c>
      <c r="G88" s="63">
        <f>IFERROR(VLOOKUP($B88,'Data above guide'!$A$6:$I$61,G$1,FALSE),IFERROR(VLOOKUP($B88,'Data above guide'!$O$6:$W$33,G$1,FALSE),IFERROR(VLOOKUP($B88,'Data above guide'!$AB$6:$AJ$181,G$1,FALSE),IFERROR(VLOOKUP($B88,'Data above guide'!$AP$6:$AX$93,G$1,FALSE),IFERROR(VLOOKUP($B88,'Data above guide'!$BC$6:$BK$13,G$1,FALSE),VLOOKUP($B88,'Data above guide'!$BP$6:$BX$9,G$1,FALSE))))))*100</f>
        <v>47.438699999999997</v>
      </c>
      <c r="H88" s="63">
        <f>IFERROR(VLOOKUP($B88,'Data above guide'!$A$6:$I$61,H$1,FALSE),IFERROR(VLOOKUP($B88,'Data above guide'!$O$6:$W$33,H$1,FALSE),IFERROR(VLOOKUP($B88,'Data above guide'!$AB$6:$AJ$181,H$1,FALSE),IFERROR(VLOOKUP($B88,'Data above guide'!$AP$6:$AX$93,H$1,FALSE),IFERROR(VLOOKUP($B88,'Data above guide'!$BC$6:$BK$13,H$1,FALSE),VLOOKUP($B88,'Data above guide'!$BP$6:$BX$9,H$1,FALSE))))))*100</f>
        <v>2.95221</v>
      </c>
      <c r="I88" s="63">
        <f>IFERROR(VLOOKUP($B88,'Data above guide'!$A$6:$I$61,I$1,FALSE),IFERROR(VLOOKUP($B88,'Data above guide'!$O$6:$W$33,I$1,FALSE),IFERROR(VLOOKUP($B88,'Data above guide'!$AB$6:$AJ$181,I$1,FALSE),IFERROR(VLOOKUP($B88,'Data above guide'!$AP$6:$AX$93,I$1,FALSE),IFERROR(VLOOKUP($B88,'Data above guide'!$BC$6:$BK$13,I$1,FALSE),VLOOKUP($B88,'Data above guide'!$BP$6:$BX$9,I$1,FALSE))))))*100</f>
        <v>41.652299999999997</v>
      </c>
      <c r="J88" s="63">
        <f>IFERROR(VLOOKUP($B88,'Data above guide'!$A$6:$I$61,J$1,FALSE),IFERROR(VLOOKUP($B88,'Data above guide'!$O$6:$W$33,J$1,FALSE),IFERROR(VLOOKUP($B88,'Data above guide'!$AB$6:$AJ$181,J$1,FALSE),IFERROR(VLOOKUP($B88,'Data above guide'!$AP$6:$AX$93,J$1,FALSE),IFERROR(VLOOKUP($B88,'Data above guide'!$BC$6:$BK$13,J$1,FALSE),VLOOKUP($B88,'Data above guide'!$BP$6:$BX$9,J$1,FALSE))))))*100</f>
        <v>53.225089999999994</v>
      </c>
      <c r="K88" s="63">
        <f t="shared" si="17"/>
        <v>5.7863899999999973</v>
      </c>
      <c r="L88" s="63">
        <f t="shared" si="18"/>
        <v>5.7864000000000004</v>
      </c>
      <c r="O88" s="63">
        <f>'Data above guide'!AG190*100</f>
        <v>47.438699999999997</v>
      </c>
      <c r="P88" s="63">
        <f>'Data above guide'!AH190*100</f>
        <v>2.9518900000000001</v>
      </c>
      <c r="Q88" s="63">
        <f>'Data above guide'!AI190*100</f>
        <v>41.652999999999999</v>
      </c>
      <c r="R88" s="63">
        <f>'Data above guide'!AJ190*100</f>
        <v>53.224400000000003</v>
      </c>
      <c r="S88" s="63">
        <f t="shared" ref="S88:S151" si="25">R88-O88</f>
        <v>5.7857000000000056</v>
      </c>
      <c r="T88" s="63">
        <f t="shared" ref="T88:T151" si="26">O88-Q88</f>
        <v>5.7856999999999985</v>
      </c>
      <c r="V88" s="70">
        <f t="shared" si="19"/>
        <v>0</v>
      </c>
      <c r="W88" s="70">
        <f t="shared" si="20"/>
        <v>3.1999999999987594E-4</v>
      </c>
      <c r="X88" s="70">
        <f t="shared" si="21"/>
        <v>-7.0000000000192131E-4</v>
      </c>
      <c r="Y88" s="70">
        <f t="shared" si="22"/>
        <v>6.8999999999164174E-4</v>
      </c>
      <c r="Z88" s="70">
        <f t="shared" si="23"/>
        <v>6.8999999999164174E-4</v>
      </c>
      <c r="AA88" s="70">
        <f t="shared" si="24"/>
        <v>7.0000000000192131E-4</v>
      </c>
    </row>
    <row r="89" spans="1:27">
      <c r="A89" s="15" t="str">
        <f t="shared" si="15"/>
        <v>AboveG_2011-2015_45-64_Males_Isle of Anglesey</v>
      </c>
      <c r="B89" s="15" t="str">
        <f t="shared" si="16"/>
        <v>Isle of Anglesey_45-64_Males</v>
      </c>
      <c r="C89" s="15" t="s">
        <v>0</v>
      </c>
      <c r="D89" s="15" t="s">
        <v>50</v>
      </c>
      <c r="E89" s="15" t="s">
        <v>21</v>
      </c>
      <c r="F89" s="15" t="s">
        <v>77</v>
      </c>
      <c r="G89" s="63">
        <f>IFERROR(VLOOKUP($B89,'Data above guide'!$A$6:$I$61,G$1,FALSE),IFERROR(VLOOKUP($B89,'Data above guide'!$O$6:$W$33,G$1,FALSE),IFERROR(VLOOKUP($B89,'Data above guide'!$AB$6:$AJ$181,G$1,FALSE),IFERROR(VLOOKUP($B89,'Data above guide'!$AP$6:$AX$93,G$1,FALSE),IFERROR(VLOOKUP($B89,'Data above guide'!$BC$6:$BK$13,G$1,FALSE),VLOOKUP($B89,'Data above guide'!$BP$6:$BX$9,G$1,FALSE))))))*100</f>
        <v>52.492439999999995</v>
      </c>
      <c r="H89" s="63">
        <f>IFERROR(VLOOKUP($B89,'Data above guide'!$A$6:$I$61,H$1,FALSE),IFERROR(VLOOKUP($B89,'Data above guide'!$O$6:$W$33,H$1,FALSE),IFERROR(VLOOKUP($B89,'Data above guide'!$AB$6:$AJ$181,H$1,FALSE),IFERROR(VLOOKUP($B89,'Data above guide'!$AP$6:$AX$93,H$1,FALSE),IFERROR(VLOOKUP($B89,'Data above guide'!$BC$6:$BK$13,H$1,FALSE),VLOOKUP($B89,'Data above guide'!$BP$6:$BX$9,H$1,FALSE))))))*100</f>
        <v>2.32178</v>
      </c>
      <c r="I89" s="63">
        <f>IFERROR(VLOOKUP($B89,'Data above guide'!$A$6:$I$61,I$1,FALSE),IFERROR(VLOOKUP($B89,'Data above guide'!$O$6:$W$33,I$1,FALSE),IFERROR(VLOOKUP($B89,'Data above guide'!$AB$6:$AJ$181,I$1,FALSE),IFERROR(VLOOKUP($B89,'Data above guide'!$AP$6:$AX$93,I$1,FALSE),IFERROR(VLOOKUP($B89,'Data above guide'!$BC$6:$BK$13,I$1,FALSE),VLOOKUP($B89,'Data above guide'!$BP$6:$BX$9,I$1,FALSE))))))*100</f>
        <v>47.941699999999997</v>
      </c>
      <c r="J89" s="63">
        <f>IFERROR(VLOOKUP($B89,'Data above guide'!$A$6:$I$61,J$1,FALSE),IFERROR(VLOOKUP($B89,'Data above guide'!$O$6:$W$33,J$1,FALSE),IFERROR(VLOOKUP($B89,'Data above guide'!$AB$6:$AJ$181,J$1,FALSE),IFERROR(VLOOKUP($B89,'Data above guide'!$AP$6:$AX$93,J$1,FALSE),IFERROR(VLOOKUP($B89,'Data above guide'!$BC$6:$BK$13,J$1,FALSE),VLOOKUP($B89,'Data above guide'!$BP$6:$BX$9,J$1,FALSE))))))*100</f>
        <v>57.043189999999996</v>
      </c>
      <c r="K89" s="63">
        <f t="shared" si="17"/>
        <v>4.5507500000000007</v>
      </c>
      <c r="L89" s="63">
        <f t="shared" si="18"/>
        <v>4.5507399999999976</v>
      </c>
      <c r="O89" s="63">
        <f>'Data above guide'!AG191*100</f>
        <v>52.492439999999995</v>
      </c>
      <c r="P89" s="63">
        <f>'Data above guide'!AH191*100</f>
        <v>2.3215300000000001</v>
      </c>
      <c r="Q89" s="63">
        <f>'Data above guide'!AI191*100</f>
        <v>47.942249999999994</v>
      </c>
      <c r="R89" s="63">
        <f>'Data above guide'!AJ191*100</f>
        <v>57.042639999999999</v>
      </c>
      <c r="S89" s="63">
        <f t="shared" si="25"/>
        <v>4.5502000000000038</v>
      </c>
      <c r="T89" s="63">
        <f t="shared" si="26"/>
        <v>4.5501900000000006</v>
      </c>
      <c r="V89" s="70">
        <f t="shared" si="19"/>
        <v>0</v>
      </c>
      <c r="W89" s="70">
        <f t="shared" si="20"/>
        <v>2.4999999999986144E-4</v>
      </c>
      <c r="X89" s="70">
        <f t="shared" si="21"/>
        <v>-5.4999999999694182E-4</v>
      </c>
      <c r="Y89" s="70">
        <f t="shared" si="22"/>
        <v>5.4999999999694182E-4</v>
      </c>
      <c r="Z89" s="70">
        <f t="shared" si="23"/>
        <v>5.4999999999694182E-4</v>
      </c>
      <c r="AA89" s="70">
        <f t="shared" si="24"/>
        <v>5.4999999999694182E-4</v>
      </c>
    </row>
    <row r="90" spans="1:27">
      <c r="A90" s="15" t="str">
        <f t="shared" si="15"/>
        <v>AboveG_2011-2015_65+_Males_Isle of Anglesey</v>
      </c>
      <c r="B90" s="15" t="str">
        <f t="shared" si="16"/>
        <v>Isle of Anglesey_65+_Males</v>
      </c>
      <c r="C90" s="15" t="s">
        <v>0</v>
      </c>
      <c r="D90" s="15" t="s">
        <v>43</v>
      </c>
      <c r="E90" s="15" t="s">
        <v>21</v>
      </c>
      <c r="F90" s="15" t="s">
        <v>77</v>
      </c>
      <c r="G90" s="63">
        <f>IFERROR(VLOOKUP($B90,'Data above guide'!$A$6:$I$61,G$1,FALSE),IFERROR(VLOOKUP($B90,'Data above guide'!$O$6:$W$33,G$1,FALSE),IFERROR(VLOOKUP($B90,'Data above guide'!$AB$6:$AJ$181,G$1,FALSE),IFERROR(VLOOKUP($B90,'Data above guide'!$AP$6:$AX$93,G$1,FALSE),IFERROR(VLOOKUP($B90,'Data above guide'!$BC$6:$BK$13,G$1,FALSE),VLOOKUP($B90,'Data above guide'!$BP$6:$BX$9,G$1,FALSE))))))*100</f>
        <v>29.014040000000001</v>
      </c>
      <c r="H90" s="63">
        <f>IFERROR(VLOOKUP($B90,'Data above guide'!$A$6:$I$61,H$1,FALSE),IFERROR(VLOOKUP($B90,'Data above guide'!$O$6:$W$33,H$1,FALSE),IFERROR(VLOOKUP($B90,'Data above guide'!$AB$6:$AJ$181,H$1,FALSE),IFERROR(VLOOKUP($B90,'Data above guide'!$AP$6:$AX$93,H$1,FALSE),IFERROR(VLOOKUP($B90,'Data above guide'!$BC$6:$BK$13,H$1,FALSE),VLOOKUP($B90,'Data above guide'!$BP$6:$BX$9,H$1,FALSE))))))*100</f>
        <v>2.2996300000000001</v>
      </c>
      <c r="I90" s="63">
        <f>IFERROR(VLOOKUP($B90,'Data above guide'!$A$6:$I$61,I$1,FALSE),IFERROR(VLOOKUP($B90,'Data above guide'!$O$6:$W$33,I$1,FALSE),IFERROR(VLOOKUP($B90,'Data above guide'!$AB$6:$AJ$181,I$1,FALSE),IFERROR(VLOOKUP($B90,'Data above guide'!$AP$6:$AX$93,I$1,FALSE),IFERROR(VLOOKUP($B90,'Data above guide'!$BC$6:$BK$13,I$1,FALSE),VLOOKUP($B90,'Data above guide'!$BP$6:$BX$9,I$1,FALSE))))))*100</f>
        <v>24.506720000000001</v>
      </c>
      <c r="J90" s="63">
        <f>IFERROR(VLOOKUP($B90,'Data above guide'!$A$6:$I$61,J$1,FALSE),IFERROR(VLOOKUP($B90,'Data above guide'!$O$6:$W$33,J$1,FALSE),IFERROR(VLOOKUP($B90,'Data above guide'!$AB$6:$AJ$181,J$1,FALSE),IFERROR(VLOOKUP($B90,'Data above guide'!$AP$6:$AX$93,J$1,FALSE),IFERROR(VLOOKUP($B90,'Data above guide'!$BC$6:$BK$13,J$1,FALSE),VLOOKUP($B90,'Data above guide'!$BP$6:$BX$9,J$1,FALSE))))))*100</f>
        <v>33.521360000000001</v>
      </c>
      <c r="K90" s="63">
        <f t="shared" si="17"/>
        <v>4.50732</v>
      </c>
      <c r="L90" s="63">
        <f t="shared" si="18"/>
        <v>4.50732</v>
      </c>
      <c r="O90" s="63">
        <f>'Data above guide'!AG192*100</f>
        <v>29.014040000000001</v>
      </c>
      <c r="P90" s="63">
        <f>'Data above guide'!AH192*100</f>
        <v>2.2993799999999998</v>
      </c>
      <c r="Q90" s="63">
        <f>'Data above guide'!AI192*100</f>
        <v>24.507259999999999</v>
      </c>
      <c r="R90" s="63">
        <f>'Data above guide'!AJ192*100</f>
        <v>33.520820000000001</v>
      </c>
      <c r="S90" s="63">
        <f t="shared" si="25"/>
        <v>4.5067799999999991</v>
      </c>
      <c r="T90" s="63">
        <f t="shared" si="26"/>
        <v>4.5067800000000027</v>
      </c>
      <c r="V90" s="70">
        <f t="shared" si="19"/>
        <v>0</v>
      </c>
      <c r="W90" s="70">
        <f t="shared" si="20"/>
        <v>2.5000000000030553E-4</v>
      </c>
      <c r="X90" s="70">
        <f t="shared" si="21"/>
        <v>-5.399999999973204E-4</v>
      </c>
      <c r="Y90" s="70">
        <f t="shared" si="22"/>
        <v>5.4000000000087311E-4</v>
      </c>
      <c r="Z90" s="70">
        <f t="shared" si="23"/>
        <v>5.4000000000087311E-4</v>
      </c>
      <c r="AA90" s="70">
        <f t="shared" si="24"/>
        <v>5.399999999973204E-4</v>
      </c>
    </row>
    <row r="91" spans="1:27">
      <c r="A91" s="15" t="str">
        <f t="shared" si="15"/>
        <v>AboveG_2011-2015_16-24_Females_Isle of Anglesey</v>
      </c>
      <c r="B91" s="15" t="str">
        <f t="shared" si="16"/>
        <v>Isle of Anglesey_16-24_Females</v>
      </c>
      <c r="C91" s="15" t="s">
        <v>0</v>
      </c>
      <c r="D91" s="15" t="s">
        <v>48</v>
      </c>
      <c r="E91" s="15" t="s">
        <v>120</v>
      </c>
      <c r="F91" s="15" t="s">
        <v>77</v>
      </c>
      <c r="G91" s="63">
        <f>IFERROR(VLOOKUP($B91,'Data above guide'!$A$6:$I$61,G$1,FALSE),IFERROR(VLOOKUP($B91,'Data above guide'!$O$6:$W$33,G$1,FALSE),IFERROR(VLOOKUP($B91,'Data above guide'!$AB$6:$AJ$181,G$1,FALSE),IFERROR(VLOOKUP($B91,'Data above guide'!$AP$6:$AX$93,G$1,FALSE),IFERROR(VLOOKUP($B91,'Data above guide'!$BC$6:$BK$13,G$1,FALSE),VLOOKUP($B91,'Data above guide'!$BP$6:$BX$9,G$1,FALSE))))))*100</f>
        <v>35.781480000000002</v>
      </c>
      <c r="H91" s="63">
        <f>IFERROR(VLOOKUP($B91,'Data above guide'!$A$6:$I$61,H$1,FALSE),IFERROR(VLOOKUP($B91,'Data above guide'!$O$6:$W$33,H$1,FALSE),IFERROR(VLOOKUP($B91,'Data above guide'!$AB$6:$AJ$181,H$1,FALSE),IFERROR(VLOOKUP($B91,'Data above guide'!$AP$6:$AX$93,H$1,FALSE),IFERROR(VLOOKUP($B91,'Data above guide'!$BC$6:$BK$13,H$1,FALSE),VLOOKUP($B91,'Data above guide'!$BP$6:$BX$9,H$1,FALSE))))))*100</f>
        <v>4.0235000000000003</v>
      </c>
      <c r="I91" s="63">
        <f>IFERROR(VLOOKUP($B91,'Data above guide'!$A$6:$I$61,I$1,FALSE),IFERROR(VLOOKUP($B91,'Data above guide'!$O$6:$W$33,I$1,FALSE),IFERROR(VLOOKUP($B91,'Data above guide'!$AB$6:$AJ$181,I$1,FALSE),IFERROR(VLOOKUP($B91,'Data above guide'!$AP$6:$AX$93,I$1,FALSE),IFERROR(VLOOKUP($B91,'Data above guide'!$BC$6:$BK$13,I$1,FALSE),VLOOKUP($B91,'Data above guide'!$BP$6:$BX$9,I$1,FALSE))))))*100</f>
        <v>27.895340000000001</v>
      </c>
      <c r="J91" s="63">
        <f>IFERROR(VLOOKUP($B91,'Data above guide'!$A$6:$I$61,J$1,FALSE),IFERROR(VLOOKUP($B91,'Data above guide'!$O$6:$W$33,J$1,FALSE),IFERROR(VLOOKUP($B91,'Data above guide'!$AB$6:$AJ$181,J$1,FALSE),IFERROR(VLOOKUP($B91,'Data above guide'!$AP$6:$AX$93,J$1,FALSE),IFERROR(VLOOKUP($B91,'Data above guide'!$BC$6:$BK$13,J$1,FALSE),VLOOKUP($B91,'Data above guide'!$BP$6:$BX$9,J$1,FALSE))))))*100</f>
        <v>43.667630000000003</v>
      </c>
      <c r="K91" s="63">
        <f t="shared" si="17"/>
        <v>7.8861500000000007</v>
      </c>
      <c r="L91" s="63">
        <f t="shared" si="18"/>
        <v>7.886140000000001</v>
      </c>
      <c r="O91" s="63">
        <f>'Data above guide'!AG193*100</f>
        <v>35.781480000000002</v>
      </c>
      <c r="P91" s="63">
        <f>'Data above guide'!AH193*100</f>
        <v>4.0230600000000001</v>
      </c>
      <c r="Q91" s="63">
        <f>'Data above guide'!AI193*100</f>
        <v>27.89629</v>
      </c>
      <c r="R91" s="63">
        <f>'Data above guide'!AJ193*100</f>
        <v>43.666679999999999</v>
      </c>
      <c r="S91" s="63">
        <f t="shared" si="25"/>
        <v>7.8851999999999975</v>
      </c>
      <c r="T91" s="63">
        <f t="shared" si="26"/>
        <v>7.8851900000000015</v>
      </c>
      <c r="V91" s="70">
        <f t="shared" si="19"/>
        <v>0</v>
      </c>
      <c r="W91" s="70">
        <f t="shared" si="20"/>
        <v>4.4000000000021799E-4</v>
      </c>
      <c r="X91" s="70">
        <f t="shared" si="21"/>
        <v>-9.4999999999956231E-4</v>
      </c>
      <c r="Y91" s="70">
        <f t="shared" si="22"/>
        <v>9.5000000000311502E-4</v>
      </c>
      <c r="Z91" s="70">
        <f t="shared" si="23"/>
        <v>9.5000000000311502E-4</v>
      </c>
      <c r="AA91" s="70">
        <f t="shared" si="24"/>
        <v>9.4999999999956231E-4</v>
      </c>
    </row>
    <row r="92" spans="1:27">
      <c r="A92" s="15" t="str">
        <f t="shared" si="15"/>
        <v>AboveG_2011-2015_25-44_Females_Isle of Anglesey</v>
      </c>
      <c r="B92" s="15" t="str">
        <f t="shared" si="16"/>
        <v>Isle of Anglesey_25-44_Females</v>
      </c>
      <c r="C92" s="15" t="s">
        <v>0</v>
      </c>
      <c r="D92" s="15" t="s">
        <v>49</v>
      </c>
      <c r="E92" s="15" t="s">
        <v>120</v>
      </c>
      <c r="F92" s="15" t="s">
        <v>77</v>
      </c>
      <c r="G92" s="63">
        <f>IFERROR(VLOOKUP($B92,'Data above guide'!$A$6:$I$61,G$1,FALSE),IFERROR(VLOOKUP($B92,'Data above guide'!$O$6:$W$33,G$1,FALSE),IFERROR(VLOOKUP($B92,'Data above guide'!$AB$6:$AJ$181,G$1,FALSE),IFERROR(VLOOKUP($B92,'Data above guide'!$AP$6:$AX$93,G$1,FALSE),IFERROR(VLOOKUP($B92,'Data above guide'!$BC$6:$BK$13,G$1,FALSE),VLOOKUP($B92,'Data above guide'!$BP$6:$BX$9,G$1,FALSE))))))*100</f>
        <v>42.69417</v>
      </c>
      <c r="H92" s="63">
        <f>IFERROR(VLOOKUP($B92,'Data above guide'!$A$6:$I$61,H$1,FALSE),IFERROR(VLOOKUP($B92,'Data above guide'!$O$6:$W$33,H$1,FALSE),IFERROR(VLOOKUP($B92,'Data above guide'!$AB$6:$AJ$181,H$1,FALSE),IFERROR(VLOOKUP($B92,'Data above guide'!$AP$6:$AX$93,H$1,FALSE),IFERROR(VLOOKUP($B92,'Data above guide'!$BC$6:$BK$13,H$1,FALSE),VLOOKUP($B92,'Data above guide'!$BP$6:$BX$9,H$1,FALSE))))))*100</f>
        <v>2.52359</v>
      </c>
      <c r="I92" s="63">
        <f>IFERROR(VLOOKUP($B92,'Data above guide'!$A$6:$I$61,I$1,FALSE),IFERROR(VLOOKUP($B92,'Data above guide'!$O$6:$W$33,I$1,FALSE),IFERROR(VLOOKUP($B92,'Data above guide'!$AB$6:$AJ$181,I$1,FALSE),IFERROR(VLOOKUP($B92,'Data above guide'!$AP$6:$AX$93,I$1,FALSE),IFERROR(VLOOKUP($B92,'Data above guide'!$BC$6:$BK$13,I$1,FALSE),VLOOKUP($B92,'Data above guide'!$BP$6:$BX$9,I$1,FALSE))))))*100</f>
        <v>37.747869999999999</v>
      </c>
      <c r="J92" s="63">
        <f>IFERROR(VLOOKUP($B92,'Data above guide'!$A$6:$I$61,J$1,FALSE),IFERROR(VLOOKUP($B92,'Data above guide'!$O$6:$W$33,J$1,FALSE),IFERROR(VLOOKUP($B92,'Data above guide'!$AB$6:$AJ$181,J$1,FALSE),IFERROR(VLOOKUP($B92,'Data above guide'!$AP$6:$AX$93,J$1,FALSE),IFERROR(VLOOKUP($B92,'Data above guide'!$BC$6:$BK$13,J$1,FALSE),VLOOKUP($B92,'Data above guide'!$BP$6:$BX$9,J$1,FALSE))))))*100</f>
        <v>47.640460000000004</v>
      </c>
      <c r="K92" s="63">
        <f t="shared" si="17"/>
        <v>4.9462900000000047</v>
      </c>
      <c r="L92" s="63">
        <f t="shared" si="18"/>
        <v>4.9463000000000008</v>
      </c>
      <c r="O92" s="63">
        <f>'Data above guide'!AG194*100</f>
        <v>42.69417</v>
      </c>
      <c r="P92" s="63">
        <f>'Data above guide'!AH194*100</f>
        <v>2.52332</v>
      </c>
      <c r="Q92" s="63">
        <f>'Data above guide'!AI194*100</f>
        <v>37.748469999999998</v>
      </c>
      <c r="R92" s="63">
        <f>'Data above guide'!AJ194*100</f>
        <v>47.639870000000002</v>
      </c>
      <c r="S92" s="63">
        <f t="shared" si="25"/>
        <v>4.9457000000000022</v>
      </c>
      <c r="T92" s="63">
        <f t="shared" si="26"/>
        <v>4.9457000000000022</v>
      </c>
      <c r="V92" s="70">
        <f t="shared" si="19"/>
        <v>0</v>
      </c>
      <c r="W92" s="70">
        <f t="shared" si="20"/>
        <v>2.6999999999999247E-4</v>
      </c>
      <c r="X92" s="70">
        <f t="shared" si="21"/>
        <v>-5.9999999999860165E-4</v>
      </c>
      <c r="Y92" s="70">
        <f t="shared" si="22"/>
        <v>5.9000000000253294E-4</v>
      </c>
      <c r="Z92" s="70">
        <f t="shared" si="23"/>
        <v>5.9000000000253294E-4</v>
      </c>
      <c r="AA92" s="70">
        <f t="shared" si="24"/>
        <v>5.9999999999860165E-4</v>
      </c>
    </row>
    <row r="93" spans="1:27">
      <c r="A93" s="15" t="str">
        <f t="shared" si="15"/>
        <v>AboveG_2011-2015_45-64_Females_Isle of Anglesey</v>
      </c>
      <c r="B93" s="15" t="str">
        <f t="shared" si="16"/>
        <v>Isle of Anglesey_45-64_Females</v>
      </c>
      <c r="C93" s="15" t="s">
        <v>0</v>
      </c>
      <c r="D93" s="15" t="s">
        <v>50</v>
      </c>
      <c r="E93" s="15" t="s">
        <v>120</v>
      </c>
      <c r="F93" s="15" t="s">
        <v>77</v>
      </c>
      <c r="G93" s="63">
        <f>IFERROR(VLOOKUP($B93,'Data above guide'!$A$6:$I$61,G$1,FALSE),IFERROR(VLOOKUP($B93,'Data above guide'!$O$6:$W$33,G$1,FALSE),IFERROR(VLOOKUP($B93,'Data above guide'!$AB$6:$AJ$181,G$1,FALSE),IFERROR(VLOOKUP($B93,'Data above guide'!$AP$6:$AX$93,G$1,FALSE),IFERROR(VLOOKUP($B93,'Data above guide'!$BC$6:$BK$13,G$1,FALSE),VLOOKUP($B93,'Data above guide'!$BP$6:$BX$9,G$1,FALSE))))))*100</f>
        <v>42.135719999999999</v>
      </c>
      <c r="H93" s="63">
        <f>IFERROR(VLOOKUP($B93,'Data above guide'!$A$6:$I$61,H$1,FALSE),IFERROR(VLOOKUP($B93,'Data above guide'!$O$6:$W$33,H$1,FALSE),IFERROR(VLOOKUP($B93,'Data above guide'!$AB$6:$AJ$181,H$1,FALSE),IFERROR(VLOOKUP($B93,'Data above guide'!$AP$6:$AX$93,H$1,FALSE),IFERROR(VLOOKUP($B93,'Data above guide'!$BC$6:$BK$13,H$1,FALSE),VLOOKUP($B93,'Data above guide'!$BP$6:$BX$9,H$1,FALSE))))))*100</f>
        <v>2.1853699999999998</v>
      </c>
      <c r="I93" s="63">
        <f>IFERROR(VLOOKUP($B93,'Data above guide'!$A$6:$I$61,I$1,FALSE),IFERROR(VLOOKUP($B93,'Data above guide'!$O$6:$W$33,I$1,FALSE),IFERROR(VLOOKUP($B93,'Data above guide'!$AB$6:$AJ$181,I$1,FALSE),IFERROR(VLOOKUP($B93,'Data above guide'!$AP$6:$AX$93,I$1,FALSE),IFERROR(VLOOKUP($B93,'Data above guide'!$BC$6:$BK$13,I$1,FALSE),VLOOKUP($B93,'Data above guide'!$BP$6:$BX$9,I$1,FALSE))))))*100</f>
        <v>37.852360000000004</v>
      </c>
      <c r="J93" s="63">
        <f>IFERROR(VLOOKUP($B93,'Data above guide'!$A$6:$I$61,J$1,FALSE),IFERROR(VLOOKUP($B93,'Data above guide'!$O$6:$W$33,J$1,FALSE),IFERROR(VLOOKUP($B93,'Data above guide'!$AB$6:$AJ$181,J$1,FALSE),IFERROR(VLOOKUP($B93,'Data above guide'!$AP$6:$AX$93,J$1,FALSE),IFERROR(VLOOKUP($B93,'Data above guide'!$BC$6:$BK$13,J$1,FALSE),VLOOKUP($B93,'Data above guide'!$BP$6:$BX$9,J$1,FALSE))))))*100</f>
        <v>46.419090000000004</v>
      </c>
      <c r="K93" s="63">
        <f t="shared" si="17"/>
        <v>4.283370000000005</v>
      </c>
      <c r="L93" s="63">
        <f t="shared" si="18"/>
        <v>4.2833599999999947</v>
      </c>
      <c r="O93" s="63">
        <f>'Data above guide'!AG195*100</f>
        <v>42.135719999999999</v>
      </c>
      <c r="P93" s="63">
        <f>'Data above guide'!AH195*100</f>
        <v>2.18513</v>
      </c>
      <c r="Q93" s="63">
        <f>'Data above guide'!AI195*100</f>
        <v>37.852870000000003</v>
      </c>
      <c r="R93" s="63">
        <f>'Data above guide'!AJ195*100</f>
        <v>46.418569999999995</v>
      </c>
      <c r="S93" s="63">
        <f t="shared" si="25"/>
        <v>4.2828499999999963</v>
      </c>
      <c r="T93" s="63">
        <f t="shared" si="26"/>
        <v>4.2828499999999963</v>
      </c>
      <c r="V93" s="70">
        <f t="shared" si="19"/>
        <v>0</v>
      </c>
      <c r="W93" s="70">
        <f t="shared" si="20"/>
        <v>2.3999999999979593E-4</v>
      </c>
      <c r="X93" s="70">
        <f t="shared" si="21"/>
        <v>-5.0999999999845613E-4</v>
      </c>
      <c r="Y93" s="70">
        <f t="shared" si="22"/>
        <v>5.200000000087357E-4</v>
      </c>
      <c r="Z93" s="70">
        <f t="shared" si="23"/>
        <v>5.200000000087357E-4</v>
      </c>
      <c r="AA93" s="70">
        <f t="shared" si="24"/>
        <v>5.0999999999845613E-4</v>
      </c>
    </row>
    <row r="94" spans="1:27">
      <c r="A94" s="15" t="str">
        <f t="shared" si="15"/>
        <v>AboveG_2011-2015_65+_Females_Isle of Anglesey</v>
      </c>
      <c r="B94" s="15" t="str">
        <f t="shared" si="16"/>
        <v>Isle of Anglesey_65+_Females</v>
      </c>
      <c r="C94" s="15" t="s">
        <v>0</v>
      </c>
      <c r="D94" s="15" t="s">
        <v>43</v>
      </c>
      <c r="E94" s="15" t="s">
        <v>120</v>
      </c>
      <c r="F94" s="15" t="s">
        <v>77</v>
      </c>
      <c r="G94" s="63">
        <f>IFERROR(VLOOKUP($B94,'Data above guide'!$A$6:$I$61,G$1,FALSE),IFERROR(VLOOKUP($B94,'Data above guide'!$O$6:$W$33,G$1,FALSE),IFERROR(VLOOKUP($B94,'Data above guide'!$AB$6:$AJ$181,G$1,FALSE),IFERROR(VLOOKUP($B94,'Data above guide'!$AP$6:$AX$93,G$1,FALSE),IFERROR(VLOOKUP($B94,'Data above guide'!$BC$6:$BK$13,G$1,FALSE),VLOOKUP($B94,'Data above guide'!$BP$6:$BX$9,G$1,FALSE))))))*100</f>
        <v>15.34103</v>
      </c>
      <c r="H94" s="63">
        <f>IFERROR(VLOOKUP($B94,'Data above guide'!$A$6:$I$61,H$1,FALSE),IFERROR(VLOOKUP($B94,'Data above guide'!$O$6:$W$33,H$1,FALSE),IFERROR(VLOOKUP($B94,'Data above guide'!$AB$6:$AJ$181,H$1,FALSE),IFERROR(VLOOKUP($B94,'Data above guide'!$AP$6:$AX$93,H$1,FALSE),IFERROR(VLOOKUP($B94,'Data above guide'!$BC$6:$BK$13,H$1,FALSE),VLOOKUP($B94,'Data above guide'!$BP$6:$BX$9,H$1,FALSE))))))*100</f>
        <v>1.5815699999999999</v>
      </c>
      <c r="I94" s="63">
        <f>IFERROR(VLOOKUP($B94,'Data above guide'!$A$6:$I$61,I$1,FALSE),IFERROR(VLOOKUP($B94,'Data above guide'!$O$6:$W$33,I$1,FALSE),IFERROR(VLOOKUP($B94,'Data above guide'!$AB$6:$AJ$181,I$1,FALSE),IFERROR(VLOOKUP($B94,'Data above guide'!$AP$6:$AX$93,I$1,FALSE),IFERROR(VLOOKUP($B94,'Data above guide'!$BC$6:$BK$13,I$1,FALSE),VLOOKUP($B94,'Data above guide'!$BP$6:$BX$9,I$1,FALSE))))))*100</f>
        <v>12.24112</v>
      </c>
      <c r="J94" s="63">
        <f>IFERROR(VLOOKUP($B94,'Data above guide'!$A$6:$I$61,J$1,FALSE),IFERROR(VLOOKUP($B94,'Data above guide'!$O$6:$W$33,J$1,FALSE),IFERROR(VLOOKUP($B94,'Data above guide'!$AB$6:$AJ$181,J$1,FALSE),IFERROR(VLOOKUP($B94,'Data above guide'!$AP$6:$AX$93,J$1,FALSE),IFERROR(VLOOKUP($B94,'Data above guide'!$BC$6:$BK$13,J$1,FALSE),VLOOKUP($B94,'Data above guide'!$BP$6:$BX$9,J$1,FALSE))))))*100</f>
        <v>18.440950000000001</v>
      </c>
      <c r="K94" s="63">
        <f t="shared" si="17"/>
        <v>3.0999200000000009</v>
      </c>
      <c r="L94" s="63">
        <f t="shared" si="18"/>
        <v>3.0999099999999995</v>
      </c>
      <c r="O94" s="63">
        <f>'Data above guide'!AG196*100</f>
        <v>15.34103</v>
      </c>
      <c r="P94" s="63">
        <f>'Data above guide'!AH196*100</f>
        <v>1.5814000000000001</v>
      </c>
      <c r="Q94" s="63">
        <f>'Data above guide'!AI196*100</f>
        <v>12.241489999999999</v>
      </c>
      <c r="R94" s="63">
        <f>'Data above guide'!AJ196*100</f>
        <v>18.440580000000001</v>
      </c>
      <c r="S94" s="63">
        <f t="shared" si="25"/>
        <v>3.0995500000000007</v>
      </c>
      <c r="T94" s="63">
        <f t="shared" si="26"/>
        <v>3.0995400000000011</v>
      </c>
      <c r="V94" s="70">
        <f t="shared" si="19"/>
        <v>0</v>
      </c>
      <c r="W94" s="70">
        <f t="shared" si="20"/>
        <v>1.6999999999978144E-4</v>
      </c>
      <c r="X94" s="70">
        <f t="shared" si="21"/>
        <v>-3.6999999999842714E-4</v>
      </c>
      <c r="Y94" s="70">
        <f t="shared" si="22"/>
        <v>3.700000000002035E-4</v>
      </c>
      <c r="Z94" s="70">
        <f t="shared" si="23"/>
        <v>3.700000000002035E-4</v>
      </c>
      <c r="AA94" s="70">
        <f t="shared" si="24"/>
        <v>3.6999999999842714E-4</v>
      </c>
    </row>
    <row r="95" spans="1:27">
      <c r="A95" s="15" t="str">
        <f t="shared" si="15"/>
        <v>AboveG_2011-2015_16-24_Males_Gwynedd</v>
      </c>
      <c r="B95" s="15" t="str">
        <f t="shared" si="16"/>
        <v>Gwynedd_16-24_Males</v>
      </c>
      <c r="C95" s="15" t="s">
        <v>1</v>
      </c>
      <c r="D95" s="15" t="s">
        <v>48</v>
      </c>
      <c r="E95" s="15" t="s">
        <v>21</v>
      </c>
      <c r="F95" s="15" t="s">
        <v>77</v>
      </c>
      <c r="G95" s="63">
        <f>IFERROR(VLOOKUP($B95,'Data above guide'!$A$6:$I$61,G$1,FALSE),IFERROR(VLOOKUP($B95,'Data above guide'!$O$6:$W$33,G$1,FALSE),IFERROR(VLOOKUP($B95,'Data above guide'!$AB$6:$AJ$181,G$1,FALSE),IFERROR(VLOOKUP($B95,'Data above guide'!$AP$6:$AX$93,G$1,FALSE),IFERROR(VLOOKUP($B95,'Data above guide'!$BC$6:$BK$13,G$1,FALSE),VLOOKUP($B95,'Data above guide'!$BP$6:$BX$9,G$1,FALSE))))))*100</f>
        <v>42.647150000000003</v>
      </c>
      <c r="H95" s="63">
        <f>IFERROR(VLOOKUP($B95,'Data above guide'!$A$6:$I$61,H$1,FALSE),IFERROR(VLOOKUP($B95,'Data above guide'!$O$6:$W$33,H$1,FALSE),IFERROR(VLOOKUP($B95,'Data above guide'!$AB$6:$AJ$181,H$1,FALSE),IFERROR(VLOOKUP($B95,'Data above guide'!$AP$6:$AX$93,H$1,FALSE),IFERROR(VLOOKUP($B95,'Data above guide'!$BC$6:$BK$13,H$1,FALSE),VLOOKUP($B95,'Data above guide'!$BP$6:$BX$9,H$1,FALSE))))))*100</f>
        <v>4.5202900000000001</v>
      </c>
      <c r="I95" s="63">
        <f>IFERROR(VLOOKUP($B95,'Data above guide'!$A$6:$I$61,I$1,FALSE),IFERROR(VLOOKUP($B95,'Data above guide'!$O$6:$W$33,I$1,FALSE),IFERROR(VLOOKUP($B95,'Data above guide'!$AB$6:$AJ$181,I$1,FALSE),IFERROR(VLOOKUP($B95,'Data above guide'!$AP$6:$AX$93,I$1,FALSE),IFERROR(VLOOKUP($B95,'Data above guide'!$BC$6:$BK$13,I$1,FALSE),VLOOKUP($B95,'Data above guide'!$BP$6:$BX$9,I$1,FALSE))))))*100</f>
        <v>33.787279999999996</v>
      </c>
      <c r="J95" s="63">
        <f>IFERROR(VLOOKUP($B95,'Data above guide'!$A$6:$I$61,J$1,FALSE),IFERROR(VLOOKUP($B95,'Data above guide'!$O$6:$W$33,J$1,FALSE),IFERROR(VLOOKUP($B95,'Data above guide'!$AB$6:$AJ$181,J$1,FALSE),IFERROR(VLOOKUP($B95,'Data above guide'!$AP$6:$AX$93,J$1,FALSE),IFERROR(VLOOKUP($B95,'Data above guide'!$BC$6:$BK$13,J$1,FALSE),VLOOKUP($B95,'Data above guide'!$BP$6:$BX$9,J$1,FALSE))))))*100</f>
        <v>51.507020000000004</v>
      </c>
      <c r="K95" s="63">
        <f t="shared" si="17"/>
        <v>8.8598700000000008</v>
      </c>
      <c r="L95" s="63">
        <f t="shared" si="18"/>
        <v>8.8598700000000079</v>
      </c>
      <c r="O95" s="63">
        <f>'Data above guide'!AG197*100</f>
        <v>42.647150000000003</v>
      </c>
      <c r="P95" s="63">
        <f>'Data above guide'!AH197*100</f>
        <v>4.5198099999999997</v>
      </c>
      <c r="Q95" s="63">
        <f>'Data above guide'!AI197*100</f>
        <v>33.788330000000002</v>
      </c>
      <c r="R95" s="63">
        <f>'Data above guide'!AJ197*100</f>
        <v>51.505969999999998</v>
      </c>
      <c r="S95" s="63">
        <f t="shared" si="25"/>
        <v>8.8588199999999944</v>
      </c>
      <c r="T95" s="63">
        <f t="shared" si="26"/>
        <v>8.8588200000000015</v>
      </c>
      <c r="V95" s="70">
        <f t="shared" si="19"/>
        <v>0</v>
      </c>
      <c r="W95" s="70">
        <f t="shared" si="20"/>
        <v>4.8000000000048004E-4</v>
      </c>
      <c r="X95" s="70">
        <f t="shared" si="21"/>
        <v>-1.0500000000064347E-3</v>
      </c>
      <c r="Y95" s="70">
        <f t="shared" si="22"/>
        <v>1.0500000000064347E-3</v>
      </c>
      <c r="Z95" s="70">
        <f t="shared" si="23"/>
        <v>1.0500000000064347E-3</v>
      </c>
      <c r="AA95" s="70">
        <f t="shared" si="24"/>
        <v>1.0500000000064347E-3</v>
      </c>
    </row>
    <row r="96" spans="1:27">
      <c r="A96" s="15" t="str">
        <f t="shared" si="15"/>
        <v>AboveG_2011-2015_25-44_Males_Gwynedd</v>
      </c>
      <c r="B96" s="15" t="str">
        <f t="shared" si="16"/>
        <v>Gwynedd_25-44_Males</v>
      </c>
      <c r="C96" s="15" t="s">
        <v>1</v>
      </c>
      <c r="D96" s="15" t="s">
        <v>49</v>
      </c>
      <c r="E96" s="15" t="s">
        <v>21</v>
      </c>
      <c r="F96" s="15" t="s">
        <v>77</v>
      </c>
      <c r="G96" s="63">
        <f>IFERROR(VLOOKUP($B96,'Data above guide'!$A$6:$I$61,G$1,FALSE),IFERROR(VLOOKUP($B96,'Data above guide'!$O$6:$W$33,G$1,FALSE),IFERROR(VLOOKUP($B96,'Data above guide'!$AB$6:$AJ$181,G$1,FALSE),IFERROR(VLOOKUP($B96,'Data above guide'!$AP$6:$AX$93,G$1,FALSE),IFERROR(VLOOKUP($B96,'Data above guide'!$BC$6:$BK$13,G$1,FALSE),VLOOKUP($B96,'Data above guide'!$BP$6:$BX$9,G$1,FALSE))))))*100</f>
        <v>50.185659999999999</v>
      </c>
      <c r="H96" s="63">
        <f>IFERROR(VLOOKUP($B96,'Data above guide'!$A$6:$I$61,H$1,FALSE),IFERROR(VLOOKUP($B96,'Data above guide'!$O$6:$W$33,H$1,FALSE),IFERROR(VLOOKUP($B96,'Data above guide'!$AB$6:$AJ$181,H$1,FALSE),IFERROR(VLOOKUP($B96,'Data above guide'!$AP$6:$AX$93,H$1,FALSE),IFERROR(VLOOKUP($B96,'Data above guide'!$BC$6:$BK$13,H$1,FALSE),VLOOKUP($B96,'Data above guide'!$BP$6:$BX$9,H$1,FALSE))))))*100</f>
        <v>2.8353799999999998</v>
      </c>
      <c r="I96" s="63">
        <f>IFERROR(VLOOKUP($B96,'Data above guide'!$A$6:$I$61,I$1,FALSE),IFERROR(VLOOKUP($B96,'Data above guide'!$O$6:$W$33,I$1,FALSE),IFERROR(VLOOKUP($B96,'Data above guide'!$AB$6:$AJ$181,I$1,FALSE),IFERROR(VLOOKUP($B96,'Data above guide'!$AP$6:$AX$93,I$1,FALSE),IFERROR(VLOOKUP($B96,'Data above guide'!$BC$6:$BK$13,I$1,FALSE),VLOOKUP($B96,'Data above guide'!$BP$6:$BX$9,I$1,FALSE))))))*100</f>
        <v>44.628259999999997</v>
      </c>
      <c r="J96" s="63">
        <f>IFERROR(VLOOKUP($B96,'Data above guide'!$A$6:$I$61,J$1,FALSE),IFERROR(VLOOKUP($B96,'Data above guide'!$O$6:$W$33,J$1,FALSE),IFERROR(VLOOKUP($B96,'Data above guide'!$AB$6:$AJ$181,J$1,FALSE),IFERROR(VLOOKUP($B96,'Data above guide'!$AP$6:$AX$93,J$1,FALSE),IFERROR(VLOOKUP($B96,'Data above guide'!$BC$6:$BK$13,J$1,FALSE),VLOOKUP($B96,'Data above guide'!$BP$6:$BX$9,J$1,FALSE))))))*100</f>
        <v>55.743069999999996</v>
      </c>
      <c r="K96" s="63">
        <f t="shared" si="17"/>
        <v>5.5574099999999973</v>
      </c>
      <c r="L96" s="63">
        <f t="shared" si="18"/>
        <v>5.5574000000000012</v>
      </c>
      <c r="O96" s="63">
        <f>'Data above guide'!AG198*100</f>
        <v>50.185659999999999</v>
      </c>
      <c r="P96" s="63">
        <f>'Data above guide'!AH198*100</f>
        <v>2.83508</v>
      </c>
      <c r="Q96" s="63">
        <f>'Data above guide'!AI198*100</f>
        <v>44.628920000000001</v>
      </c>
      <c r="R96" s="63">
        <f>'Data above guide'!AJ198*100</f>
        <v>55.74241</v>
      </c>
      <c r="S96" s="63">
        <f t="shared" si="25"/>
        <v>5.556750000000001</v>
      </c>
      <c r="T96" s="63">
        <f t="shared" si="26"/>
        <v>5.5567399999999978</v>
      </c>
      <c r="V96" s="70">
        <f t="shared" si="19"/>
        <v>0</v>
      </c>
      <c r="W96" s="70">
        <f t="shared" si="20"/>
        <v>2.9999999999974492E-4</v>
      </c>
      <c r="X96" s="70">
        <f t="shared" si="21"/>
        <v>-6.6000000000343562E-4</v>
      </c>
      <c r="Y96" s="70">
        <f t="shared" si="22"/>
        <v>6.5999999999633019E-4</v>
      </c>
      <c r="Z96" s="70">
        <f t="shared" si="23"/>
        <v>6.5999999999633019E-4</v>
      </c>
      <c r="AA96" s="70">
        <f t="shared" si="24"/>
        <v>6.6000000000343562E-4</v>
      </c>
    </row>
    <row r="97" spans="1:27">
      <c r="A97" s="15" t="str">
        <f t="shared" si="15"/>
        <v>AboveG_2011-2015_45-64_Males_Gwynedd</v>
      </c>
      <c r="B97" s="15" t="str">
        <f t="shared" si="16"/>
        <v>Gwynedd_45-64_Males</v>
      </c>
      <c r="C97" s="15" t="s">
        <v>1</v>
      </c>
      <c r="D97" s="15" t="s">
        <v>50</v>
      </c>
      <c r="E97" s="15" t="s">
        <v>21</v>
      </c>
      <c r="F97" s="15" t="s">
        <v>77</v>
      </c>
      <c r="G97" s="63">
        <f>IFERROR(VLOOKUP($B97,'Data above guide'!$A$6:$I$61,G$1,FALSE),IFERROR(VLOOKUP($B97,'Data above guide'!$O$6:$W$33,G$1,FALSE),IFERROR(VLOOKUP($B97,'Data above guide'!$AB$6:$AJ$181,G$1,FALSE),IFERROR(VLOOKUP($B97,'Data above guide'!$AP$6:$AX$93,G$1,FALSE),IFERROR(VLOOKUP($B97,'Data above guide'!$BC$6:$BK$13,G$1,FALSE),VLOOKUP($B97,'Data above guide'!$BP$6:$BX$9,G$1,FALSE))))))*100</f>
        <v>53.729990000000008</v>
      </c>
      <c r="H97" s="63">
        <f>IFERROR(VLOOKUP($B97,'Data above guide'!$A$6:$I$61,H$1,FALSE),IFERROR(VLOOKUP($B97,'Data above guide'!$O$6:$W$33,H$1,FALSE),IFERROR(VLOOKUP($B97,'Data above guide'!$AB$6:$AJ$181,H$1,FALSE),IFERROR(VLOOKUP($B97,'Data above guide'!$AP$6:$AX$93,H$1,FALSE),IFERROR(VLOOKUP($B97,'Data above guide'!$BC$6:$BK$13,H$1,FALSE),VLOOKUP($B97,'Data above guide'!$BP$6:$BX$9,H$1,FALSE))))))*100</f>
        <v>2.30741</v>
      </c>
      <c r="I97" s="63">
        <f>IFERROR(VLOOKUP($B97,'Data above guide'!$A$6:$I$61,I$1,FALSE),IFERROR(VLOOKUP($B97,'Data above guide'!$O$6:$W$33,I$1,FALSE),IFERROR(VLOOKUP($B97,'Data above guide'!$AB$6:$AJ$181,I$1,FALSE),IFERROR(VLOOKUP($B97,'Data above guide'!$AP$6:$AX$93,I$1,FALSE),IFERROR(VLOOKUP($B97,'Data above guide'!$BC$6:$BK$13,I$1,FALSE),VLOOKUP($B97,'Data above guide'!$BP$6:$BX$9,I$1,FALSE))))))*100</f>
        <v>49.207419999999999</v>
      </c>
      <c r="J97" s="63">
        <f>IFERROR(VLOOKUP($B97,'Data above guide'!$A$6:$I$61,J$1,FALSE),IFERROR(VLOOKUP($B97,'Data above guide'!$O$6:$W$33,J$1,FALSE),IFERROR(VLOOKUP($B97,'Data above guide'!$AB$6:$AJ$181,J$1,FALSE),IFERROR(VLOOKUP($B97,'Data above guide'!$AP$6:$AX$93,J$1,FALSE),IFERROR(VLOOKUP($B97,'Data above guide'!$BC$6:$BK$13,J$1,FALSE),VLOOKUP($B97,'Data above guide'!$BP$6:$BX$9,J$1,FALSE))))))*100</f>
        <v>58.252559999999995</v>
      </c>
      <c r="K97" s="63">
        <f t="shared" si="17"/>
        <v>4.5225699999999875</v>
      </c>
      <c r="L97" s="63">
        <f t="shared" si="18"/>
        <v>4.5225700000000089</v>
      </c>
      <c r="O97" s="63">
        <f>'Data above guide'!AG199*100</f>
        <v>53.729990000000008</v>
      </c>
      <c r="P97" s="63">
        <f>'Data above guide'!AH199*100</f>
        <v>2.3071600000000001</v>
      </c>
      <c r="Q97" s="63">
        <f>'Data above guide'!AI199*100</f>
        <v>49.207949999999997</v>
      </c>
      <c r="R97" s="63">
        <f>'Data above guide'!AJ199*100</f>
        <v>58.252029999999998</v>
      </c>
      <c r="S97" s="63">
        <f t="shared" si="25"/>
        <v>4.5220399999999898</v>
      </c>
      <c r="T97" s="63">
        <f t="shared" si="26"/>
        <v>4.5220400000000112</v>
      </c>
      <c r="V97" s="70">
        <f t="shared" si="19"/>
        <v>0</v>
      </c>
      <c r="W97" s="70">
        <f t="shared" si="20"/>
        <v>2.4999999999986144E-4</v>
      </c>
      <c r="X97" s="70">
        <f t="shared" si="21"/>
        <v>-5.2999999999769898E-4</v>
      </c>
      <c r="Y97" s="70">
        <f t="shared" si="22"/>
        <v>5.2999999999769898E-4</v>
      </c>
      <c r="Z97" s="70">
        <f t="shared" si="23"/>
        <v>5.2999999999769898E-4</v>
      </c>
      <c r="AA97" s="70">
        <f t="shared" si="24"/>
        <v>5.2999999999769898E-4</v>
      </c>
    </row>
    <row r="98" spans="1:27">
      <c r="A98" s="15" t="str">
        <f t="shared" si="15"/>
        <v>AboveG_2011-2015_65+_Males_Gwynedd</v>
      </c>
      <c r="B98" s="15" t="str">
        <f t="shared" si="16"/>
        <v>Gwynedd_65+_Males</v>
      </c>
      <c r="C98" s="15" t="s">
        <v>1</v>
      </c>
      <c r="D98" s="15" t="s">
        <v>43</v>
      </c>
      <c r="E98" s="15" t="s">
        <v>21</v>
      </c>
      <c r="F98" s="15" t="s">
        <v>77</v>
      </c>
      <c r="G98" s="63">
        <f>IFERROR(VLOOKUP($B98,'Data above guide'!$A$6:$I$61,G$1,FALSE),IFERROR(VLOOKUP($B98,'Data above guide'!$O$6:$W$33,G$1,FALSE),IFERROR(VLOOKUP($B98,'Data above guide'!$AB$6:$AJ$181,G$1,FALSE),IFERROR(VLOOKUP($B98,'Data above guide'!$AP$6:$AX$93,G$1,FALSE),IFERROR(VLOOKUP($B98,'Data above guide'!$BC$6:$BK$13,G$1,FALSE),VLOOKUP($B98,'Data above guide'!$BP$6:$BX$9,G$1,FALSE))))))*100</f>
        <v>32.929749999999999</v>
      </c>
      <c r="H98" s="63">
        <f>IFERROR(VLOOKUP($B98,'Data above guide'!$A$6:$I$61,H$1,FALSE),IFERROR(VLOOKUP($B98,'Data above guide'!$O$6:$W$33,H$1,FALSE),IFERROR(VLOOKUP($B98,'Data above guide'!$AB$6:$AJ$181,H$1,FALSE),IFERROR(VLOOKUP($B98,'Data above guide'!$AP$6:$AX$93,H$1,FALSE),IFERROR(VLOOKUP($B98,'Data above guide'!$BC$6:$BK$13,H$1,FALSE),VLOOKUP($B98,'Data above guide'!$BP$6:$BX$9,H$1,FALSE))))))*100</f>
        <v>2.2620800000000001</v>
      </c>
      <c r="I98" s="63">
        <f>IFERROR(VLOOKUP($B98,'Data above guide'!$A$6:$I$61,I$1,FALSE),IFERROR(VLOOKUP($B98,'Data above guide'!$O$6:$W$33,I$1,FALSE),IFERROR(VLOOKUP($B98,'Data above guide'!$AB$6:$AJ$181,I$1,FALSE),IFERROR(VLOOKUP($B98,'Data above guide'!$AP$6:$AX$93,I$1,FALSE),IFERROR(VLOOKUP($B98,'Data above guide'!$BC$6:$BK$13,I$1,FALSE),VLOOKUP($B98,'Data above guide'!$BP$6:$BX$9,I$1,FALSE))))))*100</f>
        <v>28.496030000000001</v>
      </c>
      <c r="J98" s="63">
        <f>IFERROR(VLOOKUP($B98,'Data above guide'!$A$6:$I$61,J$1,FALSE),IFERROR(VLOOKUP($B98,'Data above guide'!$O$6:$W$33,J$1,FALSE),IFERROR(VLOOKUP($B98,'Data above guide'!$AB$6:$AJ$181,J$1,FALSE),IFERROR(VLOOKUP($B98,'Data above guide'!$AP$6:$AX$93,J$1,FALSE),IFERROR(VLOOKUP($B98,'Data above guide'!$BC$6:$BK$13,J$1,FALSE),VLOOKUP($B98,'Data above guide'!$BP$6:$BX$9,J$1,FALSE))))))*100</f>
        <v>37.363479999999996</v>
      </c>
      <c r="K98" s="63">
        <f t="shared" si="17"/>
        <v>4.4337299999999971</v>
      </c>
      <c r="L98" s="63">
        <f t="shared" si="18"/>
        <v>4.4337199999999974</v>
      </c>
      <c r="O98" s="63">
        <f>'Data above guide'!AG200*100</f>
        <v>32.929749999999999</v>
      </c>
      <c r="P98" s="63">
        <f>'Data above guide'!AH200*100</f>
        <v>2.2618399999999999</v>
      </c>
      <c r="Q98" s="63">
        <f>'Data above guide'!AI200*100</f>
        <v>28.496549999999999</v>
      </c>
      <c r="R98" s="63">
        <f>'Data above guide'!AJ200*100</f>
        <v>37.362949999999998</v>
      </c>
      <c r="S98" s="63">
        <f t="shared" si="25"/>
        <v>4.4331999999999994</v>
      </c>
      <c r="T98" s="63">
        <f t="shared" si="26"/>
        <v>4.4331999999999994</v>
      </c>
      <c r="V98" s="70">
        <f t="shared" si="19"/>
        <v>0</v>
      </c>
      <c r="W98" s="70">
        <f t="shared" si="20"/>
        <v>2.4000000000024002E-4</v>
      </c>
      <c r="X98" s="70">
        <f t="shared" si="21"/>
        <v>-5.1999999999807756E-4</v>
      </c>
      <c r="Y98" s="70">
        <f t="shared" si="22"/>
        <v>5.2999999999769898E-4</v>
      </c>
      <c r="Z98" s="70">
        <f t="shared" si="23"/>
        <v>5.2999999999769898E-4</v>
      </c>
      <c r="AA98" s="70">
        <f t="shared" si="24"/>
        <v>5.1999999999807756E-4</v>
      </c>
    </row>
    <row r="99" spans="1:27">
      <c r="A99" s="15" t="str">
        <f t="shared" si="15"/>
        <v>AboveG_2011-2015_16-24_Females_Gwynedd</v>
      </c>
      <c r="B99" s="15" t="str">
        <f t="shared" si="16"/>
        <v>Gwynedd_16-24_Females</v>
      </c>
      <c r="C99" s="15" t="s">
        <v>1</v>
      </c>
      <c r="D99" s="15" t="s">
        <v>48</v>
      </c>
      <c r="E99" s="15" t="s">
        <v>120</v>
      </c>
      <c r="F99" s="15" t="s">
        <v>77</v>
      </c>
      <c r="G99" s="63">
        <f>IFERROR(VLOOKUP($B99,'Data above guide'!$A$6:$I$61,G$1,FALSE),IFERROR(VLOOKUP($B99,'Data above guide'!$O$6:$W$33,G$1,FALSE),IFERROR(VLOOKUP($B99,'Data above guide'!$AB$6:$AJ$181,G$1,FALSE),IFERROR(VLOOKUP($B99,'Data above guide'!$AP$6:$AX$93,G$1,FALSE),IFERROR(VLOOKUP($B99,'Data above guide'!$BC$6:$BK$13,G$1,FALSE),VLOOKUP($B99,'Data above guide'!$BP$6:$BX$9,G$1,FALSE))))))*100</f>
        <v>38.882420000000003</v>
      </c>
      <c r="H99" s="63">
        <f>IFERROR(VLOOKUP($B99,'Data above guide'!$A$6:$I$61,H$1,FALSE),IFERROR(VLOOKUP($B99,'Data above guide'!$O$6:$W$33,H$1,FALSE),IFERROR(VLOOKUP($B99,'Data above guide'!$AB$6:$AJ$181,H$1,FALSE),IFERROR(VLOOKUP($B99,'Data above guide'!$AP$6:$AX$93,H$1,FALSE),IFERROR(VLOOKUP($B99,'Data above guide'!$BC$6:$BK$13,H$1,FALSE),VLOOKUP($B99,'Data above guide'!$BP$6:$BX$9,H$1,FALSE))))))*100</f>
        <v>3.7348899999999996</v>
      </c>
      <c r="I99" s="63">
        <f>IFERROR(VLOOKUP($B99,'Data above guide'!$A$6:$I$61,I$1,FALSE),IFERROR(VLOOKUP($B99,'Data above guide'!$O$6:$W$33,I$1,FALSE),IFERROR(VLOOKUP($B99,'Data above guide'!$AB$6:$AJ$181,I$1,FALSE),IFERROR(VLOOKUP($B99,'Data above guide'!$AP$6:$AX$93,I$1,FALSE),IFERROR(VLOOKUP($B99,'Data above guide'!$BC$6:$BK$13,I$1,FALSE),VLOOKUP($B99,'Data above guide'!$BP$6:$BX$9,I$1,FALSE))))))*100</f>
        <v>31.561959999999999</v>
      </c>
      <c r="J99" s="63">
        <f>IFERROR(VLOOKUP($B99,'Data above guide'!$A$6:$I$61,J$1,FALSE),IFERROR(VLOOKUP($B99,'Data above guide'!$O$6:$W$33,J$1,FALSE),IFERROR(VLOOKUP($B99,'Data above guide'!$AB$6:$AJ$181,J$1,FALSE),IFERROR(VLOOKUP($B99,'Data above guide'!$AP$6:$AX$93,J$1,FALSE),IFERROR(VLOOKUP($B99,'Data above guide'!$BC$6:$BK$13,J$1,FALSE),VLOOKUP($B99,'Data above guide'!$BP$6:$BX$9,J$1,FALSE))))))*100</f>
        <v>46.202870000000004</v>
      </c>
      <c r="K99" s="63">
        <f t="shared" si="17"/>
        <v>7.320450000000001</v>
      </c>
      <c r="L99" s="63">
        <f t="shared" si="18"/>
        <v>7.3204600000000042</v>
      </c>
      <c r="O99" s="63">
        <f>'Data above guide'!AG201*100</f>
        <v>38.882420000000003</v>
      </c>
      <c r="P99" s="63">
        <f>'Data above guide'!AH201*100</f>
        <v>3.7344900000000001</v>
      </c>
      <c r="Q99" s="63">
        <f>'Data above guide'!AI201*100</f>
        <v>31.562820000000002</v>
      </c>
      <c r="R99" s="63">
        <f>'Data above guide'!AJ201*100</f>
        <v>46.202010000000001</v>
      </c>
      <c r="S99" s="63">
        <f t="shared" si="25"/>
        <v>7.319589999999998</v>
      </c>
      <c r="T99" s="63">
        <f t="shared" si="26"/>
        <v>7.3196000000000012</v>
      </c>
      <c r="V99" s="70">
        <f t="shared" si="19"/>
        <v>0</v>
      </c>
      <c r="W99" s="70">
        <f t="shared" si="20"/>
        <v>3.9999999999951186E-4</v>
      </c>
      <c r="X99" s="70">
        <f t="shared" si="21"/>
        <v>-8.600000000029695E-4</v>
      </c>
      <c r="Y99" s="70">
        <f t="shared" si="22"/>
        <v>8.600000000029695E-4</v>
      </c>
      <c r="Z99" s="70">
        <f t="shared" si="23"/>
        <v>8.600000000029695E-4</v>
      </c>
      <c r="AA99" s="70">
        <f t="shared" si="24"/>
        <v>8.600000000029695E-4</v>
      </c>
    </row>
    <row r="100" spans="1:27">
      <c r="A100" s="15" t="str">
        <f t="shared" si="15"/>
        <v>AboveG_2011-2015_25-44_Females_Gwynedd</v>
      </c>
      <c r="B100" s="15" t="str">
        <f t="shared" si="16"/>
        <v>Gwynedd_25-44_Females</v>
      </c>
      <c r="C100" s="15" t="s">
        <v>1</v>
      </c>
      <c r="D100" s="15" t="s">
        <v>49</v>
      </c>
      <c r="E100" s="15" t="s">
        <v>120</v>
      </c>
      <c r="F100" s="15" t="s">
        <v>77</v>
      </c>
      <c r="G100" s="63">
        <f>IFERROR(VLOOKUP($B100,'Data above guide'!$A$6:$I$61,G$1,FALSE),IFERROR(VLOOKUP($B100,'Data above guide'!$O$6:$W$33,G$1,FALSE),IFERROR(VLOOKUP($B100,'Data above guide'!$AB$6:$AJ$181,G$1,FALSE),IFERROR(VLOOKUP($B100,'Data above guide'!$AP$6:$AX$93,G$1,FALSE),IFERROR(VLOOKUP($B100,'Data above guide'!$BC$6:$BK$13,G$1,FALSE),VLOOKUP($B100,'Data above guide'!$BP$6:$BX$9,G$1,FALSE))))))*100</f>
        <v>46.670410000000004</v>
      </c>
      <c r="H100" s="63">
        <f>IFERROR(VLOOKUP($B100,'Data above guide'!$A$6:$I$61,H$1,FALSE),IFERROR(VLOOKUP($B100,'Data above guide'!$O$6:$W$33,H$1,FALSE),IFERROR(VLOOKUP($B100,'Data above guide'!$AB$6:$AJ$181,H$1,FALSE),IFERROR(VLOOKUP($B100,'Data above guide'!$AP$6:$AX$93,H$1,FALSE),IFERROR(VLOOKUP($B100,'Data above guide'!$BC$6:$BK$13,H$1,FALSE),VLOOKUP($B100,'Data above guide'!$BP$6:$BX$9,H$1,FALSE))))))*100</f>
        <v>2.57572</v>
      </c>
      <c r="I100" s="63">
        <f>IFERROR(VLOOKUP($B100,'Data above guide'!$A$6:$I$61,I$1,FALSE),IFERROR(VLOOKUP($B100,'Data above guide'!$O$6:$W$33,I$1,FALSE),IFERROR(VLOOKUP($B100,'Data above guide'!$AB$6:$AJ$181,I$1,FALSE),IFERROR(VLOOKUP($B100,'Data above guide'!$AP$6:$AX$93,I$1,FALSE),IFERROR(VLOOKUP($B100,'Data above guide'!$BC$6:$BK$13,I$1,FALSE),VLOOKUP($B100,'Data above guide'!$BP$6:$BX$9,I$1,FALSE))))))*100</f>
        <v>41.621940000000002</v>
      </c>
      <c r="J100" s="63">
        <f>IFERROR(VLOOKUP($B100,'Data above guide'!$A$6:$I$61,J$1,FALSE),IFERROR(VLOOKUP($B100,'Data above guide'!$O$6:$W$33,J$1,FALSE),IFERROR(VLOOKUP($B100,'Data above guide'!$AB$6:$AJ$181,J$1,FALSE),IFERROR(VLOOKUP($B100,'Data above guide'!$AP$6:$AX$93,J$1,FALSE),IFERROR(VLOOKUP($B100,'Data above guide'!$BC$6:$BK$13,J$1,FALSE),VLOOKUP($B100,'Data above guide'!$BP$6:$BX$9,J$1,FALSE))))))*100</f>
        <v>51.718879999999999</v>
      </c>
      <c r="K100" s="63">
        <f t="shared" si="17"/>
        <v>5.0484699999999947</v>
      </c>
      <c r="L100" s="63">
        <f t="shared" si="18"/>
        <v>5.0484700000000018</v>
      </c>
      <c r="O100" s="63">
        <f>'Data above guide'!AG202*100</f>
        <v>46.670410000000004</v>
      </c>
      <c r="P100" s="63">
        <f>'Data above guide'!AH202*100</f>
        <v>2.57545</v>
      </c>
      <c r="Q100" s="63">
        <f>'Data above guide'!AI202*100</f>
        <v>41.622540000000001</v>
      </c>
      <c r="R100" s="63">
        <f>'Data above guide'!AJ202*100</f>
        <v>51.718280000000007</v>
      </c>
      <c r="S100" s="63">
        <f t="shared" si="25"/>
        <v>5.0478700000000032</v>
      </c>
      <c r="T100" s="63">
        <f t="shared" si="26"/>
        <v>5.0478700000000032</v>
      </c>
      <c r="V100" s="70">
        <f t="shared" si="19"/>
        <v>0</v>
      </c>
      <c r="W100" s="70">
        <f t="shared" si="20"/>
        <v>2.6999999999999247E-4</v>
      </c>
      <c r="X100" s="70">
        <f t="shared" si="21"/>
        <v>-5.9999999999860165E-4</v>
      </c>
      <c r="Y100" s="70">
        <f t="shared" si="22"/>
        <v>5.9999999999149622E-4</v>
      </c>
      <c r="Z100" s="70">
        <f t="shared" si="23"/>
        <v>5.9999999999149622E-4</v>
      </c>
      <c r="AA100" s="70">
        <f t="shared" si="24"/>
        <v>5.9999999999860165E-4</v>
      </c>
    </row>
    <row r="101" spans="1:27">
      <c r="A101" s="15" t="str">
        <f t="shared" si="15"/>
        <v>AboveG_2011-2015_45-64_Females_Gwynedd</v>
      </c>
      <c r="B101" s="15" t="str">
        <f t="shared" si="16"/>
        <v>Gwynedd_45-64_Females</v>
      </c>
      <c r="C101" s="15" t="s">
        <v>1</v>
      </c>
      <c r="D101" s="15" t="s">
        <v>50</v>
      </c>
      <c r="E101" s="15" t="s">
        <v>120</v>
      </c>
      <c r="F101" s="15" t="s">
        <v>77</v>
      </c>
      <c r="G101" s="63">
        <f>IFERROR(VLOOKUP($B101,'Data above guide'!$A$6:$I$61,G$1,FALSE),IFERROR(VLOOKUP($B101,'Data above guide'!$O$6:$W$33,G$1,FALSE),IFERROR(VLOOKUP($B101,'Data above guide'!$AB$6:$AJ$181,G$1,FALSE),IFERROR(VLOOKUP($B101,'Data above guide'!$AP$6:$AX$93,G$1,FALSE),IFERROR(VLOOKUP($B101,'Data above guide'!$BC$6:$BK$13,G$1,FALSE),VLOOKUP($B101,'Data above guide'!$BP$6:$BX$9,G$1,FALSE))))))*100</f>
        <v>43.065710000000003</v>
      </c>
      <c r="H101" s="63">
        <f>IFERROR(VLOOKUP($B101,'Data above guide'!$A$6:$I$61,H$1,FALSE),IFERROR(VLOOKUP($B101,'Data above guide'!$O$6:$W$33,H$1,FALSE),IFERROR(VLOOKUP($B101,'Data above guide'!$AB$6:$AJ$181,H$1,FALSE),IFERROR(VLOOKUP($B101,'Data above guide'!$AP$6:$AX$93,H$1,FALSE),IFERROR(VLOOKUP($B101,'Data above guide'!$BC$6:$BK$13,H$1,FALSE),VLOOKUP($B101,'Data above guide'!$BP$6:$BX$9,H$1,FALSE))))))*100</f>
        <v>2.0958100000000002</v>
      </c>
      <c r="I101" s="63">
        <f>IFERROR(VLOOKUP($B101,'Data above guide'!$A$6:$I$61,I$1,FALSE),IFERROR(VLOOKUP($B101,'Data above guide'!$O$6:$W$33,I$1,FALSE),IFERROR(VLOOKUP($B101,'Data above guide'!$AB$6:$AJ$181,I$1,FALSE),IFERROR(VLOOKUP($B101,'Data above guide'!$AP$6:$AX$93,I$1,FALSE),IFERROR(VLOOKUP($B101,'Data above guide'!$BC$6:$BK$13,I$1,FALSE),VLOOKUP($B101,'Data above guide'!$BP$6:$BX$9,I$1,FALSE))))))*100</f>
        <v>38.957880000000003</v>
      </c>
      <c r="J101" s="63">
        <f>IFERROR(VLOOKUP($B101,'Data above guide'!$A$6:$I$61,J$1,FALSE),IFERROR(VLOOKUP($B101,'Data above guide'!$O$6:$W$33,J$1,FALSE),IFERROR(VLOOKUP($B101,'Data above guide'!$AB$6:$AJ$181,J$1,FALSE),IFERROR(VLOOKUP($B101,'Data above guide'!$AP$6:$AX$93,J$1,FALSE),IFERROR(VLOOKUP($B101,'Data above guide'!$BC$6:$BK$13,J$1,FALSE),VLOOKUP($B101,'Data above guide'!$BP$6:$BX$9,J$1,FALSE))))))*100</f>
        <v>47.17353</v>
      </c>
      <c r="K101" s="63">
        <f t="shared" si="17"/>
        <v>4.1078199999999967</v>
      </c>
      <c r="L101" s="63">
        <f t="shared" si="18"/>
        <v>4.1078299999999999</v>
      </c>
      <c r="O101" s="63">
        <f>'Data above guide'!AG203*100</f>
        <v>43.065710000000003</v>
      </c>
      <c r="P101" s="63">
        <f>'Data above guide'!AH203*100</f>
        <v>2.09558</v>
      </c>
      <c r="Q101" s="63">
        <f>'Data above guide'!AI203*100</f>
        <v>38.958369999999995</v>
      </c>
      <c r="R101" s="63">
        <f>'Data above guide'!AJ203*100</f>
        <v>47.173049999999996</v>
      </c>
      <c r="S101" s="63">
        <f t="shared" si="25"/>
        <v>4.1073399999999936</v>
      </c>
      <c r="T101" s="63">
        <f t="shared" si="26"/>
        <v>4.1073400000000078</v>
      </c>
      <c r="V101" s="70">
        <f t="shared" si="19"/>
        <v>0</v>
      </c>
      <c r="W101" s="70">
        <f t="shared" si="20"/>
        <v>2.3000000000017451E-4</v>
      </c>
      <c r="X101" s="70">
        <f t="shared" si="21"/>
        <v>-4.8999999999210786E-4</v>
      </c>
      <c r="Y101" s="70">
        <f t="shared" si="22"/>
        <v>4.8000000000314458E-4</v>
      </c>
      <c r="Z101" s="70">
        <f t="shared" si="23"/>
        <v>4.8000000000314458E-4</v>
      </c>
      <c r="AA101" s="70">
        <f t="shared" si="24"/>
        <v>4.8999999999210786E-4</v>
      </c>
    </row>
    <row r="102" spans="1:27">
      <c r="A102" s="15" t="str">
        <f t="shared" si="15"/>
        <v>AboveG_2011-2015_65+_Females_Gwynedd</v>
      </c>
      <c r="B102" s="15" t="str">
        <f t="shared" si="16"/>
        <v>Gwynedd_65+_Females</v>
      </c>
      <c r="C102" s="15" t="s">
        <v>1</v>
      </c>
      <c r="D102" s="15" t="s">
        <v>43</v>
      </c>
      <c r="E102" s="15" t="s">
        <v>120</v>
      </c>
      <c r="F102" s="15" t="s">
        <v>77</v>
      </c>
      <c r="G102" s="63">
        <f>IFERROR(VLOOKUP($B102,'Data above guide'!$A$6:$I$61,G$1,FALSE),IFERROR(VLOOKUP($B102,'Data above guide'!$O$6:$W$33,G$1,FALSE),IFERROR(VLOOKUP($B102,'Data above guide'!$AB$6:$AJ$181,G$1,FALSE),IFERROR(VLOOKUP($B102,'Data above guide'!$AP$6:$AX$93,G$1,FALSE),IFERROR(VLOOKUP($B102,'Data above guide'!$BC$6:$BK$13,G$1,FALSE),VLOOKUP($B102,'Data above guide'!$BP$6:$BX$9,G$1,FALSE))))))*100</f>
        <v>17.970849999999999</v>
      </c>
      <c r="H102" s="63">
        <f>IFERROR(VLOOKUP($B102,'Data above guide'!$A$6:$I$61,H$1,FALSE),IFERROR(VLOOKUP($B102,'Data above guide'!$O$6:$W$33,H$1,FALSE),IFERROR(VLOOKUP($B102,'Data above guide'!$AB$6:$AJ$181,H$1,FALSE),IFERROR(VLOOKUP($B102,'Data above guide'!$AP$6:$AX$93,H$1,FALSE),IFERROR(VLOOKUP($B102,'Data above guide'!$BC$6:$BK$13,H$1,FALSE),VLOOKUP($B102,'Data above guide'!$BP$6:$BX$9,H$1,FALSE))))))*100</f>
        <v>1.7288299999999999</v>
      </c>
      <c r="I102" s="63">
        <f>IFERROR(VLOOKUP($B102,'Data above guide'!$A$6:$I$61,I$1,FALSE),IFERROR(VLOOKUP($B102,'Data above guide'!$O$6:$W$33,I$1,FALSE),IFERROR(VLOOKUP($B102,'Data above guide'!$AB$6:$AJ$181,I$1,FALSE),IFERROR(VLOOKUP($B102,'Data above guide'!$AP$6:$AX$93,I$1,FALSE),IFERROR(VLOOKUP($B102,'Data above guide'!$BC$6:$BK$13,I$1,FALSE),VLOOKUP($B102,'Data above guide'!$BP$6:$BX$9,I$1,FALSE))))))*100</f>
        <v>14.582310000000001</v>
      </c>
      <c r="J102" s="63">
        <f>IFERROR(VLOOKUP($B102,'Data above guide'!$A$6:$I$61,J$1,FALSE),IFERROR(VLOOKUP($B102,'Data above guide'!$O$6:$W$33,J$1,FALSE),IFERROR(VLOOKUP($B102,'Data above guide'!$AB$6:$AJ$181,J$1,FALSE),IFERROR(VLOOKUP($B102,'Data above guide'!$AP$6:$AX$93,J$1,FALSE),IFERROR(VLOOKUP($B102,'Data above guide'!$BC$6:$BK$13,J$1,FALSE),VLOOKUP($B102,'Data above guide'!$BP$6:$BX$9,J$1,FALSE))))))*100</f>
        <v>21.359400000000001</v>
      </c>
      <c r="K102" s="63">
        <f t="shared" si="17"/>
        <v>3.3885500000000022</v>
      </c>
      <c r="L102" s="63">
        <f t="shared" si="18"/>
        <v>3.3885399999999972</v>
      </c>
      <c r="O102" s="63">
        <f>'Data above guide'!AG204*100</f>
        <v>17.970849999999999</v>
      </c>
      <c r="P102" s="63">
        <f>'Data above guide'!AH204*100</f>
        <v>1.72865</v>
      </c>
      <c r="Q102" s="63">
        <f>'Data above guide'!AI204*100</f>
        <v>14.582709999999999</v>
      </c>
      <c r="R102" s="63">
        <f>'Data above guide'!AJ204*100</f>
        <v>21.359000000000002</v>
      </c>
      <c r="S102" s="63">
        <f t="shared" si="25"/>
        <v>3.3881500000000031</v>
      </c>
      <c r="T102" s="63">
        <f t="shared" si="26"/>
        <v>3.3881399999999999</v>
      </c>
      <c r="V102" s="70">
        <f t="shared" si="19"/>
        <v>0</v>
      </c>
      <c r="W102" s="70">
        <f t="shared" si="20"/>
        <v>1.7999999999984695E-4</v>
      </c>
      <c r="X102" s="70">
        <f t="shared" si="21"/>
        <v>-3.9999999999729141E-4</v>
      </c>
      <c r="Y102" s="70">
        <f t="shared" si="22"/>
        <v>3.9999999999906777E-4</v>
      </c>
      <c r="Z102" s="70">
        <f t="shared" si="23"/>
        <v>3.9999999999906777E-4</v>
      </c>
      <c r="AA102" s="70">
        <f t="shared" si="24"/>
        <v>3.9999999999729141E-4</v>
      </c>
    </row>
    <row r="103" spans="1:27">
      <c r="A103" s="15" t="str">
        <f t="shared" si="15"/>
        <v>AboveG_2011-2015_16-24_Males_Conwy</v>
      </c>
      <c r="B103" s="15" t="str">
        <f t="shared" si="16"/>
        <v>Conwy_16-24_Males</v>
      </c>
      <c r="C103" s="15" t="s">
        <v>2</v>
      </c>
      <c r="D103" s="15" t="s">
        <v>48</v>
      </c>
      <c r="E103" s="15" t="s">
        <v>21</v>
      </c>
      <c r="F103" s="15" t="s">
        <v>77</v>
      </c>
      <c r="G103" s="63">
        <f>IFERROR(VLOOKUP($B103,'Data above guide'!$A$6:$I$61,G$1,FALSE),IFERROR(VLOOKUP($B103,'Data above guide'!$O$6:$W$33,G$1,FALSE),IFERROR(VLOOKUP($B103,'Data above guide'!$AB$6:$AJ$181,G$1,FALSE),IFERROR(VLOOKUP($B103,'Data above guide'!$AP$6:$AX$93,G$1,FALSE),IFERROR(VLOOKUP($B103,'Data above guide'!$BC$6:$BK$13,G$1,FALSE),VLOOKUP($B103,'Data above guide'!$BP$6:$BX$9,G$1,FALSE))))))*100</f>
        <v>37.109340000000003</v>
      </c>
      <c r="H103" s="63">
        <f>IFERROR(VLOOKUP($B103,'Data above guide'!$A$6:$I$61,H$1,FALSE),IFERROR(VLOOKUP($B103,'Data above guide'!$O$6:$W$33,H$1,FALSE),IFERROR(VLOOKUP($B103,'Data above guide'!$AB$6:$AJ$181,H$1,FALSE),IFERROR(VLOOKUP($B103,'Data above guide'!$AP$6:$AX$93,H$1,FALSE),IFERROR(VLOOKUP($B103,'Data above guide'!$BC$6:$BK$13,H$1,FALSE),VLOOKUP($B103,'Data above guide'!$BP$6:$BX$9,H$1,FALSE))))))*100</f>
        <v>4.6756099999999998</v>
      </c>
      <c r="I103" s="63">
        <f>IFERROR(VLOOKUP($B103,'Data above guide'!$A$6:$I$61,I$1,FALSE),IFERROR(VLOOKUP($B103,'Data above guide'!$O$6:$W$33,I$1,FALSE),IFERROR(VLOOKUP($B103,'Data above guide'!$AB$6:$AJ$181,I$1,FALSE),IFERROR(VLOOKUP($B103,'Data above guide'!$AP$6:$AX$93,I$1,FALSE),IFERROR(VLOOKUP($B103,'Data above guide'!$BC$6:$BK$13,I$1,FALSE),VLOOKUP($B103,'Data above guide'!$BP$6:$BX$9,I$1,FALSE))))))*100</f>
        <v>27.945039999999999</v>
      </c>
      <c r="J103" s="63">
        <f>IFERROR(VLOOKUP($B103,'Data above guide'!$A$6:$I$61,J$1,FALSE),IFERROR(VLOOKUP($B103,'Data above guide'!$O$6:$W$33,J$1,FALSE),IFERROR(VLOOKUP($B103,'Data above guide'!$AB$6:$AJ$181,J$1,FALSE),IFERROR(VLOOKUP($B103,'Data above guide'!$AP$6:$AX$93,J$1,FALSE),IFERROR(VLOOKUP($B103,'Data above guide'!$BC$6:$BK$13,J$1,FALSE),VLOOKUP($B103,'Data above guide'!$BP$6:$BX$9,J$1,FALSE))))))*100</f>
        <v>46.27364</v>
      </c>
      <c r="K103" s="63">
        <f t="shared" si="17"/>
        <v>9.1642999999999972</v>
      </c>
      <c r="L103" s="63">
        <f t="shared" si="18"/>
        <v>9.1643000000000043</v>
      </c>
      <c r="O103" s="63">
        <f>'Data above guide'!AG205*100</f>
        <v>37.109340000000003</v>
      </c>
      <c r="P103" s="63">
        <f>'Data above guide'!AH205*100</f>
        <v>4.67509</v>
      </c>
      <c r="Q103" s="63">
        <f>'Data above guide'!AI205*100</f>
        <v>27.946159999999999</v>
      </c>
      <c r="R103" s="63">
        <f>'Data above guide'!AJ205*100</f>
        <v>46.272509999999997</v>
      </c>
      <c r="S103" s="63">
        <f t="shared" si="25"/>
        <v>9.1631699999999938</v>
      </c>
      <c r="T103" s="63">
        <f t="shared" si="26"/>
        <v>9.1631800000000041</v>
      </c>
      <c r="V103" s="70">
        <f t="shared" si="19"/>
        <v>0</v>
      </c>
      <c r="W103" s="70">
        <f t="shared" si="20"/>
        <v>5.1999999999985391E-4</v>
      </c>
      <c r="X103" s="70">
        <f t="shared" si="21"/>
        <v>-1.1200000000002319E-3</v>
      </c>
      <c r="Y103" s="70">
        <f t="shared" si="22"/>
        <v>1.1300000000034061E-3</v>
      </c>
      <c r="Z103" s="70">
        <f t="shared" si="23"/>
        <v>1.1300000000034061E-3</v>
      </c>
      <c r="AA103" s="70">
        <f t="shared" si="24"/>
        <v>1.1200000000002319E-3</v>
      </c>
    </row>
    <row r="104" spans="1:27">
      <c r="A104" s="15" t="str">
        <f t="shared" si="15"/>
        <v>AboveG_2011-2015_25-44_Males_Conwy</v>
      </c>
      <c r="B104" s="15" t="str">
        <f t="shared" si="16"/>
        <v>Conwy_25-44_Males</v>
      </c>
      <c r="C104" s="15" t="s">
        <v>2</v>
      </c>
      <c r="D104" s="15" t="s">
        <v>49</v>
      </c>
      <c r="E104" s="15" t="s">
        <v>21</v>
      </c>
      <c r="F104" s="15" t="s">
        <v>77</v>
      </c>
      <c r="G104" s="63">
        <f>IFERROR(VLOOKUP($B104,'Data above guide'!$A$6:$I$61,G$1,FALSE),IFERROR(VLOOKUP($B104,'Data above guide'!$O$6:$W$33,G$1,FALSE),IFERROR(VLOOKUP($B104,'Data above guide'!$AB$6:$AJ$181,G$1,FALSE),IFERROR(VLOOKUP($B104,'Data above guide'!$AP$6:$AX$93,G$1,FALSE),IFERROR(VLOOKUP($B104,'Data above guide'!$BC$6:$BK$13,G$1,FALSE),VLOOKUP($B104,'Data above guide'!$BP$6:$BX$9,G$1,FALSE))))))*100</f>
        <v>47.661909999999999</v>
      </c>
      <c r="H104" s="63">
        <f>IFERROR(VLOOKUP($B104,'Data above guide'!$A$6:$I$61,H$1,FALSE),IFERROR(VLOOKUP($B104,'Data above guide'!$O$6:$W$33,H$1,FALSE),IFERROR(VLOOKUP($B104,'Data above guide'!$AB$6:$AJ$181,H$1,FALSE),IFERROR(VLOOKUP($B104,'Data above guide'!$AP$6:$AX$93,H$1,FALSE),IFERROR(VLOOKUP($B104,'Data above guide'!$BC$6:$BK$13,H$1,FALSE),VLOOKUP($B104,'Data above guide'!$BP$6:$BX$9,H$1,FALSE))))))*100</f>
        <v>2.9577200000000001</v>
      </c>
      <c r="I104" s="63">
        <f>IFERROR(VLOOKUP($B104,'Data above guide'!$A$6:$I$61,I$1,FALSE),IFERROR(VLOOKUP($B104,'Data above guide'!$O$6:$W$33,I$1,FALSE),IFERROR(VLOOKUP($B104,'Data above guide'!$AB$6:$AJ$181,I$1,FALSE),IFERROR(VLOOKUP($B104,'Data above guide'!$AP$6:$AX$93,I$1,FALSE),IFERROR(VLOOKUP($B104,'Data above guide'!$BC$6:$BK$13,I$1,FALSE),VLOOKUP($B104,'Data above guide'!$BP$6:$BX$9,I$1,FALSE))))))*100</f>
        <v>41.864710000000002</v>
      </c>
      <c r="J104" s="63">
        <f>IFERROR(VLOOKUP($B104,'Data above guide'!$A$6:$I$61,J$1,FALSE),IFERROR(VLOOKUP($B104,'Data above guide'!$O$6:$W$33,J$1,FALSE),IFERROR(VLOOKUP($B104,'Data above guide'!$AB$6:$AJ$181,J$1,FALSE),IFERROR(VLOOKUP($B104,'Data above guide'!$AP$6:$AX$93,J$1,FALSE),IFERROR(VLOOKUP($B104,'Data above guide'!$BC$6:$BK$13,J$1,FALSE),VLOOKUP($B104,'Data above guide'!$BP$6:$BX$9,J$1,FALSE))))))*100</f>
        <v>53.459109999999995</v>
      </c>
      <c r="K104" s="63">
        <f t="shared" si="17"/>
        <v>5.7971999999999966</v>
      </c>
      <c r="L104" s="63">
        <f t="shared" si="18"/>
        <v>5.7971999999999966</v>
      </c>
      <c r="O104" s="63">
        <f>'Data above guide'!AG206*100</f>
        <v>47.661909999999999</v>
      </c>
      <c r="P104" s="63">
        <f>'Data above guide'!AH206*100</f>
        <v>2.9573900000000002</v>
      </c>
      <c r="Q104" s="63">
        <f>'Data above guide'!AI206*100</f>
        <v>41.86542</v>
      </c>
      <c r="R104" s="63">
        <f>'Data above guide'!AJ206*100</f>
        <v>53.458399999999997</v>
      </c>
      <c r="S104" s="63">
        <f t="shared" si="25"/>
        <v>5.7964899999999986</v>
      </c>
      <c r="T104" s="63">
        <f t="shared" si="26"/>
        <v>5.7964899999999986</v>
      </c>
      <c r="V104" s="70">
        <f t="shared" si="19"/>
        <v>0</v>
      </c>
      <c r="W104" s="70">
        <f t="shared" si="20"/>
        <v>3.2999999999994145E-4</v>
      </c>
      <c r="X104" s="70">
        <f t="shared" si="21"/>
        <v>-7.0999999999799002E-4</v>
      </c>
      <c r="Y104" s="70">
        <f t="shared" si="22"/>
        <v>7.0999999999799002E-4</v>
      </c>
      <c r="Z104" s="70">
        <f t="shared" si="23"/>
        <v>7.0999999999799002E-4</v>
      </c>
      <c r="AA104" s="70">
        <f t="shared" si="24"/>
        <v>7.0999999999799002E-4</v>
      </c>
    </row>
    <row r="105" spans="1:27">
      <c r="A105" s="15" t="str">
        <f t="shared" si="15"/>
        <v>AboveG_2011-2015_45-64_Males_Conwy</v>
      </c>
      <c r="B105" s="15" t="str">
        <f t="shared" si="16"/>
        <v>Conwy_45-64_Males</v>
      </c>
      <c r="C105" s="15" t="s">
        <v>2</v>
      </c>
      <c r="D105" s="15" t="s">
        <v>50</v>
      </c>
      <c r="E105" s="15" t="s">
        <v>21</v>
      </c>
      <c r="F105" s="15" t="s">
        <v>77</v>
      </c>
      <c r="G105" s="63">
        <f>IFERROR(VLOOKUP($B105,'Data above guide'!$A$6:$I$61,G$1,FALSE),IFERROR(VLOOKUP($B105,'Data above guide'!$O$6:$W$33,G$1,FALSE),IFERROR(VLOOKUP($B105,'Data above guide'!$AB$6:$AJ$181,G$1,FALSE),IFERROR(VLOOKUP($B105,'Data above guide'!$AP$6:$AX$93,G$1,FALSE),IFERROR(VLOOKUP($B105,'Data above guide'!$BC$6:$BK$13,G$1,FALSE),VLOOKUP($B105,'Data above guide'!$BP$6:$BX$9,G$1,FALSE))))))*100</f>
        <v>53.121490000000001</v>
      </c>
      <c r="H105" s="63">
        <f>IFERROR(VLOOKUP($B105,'Data above guide'!$A$6:$I$61,H$1,FALSE),IFERROR(VLOOKUP($B105,'Data above guide'!$O$6:$W$33,H$1,FALSE),IFERROR(VLOOKUP($B105,'Data above guide'!$AB$6:$AJ$181,H$1,FALSE),IFERROR(VLOOKUP($B105,'Data above guide'!$AP$6:$AX$93,H$1,FALSE),IFERROR(VLOOKUP($B105,'Data above guide'!$BC$6:$BK$13,H$1,FALSE),VLOOKUP($B105,'Data above guide'!$BP$6:$BX$9,H$1,FALSE))))))*100</f>
        <v>2.28538</v>
      </c>
      <c r="I105" s="63">
        <f>IFERROR(VLOOKUP($B105,'Data above guide'!$A$6:$I$61,I$1,FALSE),IFERROR(VLOOKUP($B105,'Data above guide'!$O$6:$W$33,I$1,FALSE),IFERROR(VLOOKUP($B105,'Data above guide'!$AB$6:$AJ$181,I$1,FALSE),IFERROR(VLOOKUP($B105,'Data above guide'!$AP$6:$AX$93,I$1,FALSE),IFERROR(VLOOKUP($B105,'Data above guide'!$BC$6:$BK$13,I$1,FALSE),VLOOKUP($B105,'Data above guide'!$BP$6:$BX$9,I$1,FALSE))))))*100</f>
        <v>48.642099999999999</v>
      </c>
      <c r="J105" s="63">
        <f>IFERROR(VLOOKUP($B105,'Data above guide'!$A$6:$I$61,J$1,FALSE),IFERROR(VLOOKUP($B105,'Data above guide'!$O$6:$W$33,J$1,FALSE),IFERROR(VLOOKUP($B105,'Data above guide'!$AB$6:$AJ$181,J$1,FALSE),IFERROR(VLOOKUP($B105,'Data above guide'!$AP$6:$AX$93,J$1,FALSE),IFERROR(VLOOKUP($B105,'Data above guide'!$BC$6:$BK$13,J$1,FALSE),VLOOKUP($B105,'Data above guide'!$BP$6:$BX$9,J$1,FALSE))))))*100</f>
        <v>57.600879999999997</v>
      </c>
      <c r="K105" s="63">
        <f t="shared" si="17"/>
        <v>4.4793899999999951</v>
      </c>
      <c r="L105" s="63">
        <f t="shared" si="18"/>
        <v>4.4793900000000022</v>
      </c>
      <c r="O105" s="63">
        <f>'Data above guide'!AG207*100</f>
        <v>53.121490000000001</v>
      </c>
      <c r="P105" s="63">
        <f>'Data above guide'!AH207*100</f>
        <v>2.28512</v>
      </c>
      <c r="Q105" s="63">
        <f>'Data above guide'!AI207*100</f>
        <v>48.642649999999996</v>
      </c>
      <c r="R105" s="63">
        <f>'Data above guide'!AJ207*100</f>
        <v>57.60033</v>
      </c>
      <c r="S105" s="63">
        <f t="shared" si="25"/>
        <v>4.4788399999999982</v>
      </c>
      <c r="T105" s="63">
        <f t="shared" si="26"/>
        <v>4.4788400000000053</v>
      </c>
      <c r="V105" s="70">
        <f t="shared" si="19"/>
        <v>0</v>
      </c>
      <c r="W105" s="70">
        <f t="shared" si="20"/>
        <v>2.5999999999992696E-4</v>
      </c>
      <c r="X105" s="70">
        <f t="shared" si="21"/>
        <v>-5.4999999999694182E-4</v>
      </c>
      <c r="Y105" s="70">
        <f t="shared" si="22"/>
        <v>5.4999999999694182E-4</v>
      </c>
      <c r="Z105" s="70">
        <f t="shared" si="23"/>
        <v>5.4999999999694182E-4</v>
      </c>
      <c r="AA105" s="70">
        <f t="shared" si="24"/>
        <v>5.4999999999694182E-4</v>
      </c>
    </row>
    <row r="106" spans="1:27">
      <c r="A106" s="15" t="str">
        <f t="shared" si="15"/>
        <v>AboveG_2011-2015_65+_Males_Conwy</v>
      </c>
      <c r="B106" s="15" t="str">
        <f t="shared" si="16"/>
        <v>Conwy_65+_Males</v>
      </c>
      <c r="C106" s="15" t="s">
        <v>2</v>
      </c>
      <c r="D106" s="15" t="s">
        <v>43</v>
      </c>
      <c r="E106" s="15" t="s">
        <v>21</v>
      </c>
      <c r="F106" s="15" t="s">
        <v>77</v>
      </c>
      <c r="G106" s="63">
        <f>IFERROR(VLOOKUP($B106,'Data above guide'!$A$6:$I$61,G$1,FALSE),IFERROR(VLOOKUP($B106,'Data above guide'!$O$6:$W$33,G$1,FALSE),IFERROR(VLOOKUP($B106,'Data above guide'!$AB$6:$AJ$181,G$1,FALSE),IFERROR(VLOOKUP($B106,'Data above guide'!$AP$6:$AX$93,G$1,FALSE),IFERROR(VLOOKUP($B106,'Data above guide'!$BC$6:$BK$13,G$1,FALSE),VLOOKUP($B106,'Data above guide'!$BP$6:$BX$9,G$1,FALSE))))))*100</f>
        <v>33.839979999999997</v>
      </c>
      <c r="H106" s="63">
        <f>IFERROR(VLOOKUP($B106,'Data above guide'!$A$6:$I$61,H$1,FALSE),IFERROR(VLOOKUP($B106,'Data above guide'!$O$6:$W$33,H$1,FALSE),IFERROR(VLOOKUP($B106,'Data above guide'!$AB$6:$AJ$181,H$1,FALSE),IFERROR(VLOOKUP($B106,'Data above guide'!$AP$6:$AX$93,H$1,FALSE),IFERROR(VLOOKUP($B106,'Data above guide'!$BC$6:$BK$13,H$1,FALSE),VLOOKUP($B106,'Data above guide'!$BP$6:$BX$9,H$1,FALSE))))))*100</f>
        <v>2.1735099999999998</v>
      </c>
      <c r="I106" s="63">
        <f>IFERROR(VLOOKUP($B106,'Data above guide'!$A$6:$I$61,I$1,FALSE),IFERROR(VLOOKUP($B106,'Data above guide'!$O$6:$W$33,I$1,FALSE),IFERROR(VLOOKUP($B106,'Data above guide'!$AB$6:$AJ$181,I$1,FALSE),IFERROR(VLOOKUP($B106,'Data above guide'!$AP$6:$AX$93,I$1,FALSE),IFERROR(VLOOKUP($B106,'Data above guide'!$BC$6:$BK$13,I$1,FALSE),VLOOKUP($B106,'Data above guide'!$BP$6:$BX$9,I$1,FALSE))))))*100</f>
        <v>29.57985</v>
      </c>
      <c r="J106" s="63">
        <f>IFERROR(VLOOKUP($B106,'Data above guide'!$A$6:$I$61,J$1,FALSE),IFERROR(VLOOKUP($B106,'Data above guide'!$O$6:$W$33,J$1,FALSE),IFERROR(VLOOKUP($B106,'Data above guide'!$AB$6:$AJ$181,J$1,FALSE),IFERROR(VLOOKUP($B106,'Data above guide'!$AP$6:$AX$93,J$1,FALSE),IFERROR(VLOOKUP($B106,'Data above guide'!$BC$6:$BK$13,J$1,FALSE),VLOOKUP($B106,'Data above guide'!$BP$6:$BX$9,J$1,FALSE))))))*100</f>
        <v>38.100119999999997</v>
      </c>
      <c r="K106" s="63">
        <f t="shared" si="17"/>
        <v>4.2601399999999998</v>
      </c>
      <c r="L106" s="63">
        <f t="shared" si="18"/>
        <v>4.2601299999999966</v>
      </c>
      <c r="O106" s="63">
        <f>'Data above guide'!AG208*100</f>
        <v>33.839979999999997</v>
      </c>
      <c r="P106" s="63">
        <f>'Data above guide'!AH208*100</f>
        <v>2.17327</v>
      </c>
      <c r="Q106" s="63">
        <f>'Data above guide'!AI208*100</f>
        <v>29.580370000000002</v>
      </c>
      <c r="R106" s="63">
        <f>'Data above guide'!AJ208*100</f>
        <v>38.099600000000002</v>
      </c>
      <c r="S106" s="63">
        <f t="shared" si="25"/>
        <v>4.2596200000000053</v>
      </c>
      <c r="T106" s="63">
        <f t="shared" si="26"/>
        <v>4.259609999999995</v>
      </c>
      <c r="V106" s="70">
        <f t="shared" si="19"/>
        <v>0</v>
      </c>
      <c r="W106" s="70">
        <f t="shared" si="20"/>
        <v>2.3999999999979593E-4</v>
      </c>
      <c r="X106" s="70">
        <f t="shared" si="21"/>
        <v>-5.2000000000163027E-4</v>
      </c>
      <c r="Y106" s="70">
        <f t="shared" si="22"/>
        <v>5.1999999999452484E-4</v>
      </c>
      <c r="Z106" s="70">
        <f t="shared" si="23"/>
        <v>5.1999999999452484E-4</v>
      </c>
      <c r="AA106" s="70">
        <f t="shared" si="24"/>
        <v>5.2000000000163027E-4</v>
      </c>
    </row>
    <row r="107" spans="1:27">
      <c r="A107" s="15" t="str">
        <f t="shared" si="15"/>
        <v>AboveG_2011-2015_16-24_Females_Conwy</v>
      </c>
      <c r="B107" s="15" t="str">
        <f t="shared" si="16"/>
        <v>Conwy_16-24_Females</v>
      </c>
      <c r="C107" s="15" t="s">
        <v>2</v>
      </c>
      <c r="D107" s="15" t="s">
        <v>48</v>
      </c>
      <c r="E107" s="15" t="s">
        <v>120</v>
      </c>
      <c r="F107" s="15" t="s">
        <v>77</v>
      </c>
      <c r="G107" s="63">
        <f>IFERROR(VLOOKUP($B107,'Data above guide'!$A$6:$I$61,G$1,FALSE),IFERROR(VLOOKUP($B107,'Data above guide'!$O$6:$W$33,G$1,FALSE),IFERROR(VLOOKUP($B107,'Data above guide'!$AB$6:$AJ$181,G$1,FALSE),IFERROR(VLOOKUP($B107,'Data above guide'!$AP$6:$AX$93,G$1,FALSE),IFERROR(VLOOKUP($B107,'Data above guide'!$BC$6:$BK$13,G$1,FALSE),VLOOKUP($B107,'Data above guide'!$BP$6:$BX$9,G$1,FALSE))))))*100</f>
        <v>35.958420000000004</v>
      </c>
      <c r="H107" s="63">
        <f>IFERROR(VLOOKUP($B107,'Data above guide'!$A$6:$I$61,H$1,FALSE),IFERROR(VLOOKUP($B107,'Data above guide'!$O$6:$W$33,H$1,FALSE),IFERROR(VLOOKUP($B107,'Data above guide'!$AB$6:$AJ$181,H$1,FALSE),IFERROR(VLOOKUP($B107,'Data above guide'!$AP$6:$AX$93,H$1,FALSE),IFERROR(VLOOKUP($B107,'Data above guide'!$BC$6:$BK$13,H$1,FALSE),VLOOKUP($B107,'Data above guide'!$BP$6:$BX$9,H$1,FALSE))))))*100</f>
        <v>4.0004100000000005</v>
      </c>
      <c r="I107" s="63">
        <f>IFERROR(VLOOKUP($B107,'Data above guide'!$A$6:$I$61,I$1,FALSE),IFERROR(VLOOKUP($B107,'Data above guide'!$O$6:$W$33,I$1,FALSE),IFERROR(VLOOKUP($B107,'Data above guide'!$AB$6:$AJ$181,I$1,FALSE),IFERROR(VLOOKUP($B107,'Data above guide'!$AP$6:$AX$93,I$1,FALSE),IFERROR(VLOOKUP($B107,'Data above guide'!$BC$6:$BK$13,I$1,FALSE),VLOOKUP($B107,'Data above guide'!$BP$6:$BX$9,I$1,FALSE))))))*100</f>
        <v>28.117530000000002</v>
      </c>
      <c r="J107" s="63">
        <f>IFERROR(VLOOKUP($B107,'Data above guide'!$A$6:$I$61,J$1,FALSE),IFERROR(VLOOKUP($B107,'Data above guide'!$O$6:$W$33,J$1,FALSE),IFERROR(VLOOKUP($B107,'Data above guide'!$AB$6:$AJ$181,J$1,FALSE),IFERROR(VLOOKUP($B107,'Data above guide'!$AP$6:$AX$93,J$1,FALSE),IFERROR(VLOOKUP($B107,'Data above guide'!$BC$6:$BK$13,J$1,FALSE),VLOOKUP($B107,'Data above guide'!$BP$6:$BX$9,J$1,FALSE))))))*100</f>
        <v>43.799310000000006</v>
      </c>
      <c r="K107" s="63">
        <f t="shared" si="17"/>
        <v>7.8408900000000017</v>
      </c>
      <c r="L107" s="63">
        <f t="shared" si="18"/>
        <v>7.8408900000000017</v>
      </c>
      <c r="O107" s="63">
        <f>'Data above guide'!AG209*100</f>
        <v>35.958420000000004</v>
      </c>
      <c r="P107" s="63">
        <f>'Data above guide'!AH209*100</f>
        <v>3.9999600000000002</v>
      </c>
      <c r="Q107" s="63">
        <f>'Data above guide'!AI209*100</f>
        <v>28.118490000000001</v>
      </c>
      <c r="R107" s="63">
        <f>'Data above guide'!AJ209*100</f>
        <v>43.798349999999999</v>
      </c>
      <c r="S107" s="63">
        <f t="shared" si="25"/>
        <v>7.8399299999999954</v>
      </c>
      <c r="T107" s="63">
        <f t="shared" si="26"/>
        <v>7.8399300000000025</v>
      </c>
      <c r="V107" s="70">
        <f t="shared" si="19"/>
        <v>0</v>
      </c>
      <c r="W107" s="70">
        <f t="shared" si="20"/>
        <v>4.5000000000028351E-4</v>
      </c>
      <c r="X107" s="70">
        <f t="shared" si="21"/>
        <v>-9.5999999999918373E-4</v>
      </c>
      <c r="Y107" s="70">
        <f t="shared" si="22"/>
        <v>9.6000000000628916E-4</v>
      </c>
      <c r="Z107" s="70">
        <f t="shared" si="23"/>
        <v>9.6000000000628916E-4</v>
      </c>
      <c r="AA107" s="70">
        <f t="shared" si="24"/>
        <v>9.5999999999918373E-4</v>
      </c>
    </row>
    <row r="108" spans="1:27">
      <c r="A108" s="15" t="str">
        <f t="shared" si="15"/>
        <v>AboveG_2011-2015_25-44_Females_Conwy</v>
      </c>
      <c r="B108" s="15" t="str">
        <f t="shared" si="16"/>
        <v>Conwy_25-44_Females</v>
      </c>
      <c r="C108" s="15" t="s">
        <v>2</v>
      </c>
      <c r="D108" s="15" t="s">
        <v>49</v>
      </c>
      <c r="E108" s="15" t="s">
        <v>120</v>
      </c>
      <c r="F108" s="15" t="s">
        <v>77</v>
      </c>
      <c r="G108" s="63">
        <f>IFERROR(VLOOKUP($B108,'Data above guide'!$A$6:$I$61,G$1,FALSE),IFERROR(VLOOKUP($B108,'Data above guide'!$O$6:$W$33,G$1,FALSE),IFERROR(VLOOKUP($B108,'Data above guide'!$AB$6:$AJ$181,G$1,FALSE),IFERROR(VLOOKUP($B108,'Data above guide'!$AP$6:$AX$93,G$1,FALSE),IFERROR(VLOOKUP($B108,'Data above guide'!$BC$6:$BK$13,G$1,FALSE),VLOOKUP($B108,'Data above guide'!$BP$6:$BX$9,G$1,FALSE))))))*100</f>
        <v>47.283789999999996</v>
      </c>
      <c r="H108" s="63">
        <f>IFERROR(VLOOKUP($B108,'Data above guide'!$A$6:$I$61,H$1,FALSE),IFERROR(VLOOKUP($B108,'Data above guide'!$O$6:$W$33,H$1,FALSE),IFERROR(VLOOKUP($B108,'Data above guide'!$AB$6:$AJ$181,H$1,FALSE),IFERROR(VLOOKUP($B108,'Data above guide'!$AP$6:$AX$93,H$1,FALSE),IFERROR(VLOOKUP($B108,'Data above guide'!$BC$6:$BK$13,H$1,FALSE),VLOOKUP($B108,'Data above guide'!$BP$6:$BX$9,H$1,FALSE))))))*100</f>
        <v>2.65211</v>
      </c>
      <c r="I108" s="63">
        <f>IFERROR(VLOOKUP($B108,'Data above guide'!$A$6:$I$61,I$1,FALSE),IFERROR(VLOOKUP($B108,'Data above guide'!$O$6:$W$33,I$1,FALSE),IFERROR(VLOOKUP($B108,'Data above guide'!$AB$6:$AJ$181,I$1,FALSE),IFERROR(VLOOKUP($B108,'Data above guide'!$AP$6:$AX$93,I$1,FALSE),IFERROR(VLOOKUP($B108,'Data above guide'!$BC$6:$BK$13,I$1,FALSE),VLOOKUP($B108,'Data above guide'!$BP$6:$BX$9,I$1,FALSE))))))*100</f>
        <v>42.085599999999999</v>
      </c>
      <c r="J108" s="63">
        <f>IFERROR(VLOOKUP($B108,'Data above guide'!$A$6:$I$61,J$1,FALSE),IFERROR(VLOOKUP($B108,'Data above guide'!$O$6:$W$33,J$1,FALSE),IFERROR(VLOOKUP($B108,'Data above guide'!$AB$6:$AJ$181,J$1,FALSE),IFERROR(VLOOKUP($B108,'Data above guide'!$AP$6:$AX$93,J$1,FALSE),IFERROR(VLOOKUP($B108,'Data above guide'!$BC$6:$BK$13,J$1,FALSE),VLOOKUP($B108,'Data above guide'!$BP$6:$BX$9,J$1,FALSE))))))*100</f>
        <v>52.481979999999993</v>
      </c>
      <c r="K108" s="63">
        <f t="shared" si="17"/>
        <v>5.1981899999999968</v>
      </c>
      <c r="L108" s="63">
        <f t="shared" si="18"/>
        <v>5.1981899999999968</v>
      </c>
      <c r="O108" s="63">
        <f>'Data above guide'!AG210*100</f>
        <v>47.283789999999996</v>
      </c>
      <c r="P108" s="63">
        <f>'Data above guide'!AH210*100</f>
        <v>2.6518099999999998</v>
      </c>
      <c r="Q108" s="63">
        <f>'Data above guide'!AI210*100</f>
        <v>42.086240000000004</v>
      </c>
      <c r="R108" s="63">
        <f>'Data above guide'!AJ210*100</f>
        <v>52.481339999999996</v>
      </c>
      <c r="S108" s="63">
        <f t="shared" si="25"/>
        <v>5.1975499999999997</v>
      </c>
      <c r="T108" s="63">
        <f t="shared" si="26"/>
        <v>5.1975499999999926</v>
      </c>
      <c r="V108" s="70">
        <f t="shared" si="19"/>
        <v>0</v>
      </c>
      <c r="W108" s="70">
        <f t="shared" si="20"/>
        <v>3.00000000000189E-4</v>
      </c>
      <c r="X108" s="70">
        <f t="shared" si="21"/>
        <v>-6.4000000000419277E-4</v>
      </c>
      <c r="Y108" s="70">
        <f t="shared" si="22"/>
        <v>6.3999999999708734E-4</v>
      </c>
      <c r="Z108" s="70">
        <f t="shared" si="23"/>
        <v>6.3999999999708734E-4</v>
      </c>
      <c r="AA108" s="70">
        <f t="shared" si="24"/>
        <v>6.4000000000419277E-4</v>
      </c>
    </row>
    <row r="109" spans="1:27">
      <c r="A109" s="15" t="str">
        <f t="shared" si="15"/>
        <v>AboveG_2011-2015_45-64_Females_Conwy</v>
      </c>
      <c r="B109" s="15" t="str">
        <f t="shared" si="16"/>
        <v>Conwy_45-64_Females</v>
      </c>
      <c r="C109" s="15" t="s">
        <v>2</v>
      </c>
      <c r="D109" s="15" t="s">
        <v>50</v>
      </c>
      <c r="E109" s="15" t="s">
        <v>120</v>
      </c>
      <c r="F109" s="15" t="s">
        <v>77</v>
      </c>
      <c r="G109" s="63">
        <f>IFERROR(VLOOKUP($B109,'Data above guide'!$A$6:$I$61,G$1,FALSE),IFERROR(VLOOKUP($B109,'Data above guide'!$O$6:$W$33,G$1,FALSE),IFERROR(VLOOKUP($B109,'Data above guide'!$AB$6:$AJ$181,G$1,FALSE),IFERROR(VLOOKUP($B109,'Data above guide'!$AP$6:$AX$93,G$1,FALSE),IFERROR(VLOOKUP($B109,'Data above guide'!$BC$6:$BK$13,G$1,FALSE),VLOOKUP($B109,'Data above guide'!$BP$6:$BX$9,G$1,FALSE))))))*100</f>
        <v>42.372549999999997</v>
      </c>
      <c r="H109" s="63">
        <f>IFERROR(VLOOKUP($B109,'Data above guide'!$A$6:$I$61,H$1,FALSE),IFERROR(VLOOKUP($B109,'Data above guide'!$O$6:$W$33,H$1,FALSE),IFERROR(VLOOKUP($B109,'Data above guide'!$AB$6:$AJ$181,H$1,FALSE),IFERROR(VLOOKUP($B109,'Data above guide'!$AP$6:$AX$93,H$1,FALSE),IFERROR(VLOOKUP($B109,'Data above guide'!$BC$6:$BK$13,H$1,FALSE),VLOOKUP($B109,'Data above guide'!$BP$6:$BX$9,H$1,FALSE))))))*100</f>
        <v>2.0631699999999999</v>
      </c>
      <c r="I109" s="63">
        <f>IFERROR(VLOOKUP($B109,'Data above guide'!$A$6:$I$61,I$1,FALSE),IFERROR(VLOOKUP($B109,'Data above guide'!$O$6:$W$33,I$1,FALSE),IFERROR(VLOOKUP($B109,'Data above guide'!$AB$6:$AJ$181,I$1,FALSE),IFERROR(VLOOKUP($B109,'Data above guide'!$AP$6:$AX$93,I$1,FALSE),IFERROR(VLOOKUP($B109,'Data above guide'!$BC$6:$BK$13,I$1,FALSE),VLOOKUP($B109,'Data above guide'!$BP$6:$BX$9,I$1,FALSE))))))*100</f>
        <v>38.328699999999998</v>
      </c>
      <c r="J109" s="63">
        <f>IFERROR(VLOOKUP($B109,'Data above guide'!$A$6:$I$61,J$1,FALSE),IFERROR(VLOOKUP($B109,'Data above guide'!$O$6:$W$33,J$1,FALSE),IFERROR(VLOOKUP($B109,'Data above guide'!$AB$6:$AJ$181,J$1,FALSE),IFERROR(VLOOKUP($B109,'Data above guide'!$AP$6:$AX$93,J$1,FALSE),IFERROR(VLOOKUP($B109,'Data above guide'!$BC$6:$BK$13,J$1,FALSE),VLOOKUP($B109,'Data above guide'!$BP$6:$BX$9,J$1,FALSE))))))*100</f>
        <v>46.416400000000003</v>
      </c>
      <c r="K109" s="63">
        <f t="shared" si="17"/>
        <v>4.0438500000000062</v>
      </c>
      <c r="L109" s="63">
        <f t="shared" si="18"/>
        <v>4.0438499999999991</v>
      </c>
      <c r="O109" s="63">
        <f>'Data above guide'!AG211*100</f>
        <v>42.372549999999997</v>
      </c>
      <c r="P109" s="63">
        <f>'Data above guide'!AH211*100</f>
        <v>2.0629399999999998</v>
      </c>
      <c r="Q109" s="63">
        <f>'Data above guide'!AI211*100</f>
        <v>38.329190000000004</v>
      </c>
      <c r="R109" s="63">
        <f>'Data above guide'!AJ211*100</f>
        <v>46.415900000000001</v>
      </c>
      <c r="S109" s="63">
        <f t="shared" si="25"/>
        <v>4.0433500000000038</v>
      </c>
      <c r="T109" s="63">
        <f t="shared" si="26"/>
        <v>4.0433599999999927</v>
      </c>
      <c r="V109" s="70">
        <f t="shared" si="19"/>
        <v>0</v>
      </c>
      <c r="W109" s="70">
        <f t="shared" si="20"/>
        <v>2.3000000000017451E-4</v>
      </c>
      <c r="X109" s="70">
        <f t="shared" si="21"/>
        <v>-4.9000000000631871E-4</v>
      </c>
      <c r="Y109" s="70">
        <f t="shared" si="22"/>
        <v>5.0000000000238742E-4</v>
      </c>
      <c r="Z109" s="70">
        <f t="shared" si="23"/>
        <v>5.0000000000238742E-4</v>
      </c>
      <c r="AA109" s="70">
        <f t="shared" si="24"/>
        <v>4.9000000000631871E-4</v>
      </c>
    </row>
    <row r="110" spans="1:27">
      <c r="A110" s="15" t="str">
        <f t="shared" si="15"/>
        <v>AboveG_2011-2015_65+_Females_Conwy</v>
      </c>
      <c r="B110" s="15" t="str">
        <f t="shared" si="16"/>
        <v>Conwy_65+_Females</v>
      </c>
      <c r="C110" s="15" t="s">
        <v>2</v>
      </c>
      <c r="D110" s="15" t="s">
        <v>43</v>
      </c>
      <c r="E110" s="15" t="s">
        <v>120</v>
      </c>
      <c r="F110" s="15" t="s">
        <v>77</v>
      </c>
      <c r="G110" s="63">
        <f>IFERROR(VLOOKUP($B110,'Data above guide'!$A$6:$I$61,G$1,FALSE),IFERROR(VLOOKUP($B110,'Data above guide'!$O$6:$W$33,G$1,FALSE),IFERROR(VLOOKUP($B110,'Data above guide'!$AB$6:$AJ$181,G$1,FALSE),IFERROR(VLOOKUP($B110,'Data above guide'!$AP$6:$AX$93,G$1,FALSE),IFERROR(VLOOKUP($B110,'Data above guide'!$BC$6:$BK$13,G$1,FALSE),VLOOKUP($B110,'Data above guide'!$BP$6:$BX$9,G$1,FALSE))))))*100</f>
        <v>17.99511</v>
      </c>
      <c r="H110" s="63">
        <f>IFERROR(VLOOKUP($B110,'Data above guide'!$A$6:$I$61,H$1,FALSE),IFERROR(VLOOKUP($B110,'Data above guide'!$O$6:$W$33,H$1,FALSE),IFERROR(VLOOKUP($B110,'Data above guide'!$AB$6:$AJ$181,H$1,FALSE),IFERROR(VLOOKUP($B110,'Data above guide'!$AP$6:$AX$93,H$1,FALSE),IFERROR(VLOOKUP($B110,'Data above guide'!$BC$6:$BK$13,H$1,FALSE),VLOOKUP($B110,'Data above guide'!$BP$6:$BX$9,H$1,FALSE))))))*100</f>
        <v>1.6455399999999998</v>
      </c>
      <c r="I110" s="63">
        <f>IFERROR(VLOOKUP($B110,'Data above guide'!$A$6:$I$61,I$1,FALSE),IFERROR(VLOOKUP($B110,'Data above guide'!$O$6:$W$33,I$1,FALSE),IFERROR(VLOOKUP($B110,'Data above guide'!$AB$6:$AJ$181,I$1,FALSE),IFERROR(VLOOKUP($B110,'Data above guide'!$AP$6:$AX$93,I$1,FALSE),IFERROR(VLOOKUP($B110,'Data above guide'!$BC$6:$BK$13,I$1,FALSE),VLOOKUP($B110,'Data above guide'!$BP$6:$BX$9,I$1,FALSE))))))*100</f>
        <v>14.76981</v>
      </c>
      <c r="J110" s="63">
        <f>IFERROR(VLOOKUP($B110,'Data above guide'!$A$6:$I$61,J$1,FALSE),IFERROR(VLOOKUP($B110,'Data above guide'!$O$6:$W$33,J$1,FALSE),IFERROR(VLOOKUP($B110,'Data above guide'!$AB$6:$AJ$181,J$1,FALSE),IFERROR(VLOOKUP($B110,'Data above guide'!$AP$6:$AX$93,J$1,FALSE),IFERROR(VLOOKUP($B110,'Data above guide'!$BC$6:$BK$13,J$1,FALSE),VLOOKUP($B110,'Data above guide'!$BP$6:$BX$9,J$1,FALSE))))))*100</f>
        <v>21.220410000000001</v>
      </c>
      <c r="K110" s="63">
        <f t="shared" si="17"/>
        <v>3.2253000000000007</v>
      </c>
      <c r="L110" s="63">
        <f t="shared" si="18"/>
        <v>3.2253000000000007</v>
      </c>
      <c r="O110" s="63">
        <f>'Data above guide'!AG212*100</f>
        <v>17.99511</v>
      </c>
      <c r="P110" s="63">
        <f>'Data above guide'!AH212*100</f>
        <v>1.6453599999999999</v>
      </c>
      <c r="Q110" s="63">
        <f>'Data above guide'!AI212*100</f>
        <v>14.770210000000001</v>
      </c>
      <c r="R110" s="63">
        <f>'Data above guide'!AJ212*100</f>
        <v>21.220010000000002</v>
      </c>
      <c r="S110" s="63">
        <f t="shared" si="25"/>
        <v>3.2249000000000017</v>
      </c>
      <c r="T110" s="63">
        <f t="shared" si="26"/>
        <v>3.2248999999999999</v>
      </c>
      <c r="V110" s="70">
        <f t="shared" si="19"/>
        <v>0</v>
      </c>
      <c r="W110" s="70">
        <f t="shared" si="20"/>
        <v>1.7999999999984695E-4</v>
      </c>
      <c r="X110" s="70">
        <f t="shared" si="21"/>
        <v>-4.0000000000084412E-4</v>
      </c>
      <c r="Y110" s="70">
        <f t="shared" si="22"/>
        <v>3.9999999999906777E-4</v>
      </c>
      <c r="Z110" s="70">
        <f t="shared" si="23"/>
        <v>3.9999999999906777E-4</v>
      </c>
      <c r="AA110" s="70">
        <f t="shared" si="24"/>
        <v>4.0000000000084412E-4</v>
      </c>
    </row>
    <row r="111" spans="1:27">
      <c r="A111" s="15" t="str">
        <f t="shared" si="15"/>
        <v>AboveG_2011-2015_16-24_Males_Denbighshire</v>
      </c>
      <c r="B111" s="15" t="str">
        <f t="shared" si="16"/>
        <v>Denbighshire_16-24_Males</v>
      </c>
      <c r="C111" s="15" t="s">
        <v>3</v>
      </c>
      <c r="D111" s="15" t="s">
        <v>48</v>
      </c>
      <c r="E111" s="15" t="s">
        <v>21</v>
      </c>
      <c r="F111" s="15" t="s">
        <v>77</v>
      </c>
      <c r="G111" s="63">
        <f>IFERROR(VLOOKUP($B111,'Data above guide'!$A$6:$I$61,G$1,FALSE),IFERROR(VLOOKUP($B111,'Data above guide'!$O$6:$W$33,G$1,FALSE),IFERROR(VLOOKUP($B111,'Data above guide'!$AB$6:$AJ$181,G$1,FALSE),IFERROR(VLOOKUP($B111,'Data above guide'!$AP$6:$AX$93,G$1,FALSE),IFERROR(VLOOKUP($B111,'Data above guide'!$BC$6:$BK$13,G$1,FALSE),VLOOKUP($B111,'Data above guide'!$BP$6:$BX$9,G$1,FALSE))))))*100</f>
        <v>37.22372</v>
      </c>
      <c r="H111" s="63">
        <f>IFERROR(VLOOKUP($B111,'Data above guide'!$A$6:$I$61,H$1,FALSE),IFERROR(VLOOKUP($B111,'Data above guide'!$O$6:$W$33,H$1,FALSE),IFERROR(VLOOKUP($B111,'Data above guide'!$AB$6:$AJ$181,H$1,FALSE),IFERROR(VLOOKUP($B111,'Data above guide'!$AP$6:$AX$93,H$1,FALSE),IFERROR(VLOOKUP($B111,'Data above guide'!$BC$6:$BK$13,H$1,FALSE),VLOOKUP($B111,'Data above guide'!$BP$6:$BX$9,H$1,FALSE))))))*100</f>
        <v>3.8504799999999997</v>
      </c>
      <c r="I111" s="63">
        <f>IFERROR(VLOOKUP($B111,'Data above guide'!$A$6:$I$61,I$1,FALSE),IFERROR(VLOOKUP($B111,'Data above guide'!$O$6:$W$33,I$1,FALSE),IFERROR(VLOOKUP($B111,'Data above guide'!$AB$6:$AJ$181,I$1,FALSE),IFERROR(VLOOKUP($B111,'Data above guide'!$AP$6:$AX$93,I$1,FALSE),IFERROR(VLOOKUP($B111,'Data above guide'!$BC$6:$BK$13,I$1,FALSE),VLOOKUP($B111,'Data above guide'!$BP$6:$BX$9,I$1,FALSE))))))*100</f>
        <v>29.676690000000001</v>
      </c>
      <c r="J111" s="63">
        <f>IFERROR(VLOOKUP($B111,'Data above guide'!$A$6:$I$61,J$1,FALSE),IFERROR(VLOOKUP($B111,'Data above guide'!$O$6:$W$33,J$1,FALSE),IFERROR(VLOOKUP($B111,'Data above guide'!$AB$6:$AJ$181,J$1,FALSE),IFERROR(VLOOKUP($B111,'Data above guide'!$AP$6:$AX$93,J$1,FALSE),IFERROR(VLOOKUP($B111,'Data above guide'!$BC$6:$BK$13,J$1,FALSE),VLOOKUP($B111,'Data above guide'!$BP$6:$BX$9,J$1,FALSE))))))*100</f>
        <v>44.77075</v>
      </c>
      <c r="K111" s="63">
        <f t="shared" si="17"/>
        <v>7.5470299999999995</v>
      </c>
      <c r="L111" s="63">
        <f t="shared" si="18"/>
        <v>7.5470299999999995</v>
      </c>
      <c r="O111" s="63">
        <f>'Data above guide'!AG213*100</f>
        <v>37.22372</v>
      </c>
      <c r="P111" s="63">
        <f>'Data above guide'!AH213*100</f>
        <v>3.8500800000000002</v>
      </c>
      <c r="Q111" s="63">
        <f>'Data above guide'!AI213*100</f>
        <v>29.677559999999996</v>
      </c>
      <c r="R111" s="63">
        <f>'Data above guide'!AJ213*100</f>
        <v>44.769869999999997</v>
      </c>
      <c r="S111" s="63">
        <f t="shared" si="25"/>
        <v>7.5461499999999972</v>
      </c>
      <c r="T111" s="63">
        <f t="shared" si="26"/>
        <v>7.546160000000004</v>
      </c>
      <c r="V111" s="70">
        <f t="shared" si="19"/>
        <v>0</v>
      </c>
      <c r="W111" s="70">
        <f t="shared" si="20"/>
        <v>3.9999999999951186E-4</v>
      </c>
      <c r="X111" s="70">
        <f t="shared" si="21"/>
        <v>-8.699999999954855E-4</v>
      </c>
      <c r="Y111" s="70">
        <f t="shared" si="22"/>
        <v>8.8000000000221235E-4</v>
      </c>
      <c r="Z111" s="70">
        <f t="shared" si="23"/>
        <v>8.8000000000221235E-4</v>
      </c>
      <c r="AA111" s="70">
        <f t="shared" si="24"/>
        <v>8.699999999954855E-4</v>
      </c>
    </row>
    <row r="112" spans="1:27">
      <c r="A112" s="15" t="str">
        <f t="shared" si="15"/>
        <v>AboveG_2011-2015_25-44_Males_Denbighshire</v>
      </c>
      <c r="B112" s="15" t="str">
        <f t="shared" si="16"/>
        <v>Denbighshire_25-44_Males</v>
      </c>
      <c r="C112" s="15" t="s">
        <v>3</v>
      </c>
      <c r="D112" s="15" t="s">
        <v>49</v>
      </c>
      <c r="E112" s="15" t="s">
        <v>21</v>
      </c>
      <c r="F112" s="15" t="s">
        <v>77</v>
      </c>
      <c r="G112" s="63">
        <f>IFERROR(VLOOKUP($B112,'Data above guide'!$A$6:$I$61,G$1,FALSE),IFERROR(VLOOKUP($B112,'Data above guide'!$O$6:$W$33,G$1,FALSE),IFERROR(VLOOKUP($B112,'Data above guide'!$AB$6:$AJ$181,G$1,FALSE),IFERROR(VLOOKUP($B112,'Data above guide'!$AP$6:$AX$93,G$1,FALSE),IFERROR(VLOOKUP($B112,'Data above guide'!$BC$6:$BK$13,G$1,FALSE),VLOOKUP($B112,'Data above guide'!$BP$6:$BX$9,G$1,FALSE))))))*100</f>
        <v>55.593959999999996</v>
      </c>
      <c r="H112" s="63">
        <f>IFERROR(VLOOKUP($B112,'Data above guide'!$A$6:$I$61,H$1,FALSE),IFERROR(VLOOKUP($B112,'Data above guide'!$O$6:$W$33,H$1,FALSE),IFERROR(VLOOKUP($B112,'Data above guide'!$AB$6:$AJ$181,H$1,FALSE),IFERROR(VLOOKUP($B112,'Data above guide'!$AP$6:$AX$93,H$1,FALSE),IFERROR(VLOOKUP($B112,'Data above guide'!$BC$6:$BK$13,H$1,FALSE),VLOOKUP($B112,'Data above guide'!$BP$6:$BX$9,H$1,FALSE))))))*100</f>
        <v>2.7869100000000002</v>
      </c>
      <c r="I112" s="63">
        <f>IFERROR(VLOOKUP($B112,'Data above guide'!$A$6:$I$61,I$1,FALSE),IFERROR(VLOOKUP($B112,'Data above guide'!$O$6:$W$33,I$1,FALSE),IFERROR(VLOOKUP($B112,'Data above guide'!$AB$6:$AJ$181,I$1,FALSE),IFERROR(VLOOKUP($B112,'Data above guide'!$AP$6:$AX$93,I$1,FALSE),IFERROR(VLOOKUP($B112,'Data above guide'!$BC$6:$BK$13,I$1,FALSE),VLOOKUP($B112,'Data above guide'!$BP$6:$BX$9,I$1,FALSE))))))*100</f>
        <v>50.13156</v>
      </c>
      <c r="J112" s="63">
        <f>IFERROR(VLOOKUP($B112,'Data above guide'!$A$6:$I$61,J$1,FALSE),IFERROR(VLOOKUP($B112,'Data above guide'!$O$6:$W$33,J$1,FALSE),IFERROR(VLOOKUP($B112,'Data above guide'!$AB$6:$AJ$181,J$1,FALSE),IFERROR(VLOOKUP($B112,'Data above guide'!$AP$6:$AX$93,J$1,FALSE),IFERROR(VLOOKUP($B112,'Data above guide'!$BC$6:$BK$13,J$1,FALSE),VLOOKUP($B112,'Data above guide'!$BP$6:$BX$9,J$1,FALSE))))))*100</f>
        <v>61.056370000000001</v>
      </c>
      <c r="K112" s="63">
        <f t="shared" si="17"/>
        <v>5.4624100000000055</v>
      </c>
      <c r="L112" s="63">
        <f t="shared" si="18"/>
        <v>5.4623999999999953</v>
      </c>
      <c r="O112" s="63">
        <f>'Data above guide'!AG214*100</f>
        <v>55.593959999999996</v>
      </c>
      <c r="P112" s="63">
        <f>'Data above guide'!AH214*100</f>
        <v>2.7866200000000001</v>
      </c>
      <c r="Q112" s="63">
        <f>'Data above guide'!AI214*100</f>
        <v>50.132200000000005</v>
      </c>
      <c r="R112" s="63">
        <f>'Data above guide'!AJ214*100</f>
        <v>61.055729999999997</v>
      </c>
      <c r="S112" s="63">
        <f t="shared" si="25"/>
        <v>5.4617700000000013</v>
      </c>
      <c r="T112" s="63">
        <f t="shared" si="26"/>
        <v>5.4617599999999911</v>
      </c>
      <c r="V112" s="70">
        <f t="shared" si="19"/>
        <v>0</v>
      </c>
      <c r="W112" s="70">
        <f t="shared" si="20"/>
        <v>2.9000000000012349E-4</v>
      </c>
      <c r="X112" s="70">
        <f t="shared" si="21"/>
        <v>-6.4000000000419277E-4</v>
      </c>
      <c r="Y112" s="70">
        <f t="shared" si="22"/>
        <v>6.4000000000419277E-4</v>
      </c>
      <c r="Z112" s="70">
        <f t="shared" si="23"/>
        <v>6.4000000000419277E-4</v>
      </c>
      <c r="AA112" s="70">
        <f t="shared" si="24"/>
        <v>6.4000000000419277E-4</v>
      </c>
    </row>
    <row r="113" spans="1:27">
      <c r="A113" s="15" t="str">
        <f t="shared" si="15"/>
        <v>AboveG_2011-2015_45-64_Males_Denbighshire</v>
      </c>
      <c r="B113" s="15" t="str">
        <f t="shared" si="16"/>
        <v>Denbighshire_45-64_Males</v>
      </c>
      <c r="C113" s="15" t="s">
        <v>3</v>
      </c>
      <c r="D113" s="15" t="s">
        <v>50</v>
      </c>
      <c r="E113" s="15" t="s">
        <v>21</v>
      </c>
      <c r="F113" s="15" t="s">
        <v>77</v>
      </c>
      <c r="G113" s="63">
        <f>IFERROR(VLOOKUP($B113,'Data above guide'!$A$6:$I$61,G$1,FALSE),IFERROR(VLOOKUP($B113,'Data above guide'!$O$6:$W$33,G$1,FALSE),IFERROR(VLOOKUP($B113,'Data above guide'!$AB$6:$AJ$181,G$1,FALSE),IFERROR(VLOOKUP($B113,'Data above guide'!$AP$6:$AX$93,G$1,FALSE),IFERROR(VLOOKUP($B113,'Data above guide'!$BC$6:$BK$13,G$1,FALSE),VLOOKUP($B113,'Data above guide'!$BP$6:$BX$9,G$1,FALSE))))))*100</f>
        <v>53.42604</v>
      </c>
      <c r="H113" s="63">
        <f>IFERROR(VLOOKUP($B113,'Data above guide'!$A$6:$I$61,H$1,FALSE),IFERROR(VLOOKUP($B113,'Data above guide'!$O$6:$W$33,H$1,FALSE),IFERROR(VLOOKUP($B113,'Data above guide'!$AB$6:$AJ$181,H$1,FALSE),IFERROR(VLOOKUP($B113,'Data above guide'!$AP$6:$AX$93,H$1,FALSE),IFERROR(VLOOKUP($B113,'Data above guide'!$BC$6:$BK$13,H$1,FALSE),VLOOKUP($B113,'Data above guide'!$BP$6:$BX$9,H$1,FALSE))))))*100</f>
        <v>2.1429499999999999</v>
      </c>
      <c r="I113" s="63">
        <f>IFERROR(VLOOKUP($B113,'Data above guide'!$A$6:$I$61,I$1,FALSE),IFERROR(VLOOKUP($B113,'Data above guide'!$O$6:$W$33,I$1,FALSE),IFERROR(VLOOKUP($B113,'Data above guide'!$AB$6:$AJ$181,I$1,FALSE),IFERROR(VLOOKUP($B113,'Data above guide'!$AP$6:$AX$93,I$1,FALSE),IFERROR(VLOOKUP($B113,'Data above guide'!$BC$6:$BK$13,I$1,FALSE),VLOOKUP($B113,'Data above guide'!$BP$6:$BX$9,I$1,FALSE))))))*100</f>
        <v>49.2258</v>
      </c>
      <c r="J113" s="63">
        <f>IFERROR(VLOOKUP($B113,'Data above guide'!$A$6:$I$61,J$1,FALSE),IFERROR(VLOOKUP($B113,'Data above guide'!$O$6:$W$33,J$1,FALSE),IFERROR(VLOOKUP($B113,'Data above guide'!$AB$6:$AJ$181,J$1,FALSE),IFERROR(VLOOKUP($B113,'Data above guide'!$AP$6:$AX$93,J$1,FALSE),IFERROR(VLOOKUP($B113,'Data above guide'!$BC$6:$BK$13,J$1,FALSE),VLOOKUP($B113,'Data above guide'!$BP$6:$BX$9,J$1,FALSE))))))*100</f>
        <v>57.626270000000005</v>
      </c>
      <c r="K113" s="63">
        <f t="shared" si="17"/>
        <v>4.2002300000000048</v>
      </c>
      <c r="L113" s="63">
        <f t="shared" si="18"/>
        <v>4.2002400000000009</v>
      </c>
      <c r="O113" s="63">
        <f>'Data above guide'!AG215*100</f>
        <v>53.42604</v>
      </c>
      <c r="P113" s="63">
        <f>'Data above guide'!AH215*100</f>
        <v>2.1427299999999998</v>
      </c>
      <c r="Q113" s="63">
        <f>'Data above guide'!AI215*100</f>
        <v>49.226289999999999</v>
      </c>
      <c r="R113" s="63">
        <f>'Data above guide'!AJ215*100</f>
        <v>57.625790000000002</v>
      </c>
      <c r="S113" s="63">
        <f t="shared" si="25"/>
        <v>4.1997500000000016</v>
      </c>
      <c r="T113" s="63">
        <f t="shared" si="26"/>
        <v>4.1997500000000016</v>
      </c>
      <c r="V113" s="70">
        <f t="shared" si="19"/>
        <v>0</v>
      </c>
      <c r="W113" s="70">
        <f t="shared" si="20"/>
        <v>2.20000000000109E-4</v>
      </c>
      <c r="X113" s="70">
        <f t="shared" si="21"/>
        <v>-4.8999999999921329E-4</v>
      </c>
      <c r="Y113" s="70">
        <f t="shared" si="22"/>
        <v>4.8000000000314458E-4</v>
      </c>
      <c r="Z113" s="70">
        <f t="shared" si="23"/>
        <v>4.8000000000314458E-4</v>
      </c>
      <c r="AA113" s="70">
        <f t="shared" si="24"/>
        <v>4.8999999999921329E-4</v>
      </c>
    </row>
    <row r="114" spans="1:27">
      <c r="A114" s="15" t="str">
        <f t="shared" si="15"/>
        <v>AboveG_2011-2015_65+_Males_Denbighshire</v>
      </c>
      <c r="B114" s="15" t="str">
        <f t="shared" si="16"/>
        <v>Denbighshire_65+_Males</v>
      </c>
      <c r="C114" s="15" t="s">
        <v>3</v>
      </c>
      <c r="D114" s="15" t="s">
        <v>43</v>
      </c>
      <c r="E114" s="15" t="s">
        <v>21</v>
      </c>
      <c r="F114" s="15" t="s">
        <v>77</v>
      </c>
      <c r="G114" s="63">
        <f>IFERROR(VLOOKUP($B114,'Data above guide'!$A$6:$I$61,G$1,FALSE),IFERROR(VLOOKUP($B114,'Data above guide'!$O$6:$W$33,G$1,FALSE),IFERROR(VLOOKUP($B114,'Data above guide'!$AB$6:$AJ$181,G$1,FALSE),IFERROR(VLOOKUP($B114,'Data above guide'!$AP$6:$AX$93,G$1,FALSE),IFERROR(VLOOKUP($B114,'Data above guide'!$BC$6:$BK$13,G$1,FALSE),VLOOKUP($B114,'Data above guide'!$BP$6:$BX$9,G$1,FALSE))))))*100</f>
        <v>29.250080000000001</v>
      </c>
      <c r="H114" s="63">
        <f>IFERROR(VLOOKUP($B114,'Data above guide'!$A$6:$I$61,H$1,FALSE),IFERROR(VLOOKUP($B114,'Data above guide'!$O$6:$W$33,H$1,FALSE),IFERROR(VLOOKUP($B114,'Data above guide'!$AB$6:$AJ$181,H$1,FALSE),IFERROR(VLOOKUP($B114,'Data above guide'!$AP$6:$AX$93,H$1,FALSE),IFERROR(VLOOKUP($B114,'Data above guide'!$BC$6:$BK$13,H$1,FALSE),VLOOKUP($B114,'Data above guide'!$BP$6:$BX$9,H$1,FALSE))))))*100</f>
        <v>2.18411</v>
      </c>
      <c r="I114" s="63">
        <f>IFERROR(VLOOKUP($B114,'Data above guide'!$A$6:$I$61,I$1,FALSE),IFERROR(VLOOKUP($B114,'Data above guide'!$O$6:$W$33,I$1,FALSE),IFERROR(VLOOKUP($B114,'Data above guide'!$AB$6:$AJ$181,I$1,FALSE),IFERROR(VLOOKUP($B114,'Data above guide'!$AP$6:$AX$93,I$1,FALSE),IFERROR(VLOOKUP($B114,'Data above guide'!$BC$6:$BK$13,I$1,FALSE),VLOOKUP($B114,'Data above guide'!$BP$6:$BX$9,I$1,FALSE))))))*100</f>
        <v>24.969179999999998</v>
      </c>
      <c r="J114" s="63">
        <f>IFERROR(VLOOKUP($B114,'Data above guide'!$A$6:$I$61,J$1,FALSE),IFERROR(VLOOKUP($B114,'Data above guide'!$O$6:$W$33,J$1,FALSE),IFERROR(VLOOKUP($B114,'Data above guide'!$AB$6:$AJ$181,J$1,FALSE),IFERROR(VLOOKUP($B114,'Data above guide'!$AP$6:$AX$93,J$1,FALSE),IFERROR(VLOOKUP($B114,'Data above guide'!$BC$6:$BK$13,J$1,FALSE),VLOOKUP($B114,'Data above guide'!$BP$6:$BX$9,J$1,FALSE))))))*100</f>
        <v>33.53098</v>
      </c>
      <c r="K114" s="63">
        <f t="shared" si="17"/>
        <v>4.280899999999999</v>
      </c>
      <c r="L114" s="63">
        <f t="shared" si="18"/>
        <v>4.2809000000000026</v>
      </c>
      <c r="O114" s="63">
        <f>'Data above guide'!AG216*100</f>
        <v>29.250080000000001</v>
      </c>
      <c r="P114" s="63">
        <f>'Data above guide'!AH216*100</f>
        <v>2.1838799999999998</v>
      </c>
      <c r="Q114" s="63">
        <f>'Data above guide'!AI216*100</f>
        <v>24.96968</v>
      </c>
      <c r="R114" s="63">
        <f>'Data above guide'!AJ216*100</f>
        <v>33.53049</v>
      </c>
      <c r="S114" s="63">
        <f t="shared" si="25"/>
        <v>4.2804099999999998</v>
      </c>
      <c r="T114" s="63">
        <f t="shared" si="26"/>
        <v>4.2804000000000002</v>
      </c>
      <c r="V114" s="70">
        <f t="shared" si="19"/>
        <v>0</v>
      </c>
      <c r="W114" s="70">
        <f t="shared" si="20"/>
        <v>2.3000000000017451E-4</v>
      </c>
      <c r="X114" s="70">
        <f t="shared" si="21"/>
        <v>-5.0000000000238742E-4</v>
      </c>
      <c r="Y114" s="70">
        <f t="shared" si="22"/>
        <v>4.8999999999921329E-4</v>
      </c>
      <c r="Z114" s="70">
        <f t="shared" si="23"/>
        <v>4.8999999999921329E-4</v>
      </c>
      <c r="AA114" s="70">
        <f t="shared" si="24"/>
        <v>5.0000000000238742E-4</v>
      </c>
    </row>
    <row r="115" spans="1:27">
      <c r="A115" s="15" t="str">
        <f t="shared" si="15"/>
        <v>AboveG_2011-2015_16-24_Females_Denbighshire</v>
      </c>
      <c r="B115" s="15" t="str">
        <f t="shared" si="16"/>
        <v>Denbighshire_16-24_Females</v>
      </c>
      <c r="C115" s="15" t="s">
        <v>3</v>
      </c>
      <c r="D115" s="15" t="s">
        <v>48</v>
      </c>
      <c r="E115" s="15" t="s">
        <v>120</v>
      </c>
      <c r="F115" s="15" t="s">
        <v>77</v>
      </c>
      <c r="G115" s="63">
        <f>IFERROR(VLOOKUP($B115,'Data above guide'!$A$6:$I$61,G$1,FALSE),IFERROR(VLOOKUP($B115,'Data above guide'!$O$6:$W$33,G$1,FALSE),IFERROR(VLOOKUP($B115,'Data above guide'!$AB$6:$AJ$181,G$1,FALSE),IFERROR(VLOOKUP($B115,'Data above guide'!$AP$6:$AX$93,G$1,FALSE),IFERROR(VLOOKUP($B115,'Data above guide'!$BC$6:$BK$13,G$1,FALSE),VLOOKUP($B115,'Data above guide'!$BP$6:$BX$9,G$1,FALSE))))))*100</f>
        <v>38.855250000000005</v>
      </c>
      <c r="H115" s="63">
        <f>IFERROR(VLOOKUP($B115,'Data above guide'!$A$6:$I$61,H$1,FALSE),IFERROR(VLOOKUP($B115,'Data above guide'!$O$6:$W$33,H$1,FALSE),IFERROR(VLOOKUP($B115,'Data above guide'!$AB$6:$AJ$181,H$1,FALSE),IFERROR(VLOOKUP($B115,'Data above guide'!$AP$6:$AX$93,H$1,FALSE),IFERROR(VLOOKUP($B115,'Data above guide'!$BC$6:$BK$13,H$1,FALSE),VLOOKUP($B115,'Data above guide'!$BP$6:$BX$9,H$1,FALSE))))))*100</f>
        <v>4.1480299999999994</v>
      </c>
      <c r="I115" s="63">
        <f>IFERROR(VLOOKUP($B115,'Data above guide'!$A$6:$I$61,I$1,FALSE),IFERROR(VLOOKUP($B115,'Data above guide'!$O$6:$W$33,I$1,FALSE),IFERROR(VLOOKUP($B115,'Data above guide'!$AB$6:$AJ$181,I$1,FALSE),IFERROR(VLOOKUP($B115,'Data above guide'!$AP$6:$AX$93,I$1,FALSE),IFERROR(VLOOKUP($B115,'Data above guide'!$BC$6:$BK$13,I$1,FALSE),VLOOKUP($B115,'Data above guide'!$BP$6:$BX$9,I$1,FALSE))))))*100</f>
        <v>30.725029999999997</v>
      </c>
      <c r="J115" s="63">
        <f>IFERROR(VLOOKUP($B115,'Data above guide'!$A$6:$I$61,J$1,FALSE),IFERROR(VLOOKUP($B115,'Data above guide'!$O$6:$W$33,J$1,FALSE),IFERROR(VLOOKUP($B115,'Data above guide'!$AB$6:$AJ$181,J$1,FALSE),IFERROR(VLOOKUP($B115,'Data above guide'!$AP$6:$AX$93,J$1,FALSE),IFERROR(VLOOKUP($B115,'Data above guide'!$BC$6:$BK$13,J$1,FALSE),VLOOKUP($B115,'Data above guide'!$BP$6:$BX$9,J$1,FALSE))))))*100</f>
        <v>46.985480000000003</v>
      </c>
      <c r="K115" s="63">
        <f t="shared" si="17"/>
        <v>8.1302299999999974</v>
      </c>
      <c r="L115" s="63">
        <f t="shared" si="18"/>
        <v>8.1302200000000084</v>
      </c>
      <c r="O115" s="63">
        <f>'Data above guide'!AG217*100</f>
        <v>38.855250000000005</v>
      </c>
      <c r="P115" s="63">
        <f>'Data above guide'!AH217*100</f>
        <v>4.1475900000000001</v>
      </c>
      <c r="Q115" s="63">
        <f>'Data above guide'!AI217*100</f>
        <v>30.725980000000003</v>
      </c>
      <c r="R115" s="63">
        <f>'Data above guide'!AJ217*100</f>
        <v>46.984529999999999</v>
      </c>
      <c r="S115" s="63">
        <f t="shared" si="25"/>
        <v>8.1292799999999943</v>
      </c>
      <c r="T115" s="63">
        <f t="shared" si="26"/>
        <v>8.1292700000000018</v>
      </c>
      <c r="V115" s="70">
        <f t="shared" si="19"/>
        <v>0</v>
      </c>
      <c r="W115" s="70">
        <f t="shared" si="20"/>
        <v>4.3999999999932982E-4</v>
      </c>
      <c r="X115" s="70">
        <f t="shared" si="21"/>
        <v>-9.5000000000666773E-4</v>
      </c>
      <c r="Y115" s="70">
        <f t="shared" si="22"/>
        <v>9.5000000000311502E-4</v>
      </c>
      <c r="Z115" s="70">
        <f t="shared" si="23"/>
        <v>9.5000000000311502E-4</v>
      </c>
      <c r="AA115" s="70">
        <f t="shared" si="24"/>
        <v>9.5000000000666773E-4</v>
      </c>
    </row>
    <row r="116" spans="1:27">
      <c r="A116" s="15" t="str">
        <f t="shared" si="15"/>
        <v>AboveG_2011-2015_25-44_Females_Denbighshire</v>
      </c>
      <c r="B116" s="15" t="str">
        <f t="shared" si="16"/>
        <v>Denbighshire_25-44_Females</v>
      </c>
      <c r="C116" s="15" t="s">
        <v>3</v>
      </c>
      <c r="D116" s="15" t="s">
        <v>49</v>
      </c>
      <c r="E116" s="15" t="s">
        <v>120</v>
      </c>
      <c r="F116" s="15" t="s">
        <v>77</v>
      </c>
      <c r="G116" s="63">
        <f>IFERROR(VLOOKUP($B116,'Data above guide'!$A$6:$I$61,G$1,FALSE),IFERROR(VLOOKUP($B116,'Data above guide'!$O$6:$W$33,G$1,FALSE),IFERROR(VLOOKUP($B116,'Data above guide'!$AB$6:$AJ$181,G$1,FALSE),IFERROR(VLOOKUP($B116,'Data above guide'!$AP$6:$AX$93,G$1,FALSE),IFERROR(VLOOKUP($B116,'Data above guide'!$BC$6:$BK$13,G$1,FALSE),VLOOKUP($B116,'Data above guide'!$BP$6:$BX$9,G$1,FALSE))))))*100</f>
        <v>41.038319999999999</v>
      </c>
      <c r="H116" s="63">
        <f>IFERROR(VLOOKUP($B116,'Data above guide'!$A$6:$I$61,H$1,FALSE),IFERROR(VLOOKUP($B116,'Data above guide'!$O$6:$W$33,H$1,FALSE),IFERROR(VLOOKUP($B116,'Data above guide'!$AB$6:$AJ$181,H$1,FALSE),IFERROR(VLOOKUP($B116,'Data above guide'!$AP$6:$AX$93,H$1,FALSE),IFERROR(VLOOKUP($B116,'Data above guide'!$BC$6:$BK$13,H$1,FALSE),VLOOKUP($B116,'Data above guide'!$BP$6:$BX$9,H$1,FALSE))))))*100</f>
        <v>2.4013900000000001</v>
      </c>
      <c r="I116" s="63">
        <f>IFERROR(VLOOKUP($B116,'Data above guide'!$A$6:$I$61,I$1,FALSE),IFERROR(VLOOKUP($B116,'Data above guide'!$O$6:$W$33,I$1,FALSE),IFERROR(VLOOKUP($B116,'Data above guide'!$AB$6:$AJ$181,I$1,FALSE),IFERROR(VLOOKUP($B116,'Data above guide'!$AP$6:$AX$93,I$1,FALSE),IFERROR(VLOOKUP($B116,'Data above guide'!$BC$6:$BK$13,I$1,FALSE),VLOOKUP($B116,'Data above guide'!$BP$6:$BX$9,I$1,FALSE))))))*100</f>
        <v>36.331530000000001</v>
      </c>
      <c r="J116" s="63">
        <f>IFERROR(VLOOKUP($B116,'Data above guide'!$A$6:$I$61,J$1,FALSE),IFERROR(VLOOKUP($B116,'Data above guide'!$O$6:$W$33,J$1,FALSE),IFERROR(VLOOKUP($B116,'Data above guide'!$AB$6:$AJ$181,J$1,FALSE),IFERROR(VLOOKUP($B116,'Data above guide'!$AP$6:$AX$93,J$1,FALSE),IFERROR(VLOOKUP($B116,'Data above guide'!$BC$6:$BK$13,J$1,FALSE),VLOOKUP($B116,'Data above guide'!$BP$6:$BX$9,J$1,FALSE))))))*100</f>
        <v>45.745100000000001</v>
      </c>
      <c r="K116" s="63">
        <f t="shared" si="17"/>
        <v>4.706780000000002</v>
      </c>
      <c r="L116" s="63">
        <f t="shared" si="18"/>
        <v>4.706789999999998</v>
      </c>
      <c r="O116" s="63">
        <f>'Data above guide'!AG218*100</f>
        <v>41.038319999999999</v>
      </c>
      <c r="P116" s="63">
        <f>'Data above guide'!AH218*100</f>
        <v>2.4011399999999998</v>
      </c>
      <c r="Q116" s="63">
        <f>'Data above guide'!AI218*100</f>
        <v>36.332079999999998</v>
      </c>
      <c r="R116" s="63">
        <f>'Data above guide'!AJ218*100</f>
        <v>45.744550000000004</v>
      </c>
      <c r="S116" s="63">
        <f t="shared" si="25"/>
        <v>4.706230000000005</v>
      </c>
      <c r="T116" s="63">
        <f t="shared" si="26"/>
        <v>4.7062400000000011</v>
      </c>
      <c r="V116" s="70">
        <f t="shared" si="19"/>
        <v>0</v>
      </c>
      <c r="W116" s="70">
        <f t="shared" si="20"/>
        <v>2.5000000000030553E-4</v>
      </c>
      <c r="X116" s="70">
        <f t="shared" si="21"/>
        <v>-5.4999999999694182E-4</v>
      </c>
      <c r="Y116" s="70">
        <f t="shared" si="22"/>
        <v>5.4999999999694182E-4</v>
      </c>
      <c r="Z116" s="70">
        <f t="shared" si="23"/>
        <v>5.4999999999694182E-4</v>
      </c>
      <c r="AA116" s="70">
        <f t="shared" si="24"/>
        <v>5.4999999999694182E-4</v>
      </c>
    </row>
    <row r="117" spans="1:27">
      <c r="A117" s="15" t="str">
        <f t="shared" si="15"/>
        <v>AboveG_2011-2015_45-64_Females_Denbighshire</v>
      </c>
      <c r="B117" s="15" t="str">
        <f t="shared" si="16"/>
        <v>Denbighshire_45-64_Females</v>
      </c>
      <c r="C117" s="15" t="s">
        <v>3</v>
      </c>
      <c r="D117" s="15" t="s">
        <v>50</v>
      </c>
      <c r="E117" s="15" t="s">
        <v>120</v>
      </c>
      <c r="F117" s="15" t="s">
        <v>77</v>
      </c>
      <c r="G117" s="63">
        <f>IFERROR(VLOOKUP($B117,'Data above guide'!$A$6:$I$61,G$1,FALSE),IFERROR(VLOOKUP($B117,'Data above guide'!$O$6:$W$33,G$1,FALSE),IFERROR(VLOOKUP($B117,'Data above guide'!$AB$6:$AJ$181,G$1,FALSE),IFERROR(VLOOKUP($B117,'Data above guide'!$AP$6:$AX$93,G$1,FALSE),IFERROR(VLOOKUP($B117,'Data above guide'!$BC$6:$BK$13,G$1,FALSE),VLOOKUP($B117,'Data above guide'!$BP$6:$BX$9,G$1,FALSE))))))*100</f>
        <v>44.432290000000002</v>
      </c>
      <c r="H117" s="63">
        <f>IFERROR(VLOOKUP($B117,'Data above guide'!$A$6:$I$61,H$1,FALSE),IFERROR(VLOOKUP($B117,'Data above guide'!$O$6:$W$33,H$1,FALSE),IFERROR(VLOOKUP($B117,'Data above guide'!$AB$6:$AJ$181,H$1,FALSE),IFERROR(VLOOKUP($B117,'Data above guide'!$AP$6:$AX$93,H$1,FALSE),IFERROR(VLOOKUP($B117,'Data above guide'!$BC$6:$BK$13,H$1,FALSE),VLOOKUP($B117,'Data above guide'!$BP$6:$BX$9,H$1,FALSE))))))*100</f>
        <v>2.0945900000000002</v>
      </c>
      <c r="I117" s="63">
        <f>IFERROR(VLOOKUP($B117,'Data above guide'!$A$6:$I$61,I$1,FALSE),IFERROR(VLOOKUP($B117,'Data above guide'!$O$6:$W$33,I$1,FALSE),IFERROR(VLOOKUP($B117,'Data above guide'!$AB$6:$AJ$181,I$1,FALSE),IFERROR(VLOOKUP($B117,'Data above guide'!$AP$6:$AX$93,I$1,FALSE),IFERROR(VLOOKUP($B117,'Data above guide'!$BC$6:$BK$13,I$1,FALSE),VLOOKUP($B117,'Data above guide'!$BP$6:$BX$9,I$1,FALSE))))))*100</f>
        <v>40.32685</v>
      </c>
      <c r="J117" s="63">
        <f>IFERROR(VLOOKUP($B117,'Data above guide'!$A$6:$I$61,J$1,FALSE),IFERROR(VLOOKUP($B117,'Data above guide'!$O$6:$W$33,J$1,FALSE),IFERROR(VLOOKUP($B117,'Data above guide'!$AB$6:$AJ$181,J$1,FALSE),IFERROR(VLOOKUP($B117,'Data above guide'!$AP$6:$AX$93,J$1,FALSE),IFERROR(VLOOKUP($B117,'Data above guide'!$BC$6:$BK$13,J$1,FALSE),VLOOKUP($B117,'Data above guide'!$BP$6:$BX$9,J$1,FALSE))))))*100</f>
        <v>48.53772</v>
      </c>
      <c r="K117" s="63">
        <f t="shared" si="17"/>
        <v>4.1054299999999984</v>
      </c>
      <c r="L117" s="63">
        <f t="shared" si="18"/>
        <v>4.1054400000000015</v>
      </c>
      <c r="O117" s="63">
        <f>'Data above guide'!AG219*100</f>
        <v>44.432290000000002</v>
      </c>
      <c r="P117" s="63">
        <f>'Data above guide'!AH219*100</f>
        <v>2.0943700000000001</v>
      </c>
      <c r="Q117" s="63">
        <f>'Data above guide'!AI219*100</f>
        <v>40.327330000000003</v>
      </c>
      <c r="R117" s="63">
        <f>'Data above guide'!AJ219*100</f>
        <v>48.53725</v>
      </c>
      <c r="S117" s="63">
        <f t="shared" si="25"/>
        <v>4.1049599999999984</v>
      </c>
      <c r="T117" s="63">
        <f t="shared" si="26"/>
        <v>4.1049599999999984</v>
      </c>
      <c r="V117" s="70">
        <f t="shared" si="19"/>
        <v>0</v>
      </c>
      <c r="W117" s="70">
        <f t="shared" si="20"/>
        <v>2.20000000000109E-4</v>
      </c>
      <c r="X117" s="70">
        <f t="shared" si="21"/>
        <v>-4.8000000000314458E-4</v>
      </c>
      <c r="Y117" s="70">
        <f t="shared" si="22"/>
        <v>4.6999999999997044E-4</v>
      </c>
      <c r="Z117" s="70">
        <f t="shared" si="23"/>
        <v>4.6999999999997044E-4</v>
      </c>
      <c r="AA117" s="70">
        <f t="shared" si="24"/>
        <v>4.8000000000314458E-4</v>
      </c>
    </row>
    <row r="118" spans="1:27">
      <c r="A118" s="15" t="str">
        <f t="shared" si="15"/>
        <v>AboveG_2011-2015_65+_Females_Denbighshire</v>
      </c>
      <c r="B118" s="15" t="str">
        <f t="shared" si="16"/>
        <v>Denbighshire_65+_Females</v>
      </c>
      <c r="C118" s="15" t="s">
        <v>3</v>
      </c>
      <c r="D118" s="15" t="s">
        <v>43</v>
      </c>
      <c r="E118" s="15" t="s">
        <v>120</v>
      </c>
      <c r="F118" s="15" t="s">
        <v>77</v>
      </c>
      <c r="G118" s="63">
        <f>IFERROR(VLOOKUP($B118,'Data above guide'!$A$6:$I$61,G$1,FALSE),IFERROR(VLOOKUP($B118,'Data above guide'!$O$6:$W$33,G$1,FALSE),IFERROR(VLOOKUP($B118,'Data above guide'!$AB$6:$AJ$181,G$1,FALSE),IFERROR(VLOOKUP($B118,'Data above guide'!$AP$6:$AX$93,G$1,FALSE),IFERROR(VLOOKUP($B118,'Data above guide'!$BC$6:$BK$13,G$1,FALSE),VLOOKUP($B118,'Data above guide'!$BP$6:$BX$9,G$1,FALSE))))))*100</f>
        <v>19.130839999999999</v>
      </c>
      <c r="H118" s="63">
        <f>IFERROR(VLOOKUP($B118,'Data above guide'!$A$6:$I$61,H$1,FALSE),IFERROR(VLOOKUP($B118,'Data above guide'!$O$6:$W$33,H$1,FALSE),IFERROR(VLOOKUP($B118,'Data above guide'!$AB$6:$AJ$181,H$1,FALSE),IFERROR(VLOOKUP($B118,'Data above guide'!$AP$6:$AX$93,H$1,FALSE),IFERROR(VLOOKUP($B118,'Data above guide'!$BC$6:$BK$13,H$1,FALSE),VLOOKUP($B118,'Data above guide'!$BP$6:$BX$9,H$1,FALSE))))))*100</f>
        <v>1.7275400000000001</v>
      </c>
      <c r="I118" s="63">
        <f>IFERROR(VLOOKUP($B118,'Data above guide'!$A$6:$I$61,I$1,FALSE),IFERROR(VLOOKUP($B118,'Data above guide'!$O$6:$W$33,I$1,FALSE),IFERROR(VLOOKUP($B118,'Data above guide'!$AB$6:$AJ$181,I$1,FALSE),IFERROR(VLOOKUP($B118,'Data above guide'!$AP$6:$AX$93,I$1,FALSE),IFERROR(VLOOKUP($B118,'Data above guide'!$BC$6:$BK$13,I$1,FALSE),VLOOKUP($B118,'Data above guide'!$BP$6:$BX$9,I$1,FALSE))))))*100</f>
        <v>15.744830000000002</v>
      </c>
      <c r="J118" s="63">
        <f>IFERROR(VLOOKUP($B118,'Data above guide'!$A$6:$I$61,J$1,FALSE),IFERROR(VLOOKUP($B118,'Data above guide'!$O$6:$W$33,J$1,FALSE),IFERROR(VLOOKUP($B118,'Data above guide'!$AB$6:$AJ$181,J$1,FALSE),IFERROR(VLOOKUP($B118,'Data above guide'!$AP$6:$AX$93,J$1,FALSE),IFERROR(VLOOKUP($B118,'Data above guide'!$BC$6:$BK$13,J$1,FALSE),VLOOKUP($B118,'Data above guide'!$BP$6:$BX$9,J$1,FALSE))))))*100</f>
        <v>22.516849999999998</v>
      </c>
      <c r="K118" s="63">
        <f t="shared" si="17"/>
        <v>3.3860099999999989</v>
      </c>
      <c r="L118" s="63">
        <f t="shared" si="18"/>
        <v>3.3860099999999971</v>
      </c>
      <c r="O118" s="63">
        <f>'Data above guide'!AG220*100</f>
        <v>19.130839999999999</v>
      </c>
      <c r="P118" s="63">
        <f>'Data above guide'!AH220*100</f>
        <v>1.7273500000000002</v>
      </c>
      <c r="Q118" s="63">
        <f>'Data above guide'!AI220*100</f>
        <v>15.745229999999999</v>
      </c>
      <c r="R118" s="63">
        <f>'Data above guide'!AJ220*100</f>
        <v>22.516449999999999</v>
      </c>
      <c r="S118" s="63">
        <f t="shared" si="25"/>
        <v>3.3856099999999998</v>
      </c>
      <c r="T118" s="63">
        <f t="shared" si="26"/>
        <v>3.3856099999999998</v>
      </c>
      <c r="V118" s="70">
        <f t="shared" si="19"/>
        <v>0</v>
      </c>
      <c r="W118" s="70">
        <f t="shared" si="20"/>
        <v>1.8999999999991246E-4</v>
      </c>
      <c r="X118" s="70">
        <f t="shared" si="21"/>
        <v>-3.9999999999729141E-4</v>
      </c>
      <c r="Y118" s="70">
        <f t="shared" si="22"/>
        <v>3.9999999999906777E-4</v>
      </c>
      <c r="Z118" s="70">
        <f t="shared" si="23"/>
        <v>3.9999999999906777E-4</v>
      </c>
      <c r="AA118" s="70">
        <f t="shared" si="24"/>
        <v>3.9999999999729141E-4</v>
      </c>
    </row>
    <row r="119" spans="1:27">
      <c r="A119" s="15" t="str">
        <f t="shared" si="15"/>
        <v>AboveG_2011-2015_16-24_Males_Flintshire</v>
      </c>
      <c r="B119" s="15" t="str">
        <f t="shared" si="16"/>
        <v>Flintshire_16-24_Males</v>
      </c>
      <c r="C119" s="15" t="s">
        <v>4</v>
      </c>
      <c r="D119" s="15" t="s">
        <v>48</v>
      </c>
      <c r="E119" s="15" t="s">
        <v>21</v>
      </c>
      <c r="F119" s="15" t="s">
        <v>77</v>
      </c>
      <c r="G119" s="63">
        <f>IFERROR(VLOOKUP($B119,'Data above guide'!$A$6:$I$61,G$1,FALSE),IFERROR(VLOOKUP($B119,'Data above guide'!$O$6:$W$33,G$1,FALSE),IFERROR(VLOOKUP($B119,'Data above guide'!$AB$6:$AJ$181,G$1,FALSE),IFERROR(VLOOKUP($B119,'Data above guide'!$AP$6:$AX$93,G$1,FALSE),IFERROR(VLOOKUP($B119,'Data above guide'!$BC$6:$BK$13,G$1,FALSE),VLOOKUP($B119,'Data above guide'!$BP$6:$BX$9,G$1,FALSE))))))*100</f>
        <v>40.606189999999998</v>
      </c>
      <c r="H119" s="63">
        <f>IFERROR(VLOOKUP($B119,'Data above guide'!$A$6:$I$61,H$1,FALSE),IFERROR(VLOOKUP($B119,'Data above guide'!$O$6:$W$33,H$1,FALSE),IFERROR(VLOOKUP($B119,'Data above guide'!$AB$6:$AJ$181,H$1,FALSE),IFERROR(VLOOKUP($B119,'Data above guide'!$AP$6:$AX$93,H$1,FALSE),IFERROR(VLOOKUP($B119,'Data above guide'!$BC$6:$BK$13,H$1,FALSE),VLOOKUP($B119,'Data above guide'!$BP$6:$BX$9,H$1,FALSE))))))*100</f>
        <v>3.81169</v>
      </c>
      <c r="I119" s="63">
        <f>IFERROR(VLOOKUP($B119,'Data above guide'!$A$6:$I$61,I$1,FALSE),IFERROR(VLOOKUP($B119,'Data above guide'!$O$6:$W$33,I$1,FALSE),IFERROR(VLOOKUP($B119,'Data above guide'!$AB$6:$AJ$181,I$1,FALSE),IFERROR(VLOOKUP($B119,'Data above guide'!$AP$6:$AX$93,I$1,FALSE),IFERROR(VLOOKUP($B119,'Data above guide'!$BC$6:$BK$13,I$1,FALSE),VLOOKUP($B119,'Data above guide'!$BP$6:$BX$9,I$1,FALSE))))))*100</f>
        <v>33.135199999999998</v>
      </c>
      <c r="J119" s="63">
        <f>IFERROR(VLOOKUP($B119,'Data above guide'!$A$6:$I$61,J$1,FALSE),IFERROR(VLOOKUP($B119,'Data above guide'!$O$6:$W$33,J$1,FALSE),IFERROR(VLOOKUP($B119,'Data above guide'!$AB$6:$AJ$181,J$1,FALSE),IFERROR(VLOOKUP($B119,'Data above guide'!$AP$6:$AX$93,J$1,FALSE),IFERROR(VLOOKUP($B119,'Data above guide'!$BC$6:$BK$13,J$1,FALSE),VLOOKUP($B119,'Data above guide'!$BP$6:$BX$9,J$1,FALSE))))))*100</f>
        <v>48.077180000000006</v>
      </c>
      <c r="K119" s="63">
        <f t="shared" si="17"/>
        <v>7.4709900000000076</v>
      </c>
      <c r="L119" s="63">
        <f t="shared" si="18"/>
        <v>7.4709900000000005</v>
      </c>
      <c r="O119" s="63">
        <f>'Data above guide'!AG221*100</f>
        <v>40.606189999999998</v>
      </c>
      <c r="P119" s="63">
        <f>'Data above guide'!AH221*100</f>
        <v>3.81128</v>
      </c>
      <c r="Q119" s="63">
        <f>'Data above guide'!AI221*100</f>
        <v>33.136070000000004</v>
      </c>
      <c r="R119" s="63">
        <f>'Data above guide'!AJ221*100</f>
        <v>48.076299999999996</v>
      </c>
      <c r="S119" s="63">
        <f t="shared" si="25"/>
        <v>7.4701099999999983</v>
      </c>
      <c r="T119" s="63">
        <f t="shared" si="26"/>
        <v>7.4701199999999943</v>
      </c>
      <c r="V119" s="70">
        <f t="shared" si="19"/>
        <v>0</v>
      </c>
      <c r="W119" s="70">
        <f t="shared" si="20"/>
        <v>4.1000000000002146E-4</v>
      </c>
      <c r="X119" s="70">
        <f t="shared" si="21"/>
        <v>-8.7000000000614364E-4</v>
      </c>
      <c r="Y119" s="70">
        <f t="shared" si="22"/>
        <v>8.8000000000931777E-4</v>
      </c>
      <c r="Z119" s="70">
        <f t="shared" si="23"/>
        <v>8.8000000000931777E-4</v>
      </c>
      <c r="AA119" s="70">
        <f t="shared" si="24"/>
        <v>8.7000000000614364E-4</v>
      </c>
    </row>
    <row r="120" spans="1:27">
      <c r="A120" s="15" t="str">
        <f t="shared" si="15"/>
        <v>AboveG_2011-2015_25-44_Males_Flintshire</v>
      </c>
      <c r="B120" s="15" t="str">
        <f t="shared" si="16"/>
        <v>Flintshire_25-44_Males</v>
      </c>
      <c r="C120" s="15" t="s">
        <v>4</v>
      </c>
      <c r="D120" s="15" t="s">
        <v>49</v>
      </c>
      <c r="E120" s="15" t="s">
        <v>21</v>
      </c>
      <c r="F120" s="15" t="s">
        <v>77</v>
      </c>
      <c r="G120" s="63">
        <f>IFERROR(VLOOKUP($B120,'Data above guide'!$A$6:$I$61,G$1,FALSE),IFERROR(VLOOKUP($B120,'Data above guide'!$O$6:$W$33,G$1,FALSE),IFERROR(VLOOKUP($B120,'Data above guide'!$AB$6:$AJ$181,G$1,FALSE),IFERROR(VLOOKUP($B120,'Data above guide'!$AP$6:$AX$93,G$1,FALSE),IFERROR(VLOOKUP($B120,'Data above guide'!$BC$6:$BK$13,G$1,FALSE),VLOOKUP($B120,'Data above guide'!$BP$6:$BX$9,G$1,FALSE))))))*100</f>
        <v>58.761369999999999</v>
      </c>
      <c r="H120" s="63">
        <f>IFERROR(VLOOKUP($B120,'Data above guide'!$A$6:$I$61,H$1,FALSE),IFERROR(VLOOKUP($B120,'Data above guide'!$O$6:$W$33,H$1,FALSE),IFERROR(VLOOKUP($B120,'Data above guide'!$AB$6:$AJ$181,H$1,FALSE),IFERROR(VLOOKUP($B120,'Data above guide'!$AP$6:$AX$93,H$1,FALSE),IFERROR(VLOOKUP($B120,'Data above guide'!$BC$6:$BK$13,H$1,FALSE),VLOOKUP($B120,'Data above guide'!$BP$6:$BX$9,H$1,FALSE))))))*100</f>
        <v>2.5112900000000002</v>
      </c>
      <c r="I120" s="63">
        <f>IFERROR(VLOOKUP($B120,'Data above guide'!$A$6:$I$61,I$1,FALSE),IFERROR(VLOOKUP($B120,'Data above guide'!$O$6:$W$33,I$1,FALSE),IFERROR(VLOOKUP($B120,'Data above guide'!$AB$6:$AJ$181,I$1,FALSE),IFERROR(VLOOKUP($B120,'Data above guide'!$AP$6:$AX$93,I$1,FALSE),IFERROR(VLOOKUP($B120,'Data above guide'!$BC$6:$BK$13,I$1,FALSE),VLOOKUP($B120,'Data above guide'!$BP$6:$BX$9,I$1,FALSE))))))*100</f>
        <v>53.839170000000003</v>
      </c>
      <c r="J120" s="63">
        <f>IFERROR(VLOOKUP($B120,'Data above guide'!$A$6:$I$61,J$1,FALSE),IFERROR(VLOOKUP($B120,'Data above guide'!$O$6:$W$33,J$1,FALSE),IFERROR(VLOOKUP($B120,'Data above guide'!$AB$6:$AJ$181,J$1,FALSE),IFERROR(VLOOKUP($B120,'Data above guide'!$AP$6:$AX$93,J$1,FALSE),IFERROR(VLOOKUP($B120,'Data above guide'!$BC$6:$BK$13,J$1,FALSE),VLOOKUP($B120,'Data above guide'!$BP$6:$BX$9,J$1,FALSE))))))*100</f>
        <v>63.683559999999993</v>
      </c>
      <c r="K120" s="63">
        <f t="shared" si="17"/>
        <v>4.9221899999999934</v>
      </c>
      <c r="L120" s="63">
        <f t="shared" si="18"/>
        <v>4.9221999999999966</v>
      </c>
      <c r="O120" s="63">
        <f>'Data above guide'!AG222*100</f>
        <v>58.761369999999999</v>
      </c>
      <c r="P120" s="63">
        <f>'Data above guide'!AH222*100</f>
        <v>2.5110299999999999</v>
      </c>
      <c r="Q120" s="63">
        <f>'Data above guide'!AI222*100</f>
        <v>53.839749999999995</v>
      </c>
      <c r="R120" s="63">
        <f>'Data above guide'!AJ222*100</f>
        <v>63.682980000000001</v>
      </c>
      <c r="S120" s="63">
        <f t="shared" si="25"/>
        <v>4.9216100000000012</v>
      </c>
      <c r="T120" s="63">
        <f t="shared" si="26"/>
        <v>4.9216200000000043</v>
      </c>
      <c r="V120" s="70">
        <f t="shared" si="19"/>
        <v>0</v>
      </c>
      <c r="W120" s="70">
        <f t="shared" si="20"/>
        <v>2.6000000000037105E-4</v>
      </c>
      <c r="X120" s="70">
        <f t="shared" si="21"/>
        <v>-5.7999999999225338E-4</v>
      </c>
      <c r="Y120" s="70">
        <f t="shared" si="22"/>
        <v>5.7999999999225338E-4</v>
      </c>
      <c r="Z120" s="70">
        <f t="shared" si="23"/>
        <v>5.7999999999225338E-4</v>
      </c>
      <c r="AA120" s="70">
        <f t="shared" si="24"/>
        <v>5.7999999999225338E-4</v>
      </c>
    </row>
    <row r="121" spans="1:27">
      <c r="A121" s="15" t="str">
        <f t="shared" si="15"/>
        <v>AboveG_2011-2015_45-64_Males_Flintshire</v>
      </c>
      <c r="B121" s="15" t="str">
        <f t="shared" si="16"/>
        <v>Flintshire_45-64_Males</v>
      </c>
      <c r="C121" s="15" t="s">
        <v>4</v>
      </c>
      <c r="D121" s="15" t="s">
        <v>50</v>
      </c>
      <c r="E121" s="15" t="s">
        <v>21</v>
      </c>
      <c r="F121" s="15" t="s">
        <v>77</v>
      </c>
      <c r="G121" s="63">
        <f>IFERROR(VLOOKUP($B121,'Data above guide'!$A$6:$I$61,G$1,FALSE),IFERROR(VLOOKUP($B121,'Data above guide'!$O$6:$W$33,G$1,FALSE),IFERROR(VLOOKUP($B121,'Data above guide'!$AB$6:$AJ$181,G$1,FALSE),IFERROR(VLOOKUP($B121,'Data above guide'!$AP$6:$AX$93,G$1,FALSE),IFERROR(VLOOKUP($B121,'Data above guide'!$BC$6:$BK$13,G$1,FALSE),VLOOKUP($B121,'Data above guide'!$BP$6:$BX$9,G$1,FALSE))))))*100</f>
        <v>57.992770000000007</v>
      </c>
      <c r="H121" s="63">
        <f>IFERROR(VLOOKUP($B121,'Data above guide'!$A$6:$I$61,H$1,FALSE),IFERROR(VLOOKUP($B121,'Data above guide'!$O$6:$W$33,H$1,FALSE),IFERROR(VLOOKUP($B121,'Data above guide'!$AB$6:$AJ$181,H$1,FALSE),IFERROR(VLOOKUP($B121,'Data above guide'!$AP$6:$AX$93,H$1,FALSE),IFERROR(VLOOKUP($B121,'Data above guide'!$BC$6:$BK$13,H$1,FALSE),VLOOKUP($B121,'Data above guide'!$BP$6:$BX$9,H$1,FALSE))))))*100</f>
        <v>2.2169000000000003</v>
      </c>
      <c r="I121" s="63">
        <f>IFERROR(VLOOKUP($B121,'Data above guide'!$A$6:$I$61,I$1,FALSE),IFERROR(VLOOKUP($B121,'Data above guide'!$O$6:$W$33,I$1,FALSE),IFERROR(VLOOKUP($B121,'Data above guide'!$AB$6:$AJ$181,I$1,FALSE),IFERROR(VLOOKUP($B121,'Data above guide'!$AP$6:$AX$93,I$1,FALSE),IFERROR(VLOOKUP($B121,'Data above guide'!$BC$6:$BK$13,I$1,FALSE),VLOOKUP($B121,'Data above guide'!$BP$6:$BX$9,I$1,FALSE))))))*100</f>
        <v>53.647590000000001</v>
      </c>
      <c r="J121" s="63">
        <f>IFERROR(VLOOKUP($B121,'Data above guide'!$A$6:$I$61,J$1,FALSE),IFERROR(VLOOKUP($B121,'Data above guide'!$O$6:$W$33,J$1,FALSE),IFERROR(VLOOKUP($B121,'Data above guide'!$AB$6:$AJ$181,J$1,FALSE),IFERROR(VLOOKUP($B121,'Data above guide'!$AP$6:$AX$93,J$1,FALSE),IFERROR(VLOOKUP($B121,'Data above guide'!$BC$6:$BK$13,J$1,FALSE),VLOOKUP($B121,'Data above guide'!$BP$6:$BX$9,J$1,FALSE))))))*100</f>
        <v>62.337949999999999</v>
      </c>
      <c r="K121" s="63">
        <f t="shared" si="17"/>
        <v>4.345179999999992</v>
      </c>
      <c r="L121" s="63">
        <f t="shared" si="18"/>
        <v>4.3451800000000063</v>
      </c>
      <c r="O121" s="63">
        <f>'Data above guide'!AG223*100</f>
        <v>57.992770000000007</v>
      </c>
      <c r="P121" s="63">
        <f>'Data above guide'!AH223*100</f>
        <v>2.2166700000000001</v>
      </c>
      <c r="Q121" s="63">
        <f>'Data above guide'!AI223*100</f>
        <v>53.648099999999999</v>
      </c>
      <c r="R121" s="63">
        <f>'Data above guide'!AJ223*100</f>
        <v>62.337440000000001</v>
      </c>
      <c r="S121" s="63">
        <f t="shared" si="25"/>
        <v>4.3446699999999936</v>
      </c>
      <c r="T121" s="63">
        <f t="shared" si="26"/>
        <v>4.3446700000000078</v>
      </c>
      <c r="V121" s="70">
        <f t="shared" si="19"/>
        <v>0</v>
      </c>
      <c r="W121" s="70">
        <f t="shared" si="20"/>
        <v>2.3000000000017451E-4</v>
      </c>
      <c r="X121" s="70">
        <f t="shared" si="21"/>
        <v>-5.0999999999845613E-4</v>
      </c>
      <c r="Y121" s="70">
        <f t="shared" si="22"/>
        <v>5.0999999999845613E-4</v>
      </c>
      <c r="Z121" s="70">
        <f t="shared" si="23"/>
        <v>5.0999999999845613E-4</v>
      </c>
      <c r="AA121" s="70">
        <f t="shared" si="24"/>
        <v>5.0999999999845613E-4</v>
      </c>
    </row>
    <row r="122" spans="1:27">
      <c r="A122" s="15" t="str">
        <f t="shared" si="15"/>
        <v>AboveG_2011-2015_65+_Males_Flintshire</v>
      </c>
      <c r="B122" s="15" t="str">
        <f t="shared" si="16"/>
        <v>Flintshire_65+_Males</v>
      </c>
      <c r="C122" s="15" t="s">
        <v>4</v>
      </c>
      <c r="D122" s="15" t="s">
        <v>43</v>
      </c>
      <c r="E122" s="15" t="s">
        <v>21</v>
      </c>
      <c r="F122" s="15" t="s">
        <v>77</v>
      </c>
      <c r="G122" s="63">
        <f>IFERROR(VLOOKUP($B122,'Data above guide'!$A$6:$I$61,G$1,FALSE),IFERROR(VLOOKUP($B122,'Data above guide'!$O$6:$W$33,G$1,FALSE),IFERROR(VLOOKUP($B122,'Data above guide'!$AB$6:$AJ$181,G$1,FALSE),IFERROR(VLOOKUP($B122,'Data above guide'!$AP$6:$AX$93,G$1,FALSE),IFERROR(VLOOKUP($B122,'Data above guide'!$BC$6:$BK$13,G$1,FALSE),VLOOKUP($B122,'Data above guide'!$BP$6:$BX$9,G$1,FALSE))))))*100</f>
        <v>32.484220000000001</v>
      </c>
      <c r="H122" s="63">
        <f>IFERROR(VLOOKUP($B122,'Data above guide'!$A$6:$I$61,H$1,FALSE),IFERROR(VLOOKUP($B122,'Data above guide'!$O$6:$W$33,H$1,FALSE),IFERROR(VLOOKUP($B122,'Data above guide'!$AB$6:$AJ$181,H$1,FALSE),IFERROR(VLOOKUP($B122,'Data above guide'!$AP$6:$AX$93,H$1,FALSE),IFERROR(VLOOKUP($B122,'Data above guide'!$BC$6:$BK$13,H$1,FALSE),VLOOKUP($B122,'Data above guide'!$BP$6:$BX$9,H$1,FALSE))))))*100</f>
        <v>2.3287399999999998</v>
      </c>
      <c r="I122" s="63">
        <f>IFERROR(VLOOKUP($B122,'Data above guide'!$A$6:$I$61,I$1,FALSE),IFERROR(VLOOKUP($B122,'Data above guide'!$O$6:$W$33,I$1,FALSE),IFERROR(VLOOKUP($B122,'Data above guide'!$AB$6:$AJ$181,I$1,FALSE),IFERROR(VLOOKUP($B122,'Data above guide'!$AP$6:$AX$93,I$1,FALSE),IFERROR(VLOOKUP($B122,'Data above guide'!$BC$6:$BK$13,I$1,FALSE),VLOOKUP($B122,'Data above guide'!$BP$6:$BX$9,I$1,FALSE))))))*100</f>
        <v>27.91985</v>
      </c>
      <c r="J122" s="63">
        <f>IFERROR(VLOOKUP($B122,'Data above guide'!$A$6:$I$61,J$1,FALSE),IFERROR(VLOOKUP($B122,'Data above guide'!$O$6:$W$33,J$1,FALSE),IFERROR(VLOOKUP($B122,'Data above guide'!$AB$6:$AJ$181,J$1,FALSE),IFERROR(VLOOKUP($B122,'Data above guide'!$AP$6:$AX$93,J$1,FALSE),IFERROR(VLOOKUP($B122,'Data above guide'!$BC$6:$BK$13,J$1,FALSE),VLOOKUP($B122,'Data above guide'!$BP$6:$BX$9,J$1,FALSE))))))*100</f>
        <v>37.048589999999997</v>
      </c>
      <c r="K122" s="63">
        <f t="shared" si="17"/>
        <v>4.5643699999999967</v>
      </c>
      <c r="L122" s="63">
        <f t="shared" si="18"/>
        <v>4.5643700000000003</v>
      </c>
      <c r="O122" s="63">
        <f>'Data above guide'!AG224*100</f>
        <v>32.484220000000001</v>
      </c>
      <c r="P122" s="63">
        <f>'Data above guide'!AH224*100</f>
        <v>2.3284899999999999</v>
      </c>
      <c r="Q122" s="63">
        <f>'Data above guide'!AI224*100</f>
        <v>27.920380000000002</v>
      </c>
      <c r="R122" s="63">
        <f>'Data above guide'!AJ224*100</f>
        <v>37.048049999999996</v>
      </c>
      <c r="S122" s="63">
        <f t="shared" si="25"/>
        <v>4.5638299999999958</v>
      </c>
      <c r="T122" s="63">
        <f t="shared" si="26"/>
        <v>4.563839999999999</v>
      </c>
      <c r="V122" s="70">
        <f t="shared" si="19"/>
        <v>0</v>
      </c>
      <c r="W122" s="70">
        <f t="shared" si="20"/>
        <v>2.4999999999986144E-4</v>
      </c>
      <c r="X122" s="70">
        <f t="shared" si="21"/>
        <v>-5.3000000000125169E-4</v>
      </c>
      <c r="Y122" s="70">
        <f t="shared" si="22"/>
        <v>5.4000000000087311E-4</v>
      </c>
      <c r="Z122" s="70">
        <f t="shared" si="23"/>
        <v>5.4000000000087311E-4</v>
      </c>
      <c r="AA122" s="70">
        <f t="shared" si="24"/>
        <v>5.3000000000125169E-4</v>
      </c>
    </row>
    <row r="123" spans="1:27">
      <c r="A123" s="15" t="str">
        <f t="shared" si="15"/>
        <v>AboveG_2011-2015_16-24_Females_Flintshire</v>
      </c>
      <c r="B123" s="15" t="str">
        <f t="shared" si="16"/>
        <v>Flintshire_16-24_Females</v>
      </c>
      <c r="C123" s="15" t="s">
        <v>4</v>
      </c>
      <c r="D123" s="15" t="s">
        <v>48</v>
      </c>
      <c r="E123" s="15" t="s">
        <v>120</v>
      </c>
      <c r="F123" s="15" t="s">
        <v>77</v>
      </c>
      <c r="G123" s="63">
        <f>IFERROR(VLOOKUP($B123,'Data above guide'!$A$6:$I$61,G$1,FALSE),IFERROR(VLOOKUP($B123,'Data above guide'!$O$6:$W$33,G$1,FALSE),IFERROR(VLOOKUP($B123,'Data above guide'!$AB$6:$AJ$181,G$1,FALSE),IFERROR(VLOOKUP($B123,'Data above guide'!$AP$6:$AX$93,G$1,FALSE),IFERROR(VLOOKUP($B123,'Data above guide'!$BC$6:$BK$13,G$1,FALSE),VLOOKUP($B123,'Data above guide'!$BP$6:$BX$9,G$1,FALSE))))))*100</f>
        <v>35.317790000000002</v>
      </c>
      <c r="H123" s="63">
        <f>IFERROR(VLOOKUP($B123,'Data above guide'!$A$6:$I$61,H$1,FALSE),IFERROR(VLOOKUP($B123,'Data above guide'!$O$6:$W$33,H$1,FALSE),IFERROR(VLOOKUP($B123,'Data above guide'!$AB$6:$AJ$181,H$1,FALSE),IFERROR(VLOOKUP($B123,'Data above guide'!$AP$6:$AX$93,H$1,FALSE),IFERROR(VLOOKUP($B123,'Data above guide'!$BC$6:$BK$13,H$1,FALSE),VLOOKUP($B123,'Data above guide'!$BP$6:$BX$9,H$1,FALSE))))))*100</f>
        <v>3.8334100000000002</v>
      </c>
      <c r="I123" s="63">
        <f>IFERROR(VLOOKUP($B123,'Data above guide'!$A$6:$I$61,I$1,FALSE),IFERROR(VLOOKUP($B123,'Data above guide'!$O$6:$W$33,I$1,FALSE),IFERROR(VLOOKUP($B123,'Data above guide'!$AB$6:$AJ$181,I$1,FALSE),IFERROR(VLOOKUP($B123,'Data above guide'!$AP$6:$AX$93,I$1,FALSE),IFERROR(VLOOKUP($B123,'Data above guide'!$BC$6:$BK$13,I$1,FALSE),VLOOKUP($B123,'Data above guide'!$BP$6:$BX$9,I$1,FALSE))))))*100</f>
        <v>27.804210000000001</v>
      </c>
      <c r="J123" s="63">
        <f>IFERROR(VLOOKUP($B123,'Data above guide'!$A$6:$I$61,J$1,FALSE),IFERROR(VLOOKUP($B123,'Data above guide'!$O$6:$W$33,J$1,FALSE),IFERROR(VLOOKUP($B123,'Data above guide'!$AB$6:$AJ$181,J$1,FALSE),IFERROR(VLOOKUP($B123,'Data above guide'!$AP$6:$AX$93,J$1,FALSE),IFERROR(VLOOKUP($B123,'Data above guide'!$BC$6:$BK$13,J$1,FALSE),VLOOKUP($B123,'Data above guide'!$BP$6:$BX$9,J$1,FALSE))))))*100</f>
        <v>42.831360000000004</v>
      </c>
      <c r="K123" s="63">
        <f t="shared" si="17"/>
        <v>7.5135700000000014</v>
      </c>
      <c r="L123" s="63">
        <f t="shared" si="18"/>
        <v>7.513580000000001</v>
      </c>
      <c r="O123" s="63">
        <f>'Data above guide'!AG225*100</f>
        <v>35.317790000000002</v>
      </c>
      <c r="P123" s="63">
        <f>'Data above guide'!AH225*100</f>
        <v>3.8330099999999998</v>
      </c>
      <c r="Q123" s="63">
        <f>'Data above guide'!AI225*100</f>
        <v>27.80509</v>
      </c>
      <c r="R123" s="63">
        <f>'Data above guide'!AJ225*100</f>
        <v>42.830480000000001</v>
      </c>
      <c r="S123" s="63">
        <f t="shared" si="25"/>
        <v>7.5126899999999992</v>
      </c>
      <c r="T123" s="63">
        <f t="shared" si="26"/>
        <v>7.5127000000000024</v>
      </c>
      <c r="V123" s="70">
        <f t="shared" si="19"/>
        <v>0</v>
      </c>
      <c r="W123" s="70">
        <f t="shared" si="20"/>
        <v>4.0000000000040004E-4</v>
      </c>
      <c r="X123" s="70">
        <f t="shared" si="21"/>
        <v>-8.7999999999865963E-4</v>
      </c>
      <c r="Y123" s="70">
        <f t="shared" si="22"/>
        <v>8.8000000000221235E-4</v>
      </c>
      <c r="Z123" s="70">
        <f t="shared" si="23"/>
        <v>8.8000000000221235E-4</v>
      </c>
      <c r="AA123" s="70">
        <f t="shared" si="24"/>
        <v>8.7999999999865963E-4</v>
      </c>
    </row>
    <row r="124" spans="1:27">
      <c r="A124" s="15" t="str">
        <f t="shared" si="15"/>
        <v>AboveG_2011-2015_25-44_Females_Flintshire</v>
      </c>
      <c r="B124" s="15" t="str">
        <f t="shared" si="16"/>
        <v>Flintshire_25-44_Females</v>
      </c>
      <c r="C124" s="15" t="s">
        <v>4</v>
      </c>
      <c r="D124" s="15" t="s">
        <v>49</v>
      </c>
      <c r="E124" s="15" t="s">
        <v>120</v>
      </c>
      <c r="F124" s="15" t="s">
        <v>77</v>
      </c>
      <c r="G124" s="63">
        <f>IFERROR(VLOOKUP($B124,'Data above guide'!$A$6:$I$61,G$1,FALSE),IFERROR(VLOOKUP($B124,'Data above guide'!$O$6:$W$33,G$1,FALSE),IFERROR(VLOOKUP($B124,'Data above guide'!$AB$6:$AJ$181,G$1,FALSE),IFERROR(VLOOKUP($B124,'Data above guide'!$AP$6:$AX$93,G$1,FALSE),IFERROR(VLOOKUP($B124,'Data above guide'!$BC$6:$BK$13,G$1,FALSE),VLOOKUP($B124,'Data above guide'!$BP$6:$BX$9,G$1,FALSE))))))*100</f>
        <v>44.5075</v>
      </c>
      <c r="H124" s="63">
        <f>IFERROR(VLOOKUP($B124,'Data above guide'!$A$6:$I$61,H$1,FALSE),IFERROR(VLOOKUP($B124,'Data above guide'!$O$6:$W$33,H$1,FALSE),IFERROR(VLOOKUP($B124,'Data above guide'!$AB$6:$AJ$181,H$1,FALSE),IFERROR(VLOOKUP($B124,'Data above guide'!$AP$6:$AX$93,H$1,FALSE),IFERROR(VLOOKUP($B124,'Data above guide'!$BC$6:$BK$13,H$1,FALSE),VLOOKUP($B124,'Data above guide'!$BP$6:$BX$9,H$1,FALSE))))))*100</f>
        <v>2.2612399999999999</v>
      </c>
      <c r="I124" s="63">
        <f>IFERROR(VLOOKUP($B124,'Data above guide'!$A$6:$I$61,I$1,FALSE),IFERROR(VLOOKUP($B124,'Data above guide'!$O$6:$W$33,I$1,FALSE),IFERROR(VLOOKUP($B124,'Data above guide'!$AB$6:$AJ$181,I$1,FALSE),IFERROR(VLOOKUP($B124,'Data above guide'!$AP$6:$AX$93,I$1,FALSE),IFERROR(VLOOKUP($B124,'Data above guide'!$BC$6:$BK$13,I$1,FALSE),VLOOKUP($B124,'Data above guide'!$BP$6:$BX$9,I$1,FALSE))))))*100</f>
        <v>40.075429999999997</v>
      </c>
      <c r="J124" s="63">
        <f>IFERROR(VLOOKUP($B124,'Data above guide'!$A$6:$I$61,J$1,FALSE),IFERROR(VLOOKUP($B124,'Data above guide'!$O$6:$W$33,J$1,FALSE),IFERROR(VLOOKUP($B124,'Data above guide'!$AB$6:$AJ$181,J$1,FALSE),IFERROR(VLOOKUP($B124,'Data above guide'!$AP$6:$AX$93,J$1,FALSE),IFERROR(VLOOKUP($B124,'Data above guide'!$BC$6:$BK$13,J$1,FALSE),VLOOKUP($B124,'Data above guide'!$BP$6:$BX$9,J$1,FALSE))))))*100</f>
        <v>48.939569999999996</v>
      </c>
      <c r="K124" s="63">
        <f t="shared" si="17"/>
        <v>4.432069999999996</v>
      </c>
      <c r="L124" s="63">
        <f t="shared" si="18"/>
        <v>4.4320700000000031</v>
      </c>
      <c r="O124" s="63">
        <f>'Data above guide'!AG226*100</f>
        <v>44.5075</v>
      </c>
      <c r="P124" s="63">
        <f>'Data above guide'!AH226*100</f>
        <v>2.2610000000000001</v>
      </c>
      <c r="Q124" s="63">
        <f>'Data above guide'!AI226*100</f>
        <v>40.075949999999999</v>
      </c>
      <c r="R124" s="63">
        <f>'Data above guide'!AJ226*100</f>
        <v>48.939050000000002</v>
      </c>
      <c r="S124" s="63">
        <f t="shared" si="25"/>
        <v>4.4315500000000014</v>
      </c>
      <c r="T124" s="63">
        <f t="shared" si="26"/>
        <v>4.4315500000000014</v>
      </c>
      <c r="V124" s="70">
        <f t="shared" si="19"/>
        <v>0</v>
      </c>
      <c r="W124" s="70">
        <f t="shared" si="20"/>
        <v>2.3999999999979593E-4</v>
      </c>
      <c r="X124" s="70">
        <f t="shared" si="21"/>
        <v>-5.2000000000163027E-4</v>
      </c>
      <c r="Y124" s="70">
        <f t="shared" si="22"/>
        <v>5.1999999999452484E-4</v>
      </c>
      <c r="Z124" s="70">
        <f t="shared" si="23"/>
        <v>5.1999999999452484E-4</v>
      </c>
      <c r="AA124" s="70">
        <f t="shared" si="24"/>
        <v>5.2000000000163027E-4</v>
      </c>
    </row>
    <row r="125" spans="1:27">
      <c r="A125" s="15" t="str">
        <f t="shared" si="15"/>
        <v>AboveG_2011-2015_45-64_Females_Flintshire</v>
      </c>
      <c r="B125" s="15" t="str">
        <f t="shared" si="16"/>
        <v>Flintshire_45-64_Females</v>
      </c>
      <c r="C125" s="15" t="s">
        <v>4</v>
      </c>
      <c r="D125" s="15" t="s">
        <v>50</v>
      </c>
      <c r="E125" s="15" t="s">
        <v>120</v>
      </c>
      <c r="F125" s="15" t="s">
        <v>77</v>
      </c>
      <c r="G125" s="63">
        <f>IFERROR(VLOOKUP($B125,'Data above guide'!$A$6:$I$61,G$1,FALSE),IFERROR(VLOOKUP($B125,'Data above guide'!$O$6:$W$33,G$1,FALSE),IFERROR(VLOOKUP($B125,'Data above guide'!$AB$6:$AJ$181,G$1,FALSE),IFERROR(VLOOKUP($B125,'Data above guide'!$AP$6:$AX$93,G$1,FALSE),IFERROR(VLOOKUP($B125,'Data above guide'!$BC$6:$BK$13,G$1,FALSE),VLOOKUP($B125,'Data above guide'!$BP$6:$BX$9,G$1,FALSE))))))*100</f>
        <v>44.661810000000003</v>
      </c>
      <c r="H125" s="63">
        <f>IFERROR(VLOOKUP($B125,'Data above guide'!$A$6:$I$61,H$1,FALSE),IFERROR(VLOOKUP($B125,'Data above guide'!$O$6:$W$33,H$1,FALSE),IFERROR(VLOOKUP($B125,'Data above guide'!$AB$6:$AJ$181,H$1,FALSE),IFERROR(VLOOKUP($B125,'Data above guide'!$AP$6:$AX$93,H$1,FALSE),IFERROR(VLOOKUP($B125,'Data above guide'!$BC$6:$BK$13,H$1,FALSE),VLOOKUP($B125,'Data above guide'!$BP$6:$BX$9,H$1,FALSE))))))*100</f>
        <v>2.05043</v>
      </c>
      <c r="I125" s="63">
        <f>IFERROR(VLOOKUP($B125,'Data above guide'!$A$6:$I$61,I$1,FALSE),IFERROR(VLOOKUP($B125,'Data above guide'!$O$6:$W$33,I$1,FALSE),IFERROR(VLOOKUP($B125,'Data above guide'!$AB$6:$AJ$181,I$1,FALSE),IFERROR(VLOOKUP($B125,'Data above guide'!$AP$6:$AX$93,I$1,FALSE),IFERROR(VLOOKUP($B125,'Data above guide'!$BC$6:$BK$13,I$1,FALSE),VLOOKUP($B125,'Data above guide'!$BP$6:$BX$9,I$1,FALSE))))))*100</f>
        <v>40.642919999999997</v>
      </c>
      <c r="J125" s="63">
        <f>IFERROR(VLOOKUP($B125,'Data above guide'!$A$6:$I$61,J$1,FALSE),IFERROR(VLOOKUP($B125,'Data above guide'!$O$6:$W$33,J$1,FALSE),IFERROR(VLOOKUP($B125,'Data above guide'!$AB$6:$AJ$181,J$1,FALSE),IFERROR(VLOOKUP($B125,'Data above guide'!$AP$6:$AX$93,J$1,FALSE),IFERROR(VLOOKUP($B125,'Data above guide'!$BC$6:$BK$13,J$1,FALSE),VLOOKUP($B125,'Data above guide'!$BP$6:$BX$9,J$1,FALSE))))))*100</f>
        <v>48.680709999999998</v>
      </c>
      <c r="K125" s="63">
        <f t="shared" si="17"/>
        <v>4.018899999999995</v>
      </c>
      <c r="L125" s="63">
        <f t="shared" si="18"/>
        <v>4.0188900000000061</v>
      </c>
      <c r="O125" s="63">
        <f>'Data above guide'!AG227*100</f>
        <v>44.661810000000003</v>
      </c>
      <c r="P125" s="63">
        <f>'Data above guide'!AH227*100</f>
        <v>2.0502200000000004</v>
      </c>
      <c r="Q125" s="63">
        <f>'Data above guide'!AI227*100</f>
        <v>40.643390000000004</v>
      </c>
      <c r="R125" s="63">
        <f>'Data above guide'!AJ227*100</f>
        <v>48.680240000000005</v>
      </c>
      <c r="S125" s="63">
        <f t="shared" si="25"/>
        <v>4.0184300000000022</v>
      </c>
      <c r="T125" s="63">
        <f t="shared" si="26"/>
        <v>4.018419999999999</v>
      </c>
      <c r="V125" s="70">
        <f t="shared" si="19"/>
        <v>0</v>
      </c>
      <c r="W125" s="70">
        <f t="shared" si="20"/>
        <v>2.099999999995994E-4</v>
      </c>
      <c r="X125" s="70">
        <f t="shared" si="21"/>
        <v>-4.7000000000707587E-4</v>
      </c>
      <c r="Y125" s="70">
        <f t="shared" si="22"/>
        <v>4.6999999999286501E-4</v>
      </c>
      <c r="Z125" s="70">
        <f t="shared" si="23"/>
        <v>4.6999999999286501E-4</v>
      </c>
      <c r="AA125" s="70">
        <f t="shared" si="24"/>
        <v>4.7000000000707587E-4</v>
      </c>
    </row>
    <row r="126" spans="1:27">
      <c r="A126" s="15" t="str">
        <f t="shared" si="15"/>
        <v>AboveG_2011-2015_65+_Females_Flintshire</v>
      </c>
      <c r="B126" s="15" t="str">
        <f t="shared" si="16"/>
        <v>Flintshire_65+_Females</v>
      </c>
      <c r="C126" s="15" t="s">
        <v>4</v>
      </c>
      <c r="D126" s="15" t="s">
        <v>43</v>
      </c>
      <c r="E126" s="15" t="s">
        <v>120</v>
      </c>
      <c r="F126" s="15" t="s">
        <v>77</v>
      </c>
      <c r="G126" s="63">
        <f>IFERROR(VLOOKUP($B126,'Data above guide'!$A$6:$I$61,G$1,FALSE),IFERROR(VLOOKUP($B126,'Data above guide'!$O$6:$W$33,G$1,FALSE),IFERROR(VLOOKUP($B126,'Data above guide'!$AB$6:$AJ$181,G$1,FALSE),IFERROR(VLOOKUP($B126,'Data above guide'!$AP$6:$AX$93,G$1,FALSE),IFERROR(VLOOKUP($B126,'Data above guide'!$BC$6:$BK$13,G$1,FALSE),VLOOKUP($B126,'Data above guide'!$BP$6:$BX$9,G$1,FALSE))))))*100</f>
        <v>20.069279999999999</v>
      </c>
      <c r="H126" s="63">
        <f>IFERROR(VLOOKUP($B126,'Data above guide'!$A$6:$I$61,H$1,FALSE),IFERROR(VLOOKUP($B126,'Data above guide'!$O$6:$W$33,H$1,FALSE),IFERROR(VLOOKUP($B126,'Data above guide'!$AB$6:$AJ$181,H$1,FALSE),IFERROR(VLOOKUP($B126,'Data above guide'!$AP$6:$AX$93,H$1,FALSE),IFERROR(VLOOKUP($B126,'Data above guide'!$BC$6:$BK$13,H$1,FALSE),VLOOKUP($B126,'Data above guide'!$BP$6:$BX$9,H$1,FALSE))))))*100</f>
        <v>1.8244400000000001</v>
      </c>
      <c r="I126" s="63">
        <f>IFERROR(VLOOKUP($B126,'Data above guide'!$A$6:$I$61,I$1,FALSE),IFERROR(VLOOKUP($B126,'Data above guide'!$O$6:$W$33,I$1,FALSE),IFERROR(VLOOKUP($B126,'Data above guide'!$AB$6:$AJ$181,I$1,FALSE),IFERROR(VLOOKUP($B126,'Data above guide'!$AP$6:$AX$93,I$1,FALSE),IFERROR(VLOOKUP($B126,'Data above guide'!$BC$6:$BK$13,I$1,FALSE),VLOOKUP($B126,'Data above guide'!$BP$6:$BX$9,I$1,FALSE))))))*100</f>
        <v>16.49334</v>
      </c>
      <c r="J126" s="63">
        <f>IFERROR(VLOOKUP($B126,'Data above guide'!$A$6:$I$61,J$1,FALSE),IFERROR(VLOOKUP($B126,'Data above guide'!$O$6:$W$33,J$1,FALSE),IFERROR(VLOOKUP($B126,'Data above guide'!$AB$6:$AJ$181,J$1,FALSE),IFERROR(VLOOKUP($B126,'Data above guide'!$AP$6:$AX$93,J$1,FALSE),IFERROR(VLOOKUP($B126,'Data above guide'!$BC$6:$BK$13,J$1,FALSE),VLOOKUP($B126,'Data above guide'!$BP$6:$BX$9,J$1,FALSE))))))*100</f>
        <v>23.645220000000002</v>
      </c>
      <c r="K126" s="63">
        <f t="shared" si="17"/>
        <v>3.5759400000000028</v>
      </c>
      <c r="L126" s="63">
        <f t="shared" si="18"/>
        <v>3.5759399999999992</v>
      </c>
      <c r="O126" s="63">
        <f>'Data above guide'!AG228*100</f>
        <v>20.069279999999999</v>
      </c>
      <c r="P126" s="63">
        <f>'Data above guide'!AH228*100</f>
        <v>1.8242499999999999</v>
      </c>
      <c r="Q126" s="63">
        <f>'Data above guide'!AI228*100</f>
        <v>16.493759999999998</v>
      </c>
      <c r="R126" s="63">
        <f>'Data above guide'!AJ228*100</f>
        <v>23.6448</v>
      </c>
      <c r="S126" s="63">
        <f t="shared" si="25"/>
        <v>3.5755200000000009</v>
      </c>
      <c r="T126" s="63">
        <f t="shared" si="26"/>
        <v>3.5755200000000009</v>
      </c>
      <c r="V126" s="70">
        <f t="shared" si="19"/>
        <v>0</v>
      </c>
      <c r="W126" s="70">
        <f t="shared" si="20"/>
        <v>1.9000000000013451E-4</v>
      </c>
      <c r="X126" s="70">
        <f t="shared" si="21"/>
        <v>-4.1999999999831061E-4</v>
      </c>
      <c r="Y126" s="70">
        <f t="shared" si="22"/>
        <v>4.2000000000186333E-4</v>
      </c>
      <c r="Z126" s="70">
        <f t="shared" si="23"/>
        <v>4.2000000000186333E-4</v>
      </c>
      <c r="AA126" s="70">
        <f t="shared" si="24"/>
        <v>4.1999999999831061E-4</v>
      </c>
    </row>
    <row r="127" spans="1:27">
      <c r="A127" s="15" t="str">
        <f t="shared" si="15"/>
        <v>AboveG_2011-2015_16-24_Males_Wrexham</v>
      </c>
      <c r="B127" s="15" t="str">
        <f t="shared" si="16"/>
        <v>Wrexham_16-24_Males</v>
      </c>
      <c r="C127" s="15" t="s">
        <v>5</v>
      </c>
      <c r="D127" s="15" t="s">
        <v>48</v>
      </c>
      <c r="E127" s="15" t="s">
        <v>21</v>
      </c>
      <c r="F127" s="15" t="s">
        <v>77</v>
      </c>
      <c r="G127" s="63">
        <f>IFERROR(VLOOKUP($B127,'Data above guide'!$A$6:$I$61,G$1,FALSE),IFERROR(VLOOKUP($B127,'Data above guide'!$O$6:$W$33,G$1,FALSE),IFERROR(VLOOKUP($B127,'Data above guide'!$AB$6:$AJ$181,G$1,FALSE),IFERROR(VLOOKUP($B127,'Data above guide'!$AP$6:$AX$93,G$1,FALSE),IFERROR(VLOOKUP($B127,'Data above guide'!$BC$6:$BK$13,G$1,FALSE),VLOOKUP($B127,'Data above guide'!$BP$6:$BX$9,G$1,FALSE))))))*100</f>
        <v>39.198439999999998</v>
      </c>
      <c r="H127" s="63">
        <f>IFERROR(VLOOKUP($B127,'Data above guide'!$A$6:$I$61,H$1,FALSE),IFERROR(VLOOKUP($B127,'Data above guide'!$O$6:$W$33,H$1,FALSE),IFERROR(VLOOKUP($B127,'Data above guide'!$AB$6:$AJ$181,H$1,FALSE),IFERROR(VLOOKUP($B127,'Data above guide'!$AP$6:$AX$93,H$1,FALSE),IFERROR(VLOOKUP($B127,'Data above guide'!$BC$6:$BK$13,H$1,FALSE),VLOOKUP($B127,'Data above guide'!$BP$6:$BX$9,H$1,FALSE))))))*100</f>
        <v>4.1612200000000001</v>
      </c>
      <c r="I127" s="63">
        <f>IFERROR(VLOOKUP($B127,'Data above guide'!$A$6:$I$61,I$1,FALSE),IFERROR(VLOOKUP($B127,'Data above guide'!$O$6:$W$33,I$1,FALSE),IFERROR(VLOOKUP($B127,'Data above guide'!$AB$6:$AJ$181,I$1,FALSE),IFERROR(VLOOKUP($B127,'Data above guide'!$AP$6:$AX$93,I$1,FALSE),IFERROR(VLOOKUP($B127,'Data above guide'!$BC$6:$BK$13,I$1,FALSE),VLOOKUP($B127,'Data above guide'!$BP$6:$BX$9,I$1,FALSE))))))*100</f>
        <v>31.042370000000002</v>
      </c>
      <c r="J127" s="63">
        <f>IFERROR(VLOOKUP($B127,'Data above guide'!$A$6:$I$61,J$1,FALSE),IFERROR(VLOOKUP($B127,'Data above guide'!$O$6:$W$33,J$1,FALSE),IFERROR(VLOOKUP($B127,'Data above guide'!$AB$6:$AJ$181,J$1,FALSE),IFERROR(VLOOKUP($B127,'Data above guide'!$AP$6:$AX$93,J$1,FALSE),IFERROR(VLOOKUP($B127,'Data above guide'!$BC$6:$BK$13,J$1,FALSE),VLOOKUP($B127,'Data above guide'!$BP$6:$BX$9,J$1,FALSE))))))*100</f>
        <v>47.354520000000001</v>
      </c>
      <c r="K127" s="63">
        <f t="shared" si="17"/>
        <v>8.1560800000000029</v>
      </c>
      <c r="L127" s="63">
        <f t="shared" si="18"/>
        <v>8.1560699999999962</v>
      </c>
      <c r="O127" s="63">
        <f>'Data above guide'!AG229*100</f>
        <v>39.198439999999998</v>
      </c>
      <c r="P127" s="63">
        <f>'Data above guide'!AH229*100</f>
        <v>4.1607699999999994</v>
      </c>
      <c r="Q127" s="63">
        <f>'Data above guide'!AI229*100</f>
        <v>31.043330000000001</v>
      </c>
      <c r="R127" s="63">
        <f>'Data above guide'!AJ229*100</f>
        <v>47.353560000000002</v>
      </c>
      <c r="S127" s="63">
        <f t="shared" si="25"/>
        <v>8.1551200000000037</v>
      </c>
      <c r="T127" s="63">
        <f t="shared" si="26"/>
        <v>8.155109999999997</v>
      </c>
      <c r="V127" s="70">
        <f t="shared" si="19"/>
        <v>0</v>
      </c>
      <c r="W127" s="70">
        <f t="shared" si="20"/>
        <v>4.500000000007276E-4</v>
      </c>
      <c r="X127" s="70">
        <f t="shared" si="21"/>
        <v>-9.5999999999918373E-4</v>
      </c>
      <c r="Y127" s="70">
        <f t="shared" si="22"/>
        <v>9.5999999999918373E-4</v>
      </c>
      <c r="Z127" s="70">
        <f t="shared" si="23"/>
        <v>9.5999999999918373E-4</v>
      </c>
      <c r="AA127" s="70">
        <f t="shared" si="24"/>
        <v>9.5999999999918373E-4</v>
      </c>
    </row>
    <row r="128" spans="1:27">
      <c r="A128" s="15" t="str">
        <f t="shared" si="15"/>
        <v>AboveG_2011-2015_25-44_Males_Wrexham</v>
      </c>
      <c r="B128" s="15" t="str">
        <f t="shared" si="16"/>
        <v>Wrexham_25-44_Males</v>
      </c>
      <c r="C128" s="15" t="s">
        <v>5</v>
      </c>
      <c r="D128" s="15" t="s">
        <v>49</v>
      </c>
      <c r="E128" s="15" t="s">
        <v>21</v>
      </c>
      <c r="F128" s="15" t="s">
        <v>77</v>
      </c>
      <c r="G128" s="63">
        <f>IFERROR(VLOOKUP($B128,'Data above guide'!$A$6:$I$61,G$1,FALSE),IFERROR(VLOOKUP($B128,'Data above guide'!$O$6:$W$33,G$1,FALSE),IFERROR(VLOOKUP($B128,'Data above guide'!$AB$6:$AJ$181,G$1,FALSE),IFERROR(VLOOKUP($B128,'Data above guide'!$AP$6:$AX$93,G$1,FALSE),IFERROR(VLOOKUP($B128,'Data above guide'!$BC$6:$BK$13,G$1,FALSE),VLOOKUP($B128,'Data above guide'!$BP$6:$BX$9,G$1,FALSE))))))*100</f>
        <v>51.877459999999999</v>
      </c>
      <c r="H128" s="63">
        <f>IFERROR(VLOOKUP($B128,'Data above guide'!$A$6:$I$61,H$1,FALSE),IFERROR(VLOOKUP($B128,'Data above guide'!$O$6:$W$33,H$1,FALSE),IFERROR(VLOOKUP($B128,'Data above guide'!$AB$6:$AJ$181,H$1,FALSE),IFERROR(VLOOKUP($B128,'Data above guide'!$AP$6:$AX$93,H$1,FALSE),IFERROR(VLOOKUP($B128,'Data above guide'!$BC$6:$BK$13,H$1,FALSE),VLOOKUP($B128,'Data above guide'!$BP$6:$BX$9,H$1,FALSE))))))*100</f>
        <v>2.5168200000000001</v>
      </c>
      <c r="I128" s="63">
        <f>IFERROR(VLOOKUP($B128,'Data above guide'!$A$6:$I$61,I$1,FALSE),IFERROR(VLOOKUP($B128,'Data above guide'!$O$6:$W$33,I$1,FALSE),IFERROR(VLOOKUP($B128,'Data above guide'!$AB$6:$AJ$181,I$1,FALSE),IFERROR(VLOOKUP($B128,'Data above guide'!$AP$6:$AX$93,I$1,FALSE),IFERROR(VLOOKUP($B128,'Data above guide'!$BC$6:$BK$13,I$1,FALSE),VLOOKUP($B128,'Data above guide'!$BP$6:$BX$9,I$1,FALSE))))))*100</f>
        <v>46.944429999999997</v>
      </c>
      <c r="J128" s="63">
        <f>IFERROR(VLOOKUP($B128,'Data above guide'!$A$6:$I$61,J$1,FALSE),IFERROR(VLOOKUP($B128,'Data above guide'!$O$6:$W$33,J$1,FALSE),IFERROR(VLOOKUP($B128,'Data above guide'!$AB$6:$AJ$181,J$1,FALSE),IFERROR(VLOOKUP($B128,'Data above guide'!$AP$6:$AX$93,J$1,FALSE),IFERROR(VLOOKUP($B128,'Data above guide'!$BC$6:$BK$13,J$1,FALSE),VLOOKUP($B128,'Data above guide'!$BP$6:$BX$9,J$1,FALSE))))))*100</f>
        <v>56.810490000000001</v>
      </c>
      <c r="K128" s="63">
        <f t="shared" si="17"/>
        <v>4.9330300000000022</v>
      </c>
      <c r="L128" s="63">
        <f t="shared" si="18"/>
        <v>4.9330300000000022</v>
      </c>
      <c r="O128" s="63">
        <f>'Data above guide'!AG230*100</f>
        <v>51.877459999999999</v>
      </c>
      <c r="P128" s="63">
        <f>'Data above guide'!AH230*100</f>
        <v>2.5165500000000001</v>
      </c>
      <c r="Q128" s="63">
        <f>'Data above guide'!AI230*100</f>
        <v>46.945009999999996</v>
      </c>
      <c r="R128" s="63">
        <f>'Data above guide'!AJ230*100</f>
        <v>56.809909999999995</v>
      </c>
      <c r="S128" s="63">
        <f t="shared" si="25"/>
        <v>4.9324499999999958</v>
      </c>
      <c r="T128" s="63">
        <f t="shared" si="26"/>
        <v>4.9324500000000029</v>
      </c>
      <c r="V128" s="70">
        <f t="shared" si="19"/>
        <v>0</v>
      </c>
      <c r="W128" s="70">
        <f t="shared" si="20"/>
        <v>2.6999999999999247E-4</v>
      </c>
      <c r="X128" s="70">
        <f t="shared" si="21"/>
        <v>-5.7999999999935881E-4</v>
      </c>
      <c r="Y128" s="70">
        <f t="shared" si="22"/>
        <v>5.8000000000646423E-4</v>
      </c>
      <c r="Z128" s="70">
        <f t="shared" si="23"/>
        <v>5.8000000000646423E-4</v>
      </c>
      <c r="AA128" s="70">
        <f t="shared" si="24"/>
        <v>5.7999999999935881E-4</v>
      </c>
    </row>
    <row r="129" spans="1:27">
      <c r="A129" s="15" t="str">
        <f t="shared" si="15"/>
        <v>AboveG_2011-2015_45-64_Males_Wrexham</v>
      </c>
      <c r="B129" s="15" t="str">
        <f t="shared" si="16"/>
        <v>Wrexham_45-64_Males</v>
      </c>
      <c r="C129" s="15" t="s">
        <v>5</v>
      </c>
      <c r="D129" s="15" t="s">
        <v>50</v>
      </c>
      <c r="E129" s="15" t="s">
        <v>21</v>
      </c>
      <c r="F129" s="15" t="s">
        <v>77</v>
      </c>
      <c r="G129" s="63">
        <f>IFERROR(VLOOKUP($B129,'Data above guide'!$A$6:$I$61,G$1,FALSE),IFERROR(VLOOKUP($B129,'Data above guide'!$O$6:$W$33,G$1,FALSE),IFERROR(VLOOKUP($B129,'Data above guide'!$AB$6:$AJ$181,G$1,FALSE),IFERROR(VLOOKUP($B129,'Data above guide'!$AP$6:$AX$93,G$1,FALSE),IFERROR(VLOOKUP($B129,'Data above guide'!$BC$6:$BK$13,G$1,FALSE),VLOOKUP($B129,'Data above guide'!$BP$6:$BX$9,G$1,FALSE))))))*100</f>
        <v>55.242190000000001</v>
      </c>
      <c r="H129" s="63">
        <f>IFERROR(VLOOKUP($B129,'Data above guide'!$A$6:$I$61,H$1,FALSE),IFERROR(VLOOKUP($B129,'Data above guide'!$O$6:$W$33,H$1,FALSE),IFERROR(VLOOKUP($B129,'Data above guide'!$AB$6:$AJ$181,H$1,FALSE),IFERROR(VLOOKUP($B129,'Data above guide'!$AP$6:$AX$93,H$1,FALSE),IFERROR(VLOOKUP($B129,'Data above guide'!$BC$6:$BK$13,H$1,FALSE),VLOOKUP($B129,'Data above guide'!$BP$6:$BX$9,H$1,FALSE))))))*100</f>
        <v>2.1638299999999999</v>
      </c>
      <c r="I129" s="63">
        <f>IFERROR(VLOOKUP($B129,'Data above guide'!$A$6:$I$61,I$1,FALSE),IFERROR(VLOOKUP($B129,'Data above guide'!$O$6:$W$33,I$1,FALSE),IFERROR(VLOOKUP($B129,'Data above guide'!$AB$6:$AJ$181,I$1,FALSE),IFERROR(VLOOKUP($B129,'Data above guide'!$AP$6:$AX$93,I$1,FALSE),IFERROR(VLOOKUP($B129,'Data above guide'!$BC$6:$BK$13,I$1,FALSE),VLOOKUP($B129,'Data above guide'!$BP$6:$BX$9,I$1,FALSE))))))*100</f>
        <v>51.001039999999996</v>
      </c>
      <c r="J129" s="63">
        <f>IFERROR(VLOOKUP($B129,'Data above guide'!$A$6:$I$61,J$1,FALSE),IFERROR(VLOOKUP($B129,'Data above guide'!$O$6:$W$33,J$1,FALSE),IFERROR(VLOOKUP($B129,'Data above guide'!$AB$6:$AJ$181,J$1,FALSE),IFERROR(VLOOKUP($B129,'Data above guide'!$AP$6:$AX$93,J$1,FALSE),IFERROR(VLOOKUP($B129,'Data above guide'!$BC$6:$BK$13,J$1,FALSE),VLOOKUP($B129,'Data above guide'!$BP$6:$BX$9,J$1,FALSE))))))*100</f>
        <v>59.483330000000002</v>
      </c>
      <c r="K129" s="63">
        <f t="shared" si="17"/>
        <v>4.2411400000000015</v>
      </c>
      <c r="L129" s="63">
        <f t="shared" si="18"/>
        <v>4.2411500000000046</v>
      </c>
      <c r="O129" s="63">
        <f>'Data above guide'!AG231*100</f>
        <v>55.242190000000001</v>
      </c>
      <c r="P129" s="63">
        <f>'Data above guide'!AH231*100</f>
        <v>2.1635900000000001</v>
      </c>
      <c r="Q129" s="63">
        <f>'Data above guide'!AI231*100</f>
        <v>51.001549999999995</v>
      </c>
      <c r="R129" s="63">
        <f>'Data above guide'!AJ231*100</f>
        <v>59.48283</v>
      </c>
      <c r="S129" s="63">
        <f t="shared" si="25"/>
        <v>4.2406399999999991</v>
      </c>
      <c r="T129" s="63">
        <f t="shared" si="26"/>
        <v>4.2406400000000062</v>
      </c>
      <c r="V129" s="70">
        <f t="shared" si="19"/>
        <v>0</v>
      </c>
      <c r="W129" s="70">
        <f t="shared" si="20"/>
        <v>2.3999999999979593E-4</v>
      </c>
      <c r="X129" s="70">
        <f t="shared" si="21"/>
        <v>-5.0999999999845613E-4</v>
      </c>
      <c r="Y129" s="70">
        <f t="shared" si="22"/>
        <v>5.0000000000238742E-4</v>
      </c>
      <c r="Z129" s="70">
        <f t="shared" si="23"/>
        <v>5.0000000000238742E-4</v>
      </c>
      <c r="AA129" s="70">
        <f t="shared" si="24"/>
        <v>5.0999999999845613E-4</v>
      </c>
    </row>
    <row r="130" spans="1:27">
      <c r="A130" s="15" t="str">
        <f t="shared" si="15"/>
        <v>AboveG_2011-2015_65+_Males_Wrexham</v>
      </c>
      <c r="B130" s="15" t="str">
        <f t="shared" si="16"/>
        <v>Wrexham_65+_Males</v>
      </c>
      <c r="C130" s="15" t="s">
        <v>5</v>
      </c>
      <c r="D130" s="15" t="s">
        <v>43</v>
      </c>
      <c r="E130" s="15" t="s">
        <v>21</v>
      </c>
      <c r="F130" s="15" t="s">
        <v>77</v>
      </c>
      <c r="G130" s="63">
        <f>IFERROR(VLOOKUP($B130,'Data above guide'!$A$6:$I$61,G$1,FALSE),IFERROR(VLOOKUP($B130,'Data above guide'!$O$6:$W$33,G$1,FALSE),IFERROR(VLOOKUP($B130,'Data above guide'!$AB$6:$AJ$181,G$1,FALSE),IFERROR(VLOOKUP($B130,'Data above guide'!$AP$6:$AX$93,G$1,FALSE),IFERROR(VLOOKUP($B130,'Data above guide'!$BC$6:$BK$13,G$1,FALSE),VLOOKUP($B130,'Data above guide'!$BP$6:$BX$9,G$1,FALSE))))))*100</f>
        <v>39.133479999999999</v>
      </c>
      <c r="H130" s="63">
        <f>IFERROR(VLOOKUP($B130,'Data above guide'!$A$6:$I$61,H$1,FALSE),IFERROR(VLOOKUP($B130,'Data above guide'!$O$6:$W$33,H$1,FALSE),IFERROR(VLOOKUP($B130,'Data above guide'!$AB$6:$AJ$181,H$1,FALSE),IFERROR(VLOOKUP($B130,'Data above guide'!$AP$6:$AX$93,H$1,FALSE),IFERROR(VLOOKUP($B130,'Data above guide'!$BC$6:$BK$13,H$1,FALSE),VLOOKUP($B130,'Data above guide'!$BP$6:$BX$9,H$1,FALSE))))))*100</f>
        <v>2.4999699999999998</v>
      </c>
      <c r="I130" s="63">
        <f>IFERROR(VLOOKUP($B130,'Data above guide'!$A$6:$I$61,I$1,FALSE),IFERROR(VLOOKUP($B130,'Data above guide'!$O$6:$W$33,I$1,FALSE),IFERROR(VLOOKUP($B130,'Data above guide'!$AB$6:$AJ$181,I$1,FALSE),IFERROR(VLOOKUP($B130,'Data above guide'!$AP$6:$AX$93,I$1,FALSE),IFERROR(VLOOKUP($B130,'Data above guide'!$BC$6:$BK$13,I$1,FALSE),VLOOKUP($B130,'Data above guide'!$BP$6:$BX$9,I$1,FALSE))))))*100</f>
        <v>34.233490000000003</v>
      </c>
      <c r="J130" s="63">
        <f>IFERROR(VLOOKUP($B130,'Data above guide'!$A$6:$I$61,J$1,FALSE),IFERROR(VLOOKUP($B130,'Data above guide'!$O$6:$W$33,J$1,FALSE),IFERROR(VLOOKUP($B130,'Data above guide'!$AB$6:$AJ$181,J$1,FALSE),IFERROR(VLOOKUP($B130,'Data above guide'!$AP$6:$AX$93,J$1,FALSE),IFERROR(VLOOKUP($B130,'Data above guide'!$BC$6:$BK$13,J$1,FALSE),VLOOKUP($B130,'Data above guide'!$BP$6:$BX$9,J$1,FALSE))))))*100</f>
        <v>44.033470000000001</v>
      </c>
      <c r="K130" s="63">
        <f t="shared" si="17"/>
        <v>4.8999900000000025</v>
      </c>
      <c r="L130" s="63">
        <f t="shared" si="18"/>
        <v>4.8999899999999954</v>
      </c>
      <c r="O130" s="63">
        <f>'Data above guide'!AG232*100</f>
        <v>39.133479999999999</v>
      </c>
      <c r="P130" s="63">
        <f>'Data above guide'!AH232*100</f>
        <v>2.4996999999999998</v>
      </c>
      <c r="Q130" s="63">
        <f>'Data above guide'!AI232*100</f>
        <v>34.234070000000003</v>
      </c>
      <c r="R130" s="63">
        <f>'Data above guide'!AJ232*100</f>
        <v>44.032890000000002</v>
      </c>
      <c r="S130" s="63">
        <f t="shared" si="25"/>
        <v>4.8994100000000032</v>
      </c>
      <c r="T130" s="63">
        <f t="shared" si="26"/>
        <v>4.899409999999996</v>
      </c>
      <c r="V130" s="70">
        <f t="shared" si="19"/>
        <v>0</v>
      </c>
      <c r="W130" s="70">
        <f t="shared" si="20"/>
        <v>2.6999999999999247E-4</v>
      </c>
      <c r="X130" s="70">
        <f t="shared" si="21"/>
        <v>-5.7999999999935881E-4</v>
      </c>
      <c r="Y130" s="70">
        <f t="shared" si="22"/>
        <v>5.7999999999935881E-4</v>
      </c>
      <c r="Z130" s="70">
        <f t="shared" si="23"/>
        <v>5.7999999999935881E-4</v>
      </c>
      <c r="AA130" s="70">
        <f t="shared" si="24"/>
        <v>5.7999999999935881E-4</v>
      </c>
    </row>
    <row r="131" spans="1:27">
      <c r="A131" s="15" t="str">
        <f t="shared" si="15"/>
        <v>AboveG_2011-2015_16-24_Females_Wrexham</v>
      </c>
      <c r="B131" s="15" t="str">
        <f t="shared" si="16"/>
        <v>Wrexham_16-24_Females</v>
      </c>
      <c r="C131" s="15" t="s">
        <v>5</v>
      </c>
      <c r="D131" s="15" t="s">
        <v>48</v>
      </c>
      <c r="E131" s="15" t="s">
        <v>120</v>
      </c>
      <c r="F131" s="15" t="s">
        <v>77</v>
      </c>
      <c r="G131" s="63">
        <f>IFERROR(VLOOKUP($B131,'Data above guide'!$A$6:$I$61,G$1,FALSE),IFERROR(VLOOKUP($B131,'Data above guide'!$O$6:$W$33,G$1,FALSE),IFERROR(VLOOKUP($B131,'Data above guide'!$AB$6:$AJ$181,G$1,FALSE),IFERROR(VLOOKUP($B131,'Data above guide'!$AP$6:$AX$93,G$1,FALSE),IFERROR(VLOOKUP($B131,'Data above guide'!$BC$6:$BK$13,G$1,FALSE),VLOOKUP($B131,'Data above guide'!$BP$6:$BX$9,G$1,FALSE))))))*100</f>
        <v>34.591850000000001</v>
      </c>
      <c r="H131" s="63">
        <f>IFERROR(VLOOKUP($B131,'Data above guide'!$A$6:$I$61,H$1,FALSE),IFERROR(VLOOKUP($B131,'Data above guide'!$O$6:$W$33,H$1,FALSE),IFERROR(VLOOKUP($B131,'Data above guide'!$AB$6:$AJ$181,H$1,FALSE),IFERROR(VLOOKUP($B131,'Data above guide'!$AP$6:$AX$93,H$1,FALSE),IFERROR(VLOOKUP($B131,'Data above guide'!$BC$6:$BK$13,H$1,FALSE),VLOOKUP($B131,'Data above guide'!$BP$6:$BX$9,H$1,FALSE))))))*100</f>
        <v>3.4455100000000001</v>
      </c>
      <c r="I131" s="63">
        <f>IFERROR(VLOOKUP($B131,'Data above guide'!$A$6:$I$61,I$1,FALSE),IFERROR(VLOOKUP($B131,'Data above guide'!$O$6:$W$33,I$1,FALSE),IFERROR(VLOOKUP($B131,'Data above guide'!$AB$6:$AJ$181,I$1,FALSE),IFERROR(VLOOKUP($B131,'Data above guide'!$AP$6:$AX$93,I$1,FALSE),IFERROR(VLOOKUP($B131,'Data above guide'!$BC$6:$BK$13,I$1,FALSE),VLOOKUP($B131,'Data above guide'!$BP$6:$BX$9,I$1,FALSE))))))*100</f>
        <v>27.838570000000001</v>
      </c>
      <c r="J131" s="63">
        <f>IFERROR(VLOOKUP($B131,'Data above guide'!$A$6:$I$61,J$1,FALSE),IFERROR(VLOOKUP($B131,'Data above guide'!$O$6:$W$33,J$1,FALSE),IFERROR(VLOOKUP($B131,'Data above guide'!$AB$6:$AJ$181,J$1,FALSE),IFERROR(VLOOKUP($B131,'Data above guide'!$AP$6:$AX$93,J$1,FALSE),IFERROR(VLOOKUP($B131,'Data above guide'!$BC$6:$BK$13,J$1,FALSE),VLOOKUP($B131,'Data above guide'!$BP$6:$BX$9,J$1,FALSE))))))*100</f>
        <v>41.345120000000001</v>
      </c>
      <c r="K131" s="63">
        <f t="shared" si="17"/>
        <v>6.7532700000000006</v>
      </c>
      <c r="L131" s="63">
        <f t="shared" si="18"/>
        <v>6.7532800000000002</v>
      </c>
      <c r="O131" s="63">
        <f>'Data above guide'!AG233*100</f>
        <v>34.591850000000001</v>
      </c>
      <c r="P131" s="63">
        <f>'Data above guide'!AH233*100</f>
        <v>3.4451399999999999</v>
      </c>
      <c r="Q131" s="63">
        <f>'Data above guide'!AI233*100</f>
        <v>27.839370000000002</v>
      </c>
      <c r="R131" s="63">
        <f>'Data above guide'!AJ233*100</f>
        <v>41.344320000000003</v>
      </c>
      <c r="S131" s="63">
        <f t="shared" si="25"/>
        <v>6.7524700000000024</v>
      </c>
      <c r="T131" s="63">
        <f t="shared" si="26"/>
        <v>6.7524799999999985</v>
      </c>
      <c r="V131" s="70">
        <f t="shared" si="19"/>
        <v>0</v>
      </c>
      <c r="W131" s="70">
        <f t="shared" si="20"/>
        <v>3.700000000002035E-4</v>
      </c>
      <c r="X131" s="70">
        <f t="shared" si="21"/>
        <v>-8.0000000000168825E-4</v>
      </c>
      <c r="Y131" s="70">
        <f t="shared" si="22"/>
        <v>7.9999999999813554E-4</v>
      </c>
      <c r="Z131" s="70">
        <f t="shared" si="23"/>
        <v>7.9999999999813554E-4</v>
      </c>
      <c r="AA131" s="70">
        <f t="shared" si="24"/>
        <v>8.0000000000168825E-4</v>
      </c>
    </row>
    <row r="132" spans="1:27">
      <c r="A132" s="15" t="str">
        <f t="shared" ref="A132:A195" si="27">TRIM(F132&amp;"_2011-2015"&amp;"_"&amp;D132&amp;"_"&amp;E132&amp;"_"&amp;C132&amp;" "&amp;M132)</f>
        <v>AboveG_2011-2015_25-44_Females_Wrexham</v>
      </c>
      <c r="B132" s="15" t="str">
        <f t="shared" ref="B132:B195" si="28">C132&amp;"_"&amp;D132&amp;"_"&amp;E132</f>
        <v>Wrexham_25-44_Females</v>
      </c>
      <c r="C132" s="15" t="s">
        <v>5</v>
      </c>
      <c r="D132" s="15" t="s">
        <v>49</v>
      </c>
      <c r="E132" s="15" t="s">
        <v>120</v>
      </c>
      <c r="F132" s="15" t="s">
        <v>77</v>
      </c>
      <c r="G132" s="63">
        <f>IFERROR(VLOOKUP($B132,'Data above guide'!$A$6:$I$61,G$1,FALSE),IFERROR(VLOOKUP($B132,'Data above guide'!$O$6:$W$33,G$1,FALSE),IFERROR(VLOOKUP($B132,'Data above guide'!$AB$6:$AJ$181,G$1,FALSE),IFERROR(VLOOKUP($B132,'Data above guide'!$AP$6:$AX$93,G$1,FALSE),IFERROR(VLOOKUP($B132,'Data above guide'!$BC$6:$BK$13,G$1,FALSE),VLOOKUP($B132,'Data above guide'!$BP$6:$BX$9,G$1,FALSE))))))*100</f>
        <v>39.027450000000002</v>
      </c>
      <c r="H132" s="63">
        <f>IFERROR(VLOOKUP($B132,'Data above guide'!$A$6:$I$61,H$1,FALSE),IFERROR(VLOOKUP($B132,'Data above guide'!$O$6:$W$33,H$1,FALSE),IFERROR(VLOOKUP($B132,'Data above guide'!$AB$6:$AJ$181,H$1,FALSE),IFERROR(VLOOKUP($B132,'Data above guide'!$AP$6:$AX$93,H$1,FALSE),IFERROR(VLOOKUP($B132,'Data above guide'!$BC$6:$BK$13,H$1,FALSE),VLOOKUP($B132,'Data above guide'!$BP$6:$BX$9,H$1,FALSE))))))*100</f>
        <v>2.16289</v>
      </c>
      <c r="I132" s="63">
        <f>IFERROR(VLOOKUP($B132,'Data above guide'!$A$6:$I$61,I$1,FALSE),IFERROR(VLOOKUP($B132,'Data above guide'!$O$6:$W$33,I$1,FALSE),IFERROR(VLOOKUP($B132,'Data above guide'!$AB$6:$AJ$181,I$1,FALSE),IFERROR(VLOOKUP($B132,'Data above guide'!$AP$6:$AX$93,I$1,FALSE),IFERROR(VLOOKUP($B132,'Data above guide'!$BC$6:$BK$13,I$1,FALSE),VLOOKUP($B132,'Data above guide'!$BP$6:$BX$9,I$1,FALSE))))))*100</f>
        <v>34.788139999999999</v>
      </c>
      <c r="J132" s="63">
        <f>IFERROR(VLOOKUP($B132,'Data above guide'!$A$6:$I$61,J$1,FALSE),IFERROR(VLOOKUP($B132,'Data above guide'!$O$6:$W$33,J$1,FALSE),IFERROR(VLOOKUP($B132,'Data above guide'!$AB$6:$AJ$181,J$1,FALSE),IFERROR(VLOOKUP($B132,'Data above guide'!$AP$6:$AX$93,J$1,FALSE),IFERROR(VLOOKUP($B132,'Data above guide'!$BC$6:$BK$13,J$1,FALSE),VLOOKUP($B132,'Data above guide'!$BP$6:$BX$9,J$1,FALSE))))))*100</f>
        <v>43.266759999999998</v>
      </c>
      <c r="K132" s="63">
        <f t="shared" ref="K132:K195" si="29">J132-G132</f>
        <v>4.2393099999999961</v>
      </c>
      <c r="L132" s="63">
        <f t="shared" ref="L132:L195" si="30">G132-I132</f>
        <v>4.2393100000000032</v>
      </c>
      <c r="O132" s="63">
        <f>'Data above guide'!AG234*100</f>
        <v>39.027450000000002</v>
      </c>
      <c r="P132" s="63">
        <f>'Data above guide'!AH234*100</f>
        <v>2.1626599999999998</v>
      </c>
      <c r="Q132" s="63">
        <f>'Data above guide'!AI234*100</f>
        <v>34.788640000000001</v>
      </c>
      <c r="R132" s="63">
        <f>'Data above guide'!AJ234*100</f>
        <v>43.266249999999999</v>
      </c>
      <c r="S132" s="63">
        <f t="shared" si="25"/>
        <v>4.2387999999999977</v>
      </c>
      <c r="T132" s="63">
        <f t="shared" si="26"/>
        <v>4.2388100000000009</v>
      </c>
      <c r="V132" s="70">
        <f t="shared" ref="V132:V195" si="31">G132-O132</f>
        <v>0</v>
      </c>
      <c r="W132" s="70">
        <f t="shared" ref="W132:W195" si="32">H132-P132</f>
        <v>2.3000000000017451E-4</v>
      </c>
      <c r="X132" s="70">
        <f t="shared" ref="X132:X195" si="33">I132-Q132</f>
        <v>-5.0000000000238742E-4</v>
      </c>
      <c r="Y132" s="70">
        <f t="shared" ref="Y132:Y195" si="34">J132-R132</f>
        <v>5.0999999999845613E-4</v>
      </c>
      <c r="Z132" s="70">
        <f t="shared" ref="Z132:Z195" si="35">K132-S132</f>
        <v>5.0999999999845613E-4</v>
      </c>
      <c r="AA132" s="70">
        <f t="shared" ref="AA132:AA195" si="36">L132-T132</f>
        <v>5.0000000000238742E-4</v>
      </c>
    </row>
    <row r="133" spans="1:27">
      <c r="A133" s="15" t="str">
        <f t="shared" si="27"/>
        <v>AboveG_2011-2015_45-64_Females_Wrexham</v>
      </c>
      <c r="B133" s="15" t="str">
        <f t="shared" si="28"/>
        <v>Wrexham_45-64_Females</v>
      </c>
      <c r="C133" s="15" t="s">
        <v>5</v>
      </c>
      <c r="D133" s="15" t="s">
        <v>50</v>
      </c>
      <c r="E133" s="15" t="s">
        <v>120</v>
      </c>
      <c r="F133" s="15" t="s">
        <v>77</v>
      </c>
      <c r="G133" s="63">
        <f>IFERROR(VLOOKUP($B133,'Data above guide'!$A$6:$I$61,G$1,FALSE),IFERROR(VLOOKUP($B133,'Data above guide'!$O$6:$W$33,G$1,FALSE),IFERROR(VLOOKUP($B133,'Data above guide'!$AB$6:$AJ$181,G$1,FALSE),IFERROR(VLOOKUP($B133,'Data above guide'!$AP$6:$AX$93,G$1,FALSE),IFERROR(VLOOKUP($B133,'Data above guide'!$BC$6:$BK$13,G$1,FALSE),VLOOKUP($B133,'Data above guide'!$BP$6:$BX$9,G$1,FALSE))))))*100</f>
        <v>42.348599999999998</v>
      </c>
      <c r="H133" s="63">
        <f>IFERROR(VLOOKUP($B133,'Data above guide'!$A$6:$I$61,H$1,FALSE),IFERROR(VLOOKUP($B133,'Data above guide'!$O$6:$W$33,H$1,FALSE),IFERROR(VLOOKUP($B133,'Data above guide'!$AB$6:$AJ$181,H$1,FALSE),IFERROR(VLOOKUP($B133,'Data above guide'!$AP$6:$AX$93,H$1,FALSE),IFERROR(VLOOKUP($B133,'Data above guide'!$BC$6:$BK$13,H$1,FALSE),VLOOKUP($B133,'Data above guide'!$BP$6:$BX$9,H$1,FALSE))))))*100</f>
        <v>2.0398700000000001</v>
      </c>
      <c r="I133" s="63">
        <f>IFERROR(VLOOKUP($B133,'Data above guide'!$A$6:$I$61,I$1,FALSE),IFERROR(VLOOKUP($B133,'Data above guide'!$O$6:$W$33,I$1,FALSE),IFERROR(VLOOKUP($B133,'Data above guide'!$AB$6:$AJ$181,I$1,FALSE),IFERROR(VLOOKUP($B133,'Data above guide'!$AP$6:$AX$93,I$1,FALSE),IFERROR(VLOOKUP($B133,'Data above guide'!$BC$6:$BK$13,I$1,FALSE),VLOOKUP($B133,'Data above guide'!$BP$6:$BX$9,I$1,FALSE))))))*100</f>
        <v>38.350410000000004</v>
      </c>
      <c r="J133" s="63">
        <f>IFERROR(VLOOKUP($B133,'Data above guide'!$A$6:$I$61,J$1,FALSE),IFERROR(VLOOKUP($B133,'Data above guide'!$O$6:$W$33,J$1,FALSE),IFERROR(VLOOKUP($B133,'Data above guide'!$AB$6:$AJ$181,J$1,FALSE),IFERROR(VLOOKUP($B133,'Data above guide'!$AP$6:$AX$93,J$1,FALSE),IFERROR(VLOOKUP($B133,'Data above guide'!$BC$6:$BK$13,J$1,FALSE),VLOOKUP($B133,'Data above guide'!$BP$6:$BX$9,J$1,FALSE))))))*100</f>
        <v>46.346800000000002</v>
      </c>
      <c r="K133" s="63">
        <f t="shared" si="29"/>
        <v>3.9982000000000042</v>
      </c>
      <c r="L133" s="63">
        <f t="shared" si="30"/>
        <v>3.9981899999999939</v>
      </c>
      <c r="O133" s="63">
        <f>'Data above guide'!AG235*100</f>
        <v>42.348599999999998</v>
      </c>
      <c r="P133" s="63">
        <f>'Data above guide'!AH235*100</f>
        <v>2.03965</v>
      </c>
      <c r="Q133" s="63">
        <f>'Data above guide'!AI235*100</f>
        <v>38.350879999999997</v>
      </c>
      <c r="R133" s="63">
        <f>'Data above guide'!AJ235*100</f>
        <v>46.346319999999999</v>
      </c>
      <c r="S133" s="63">
        <f t="shared" si="25"/>
        <v>3.9977200000000011</v>
      </c>
      <c r="T133" s="63">
        <f t="shared" si="26"/>
        <v>3.9977200000000011</v>
      </c>
      <c r="V133" s="70">
        <f t="shared" si="31"/>
        <v>0</v>
      </c>
      <c r="W133" s="70">
        <f t="shared" si="32"/>
        <v>2.20000000000109E-4</v>
      </c>
      <c r="X133" s="70">
        <f t="shared" si="33"/>
        <v>-4.6999999999286501E-4</v>
      </c>
      <c r="Y133" s="70">
        <f t="shared" si="34"/>
        <v>4.8000000000314458E-4</v>
      </c>
      <c r="Z133" s="70">
        <f t="shared" si="35"/>
        <v>4.8000000000314458E-4</v>
      </c>
      <c r="AA133" s="70">
        <f t="shared" si="36"/>
        <v>4.6999999999286501E-4</v>
      </c>
    </row>
    <row r="134" spans="1:27">
      <c r="A134" s="15" t="str">
        <f t="shared" si="27"/>
        <v>AboveG_2011-2015_65+_Females_Wrexham</v>
      </c>
      <c r="B134" s="15" t="str">
        <f t="shared" si="28"/>
        <v>Wrexham_65+_Females</v>
      </c>
      <c r="C134" s="15" t="s">
        <v>5</v>
      </c>
      <c r="D134" s="15" t="s">
        <v>43</v>
      </c>
      <c r="E134" s="15" t="s">
        <v>120</v>
      </c>
      <c r="F134" s="15" t="s">
        <v>77</v>
      </c>
      <c r="G134" s="63">
        <f>IFERROR(VLOOKUP($B134,'Data above guide'!$A$6:$I$61,G$1,FALSE),IFERROR(VLOOKUP($B134,'Data above guide'!$O$6:$W$33,G$1,FALSE),IFERROR(VLOOKUP($B134,'Data above guide'!$AB$6:$AJ$181,G$1,FALSE),IFERROR(VLOOKUP($B134,'Data above guide'!$AP$6:$AX$93,G$1,FALSE),IFERROR(VLOOKUP($B134,'Data above guide'!$BC$6:$BK$13,G$1,FALSE),VLOOKUP($B134,'Data above guide'!$BP$6:$BX$9,G$1,FALSE))))))*100</f>
        <v>16.64181</v>
      </c>
      <c r="H134" s="63">
        <f>IFERROR(VLOOKUP($B134,'Data above guide'!$A$6:$I$61,H$1,FALSE),IFERROR(VLOOKUP($B134,'Data above guide'!$O$6:$W$33,H$1,FALSE),IFERROR(VLOOKUP($B134,'Data above guide'!$AB$6:$AJ$181,H$1,FALSE),IFERROR(VLOOKUP($B134,'Data above guide'!$AP$6:$AX$93,H$1,FALSE),IFERROR(VLOOKUP($B134,'Data above guide'!$BC$6:$BK$13,H$1,FALSE),VLOOKUP($B134,'Data above guide'!$BP$6:$BX$9,H$1,FALSE))))))*100</f>
        <v>1.8028599999999999</v>
      </c>
      <c r="I134" s="63">
        <f>IFERROR(VLOOKUP($B134,'Data above guide'!$A$6:$I$61,I$1,FALSE),IFERROR(VLOOKUP($B134,'Data above guide'!$O$6:$W$33,I$1,FALSE),IFERROR(VLOOKUP($B134,'Data above guide'!$AB$6:$AJ$181,I$1,FALSE),IFERROR(VLOOKUP($B134,'Data above guide'!$AP$6:$AX$93,I$1,FALSE),IFERROR(VLOOKUP($B134,'Data above guide'!$BC$6:$BK$13,I$1,FALSE),VLOOKUP($B134,'Data above guide'!$BP$6:$BX$9,I$1,FALSE))))))*100</f>
        <v>13.10816</v>
      </c>
      <c r="J134" s="63">
        <f>IFERROR(VLOOKUP($B134,'Data above guide'!$A$6:$I$61,J$1,FALSE),IFERROR(VLOOKUP($B134,'Data above guide'!$O$6:$W$33,J$1,FALSE),IFERROR(VLOOKUP($B134,'Data above guide'!$AB$6:$AJ$181,J$1,FALSE),IFERROR(VLOOKUP($B134,'Data above guide'!$AP$6:$AX$93,J$1,FALSE),IFERROR(VLOOKUP($B134,'Data above guide'!$BC$6:$BK$13,J$1,FALSE),VLOOKUP($B134,'Data above guide'!$BP$6:$BX$9,J$1,FALSE))))))*100</f>
        <v>20.175450000000001</v>
      </c>
      <c r="K134" s="63">
        <f t="shared" si="29"/>
        <v>3.5336400000000019</v>
      </c>
      <c r="L134" s="63">
        <f t="shared" si="30"/>
        <v>3.5336499999999997</v>
      </c>
      <c r="O134" s="63">
        <f>'Data above guide'!AG236*100</f>
        <v>16.64181</v>
      </c>
      <c r="P134" s="63">
        <f>'Data above guide'!AH236*100</f>
        <v>1.80267</v>
      </c>
      <c r="Q134" s="63">
        <f>'Data above guide'!AI236*100</f>
        <v>13.10858</v>
      </c>
      <c r="R134" s="63">
        <f>'Data above guide'!AJ236*100</f>
        <v>20.175039999999999</v>
      </c>
      <c r="S134" s="63">
        <f t="shared" si="25"/>
        <v>3.5332299999999996</v>
      </c>
      <c r="T134" s="63">
        <f t="shared" si="26"/>
        <v>3.5332299999999996</v>
      </c>
      <c r="V134" s="70">
        <f t="shared" si="31"/>
        <v>0</v>
      </c>
      <c r="W134" s="70">
        <f t="shared" si="32"/>
        <v>1.8999999999991246E-4</v>
      </c>
      <c r="X134" s="70">
        <f t="shared" si="33"/>
        <v>-4.2000000000008697E-4</v>
      </c>
      <c r="Y134" s="70">
        <f t="shared" si="34"/>
        <v>4.100000000022419E-4</v>
      </c>
      <c r="Z134" s="70">
        <f t="shared" si="35"/>
        <v>4.100000000022419E-4</v>
      </c>
      <c r="AA134" s="70">
        <f t="shared" si="36"/>
        <v>4.2000000000008697E-4</v>
      </c>
    </row>
    <row r="135" spans="1:27">
      <c r="A135" s="15" t="str">
        <f t="shared" si="27"/>
        <v>AboveG_2011-2015_16-24_Males_Powys</v>
      </c>
      <c r="B135" s="15" t="str">
        <f t="shared" si="28"/>
        <v>Powys_16-24_Males</v>
      </c>
      <c r="C135" s="15" t="s">
        <v>118</v>
      </c>
      <c r="D135" s="15" t="s">
        <v>48</v>
      </c>
      <c r="E135" s="15" t="s">
        <v>21</v>
      </c>
      <c r="F135" s="15" t="s">
        <v>77</v>
      </c>
      <c r="G135" s="63">
        <f>IFERROR(VLOOKUP($B135,'Data above guide'!$A$6:$I$61,G$1,FALSE),IFERROR(VLOOKUP($B135,'Data above guide'!$O$6:$W$33,G$1,FALSE),IFERROR(VLOOKUP($B135,'Data above guide'!$AB$6:$AJ$181,G$1,FALSE),IFERROR(VLOOKUP($B135,'Data above guide'!$AP$6:$AX$93,G$1,FALSE),IFERROR(VLOOKUP($B135,'Data above guide'!$BC$6:$BK$13,G$1,FALSE),VLOOKUP($B135,'Data above guide'!$BP$6:$BX$9,G$1,FALSE))))))*100</f>
        <v>44.402120000000004</v>
      </c>
      <c r="H135" s="63">
        <f>IFERROR(VLOOKUP($B135,'Data above guide'!$A$6:$I$61,H$1,FALSE),IFERROR(VLOOKUP($B135,'Data above guide'!$O$6:$W$33,H$1,FALSE),IFERROR(VLOOKUP($B135,'Data above guide'!$AB$6:$AJ$181,H$1,FALSE),IFERROR(VLOOKUP($B135,'Data above guide'!$AP$6:$AX$93,H$1,FALSE),IFERROR(VLOOKUP($B135,'Data above guide'!$BC$6:$BK$13,H$1,FALSE),VLOOKUP($B135,'Data above guide'!$BP$6:$BX$9,H$1,FALSE))))))*100</f>
        <v>3.9212999999999996</v>
      </c>
      <c r="I135" s="63">
        <f>IFERROR(VLOOKUP($B135,'Data above guide'!$A$6:$I$61,I$1,FALSE),IFERROR(VLOOKUP($B135,'Data above guide'!$O$6:$W$33,I$1,FALSE),IFERROR(VLOOKUP($B135,'Data above guide'!$AB$6:$AJ$181,I$1,FALSE),IFERROR(VLOOKUP($B135,'Data above guide'!$AP$6:$AX$93,I$1,FALSE),IFERROR(VLOOKUP($B135,'Data above guide'!$BC$6:$BK$13,I$1,FALSE),VLOOKUP($B135,'Data above guide'!$BP$6:$BX$9,I$1,FALSE))))))*100</f>
        <v>36.716300000000004</v>
      </c>
      <c r="J135" s="63">
        <f>IFERROR(VLOOKUP($B135,'Data above guide'!$A$6:$I$61,J$1,FALSE),IFERROR(VLOOKUP($B135,'Data above guide'!$O$6:$W$33,J$1,FALSE),IFERROR(VLOOKUP($B135,'Data above guide'!$AB$6:$AJ$181,J$1,FALSE),IFERROR(VLOOKUP($B135,'Data above guide'!$AP$6:$AX$93,J$1,FALSE),IFERROR(VLOOKUP($B135,'Data above guide'!$BC$6:$BK$13,J$1,FALSE),VLOOKUP($B135,'Data above guide'!$BP$6:$BX$9,J$1,FALSE))))))*100</f>
        <v>52.087939999999996</v>
      </c>
      <c r="K135" s="63">
        <f t="shared" si="29"/>
        <v>7.6858199999999925</v>
      </c>
      <c r="L135" s="63">
        <f t="shared" si="30"/>
        <v>7.6858199999999997</v>
      </c>
      <c r="O135" s="63">
        <f>'Data above guide'!AG237*100</f>
        <v>44.402120000000004</v>
      </c>
      <c r="P135" s="63">
        <f>'Data above guide'!AH237*100</f>
        <v>3.9209300000000002</v>
      </c>
      <c r="Q135" s="63">
        <f>'Data above guide'!AI237*100</f>
        <v>36.717109999999998</v>
      </c>
      <c r="R135" s="63">
        <f>'Data above guide'!AJ237*100</f>
        <v>52.087130000000002</v>
      </c>
      <c r="S135" s="63">
        <f t="shared" si="25"/>
        <v>7.6850099999999983</v>
      </c>
      <c r="T135" s="63">
        <f t="shared" si="26"/>
        <v>7.6850100000000054</v>
      </c>
      <c r="V135" s="70">
        <f t="shared" si="31"/>
        <v>0</v>
      </c>
      <c r="W135" s="70">
        <f t="shared" si="32"/>
        <v>3.6999999999931532E-4</v>
      </c>
      <c r="X135" s="70">
        <f t="shared" si="33"/>
        <v>-8.0999999999420425E-4</v>
      </c>
      <c r="Y135" s="70">
        <f t="shared" si="34"/>
        <v>8.0999999999420425E-4</v>
      </c>
      <c r="Z135" s="70">
        <f t="shared" si="35"/>
        <v>8.0999999999420425E-4</v>
      </c>
      <c r="AA135" s="70">
        <f t="shared" si="36"/>
        <v>8.0999999999420425E-4</v>
      </c>
    </row>
    <row r="136" spans="1:27">
      <c r="A136" s="15" t="str">
        <f t="shared" si="27"/>
        <v>AboveG_2011-2015_25-44_Males_Powys</v>
      </c>
      <c r="B136" s="15" t="str">
        <f t="shared" si="28"/>
        <v>Powys_25-44_Males</v>
      </c>
      <c r="C136" s="15" t="s">
        <v>118</v>
      </c>
      <c r="D136" s="15" t="s">
        <v>49</v>
      </c>
      <c r="E136" s="15" t="s">
        <v>21</v>
      </c>
      <c r="F136" s="15" t="s">
        <v>77</v>
      </c>
      <c r="G136" s="63">
        <f>IFERROR(VLOOKUP($B136,'Data above guide'!$A$6:$I$61,G$1,FALSE),IFERROR(VLOOKUP($B136,'Data above guide'!$O$6:$W$33,G$1,FALSE),IFERROR(VLOOKUP($B136,'Data above guide'!$AB$6:$AJ$181,G$1,FALSE),IFERROR(VLOOKUP($B136,'Data above guide'!$AP$6:$AX$93,G$1,FALSE),IFERROR(VLOOKUP($B136,'Data above guide'!$BC$6:$BK$13,G$1,FALSE),VLOOKUP($B136,'Data above guide'!$BP$6:$BX$9,G$1,FALSE))))))*100</f>
        <v>51.042439999999999</v>
      </c>
      <c r="H136" s="63">
        <f>IFERROR(VLOOKUP($B136,'Data above guide'!$A$6:$I$61,H$1,FALSE),IFERROR(VLOOKUP($B136,'Data above guide'!$O$6:$W$33,H$1,FALSE),IFERROR(VLOOKUP($B136,'Data above guide'!$AB$6:$AJ$181,H$1,FALSE),IFERROR(VLOOKUP($B136,'Data above guide'!$AP$6:$AX$93,H$1,FALSE),IFERROR(VLOOKUP($B136,'Data above guide'!$BC$6:$BK$13,H$1,FALSE),VLOOKUP($B136,'Data above guide'!$BP$6:$BX$9,H$1,FALSE))))))*100</f>
        <v>2.77874</v>
      </c>
      <c r="I136" s="63">
        <f>IFERROR(VLOOKUP($B136,'Data above guide'!$A$6:$I$61,I$1,FALSE),IFERROR(VLOOKUP($B136,'Data above guide'!$O$6:$W$33,I$1,FALSE),IFERROR(VLOOKUP($B136,'Data above guide'!$AB$6:$AJ$181,I$1,FALSE),IFERROR(VLOOKUP($B136,'Data above guide'!$AP$6:$AX$93,I$1,FALSE),IFERROR(VLOOKUP($B136,'Data above guide'!$BC$6:$BK$13,I$1,FALSE),VLOOKUP($B136,'Data above guide'!$BP$6:$BX$9,I$1,FALSE))))))*100</f>
        <v>45.596060000000001</v>
      </c>
      <c r="J136" s="63">
        <f>IFERROR(VLOOKUP($B136,'Data above guide'!$A$6:$I$61,J$1,FALSE),IFERROR(VLOOKUP($B136,'Data above guide'!$O$6:$W$33,J$1,FALSE),IFERROR(VLOOKUP($B136,'Data above guide'!$AB$6:$AJ$181,J$1,FALSE),IFERROR(VLOOKUP($B136,'Data above guide'!$AP$6:$AX$93,J$1,FALSE),IFERROR(VLOOKUP($B136,'Data above guide'!$BC$6:$BK$13,J$1,FALSE),VLOOKUP($B136,'Data above guide'!$BP$6:$BX$9,J$1,FALSE))))))*100</f>
        <v>56.48883</v>
      </c>
      <c r="K136" s="63">
        <f t="shared" si="29"/>
        <v>5.446390000000001</v>
      </c>
      <c r="L136" s="63">
        <f t="shared" si="30"/>
        <v>5.4463799999999978</v>
      </c>
      <c r="O136" s="63">
        <f>'Data above guide'!AG238*100</f>
        <v>51.042439999999999</v>
      </c>
      <c r="P136" s="63">
        <f>'Data above guide'!AH238*100</f>
        <v>2.77847</v>
      </c>
      <c r="Q136" s="63">
        <f>'Data above guide'!AI238*100</f>
        <v>45.596629999999998</v>
      </c>
      <c r="R136" s="63">
        <f>'Data above guide'!AJ238*100</f>
        <v>56.488249999999994</v>
      </c>
      <c r="S136" s="63">
        <f t="shared" si="25"/>
        <v>5.4458099999999945</v>
      </c>
      <c r="T136" s="63">
        <f t="shared" si="26"/>
        <v>5.4458100000000016</v>
      </c>
      <c r="V136" s="70">
        <f t="shared" si="31"/>
        <v>0</v>
      </c>
      <c r="W136" s="70">
        <f t="shared" si="32"/>
        <v>2.6999999999999247E-4</v>
      </c>
      <c r="X136" s="70">
        <f t="shared" si="33"/>
        <v>-5.6999999999618467E-4</v>
      </c>
      <c r="Y136" s="70">
        <f t="shared" si="34"/>
        <v>5.8000000000646423E-4</v>
      </c>
      <c r="Z136" s="70">
        <f t="shared" si="35"/>
        <v>5.8000000000646423E-4</v>
      </c>
      <c r="AA136" s="70">
        <f t="shared" si="36"/>
        <v>5.6999999999618467E-4</v>
      </c>
    </row>
    <row r="137" spans="1:27">
      <c r="A137" s="15" t="str">
        <f t="shared" si="27"/>
        <v>AboveG_2011-2015_45-64_Males_Powys</v>
      </c>
      <c r="B137" s="15" t="str">
        <f t="shared" si="28"/>
        <v>Powys_45-64_Males</v>
      </c>
      <c r="C137" s="15" t="s">
        <v>118</v>
      </c>
      <c r="D137" s="15" t="s">
        <v>50</v>
      </c>
      <c r="E137" s="15" t="s">
        <v>21</v>
      </c>
      <c r="F137" s="15" t="s">
        <v>77</v>
      </c>
      <c r="G137" s="63">
        <f>IFERROR(VLOOKUP($B137,'Data above guide'!$A$6:$I$61,G$1,FALSE),IFERROR(VLOOKUP($B137,'Data above guide'!$O$6:$W$33,G$1,FALSE),IFERROR(VLOOKUP($B137,'Data above guide'!$AB$6:$AJ$181,G$1,FALSE),IFERROR(VLOOKUP($B137,'Data above guide'!$AP$6:$AX$93,G$1,FALSE),IFERROR(VLOOKUP($B137,'Data above guide'!$BC$6:$BK$13,G$1,FALSE),VLOOKUP($B137,'Data above guide'!$BP$6:$BX$9,G$1,FALSE))))))*100</f>
        <v>49.760710000000003</v>
      </c>
      <c r="H137" s="63">
        <f>IFERROR(VLOOKUP($B137,'Data above guide'!$A$6:$I$61,H$1,FALSE),IFERROR(VLOOKUP($B137,'Data above guide'!$O$6:$W$33,H$1,FALSE),IFERROR(VLOOKUP($B137,'Data above guide'!$AB$6:$AJ$181,H$1,FALSE),IFERROR(VLOOKUP($B137,'Data above guide'!$AP$6:$AX$93,H$1,FALSE),IFERROR(VLOOKUP($B137,'Data above guide'!$BC$6:$BK$13,H$1,FALSE),VLOOKUP($B137,'Data above guide'!$BP$6:$BX$9,H$1,FALSE))))))*100</f>
        <v>2.08047</v>
      </c>
      <c r="I137" s="63">
        <f>IFERROR(VLOOKUP($B137,'Data above guide'!$A$6:$I$61,I$1,FALSE),IFERROR(VLOOKUP($B137,'Data above guide'!$O$6:$W$33,I$1,FALSE),IFERROR(VLOOKUP($B137,'Data above guide'!$AB$6:$AJ$181,I$1,FALSE),IFERROR(VLOOKUP($B137,'Data above guide'!$AP$6:$AX$93,I$1,FALSE),IFERROR(VLOOKUP($B137,'Data above guide'!$BC$6:$BK$13,I$1,FALSE),VLOOKUP($B137,'Data above guide'!$BP$6:$BX$9,I$1,FALSE))))))*100</f>
        <v>45.682949999999998</v>
      </c>
      <c r="J137" s="63">
        <f>IFERROR(VLOOKUP($B137,'Data above guide'!$A$6:$I$61,J$1,FALSE),IFERROR(VLOOKUP($B137,'Data above guide'!$O$6:$W$33,J$1,FALSE),IFERROR(VLOOKUP($B137,'Data above guide'!$AB$6:$AJ$181,J$1,FALSE),IFERROR(VLOOKUP($B137,'Data above guide'!$AP$6:$AX$93,J$1,FALSE),IFERROR(VLOOKUP($B137,'Data above guide'!$BC$6:$BK$13,J$1,FALSE),VLOOKUP($B137,'Data above guide'!$BP$6:$BX$9,J$1,FALSE))))))*100</f>
        <v>53.838459999999998</v>
      </c>
      <c r="K137" s="63">
        <f t="shared" si="29"/>
        <v>4.0777499999999947</v>
      </c>
      <c r="L137" s="63">
        <f t="shared" si="30"/>
        <v>4.0777600000000049</v>
      </c>
      <c r="O137" s="63">
        <f>'Data above guide'!AG239*100</f>
        <v>49.760710000000003</v>
      </c>
      <c r="P137" s="63">
        <f>'Data above guide'!AH239*100</f>
        <v>2.0802700000000001</v>
      </c>
      <c r="Q137" s="63">
        <f>'Data above guide'!AI239*100</f>
        <v>45.68338</v>
      </c>
      <c r="R137" s="63">
        <f>'Data above guide'!AJ239*100</f>
        <v>53.838030000000003</v>
      </c>
      <c r="S137" s="63">
        <f t="shared" si="25"/>
        <v>4.0773200000000003</v>
      </c>
      <c r="T137" s="63">
        <f t="shared" si="26"/>
        <v>4.0773300000000035</v>
      </c>
      <c r="V137" s="70">
        <f t="shared" si="31"/>
        <v>0</v>
      </c>
      <c r="W137" s="70">
        <f t="shared" si="32"/>
        <v>1.9999999999997797E-4</v>
      </c>
      <c r="X137" s="70">
        <f t="shared" si="33"/>
        <v>-4.3000000000148475E-4</v>
      </c>
      <c r="Y137" s="70">
        <f t="shared" si="34"/>
        <v>4.2999999999437932E-4</v>
      </c>
      <c r="Z137" s="70">
        <f t="shared" si="35"/>
        <v>4.2999999999437932E-4</v>
      </c>
      <c r="AA137" s="70">
        <f t="shared" si="36"/>
        <v>4.3000000000148475E-4</v>
      </c>
    </row>
    <row r="138" spans="1:27">
      <c r="A138" s="15" t="str">
        <f t="shared" si="27"/>
        <v>AboveG_2011-2015_65+_Males_Powys</v>
      </c>
      <c r="B138" s="15" t="str">
        <f t="shared" si="28"/>
        <v>Powys_65+_Males</v>
      </c>
      <c r="C138" s="15" t="s">
        <v>118</v>
      </c>
      <c r="D138" s="15" t="s">
        <v>43</v>
      </c>
      <c r="E138" s="15" t="s">
        <v>21</v>
      </c>
      <c r="F138" s="15" t="s">
        <v>77</v>
      </c>
      <c r="G138" s="63">
        <f>IFERROR(VLOOKUP($B138,'Data above guide'!$A$6:$I$61,G$1,FALSE),IFERROR(VLOOKUP($B138,'Data above guide'!$O$6:$W$33,G$1,FALSE),IFERROR(VLOOKUP($B138,'Data above guide'!$AB$6:$AJ$181,G$1,FALSE),IFERROR(VLOOKUP($B138,'Data above guide'!$AP$6:$AX$93,G$1,FALSE),IFERROR(VLOOKUP($B138,'Data above guide'!$BC$6:$BK$13,G$1,FALSE),VLOOKUP($B138,'Data above guide'!$BP$6:$BX$9,G$1,FALSE))))))*100</f>
        <v>30.60005</v>
      </c>
      <c r="H138" s="63">
        <f>IFERROR(VLOOKUP($B138,'Data above guide'!$A$6:$I$61,H$1,FALSE),IFERROR(VLOOKUP($B138,'Data above guide'!$O$6:$W$33,H$1,FALSE),IFERROR(VLOOKUP($B138,'Data above guide'!$AB$6:$AJ$181,H$1,FALSE),IFERROR(VLOOKUP($B138,'Data above guide'!$AP$6:$AX$93,H$1,FALSE),IFERROR(VLOOKUP($B138,'Data above guide'!$BC$6:$BK$13,H$1,FALSE),VLOOKUP($B138,'Data above guide'!$BP$6:$BX$9,H$1,FALSE))))))*100</f>
        <v>2.1133800000000003</v>
      </c>
      <c r="I138" s="63">
        <f>IFERROR(VLOOKUP($B138,'Data above guide'!$A$6:$I$61,I$1,FALSE),IFERROR(VLOOKUP($B138,'Data above guide'!$O$6:$W$33,I$1,FALSE),IFERROR(VLOOKUP($B138,'Data above guide'!$AB$6:$AJ$181,I$1,FALSE),IFERROR(VLOOKUP($B138,'Data above guide'!$AP$6:$AX$93,I$1,FALSE),IFERROR(VLOOKUP($B138,'Data above guide'!$BC$6:$BK$13,I$1,FALSE),VLOOKUP($B138,'Data above guide'!$BP$6:$BX$9,I$1,FALSE))))))*100</f>
        <v>26.457789999999999</v>
      </c>
      <c r="J138" s="63">
        <f>IFERROR(VLOOKUP($B138,'Data above guide'!$A$6:$I$61,J$1,FALSE),IFERROR(VLOOKUP($B138,'Data above guide'!$O$6:$W$33,J$1,FALSE),IFERROR(VLOOKUP($B138,'Data above guide'!$AB$6:$AJ$181,J$1,FALSE),IFERROR(VLOOKUP($B138,'Data above guide'!$AP$6:$AX$93,J$1,FALSE),IFERROR(VLOOKUP($B138,'Data above guide'!$BC$6:$BK$13,J$1,FALSE),VLOOKUP($B138,'Data above guide'!$BP$6:$BX$9,J$1,FALSE))))))*100</f>
        <v>34.742319999999999</v>
      </c>
      <c r="K138" s="63">
        <f t="shared" si="29"/>
        <v>4.1422699999999999</v>
      </c>
      <c r="L138" s="63">
        <f t="shared" si="30"/>
        <v>4.1422600000000003</v>
      </c>
      <c r="O138" s="63">
        <f>'Data above guide'!AG240*100</f>
        <v>30.60005</v>
      </c>
      <c r="P138" s="63">
        <f>'Data above guide'!AH240*100</f>
        <v>2.1131799999999998</v>
      </c>
      <c r="Q138" s="63">
        <f>'Data above guide'!AI240*100</f>
        <v>26.458219999999997</v>
      </c>
      <c r="R138" s="63">
        <f>'Data above guide'!AJ240*100</f>
        <v>34.741880000000002</v>
      </c>
      <c r="S138" s="63">
        <f t="shared" si="25"/>
        <v>4.1418300000000023</v>
      </c>
      <c r="T138" s="63">
        <f t="shared" si="26"/>
        <v>4.1418300000000023</v>
      </c>
      <c r="V138" s="70">
        <f t="shared" si="31"/>
        <v>0</v>
      </c>
      <c r="W138" s="70">
        <f t="shared" si="32"/>
        <v>2.0000000000042206E-4</v>
      </c>
      <c r="X138" s="70">
        <f t="shared" si="33"/>
        <v>-4.2999999999793204E-4</v>
      </c>
      <c r="Y138" s="70">
        <f t="shared" si="34"/>
        <v>4.3999999999755346E-4</v>
      </c>
      <c r="Z138" s="70">
        <f t="shared" si="35"/>
        <v>4.3999999999755346E-4</v>
      </c>
      <c r="AA138" s="70">
        <f t="shared" si="36"/>
        <v>4.2999999999793204E-4</v>
      </c>
    </row>
    <row r="139" spans="1:27">
      <c r="A139" s="15" t="str">
        <f t="shared" si="27"/>
        <v>AboveG_2011-2015_16-24_Females_Powys</v>
      </c>
      <c r="B139" s="15" t="str">
        <f t="shared" si="28"/>
        <v>Powys_16-24_Females</v>
      </c>
      <c r="C139" s="15" t="s">
        <v>118</v>
      </c>
      <c r="D139" s="15" t="s">
        <v>48</v>
      </c>
      <c r="E139" s="15" t="s">
        <v>120</v>
      </c>
      <c r="F139" s="15" t="s">
        <v>77</v>
      </c>
      <c r="G139" s="63">
        <f>IFERROR(VLOOKUP($B139,'Data above guide'!$A$6:$I$61,G$1,FALSE),IFERROR(VLOOKUP($B139,'Data above guide'!$O$6:$W$33,G$1,FALSE),IFERROR(VLOOKUP($B139,'Data above guide'!$AB$6:$AJ$181,G$1,FALSE),IFERROR(VLOOKUP($B139,'Data above guide'!$AP$6:$AX$93,G$1,FALSE),IFERROR(VLOOKUP($B139,'Data above guide'!$BC$6:$BK$13,G$1,FALSE),VLOOKUP($B139,'Data above guide'!$BP$6:$BX$9,G$1,FALSE))))))*100</f>
        <v>37.621320000000004</v>
      </c>
      <c r="H139" s="63">
        <f>IFERROR(VLOOKUP($B139,'Data above guide'!$A$6:$I$61,H$1,FALSE),IFERROR(VLOOKUP($B139,'Data above guide'!$O$6:$W$33,H$1,FALSE),IFERROR(VLOOKUP($B139,'Data above guide'!$AB$6:$AJ$181,H$1,FALSE),IFERROR(VLOOKUP($B139,'Data above guide'!$AP$6:$AX$93,H$1,FALSE),IFERROR(VLOOKUP($B139,'Data above guide'!$BC$6:$BK$13,H$1,FALSE),VLOOKUP($B139,'Data above guide'!$BP$6:$BX$9,H$1,FALSE))))))*100</f>
        <v>3.9682399999999998</v>
      </c>
      <c r="I139" s="63">
        <f>IFERROR(VLOOKUP($B139,'Data above guide'!$A$6:$I$61,I$1,FALSE),IFERROR(VLOOKUP($B139,'Data above guide'!$O$6:$W$33,I$1,FALSE),IFERROR(VLOOKUP($B139,'Data above guide'!$AB$6:$AJ$181,I$1,FALSE),IFERROR(VLOOKUP($B139,'Data above guide'!$AP$6:$AX$93,I$1,FALSE),IFERROR(VLOOKUP($B139,'Data above guide'!$BC$6:$BK$13,I$1,FALSE),VLOOKUP($B139,'Data above guide'!$BP$6:$BX$9,I$1,FALSE))))))*100</f>
        <v>29.84348</v>
      </c>
      <c r="J139" s="63">
        <f>IFERROR(VLOOKUP($B139,'Data above guide'!$A$6:$I$61,J$1,FALSE),IFERROR(VLOOKUP($B139,'Data above guide'!$O$6:$W$33,J$1,FALSE),IFERROR(VLOOKUP($B139,'Data above guide'!$AB$6:$AJ$181,J$1,FALSE),IFERROR(VLOOKUP($B139,'Data above guide'!$AP$6:$AX$93,J$1,FALSE),IFERROR(VLOOKUP($B139,'Data above guide'!$BC$6:$BK$13,J$1,FALSE),VLOOKUP($B139,'Data above guide'!$BP$6:$BX$9,J$1,FALSE))))))*100</f>
        <v>45.399149999999999</v>
      </c>
      <c r="K139" s="63">
        <f t="shared" si="29"/>
        <v>7.7778299999999945</v>
      </c>
      <c r="L139" s="63">
        <f t="shared" si="30"/>
        <v>7.7778400000000047</v>
      </c>
      <c r="O139" s="63">
        <f>'Data above guide'!AG241*100</f>
        <v>37.621320000000004</v>
      </c>
      <c r="P139" s="63">
        <f>'Data above guide'!AH241*100</f>
        <v>3.9678599999999999</v>
      </c>
      <c r="Q139" s="63">
        <f>'Data above guide'!AI241*100</f>
        <v>29.8443</v>
      </c>
      <c r="R139" s="63">
        <f>'Data above guide'!AJ241*100</f>
        <v>45.398330000000001</v>
      </c>
      <c r="S139" s="63">
        <f t="shared" si="25"/>
        <v>7.7770099999999971</v>
      </c>
      <c r="T139" s="63">
        <f t="shared" si="26"/>
        <v>7.7770200000000038</v>
      </c>
      <c r="V139" s="70">
        <f t="shared" si="31"/>
        <v>0</v>
      </c>
      <c r="W139" s="70">
        <f t="shared" si="32"/>
        <v>3.7999999999982492E-4</v>
      </c>
      <c r="X139" s="70">
        <f t="shared" si="33"/>
        <v>-8.200000000009311E-4</v>
      </c>
      <c r="Y139" s="70">
        <f t="shared" si="34"/>
        <v>8.1999999999737838E-4</v>
      </c>
      <c r="Z139" s="70">
        <f t="shared" si="35"/>
        <v>8.1999999999737838E-4</v>
      </c>
      <c r="AA139" s="70">
        <f t="shared" si="36"/>
        <v>8.200000000009311E-4</v>
      </c>
    </row>
    <row r="140" spans="1:27">
      <c r="A140" s="15" t="str">
        <f t="shared" si="27"/>
        <v>AboveG_2011-2015_25-44_Females_Powys</v>
      </c>
      <c r="B140" s="15" t="str">
        <f t="shared" si="28"/>
        <v>Powys_25-44_Females</v>
      </c>
      <c r="C140" s="15" t="s">
        <v>118</v>
      </c>
      <c r="D140" s="15" t="s">
        <v>49</v>
      </c>
      <c r="E140" s="15" t="s">
        <v>120</v>
      </c>
      <c r="F140" s="15" t="s">
        <v>77</v>
      </c>
      <c r="G140" s="63">
        <f>IFERROR(VLOOKUP($B140,'Data above guide'!$A$6:$I$61,G$1,FALSE),IFERROR(VLOOKUP($B140,'Data above guide'!$O$6:$W$33,G$1,FALSE),IFERROR(VLOOKUP($B140,'Data above guide'!$AB$6:$AJ$181,G$1,FALSE),IFERROR(VLOOKUP($B140,'Data above guide'!$AP$6:$AX$93,G$1,FALSE),IFERROR(VLOOKUP($B140,'Data above guide'!$BC$6:$BK$13,G$1,FALSE),VLOOKUP($B140,'Data above guide'!$BP$6:$BX$9,G$1,FALSE))))))*100</f>
        <v>42.08184</v>
      </c>
      <c r="H140" s="63">
        <f>IFERROR(VLOOKUP($B140,'Data above guide'!$A$6:$I$61,H$1,FALSE),IFERROR(VLOOKUP($B140,'Data above guide'!$O$6:$W$33,H$1,FALSE),IFERROR(VLOOKUP($B140,'Data above guide'!$AB$6:$AJ$181,H$1,FALSE),IFERROR(VLOOKUP($B140,'Data above guide'!$AP$6:$AX$93,H$1,FALSE),IFERROR(VLOOKUP($B140,'Data above guide'!$BC$6:$BK$13,H$1,FALSE),VLOOKUP($B140,'Data above guide'!$BP$6:$BX$9,H$1,FALSE))))))*100</f>
        <v>2.5533199999999998</v>
      </c>
      <c r="I140" s="63">
        <f>IFERROR(VLOOKUP($B140,'Data above guide'!$A$6:$I$61,I$1,FALSE),IFERROR(VLOOKUP($B140,'Data above guide'!$O$6:$W$33,I$1,FALSE),IFERROR(VLOOKUP($B140,'Data above guide'!$AB$6:$AJ$181,I$1,FALSE),IFERROR(VLOOKUP($B140,'Data above guide'!$AP$6:$AX$93,I$1,FALSE),IFERROR(VLOOKUP($B140,'Data above guide'!$BC$6:$BK$13,I$1,FALSE),VLOOKUP($B140,'Data above guide'!$BP$6:$BX$9,I$1,FALSE))))))*100</f>
        <v>37.077280000000002</v>
      </c>
      <c r="J140" s="63">
        <f>IFERROR(VLOOKUP($B140,'Data above guide'!$A$6:$I$61,J$1,FALSE),IFERROR(VLOOKUP($B140,'Data above guide'!$O$6:$W$33,J$1,FALSE),IFERROR(VLOOKUP($B140,'Data above guide'!$AB$6:$AJ$181,J$1,FALSE),IFERROR(VLOOKUP($B140,'Data above guide'!$AP$6:$AX$93,J$1,FALSE),IFERROR(VLOOKUP($B140,'Data above guide'!$BC$6:$BK$13,J$1,FALSE),VLOOKUP($B140,'Data above guide'!$BP$6:$BX$9,J$1,FALSE))))))*100</f>
        <v>47.086399999999998</v>
      </c>
      <c r="K140" s="63">
        <f t="shared" si="29"/>
        <v>5.0045599999999979</v>
      </c>
      <c r="L140" s="63">
        <f t="shared" si="30"/>
        <v>5.0045599999999979</v>
      </c>
      <c r="O140" s="63">
        <f>'Data above guide'!AG242*100</f>
        <v>42.08184</v>
      </c>
      <c r="P140" s="63">
        <f>'Data above guide'!AH242*100</f>
        <v>2.55308</v>
      </c>
      <c r="Q140" s="63">
        <f>'Data above guide'!AI242*100</f>
        <v>37.077809999999999</v>
      </c>
      <c r="R140" s="63">
        <f>'Data above guide'!AJ242*100</f>
        <v>47.08587</v>
      </c>
      <c r="S140" s="63">
        <f t="shared" si="25"/>
        <v>5.0040300000000002</v>
      </c>
      <c r="T140" s="63">
        <f t="shared" si="26"/>
        <v>5.0040300000000002</v>
      </c>
      <c r="V140" s="70">
        <f t="shared" si="31"/>
        <v>0</v>
      </c>
      <c r="W140" s="70">
        <f t="shared" si="32"/>
        <v>2.3999999999979593E-4</v>
      </c>
      <c r="X140" s="70">
        <f t="shared" si="33"/>
        <v>-5.2999999999769898E-4</v>
      </c>
      <c r="Y140" s="70">
        <f t="shared" si="34"/>
        <v>5.2999999999769898E-4</v>
      </c>
      <c r="Z140" s="70">
        <f t="shared" si="35"/>
        <v>5.2999999999769898E-4</v>
      </c>
      <c r="AA140" s="70">
        <f t="shared" si="36"/>
        <v>5.2999999999769898E-4</v>
      </c>
    </row>
    <row r="141" spans="1:27">
      <c r="A141" s="15" t="str">
        <f t="shared" si="27"/>
        <v>AboveG_2011-2015_45-64_Females_Powys</v>
      </c>
      <c r="B141" s="15" t="str">
        <f t="shared" si="28"/>
        <v>Powys_45-64_Females</v>
      </c>
      <c r="C141" s="15" t="s">
        <v>118</v>
      </c>
      <c r="D141" s="15" t="s">
        <v>50</v>
      </c>
      <c r="E141" s="15" t="s">
        <v>120</v>
      </c>
      <c r="F141" s="15" t="s">
        <v>77</v>
      </c>
      <c r="G141" s="63">
        <f>IFERROR(VLOOKUP($B141,'Data above guide'!$A$6:$I$61,G$1,FALSE),IFERROR(VLOOKUP($B141,'Data above guide'!$O$6:$W$33,G$1,FALSE),IFERROR(VLOOKUP($B141,'Data above guide'!$AB$6:$AJ$181,G$1,FALSE),IFERROR(VLOOKUP($B141,'Data above guide'!$AP$6:$AX$93,G$1,FALSE),IFERROR(VLOOKUP($B141,'Data above guide'!$BC$6:$BK$13,G$1,FALSE),VLOOKUP($B141,'Data above guide'!$BP$6:$BX$9,G$1,FALSE))))))*100</f>
        <v>38.11833</v>
      </c>
      <c r="H141" s="63">
        <f>IFERROR(VLOOKUP($B141,'Data above guide'!$A$6:$I$61,H$1,FALSE),IFERROR(VLOOKUP($B141,'Data above guide'!$O$6:$W$33,H$1,FALSE),IFERROR(VLOOKUP($B141,'Data above guide'!$AB$6:$AJ$181,H$1,FALSE),IFERROR(VLOOKUP($B141,'Data above guide'!$AP$6:$AX$93,H$1,FALSE),IFERROR(VLOOKUP($B141,'Data above guide'!$BC$6:$BK$13,H$1,FALSE),VLOOKUP($B141,'Data above guide'!$BP$6:$BX$9,H$1,FALSE))))))*100</f>
        <v>1.97411</v>
      </c>
      <c r="I141" s="63">
        <f>IFERROR(VLOOKUP($B141,'Data above guide'!$A$6:$I$61,I$1,FALSE),IFERROR(VLOOKUP($B141,'Data above guide'!$O$6:$W$33,I$1,FALSE),IFERROR(VLOOKUP($B141,'Data above guide'!$AB$6:$AJ$181,I$1,FALSE),IFERROR(VLOOKUP($B141,'Data above guide'!$AP$6:$AX$93,I$1,FALSE),IFERROR(VLOOKUP($B141,'Data above guide'!$BC$6:$BK$13,I$1,FALSE),VLOOKUP($B141,'Data above guide'!$BP$6:$BX$9,I$1,FALSE))))))*100</f>
        <v>34.249020000000002</v>
      </c>
      <c r="J141" s="63">
        <f>IFERROR(VLOOKUP($B141,'Data above guide'!$A$6:$I$61,J$1,FALSE),IFERROR(VLOOKUP($B141,'Data above guide'!$O$6:$W$33,J$1,FALSE),IFERROR(VLOOKUP($B141,'Data above guide'!$AB$6:$AJ$181,J$1,FALSE),IFERROR(VLOOKUP($B141,'Data above guide'!$AP$6:$AX$93,J$1,FALSE),IFERROR(VLOOKUP($B141,'Data above guide'!$BC$6:$BK$13,J$1,FALSE),VLOOKUP($B141,'Data above guide'!$BP$6:$BX$9,J$1,FALSE))))))*100</f>
        <v>41.987629999999996</v>
      </c>
      <c r="K141" s="63">
        <f t="shared" si="29"/>
        <v>3.8692999999999955</v>
      </c>
      <c r="L141" s="63">
        <f t="shared" si="30"/>
        <v>3.8693099999999987</v>
      </c>
      <c r="O141" s="63">
        <f>'Data above guide'!AG243*100</f>
        <v>38.11833</v>
      </c>
      <c r="P141" s="63">
        <f>'Data above guide'!AH243*100</f>
        <v>1.9739300000000002</v>
      </c>
      <c r="Q141" s="63">
        <f>'Data above guide'!AI243*100</f>
        <v>34.249429999999997</v>
      </c>
      <c r="R141" s="63">
        <f>'Data above guide'!AJ243*100</f>
        <v>41.987220000000001</v>
      </c>
      <c r="S141" s="63">
        <f t="shared" si="25"/>
        <v>3.8688900000000004</v>
      </c>
      <c r="T141" s="63">
        <f t="shared" si="26"/>
        <v>3.8689000000000036</v>
      </c>
      <c r="V141" s="70">
        <f t="shared" si="31"/>
        <v>0</v>
      </c>
      <c r="W141" s="70">
        <f t="shared" si="32"/>
        <v>1.7999999999984695E-4</v>
      </c>
      <c r="X141" s="70">
        <f t="shared" si="33"/>
        <v>-4.0999999999513648E-4</v>
      </c>
      <c r="Y141" s="70">
        <f t="shared" si="34"/>
        <v>4.0999999999513648E-4</v>
      </c>
      <c r="Z141" s="70">
        <f t="shared" si="35"/>
        <v>4.0999999999513648E-4</v>
      </c>
      <c r="AA141" s="70">
        <f t="shared" si="36"/>
        <v>4.0999999999513648E-4</v>
      </c>
    </row>
    <row r="142" spans="1:27">
      <c r="A142" s="15" t="str">
        <f t="shared" si="27"/>
        <v>AboveG_2011-2015_65+_Females_Powys</v>
      </c>
      <c r="B142" s="15" t="str">
        <f t="shared" si="28"/>
        <v>Powys_65+_Females</v>
      </c>
      <c r="C142" s="15" t="s">
        <v>118</v>
      </c>
      <c r="D142" s="15" t="s">
        <v>43</v>
      </c>
      <c r="E142" s="15" t="s">
        <v>120</v>
      </c>
      <c r="F142" s="15" t="s">
        <v>77</v>
      </c>
      <c r="G142" s="63">
        <f>IFERROR(VLOOKUP($B142,'Data above guide'!$A$6:$I$61,G$1,FALSE),IFERROR(VLOOKUP($B142,'Data above guide'!$O$6:$W$33,G$1,FALSE),IFERROR(VLOOKUP($B142,'Data above guide'!$AB$6:$AJ$181,G$1,FALSE),IFERROR(VLOOKUP($B142,'Data above guide'!$AP$6:$AX$93,G$1,FALSE),IFERROR(VLOOKUP($B142,'Data above guide'!$BC$6:$BK$13,G$1,FALSE),VLOOKUP($B142,'Data above guide'!$BP$6:$BX$9,G$1,FALSE))))))*100</f>
        <v>16.848589999999998</v>
      </c>
      <c r="H142" s="63">
        <f>IFERROR(VLOOKUP($B142,'Data above guide'!$A$6:$I$61,H$1,FALSE),IFERROR(VLOOKUP($B142,'Data above guide'!$O$6:$W$33,H$1,FALSE),IFERROR(VLOOKUP($B142,'Data above guide'!$AB$6:$AJ$181,H$1,FALSE),IFERROR(VLOOKUP($B142,'Data above guide'!$AP$6:$AX$93,H$1,FALSE),IFERROR(VLOOKUP($B142,'Data above guide'!$BC$6:$BK$13,H$1,FALSE),VLOOKUP($B142,'Data above guide'!$BP$6:$BX$9,H$1,FALSE))))))*100</f>
        <v>1.5851</v>
      </c>
      <c r="I142" s="63">
        <f>IFERROR(VLOOKUP($B142,'Data above guide'!$A$6:$I$61,I$1,FALSE),IFERROR(VLOOKUP($B142,'Data above guide'!$O$6:$W$33,I$1,FALSE),IFERROR(VLOOKUP($B142,'Data above guide'!$AB$6:$AJ$181,I$1,FALSE),IFERROR(VLOOKUP($B142,'Data above guide'!$AP$6:$AX$93,I$1,FALSE),IFERROR(VLOOKUP($B142,'Data above guide'!$BC$6:$BK$13,I$1,FALSE),VLOOKUP($B142,'Data above guide'!$BP$6:$BX$9,I$1,FALSE))))))*100</f>
        <v>13.741759999999999</v>
      </c>
      <c r="J142" s="63">
        <f>IFERROR(VLOOKUP($B142,'Data above guide'!$A$6:$I$61,J$1,FALSE),IFERROR(VLOOKUP($B142,'Data above guide'!$O$6:$W$33,J$1,FALSE),IFERROR(VLOOKUP($B142,'Data above guide'!$AB$6:$AJ$181,J$1,FALSE),IFERROR(VLOOKUP($B142,'Data above guide'!$AP$6:$AX$93,J$1,FALSE),IFERROR(VLOOKUP($B142,'Data above guide'!$BC$6:$BK$13,J$1,FALSE),VLOOKUP($B142,'Data above guide'!$BP$6:$BX$9,J$1,FALSE))))))*100</f>
        <v>19.95542</v>
      </c>
      <c r="K142" s="63">
        <f t="shared" si="29"/>
        <v>3.1068300000000022</v>
      </c>
      <c r="L142" s="63">
        <f t="shared" si="30"/>
        <v>3.1068299999999986</v>
      </c>
      <c r="O142" s="63">
        <f>'Data above guide'!AG244*100</f>
        <v>16.848589999999998</v>
      </c>
      <c r="P142" s="63">
        <f>'Data above guide'!AH244*100</f>
        <v>1.5849499999999999</v>
      </c>
      <c r="Q142" s="63">
        <f>'Data above guide'!AI244*100</f>
        <v>13.742090000000001</v>
      </c>
      <c r="R142" s="63">
        <f>'Data above guide'!AJ244*100</f>
        <v>19.955090000000002</v>
      </c>
      <c r="S142" s="63">
        <f t="shared" si="25"/>
        <v>3.106500000000004</v>
      </c>
      <c r="T142" s="63">
        <f t="shared" si="26"/>
        <v>3.1064999999999969</v>
      </c>
      <c r="V142" s="70">
        <f t="shared" si="31"/>
        <v>0</v>
      </c>
      <c r="W142" s="70">
        <f t="shared" si="32"/>
        <v>1.500000000000945E-4</v>
      </c>
      <c r="X142" s="70">
        <f t="shared" si="33"/>
        <v>-3.3000000000171781E-4</v>
      </c>
      <c r="Y142" s="70">
        <f t="shared" si="34"/>
        <v>3.2999999999816509E-4</v>
      </c>
      <c r="Z142" s="70">
        <f t="shared" si="35"/>
        <v>3.2999999999816509E-4</v>
      </c>
      <c r="AA142" s="70">
        <f t="shared" si="36"/>
        <v>3.3000000000171781E-4</v>
      </c>
    </row>
    <row r="143" spans="1:27">
      <c r="A143" s="15" t="str">
        <f t="shared" si="27"/>
        <v>AboveG_2011-2015_16-24_Males_Ceredigion</v>
      </c>
      <c r="B143" s="15" t="str">
        <f t="shared" si="28"/>
        <v>Ceredigion_16-24_Males</v>
      </c>
      <c r="C143" s="15" t="s">
        <v>6</v>
      </c>
      <c r="D143" s="15" t="s">
        <v>48</v>
      </c>
      <c r="E143" s="15" t="s">
        <v>21</v>
      </c>
      <c r="F143" s="15" t="s">
        <v>77</v>
      </c>
      <c r="G143" s="63">
        <f>IFERROR(VLOOKUP($B143,'Data above guide'!$A$6:$I$61,G$1,FALSE),IFERROR(VLOOKUP($B143,'Data above guide'!$O$6:$W$33,G$1,FALSE),IFERROR(VLOOKUP($B143,'Data above guide'!$AB$6:$AJ$181,G$1,FALSE),IFERROR(VLOOKUP($B143,'Data above guide'!$AP$6:$AX$93,G$1,FALSE),IFERROR(VLOOKUP($B143,'Data above guide'!$BC$6:$BK$13,G$1,FALSE),VLOOKUP($B143,'Data above guide'!$BP$6:$BX$9,G$1,FALSE))))))*100</f>
        <v>53.295789999999997</v>
      </c>
      <c r="H143" s="63">
        <f>IFERROR(VLOOKUP($B143,'Data above guide'!$A$6:$I$61,H$1,FALSE),IFERROR(VLOOKUP($B143,'Data above guide'!$O$6:$W$33,H$1,FALSE),IFERROR(VLOOKUP($B143,'Data above guide'!$AB$6:$AJ$181,H$1,FALSE),IFERROR(VLOOKUP($B143,'Data above guide'!$AP$6:$AX$93,H$1,FALSE),IFERROR(VLOOKUP($B143,'Data above guide'!$BC$6:$BK$13,H$1,FALSE),VLOOKUP($B143,'Data above guide'!$BP$6:$BX$9,H$1,FALSE))))))*100</f>
        <v>4.4219200000000001</v>
      </c>
      <c r="I143" s="63">
        <f>IFERROR(VLOOKUP($B143,'Data above guide'!$A$6:$I$61,I$1,FALSE),IFERROR(VLOOKUP($B143,'Data above guide'!$O$6:$W$33,I$1,FALSE),IFERROR(VLOOKUP($B143,'Data above guide'!$AB$6:$AJ$181,I$1,FALSE),IFERROR(VLOOKUP($B143,'Data above guide'!$AP$6:$AX$93,I$1,FALSE),IFERROR(VLOOKUP($B143,'Data above guide'!$BC$6:$BK$13,I$1,FALSE),VLOOKUP($B143,'Data above guide'!$BP$6:$BX$9,I$1,FALSE))))))*100</f>
        <v>44.628740000000001</v>
      </c>
      <c r="J143" s="63">
        <f>IFERROR(VLOOKUP($B143,'Data above guide'!$A$6:$I$61,J$1,FALSE),IFERROR(VLOOKUP($B143,'Data above guide'!$O$6:$W$33,J$1,FALSE),IFERROR(VLOOKUP($B143,'Data above guide'!$AB$6:$AJ$181,J$1,FALSE),IFERROR(VLOOKUP($B143,'Data above guide'!$AP$6:$AX$93,J$1,FALSE),IFERROR(VLOOKUP($B143,'Data above guide'!$BC$6:$BK$13,J$1,FALSE),VLOOKUP($B143,'Data above guide'!$BP$6:$BX$9,J$1,FALSE))))))*100</f>
        <v>61.96284</v>
      </c>
      <c r="K143" s="63">
        <f t="shared" si="29"/>
        <v>8.6670500000000033</v>
      </c>
      <c r="L143" s="63">
        <f t="shared" si="30"/>
        <v>8.6670499999999961</v>
      </c>
      <c r="O143" s="63">
        <f>'Data above guide'!AG245*100</f>
        <v>53.295789999999997</v>
      </c>
      <c r="P143" s="63">
        <f>'Data above guide'!AH245*100</f>
        <v>4.4214400000000005</v>
      </c>
      <c r="Q143" s="63">
        <f>'Data above guide'!AI245*100</f>
        <v>44.629770000000001</v>
      </c>
      <c r="R143" s="63">
        <f>'Data above guide'!AJ245*100</f>
        <v>61.961809999999993</v>
      </c>
      <c r="S143" s="63">
        <f t="shared" si="25"/>
        <v>8.6660199999999961</v>
      </c>
      <c r="T143" s="63">
        <f t="shared" si="26"/>
        <v>8.6660199999999961</v>
      </c>
      <c r="V143" s="70">
        <f t="shared" si="31"/>
        <v>0</v>
      </c>
      <c r="W143" s="70">
        <f t="shared" si="32"/>
        <v>4.7999999999959186E-4</v>
      </c>
      <c r="X143" s="70">
        <f t="shared" si="33"/>
        <v>-1.0300000000000864E-3</v>
      </c>
      <c r="Y143" s="70">
        <f t="shared" si="34"/>
        <v>1.0300000000071918E-3</v>
      </c>
      <c r="Z143" s="70">
        <f t="shared" si="35"/>
        <v>1.0300000000071918E-3</v>
      </c>
      <c r="AA143" s="70">
        <f t="shared" si="36"/>
        <v>1.0300000000000864E-3</v>
      </c>
    </row>
    <row r="144" spans="1:27">
      <c r="A144" s="15" t="str">
        <f t="shared" si="27"/>
        <v>AboveG_2011-2015_25-44_Males_Ceredigion</v>
      </c>
      <c r="B144" s="15" t="str">
        <f t="shared" si="28"/>
        <v>Ceredigion_25-44_Males</v>
      </c>
      <c r="C144" s="15" t="s">
        <v>6</v>
      </c>
      <c r="D144" s="15" t="s">
        <v>49</v>
      </c>
      <c r="E144" s="15" t="s">
        <v>21</v>
      </c>
      <c r="F144" s="15" t="s">
        <v>77</v>
      </c>
      <c r="G144" s="63">
        <f>IFERROR(VLOOKUP($B144,'Data above guide'!$A$6:$I$61,G$1,FALSE),IFERROR(VLOOKUP($B144,'Data above guide'!$O$6:$W$33,G$1,FALSE),IFERROR(VLOOKUP($B144,'Data above guide'!$AB$6:$AJ$181,G$1,FALSE),IFERROR(VLOOKUP($B144,'Data above guide'!$AP$6:$AX$93,G$1,FALSE),IFERROR(VLOOKUP($B144,'Data above guide'!$BC$6:$BK$13,G$1,FALSE),VLOOKUP($B144,'Data above guide'!$BP$6:$BX$9,G$1,FALSE))))))*100</f>
        <v>50.294059999999995</v>
      </c>
      <c r="H144" s="63">
        <f>IFERROR(VLOOKUP($B144,'Data above guide'!$A$6:$I$61,H$1,FALSE),IFERROR(VLOOKUP($B144,'Data above guide'!$O$6:$W$33,H$1,FALSE),IFERROR(VLOOKUP($B144,'Data above guide'!$AB$6:$AJ$181,H$1,FALSE),IFERROR(VLOOKUP($B144,'Data above guide'!$AP$6:$AX$93,H$1,FALSE),IFERROR(VLOOKUP($B144,'Data above guide'!$BC$6:$BK$13,H$1,FALSE),VLOOKUP($B144,'Data above guide'!$BP$6:$BX$9,H$1,FALSE))))))*100</f>
        <v>2.91249</v>
      </c>
      <c r="I144" s="63">
        <f>IFERROR(VLOOKUP($B144,'Data above guide'!$A$6:$I$61,I$1,FALSE),IFERROR(VLOOKUP($B144,'Data above guide'!$O$6:$W$33,I$1,FALSE),IFERROR(VLOOKUP($B144,'Data above guide'!$AB$6:$AJ$181,I$1,FALSE),IFERROR(VLOOKUP($B144,'Data above guide'!$AP$6:$AX$93,I$1,FALSE),IFERROR(VLOOKUP($B144,'Data above guide'!$BC$6:$BK$13,I$1,FALSE),VLOOKUP($B144,'Data above guide'!$BP$6:$BX$9,I$1,FALSE))))))*100</f>
        <v>44.585529999999999</v>
      </c>
      <c r="J144" s="63">
        <f>IFERROR(VLOOKUP($B144,'Data above guide'!$A$6:$I$61,J$1,FALSE),IFERROR(VLOOKUP($B144,'Data above guide'!$O$6:$W$33,J$1,FALSE),IFERROR(VLOOKUP($B144,'Data above guide'!$AB$6:$AJ$181,J$1,FALSE),IFERROR(VLOOKUP($B144,'Data above guide'!$AP$6:$AX$93,J$1,FALSE),IFERROR(VLOOKUP($B144,'Data above guide'!$BC$6:$BK$13,J$1,FALSE),VLOOKUP($B144,'Data above guide'!$BP$6:$BX$9,J$1,FALSE))))))*100</f>
        <v>56.002600000000001</v>
      </c>
      <c r="K144" s="63">
        <f t="shared" si="29"/>
        <v>5.7085400000000064</v>
      </c>
      <c r="L144" s="63">
        <f t="shared" si="30"/>
        <v>5.7085299999999961</v>
      </c>
      <c r="O144" s="63">
        <f>'Data above guide'!AG246*100</f>
        <v>50.294059999999995</v>
      </c>
      <c r="P144" s="63">
        <f>'Data above guide'!AH246*100</f>
        <v>2.9121700000000001</v>
      </c>
      <c r="Q144" s="63">
        <f>'Data above guide'!AI246*100</f>
        <v>44.586210000000001</v>
      </c>
      <c r="R144" s="63">
        <f>'Data above guide'!AJ246*100</f>
        <v>56.001920000000005</v>
      </c>
      <c r="S144" s="63">
        <f t="shared" si="25"/>
        <v>5.7078600000000108</v>
      </c>
      <c r="T144" s="63">
        <f t="shared" si="26"/>
        <v>5.7078499999999934</v>
      </c>
      <c r="V144" s="70">
        <f t="shared" si="31"/>
        <v>0</v>
      </c>
      <c r="W144" s="70">
        <f t="shared" si="32"/>
        <v>3.1999999999987594E-4</v>
      </c>
      <c r="X144" s="70">
        <f t="shared" si="33"/>
        <v>-6.8000000000267846E-4</v>
      </c>
      <c r="Y144" s="70">
        <f t="shared" si="34"/>
        <v>6.7999999999557303E-4</v>
      </c>
      <c r="Z144" s="70">
        <f t="shared" si="35"/>
        <v>6.7999999999557303E-4</v>
      </c>
      <c r="AA144" s="70">
        <f t="shared" si="36"/>
        <v>6.8000000000267846E-4</v>
      </c>
    </row>
    <row r="145" spans="1:27">
      <c r="A145" s="15" t="str">
        <f t="shared" si="27"/>
        <v>AboveG_2011-2015_45-64_Males_Ceredigion</v>
      </c>
      <c r="B145" s="15" t="str">
        <f t="shared" si="28"/>
        <v>Ceredigion_45-64_Males</v>
      </c>
      <c r="C145" s="15" t="s">
        <v>6</v>
      </c>
      <c r="D145" s="15" t="s">
        <v>50</v>
      </c>
      <c r="E145" s="15" t="s">
        <v>21</v>
      </c>
      <c r="F145" s="15" t="s">
        <v>77</v>
      </c>
      <c r="G145" s="63">
        <f>IFERROR(VLOOKUP($B145,'Data above guide'!$A$6:$I$61,G$1,FALSE),IFERROR(VLOOKUP($B145,'Data above guide'!$O$6:$W$33,G$1,FALSE),IFERROR(VLOOKUP($B145,'Data above guide'!$AB$6:$AJ$181,G$1,FALSE),IFERROR(VLOOKUP($B145,'Data above guide'!$AP$6:$AX$93,G$1,FALSE),IFERROR(VLOOKUP($B145,'Data above guide'!$BC$6:$BK$13,G$1,FALSE),VLOOKUP($B145,'Data above guide'!$BP$6:$BX$9,G$1,FALSE))))))*100</f>
        <v>46.463259999999998</v>
      </c>
      <c r="H145" s="63">
        <f>IFERROR(VLOOKUP($B145,'Data above guide'!$A$6:$I$61,H$1,FALSE),IFERROR(VLOOKUP($B145,'Data above guide'!$O$6:$W$33,H$1,FALSE),IFERROR(VLOOKUP($B145,'Data above guide'!$AB$6:$AJ$181,H$1,FALSE),IFERROR(VLOOKUP($B145,'Data above guide'!$AP$6:$AX$93,H$1,FALSE),IFERROR(VLOOKUP($B145,'Data above guide'!$BC$6:$BK$13,H$1,FALSE),VLOOKUP($B145,'Data above guide'!$BP$6:$BX$9,H$1,FALSE))))))*100</f>
        <v>2.35162</v>
      </c>
      <c r="I145" s="63">
        <f>IFERROR(VLOOKUP($B145,'Data above guide'!$A$6:$I$61,I$1,FALSE),IFERROR(VLOOKUP($B145,'Data above guide'!$O$6:$W$33,I$1,FALSE),IFERROR(VLOOKUP($B145,'Data above guide'!$AB$6:$AJ$181,I$1,FALSE),IFERROR(VLOOKUP($B145,'Data above guide'!$AP$6:$AX$93,I$1,FALSE),IFERROR(VLOOKUP($B145,'Data above guide'!$BC$6:$BK$13,I$1,FALSE),VLOOKUP($B145,'Data above guide'!$BP$6:$BX$9,I$1,FALSE))))))*100</f>
        <v>41.854029999999995</v>
      </c>
      <c r="J145" s="63">
        <f>IFERROR(VLOOKUP($B145,'Data above guide'!$A$6:$I$61,J$1,FALSE),IFERROR(VLOOKUP($B145,'Data above guide'!$O$6:$W$33,J$1,FALSE),IFERROR(VLOOKUP($B145,'Data above guide'!$AB$6:$AJ$181,J$1,FALSE),IFERROR(VLOOKUP($B145,'Data above guide'!$AP$6:$AX$93,J$1,FALSE),IFERROR(VLOOKUP($B145,'Data above guide'!$BC$6:$BK$13,J$1,FALSE),VLOOKUP($B145,'Data above guide'!$BP$6:$BX$9,J$1,FALSE))))))*100</f>
        <v>51.072490000000002</v>
      </c>
      <c r="K145" s="63">
        <f t="shared" si="29"/>
        <v>4.6092300000000037</v>
      </c>
      <c r="L145" s="63">
        <f t="shared" si="30"/>
        <v>4.6092300000000037</v>
      </c>
      <c r="O145" s="63">
        <f>'Data above guide'!AG247*100</f>
        <v>46.463259999999998</v>
      </c>
      <c r="P145" s="63">
        <f>'Data above guide'!AH247*100</f>
        <v>2.3513699999999997</v>
      </c>
      <c r="Q145" s="63">
        <f>'Data above guide'!AI247*100</f>
        <v>41.854580000000006</v>
      </c>
      <c r="R145" s="63">
        <f>'Data above guide'!AJ247*100</f>
        <v>51.071940000000005</v>
      </c>
      <c r="S145" s="63">
        <f t="shared" si="25"/>
        <v>4.6086800000000068</v>
      </c>
      <c r="T145" s="63">
        <f t="shared" si="26"/>
        <v>4.6086799999999926</v>
      </c>
      <c r="V145" s="70">
        <f t="shared" si="31"/>
        <v>0</v>
      </c>
      <c r="W145" s="70">
        <f t="shared" si="32"/>
        <v>2.5000000000030553E-4</v>
      </c>
      <c r="X145" s="70">
        <f t="shared" si="33"/>
        <v>-5.5000000001115268E-4</v>
      </c>
      <c r="Y145" s="70">
        <f t="shared" si="34"/>
        <v>5.4999999999694182E-4</v>
      </c>
      <c r="Z145" s="70">
        <f t="shared" si="35"/>
        <v>5.4999999999694182E-4</v>
      </c>
      <c r="AA145" s="70">
        <f t="shared" si="36"/>
        <v>5.5000000001115268E-4</v>
      </c>
    </row>
    <row r="146" spans="1:27">
      <c r="A146" s="15" t="str">
        <f t="shared" si="27"/>
        <v>AboveG_2011-2015_65+_Males_Ceredigion</v>
      </c>
      <c r="B146" s="15" t="str">
        <f t="shared" si="28"/>
        <v>Ceredigion_65+_Males</v>
      </c>
      <c r="C146" s="15" t="s">
        <v>6</v>
      </c>
      <c r="D146" s="15" t="s">
        <v>43</v>
      </c>
      <c r="E146" s="15" t="s">
        <v>21</v>
      </c>
      <c r="F146" s="15" t="s">
        <v>77</v>
      </c>
      <c r="G146" s="63">
        <f>IFERROR(VLOOKUP($B146,'Data above guide'!$A$6:$I$61,G$1,FALSE),IFERROR(VLOOKUP($B146,'Data above guide'!$O$6:$W$33,G$1,FALSE),IFERROR(VLOOKUP($B146,'Data above guide'!$AB$6:$AJ$181,G$1,FALSE),IFERROR(VLOOKUP($B146,'Data above guide'!$AP$6:$AX$93,G$1,FALSE),IFERROR(VLOOKUP($B146,'Data above guide'!$BC$6:$BK$13,G$1,FALSE),VLOOKUP($B146,'Data above guide'!$BP$6:$BX$9,G$1,FALSE))))))*100</f>
        <v>25.640600000000003</v>
      </c>
      <c r="H146" s="63">
        <f>IFERROR(VLOOKUP($B146,'Data above guide'!$A$6:$I$61,H$1,FALSE),IFERROR(VLOOKUP($B146,'Data above guide'!$O$6:$W$33,H$1,FALSE),IFERROR(VLOOKUP($B146,'Data above guide'!$AB$6:$AJ$181,H$1,FALSE),IFERROR(VLOOKUP($B146,'Data above guide'!$AP$6:$AX$93,H$1,FALSE),IFERROR(VLOOKUP($B146,'Data above guide'!$BC$6:$BK$13,H$1,FALSE),VLOOKUP($B146,'Data above guide'!$BP$6:$BX$9,H$1,FALSE))))))*100</f>
        <v>2.0383599999999999</v>
      </c>
      <c r="I146" s="63">
        <f>IFERROR(VLOOKUP($B146,'Data above guide'!$A$6:$I$61,I$1,FALSE),IFERROR(VLOOKUP($B146,'Data above guide'!$O$6:$W$33,I$1,FALSE),IFERROR(VLOOKUP($B146,'Data above guide'!$AB$6:$AJ$181,I$1,FALSE),IFERROR(VLOOKUP($B146,'Data above guide'!$AP$6:$AX$93,I$1,FALSE),IFERROR(VLOOKUP($B146,'Data above guide'!$BC$6:$BK$13,I$1,FALSE),VLOOKUP($B146,'Data above guide'!$BP$6:$BX$9,I$1,FALSE))))))*100</f>
        <v>21.64536</v>
      </c>
      <c r="J146" s="63">
        <f>IFERROR(VLOOKUP($B146,'Data above guide'!$A$6:$I$61,J$1,FALSE),IFERROR(VLOOKUP($B146,'Data above guide'!$O$6:$W$33,J$1,FALSE),IFERROR(VLOOKUP($B146,'Data above guide'!$AB$6:$AJ$181,J$1,FALSE),IFERROR(VLOOKUP($B146,'Data above guide'!$AP$6:$AX$93,J$1,FALSE),IFERROR(VLOOKUP($B146,'Data above guide'!$BC$6:$BK$13,J$1,FALSE),VLOOKUP($B146,'Data above guide'!$BP$6:$BX$9,J$1,FALSE))))))*100</f>
        <v>29.635830000000002</v>
      </c>
      <c r="K146" s="63">
        <f t="shared" si="29"/>
        <v>3.9952299999999994</v>
      </c>
      <c r="L146" s="63">
        <f t="shared" si="30"/>
        <v>3.9952400000000026</v>
      </c>
      <c r="O146" s="63">
        <f>'Data above guide'!AG248*100</f>
        <v>25.640600000000003</v>
      </c>
      <c r="P146" s="63">
        <f>'Data above guide'!AH248*100</f>
        <v>2.0381400000000003</v>
      </c>
      <c r="Q146" s="63">
        <f>'Data above guide'!AI248*100</f>
        <v>21.64584</v>
      </c>
      <c r="R146" s="63">
        <f>'Data above guide'!AJ248*100</f>
        <v>29.635359999999999</v>
      </c>
      <c r="S146" s="63">
        <f t="shared" si="25"/>
        <v>3.9947599999999959</v>
      </c>
      <c r="T146" s="63">
        <f t="shared" si="26"/>
        <v>3.994760000000003</v>
      </c>
      <c r="V146" s="70">
        <f t="shared" si="31"/>
        <v>0</v>
      </c>
      <c r="W146" s="70">
        <f t="shared" si="32"/>
        <v>2.1999999999966491E-4</v>
      </c>
      <c r="X146" s="70">
        <f t="shared" si="33"/>
        <v>-4.7999999999959186E-4</v>
      </c>
      <c r="Y146" s="70">
        <f t="shared" si="34"/>
        <v>4.7000000000352316E-4</v>
      </c>
      <c r="Z146" s="70">
        <f t="shared" si="35"/>
        <v>4.7000000000352316E-4</v>
      </c>
      <c r="AA146" s="70">
        <f t="shared" si="36"/>
        <v>4.7999999999959186E-4</v>
      </c>
    </row>
    <row r="147" spans="1:27">
      <c r="A147" s="15" t="str">
        <f t="shared" si="27"/>
        <v>AboveG_2011-2015_16-24_Females_Ceredigion</v>
      </c>
      <c r="B147" s="15" t="str">
        <f t="shared" si="28"/>
        <v>Ceredigion_16-24_Females</v>
      </c>
      <c r="C147" s="15" t="s">
        <v>6</v>
      </c>
      <c r="D147" s="15" t="s">
        <v>48</v>
      </c>
      <c r="E147" s="15" t="s">
        <v>120</v>
      </c>
      <c r="F147" s="15" t="s">
        <v>77</v>
      </c>
      <c r="G147" s="63">
        <f>IFERROR(VLOOKUP($B147,'Data above guide'!$A$6:$I$61,G$1,FALSE),IFERROR(VLOOKUP($B147,'Data above guide'!$O$6:$W$33,G$1,FALSE),IFERROR(VLOOKUP($B147,'Data above guide'!$AB$6:$AJ$181,G$1,FALSE),IFERROR(VLOOKUP($B147,'Data above guide'!$AP$6:$AX$93,G$1,FALSE),IFERROR(VLOOKUP($B147,'Data above guide'!$BC$6:$BK$13,G$1,FALSE),VLOOKUP($B147,'Data above guide'!$BP$6:$BX$9,G$1,FALSE))))))*100</f>
        <v>53.158139999999996</v>
      </c>
      <c r="H147" s="63">
        <f>IFERROR(VLOOKUP($B147,'Data above guide'!$A$6:$I$61,H$1,FALSE),IFERROR(VLOOKUP($B147,'Data above guide'!$O$6:$W$33,H$1,FALSE),IFERROR(VLOOKUP($B147,'Data above guide'!$AB$6:$AJ$181,H$1,FALSE),IFERROR(VLOOKUP($B147,'Data above guide'!$AP$6:$AX$93,H$1,FALSE),IFERROR(VLOOKUP($B147,'Data above guide'!$BC$6:$BK$13,H$1,FALSE),VLOOKUP($B147,'Data above guide'!$BP$6:$BX$9,H$1,FALSE))))))*100</f>
        <v>4.2581199999999999</v>
      </c>
      <c r="I147" s="63">
        <f>IFERROR(VLOOKUP($B147,'Data above guide'!$A$6:$I$61,I$1,FALSE),IFERROR(VLOOKUP($B147,'Data above guide'!$O$6:$W$33,I$1,FALSE),IFERROR(VLOOKUP($B147,'Data above guide'!$AB$6:$AJ$181,I$1,FALSE),IFERROR(VLOOKUP($B147,'Data above guide'!$AP$6:$AX$93,I$1,FALSE),IFERROR(VLOOKUP($B147,'Data above guide'!$BC$6:$BK$13,I$1,FALSE),VLOOKUP($B147,'Data above guide'!$BP$6:$BX$9,I$1,FALSE))))))*100</f>
        <v>44.812139999999999</v>
      </c>
      <c r="J147" s="63">
        <f>IFERROR(VLOOKUP($B147,'Data above guide'!$A$6:$I$61,J$1,FALSE),IFERROR(VLOOKUP($B147,'Data above guide'!$O$6:$W$33,J$1,FALSE),IFERROR(VLOOKUP($B147,'Data above guide'!$AB$6:$AJ$181,J$1,FALSE),IFERROR(VLOOKUP($B147,'Data above guide'!$AP$6:$AX$93,J$1,FALSE),IFERROR(VLOOKUP($B147,'Data above guide'!$BC$6:$BK$13,J$1,FALSE),VLOOKUP($B147,'Data above guide'!$BP$6:$BX$9,J$1,FALSE))))))*100</f>
        <v>61.504150000000003</v>
      </c>
      <c r="K147" s="63">
        <f t="shared" si="29"/>
        <v>8.3460100000000068</v>
      </c>
      <c r="L147" s="63">
        <f t="shared" si="30"/>
        <v>8.3459999999999965</v>
      </c>
      <c r="O147" s="63">
        <f>'Data above guide'!AG249*100</f>
        <v>53.158139999999996</v>
      </c>
      <c r="P147" s="63">
        <f>'Data above guide'!AH249*100</f>
        <v>4.2576599999999996</v>
      </c>
      <c r="Q147" s="63">
        <f>'Data above guide'!AI249*100</f>
        <v>44.813130000000001</v>
      </c>
      <c r="R147" s="63">
        <f>'Data above guide'!AJ249*100</f>
        <v>61.503149999999998</v>
      </c>
      <c r="S147" s="63">
        <f t="shared" si="25"/>
        <v>8.345010000000002</v>
      </c>
      <c r="T147" s="63">
        <f t="shared" si="26"/>
        <v>8.3450099999999949</v>
      </c>
      <c r="V147" s="70">
        <f t="shared" si="31"/>
        <v>0</v>
      </c>
      <c r="W147" s="70">
        <f t="shared" si="32"/>
        <v>4.6000000000034902E-4</v>
      </c>
      <c r="X147" s="70">
        <f t="shared" si="33"/>
        <v>-9.9000000000160071E-4</v>
      </c>
      <c r="Y147" s="70">
        <f t="shared" si="34"/>
        <v>1.0000000000047748E-3</v>
      </c>
      <c r="Z147" s="70">
        <f t="shared" si="35"/>
        <v>1.0000000000047748E-3</v>
      </c>
      <c r="AA147" s="70">
        <f t="shared" si="36"/>
        <v>9.9000000000160071E-4</v>
      </c>
    </row>
    <row r="148" spans="1:27">
      <c r="A148" s="15" t="str">
        <f t="shared" si="27"/>
        <v>AboveG_2011-2015_25-44_Females_Ceredigion</v>
      </c>
      <c r="B148" s="15" t="str">
        <f t="shared" si="28"/>
        <v>Ceredigion_25-44_Females</v>
      </c>
      <c r="C148" s="15" t="s">
        <v>6</v>
      </c>
      <c r="D148" s="15" t="s">
        <v>49</v>
      </c>
      <c r="E148" s="15" t="s">
        <v>120</v>
      </c>
      <c r="F148" s="15" t="s">
        <v>77</v>
      </c>
      <c r="G148" s="63">
        <f>IFERROR(VLOOKUP($B148,'Data above guide'!$A$6:$I$61,G$1,FALSE),IFERROR(VLOOKUP($B148,'Data above guide'!$O$6:$W$33,G$1,FALSE),IFERROR(VLOOKUP($B148,'Data above guide'!$AB$6:$AJ$181,G$1,FALSE),IFERROR(VLOOKUP($B148,'Data above guide'!$AP$6:$AX$93,G$1,FALSE),IFERROR(VLOOKUP($B148,'Data above guide'!$BC$6:$BK$13,G$1,FALSE),VLOOKUP($B148,'Data above guide'!$BP$6:$BX$9,G$1,FALSE))))))*100</f>
        <v>45.046880000000002</v>
      </c>
      <c r="H148" s="63">
        <f>IFERROR(VLOOKUP($B148,'Data above guide'!$A$6:$I$61,H$1,FALSE),IFERROR(VLOOKUP($B148,'Data above guide'!$O$6:$W$33,H$1,FALSE),IFERROR(VLOOKUP($B148,'Data above guide'!$AB$6:$AJ$181,H$1,FALSE),IFERROR(VLOOKUP($B148,'Data above guide'!$AP$6:$AX$93,H$1,FALSE),IFERROR(VLOOKUP($B148,'Data above guide'!$BC$6:$BK$13,H$1,FALSE),VLOOKUP($B148,'Data above guide'!$BP$6:$BX$9,H$1,FALSE))))))*100</f>
        <v>2.5355300000000001</v>
      </c>
      <c r="I148" s="63">
        <f>IFERROR(VLOOKUP($B148,'Data above guide'!$A$6:$I$61,I$1,FALSE),IFERROR(VLOOKUP($B148,'Data above guide'!$O$6:$W$33,I$1,FALSE),IFERROR(VLOOKUP($B148,'Data above guide'!$AB$6:$AJ$181,I$1,FALSE),IFERROR(VLOOKUP($B148,'Data above guide'!$AP$6:$AX$93,I$1,FALSE),IFERROR(VLOOKUP($B148,'Data above guide'!$BC$6:$BK$13,I$1,FALSE),VLOOKUP($B148,'Data above guide'!$BP$6:$BX$9,I$1,FALSE))))))*100</f>
        <v>40.077179999999998</v>
      </c>
      <c r="J148" s="63">
        <f>IFERROR(VLOOKUP($B148,'Data above guide'!$A$6:$I$61,J$1,FALSE),IFERROR(VLOOKUP($B148,'Data above guide'!$O$6:$W$33,J$1,FALSE),IFERROR(VLOOKUP($B148,'Data above guide'!$AB$6:$AJ$181,J$1,FALSE),IFERROR(VLOOKUP($B148,'Data above guide'!$AP$6:$AX$93,J$1,FALSE),IFERROR(VLOOKUP($B148,'Data above guide'!$BC$6:$BK$13,J$1,FALSE),VLOOKUP($B148,'Data above guide'!$BP$6:$BX$9,J$1,FALSE))))))*100</f>
        <v>50.016579999999998</v>
      </c>
      <c r="K148" s="63">
        <f t="shared" si="29"/>
        <v>4.969699999999996</v>
      </c>
      <c r="L148" s="63">
        <f t="shared" si="30"/>
        <v>4.9697000000000031</v>
      </c>
      <c r="O148" s="63">
        <f>'Data above guide'!AG250*100</f>
        <v>45.046880000000002</v>
      </c>
      <c r="P148" s="63">
        <f>'Data above guide'!AH250*100</f>
        <v>2.5352600000000001</v>
      </c>
      <c r="Q148" s="63">
        <f>'Data above guide'!AI250*100</f>
        <v>40.077770000000001</v>
      </c>
      <c r="R148" s="63">
        <f>'Data above guide'!AJ250*100</f>
        <v>50.015990000000002</v>
      </c>
      <c r="S148" s="63">
        <f t="shared" si="25"/>
        <v>4.9691100000000006</v>
      </c>
      <c r="T148" s="63">
        <f t="shared" si="26"/>
        <v>4.9691100000000006</v>
      </c>
      <c r="V148" s="70">
        <f t="shared" si="31"/>
        <v>0</v>
      </c>
      <c r="W148" s="70">
        <f t="shared" si="32"/>
        <v>2.6999999999999247E-4</v>
      </c>
      <c r="X148" s="70">
        <f t="shared" si="33"/>
        <v>-5.9000000000253294E-4</v>
      </c>
      <c r="Y148" s="70">
        <f t="shared" si="34"/>
        <v>5.8999999999542752E-4</v>
      </c>
      <c r="Z148" s="70">
        <f t="shared" si="35"/>
        <v>5.8999999999542752E-4</v>
      </c>
      <c r="AA148" s="70">
        <f t="shared" si="36"/>
        <v>5.9000000000253294E-4</v>
      </c>
    </row>
    <row r="149" spans="1:27">
      <c r="A149" s="15" t="str">
        <f t="shared" si="27"/>
        <v>AboveG_2011-2015_45-64_Females_Ceredigion</v>
      </c>
      <c r="B149" s="15" t="str">
        <f t="shared" si="28"/>
        <v>Ceredigion_45-64_Females</v>
      </c>
      <c r="C149" s="15" t="s">
        <v>6</v>
      </c>
      <c r="D149" s="15" t="s">
        <v>50</v>
      </c>
      <c r="E149" s="15" t="s">
        <v>120</v>
      </c>
      <c r="F149" s="15" t="s">
        <v>77</v>
      </c>
      <c r="G149" s="63">
        <f>IFERROR(VLOOKUP($B149,'Data above guide'!$A$6:$I$61,G$1,FALSE),IFERROR(VLOOKUP($B149,'Data above guide'!$O$6:$W$33,G$1,FALSE),IFERROR(VLOOKUP($B149,'Data above guide'!$AB$6:$AJ$181,G$1,FALSE),IFERROR(VLOOKUP($B149,'Data above guide'!$AP$6:$AX$93,G$1,FALSE),IFERROR(VLOOKUP($B149,'Data above guide'!$BC$6:$BK$13,G$1,FALSE),VLOOKUP($B149,'Data above guide'!$BP$6:$BX$9,G$1,FALSE))))))*100</f>
        <v>40.922979999999995</v>
      </c>
      <c r="H149" s="63">
        <f>IFERROR(VLOOKUP($B149,'Data above guide'!$A$6:$I$61,H$1,FALSE),IFERROR(VLOOKUP($B149,'Data above guide'!$O$6:$W$33,H$1,FALSE),IFERROR(VLOOKUP($B149,'Data above guide'!$AB$6:$AJ$181,H$1,FALSE),IFERROR(VLOOKUP($B149,'Data above guide'!$AP$6:$AX$93,H$1,FALSE),IFERROR(VLOOKUP($B149,'Data above guide'!$BC$6:$BK$13,H$1,FALSE),VLOOKUP($B149,'Data above guide'!$BP$6:$BX$9,H$1,FALSE))))))*100</f>
        <v>2.13178</v>
      </c>
      <c r="I149" s="63">
        <f>IFERROR(VLOOKUP($B149,'Data above guide'!$A$6:$I$61,I$1,FALSE),IFERROR(VLOOKUP($B149,'Data above guide'!$O$6:$W$33,I$1,FALSE),IFERROR(VLOOKUP($B149,'Data above guide'!$AB$6:$AJ$181,I$1,FALSE),IFERROR(VLOOKUP($B149,'Data above guide'!$AP$6:$AX$93,I$1,FALSE),IFERROR(VLOOKUP($B149,'Data above guide'!$BC$6:$BK$13,I$1,FALSE),VLOOKUP($B149,'Data above guide'!$BP$6:$BX$9,I$1,FALSE))))))*100</f>
        <v>36.744640000000004</v>
      </c>
      <c r="J149" s="63">
        <f>IFERROR(VLOOKUP($B149,'Data above guide'!$A$6:$I$61,J$1,FALSE),IFERROR(VLOOKUP($B149,'Data above guide'!$O$6:$W$33,J$1,FALSE),IFERROR(VLOOKUP($B149,'Data above guide'!$AB$6:$AJ$181,J$1,FALSE),IFERROR(VLOOKUP($B149,'Data above guide'!$AP$6:$AX$93,J$1,FALSE),IFERROR(VLOOKUP($B149,'Data above guide'!$BC$6:$BK$13,J$1,FALSE),VLOOKUP($B149,'Data above guide'!$BP$6:$BX$9,J$1,FALSE))))))*100</f>
        <v>45.101329999999997</v>
      </c>
      <c r="K149" s="63">
        <f t="shared" si="29"/>
        <v>4.1783500000000018</v>
      </c>
      <c r="L149" s="63">
        <f t="shared" si="30"/>
        <v>4.1783399999999915</v>
      </c>
      <c r="O149" s="63">
        <f>'Data above guide'!AG251*100</f>
        <v>40.922979999999995</v>
      </c>
      <c r="P149" s="63">
        <f>'Data above guide'!AH251*100</f>
        <v>2.1315599999999999</v>
      </c>
      <c r="Q149" s="63">
        <f>'Data above guide'!AI251*100</f>
        <v>36.745139999999999</v>
      </c>
      <c r="R149" s="63">
        <f>'Data above guide'!AJ251*100</f>
        <v>45.100829999999995</v>
      </c>
      <c r="S149" s="63">
        <f t="shared" si="25"/>
        <v>4.1778499999999994</v>
      </c>
      <c r="T149" s="63">
        <f t="shared" si="26"/>
        <v>4.1778399999999962</v>
      </c>
      <c r="V149" s="70">
        <f t="shared" si="31"/>
        <v>0</v>
      </c>
      <c r="W149" s="70">
        <f t="shared" si="32"/>
        <v>2.20000000000109E-4</v>
      </c>
      <c r="X149" s="70">
        <f t="shared" si="33"/>
        <v>-4.99999999995282E-4</v>
      </c>
      <c r="Y149" s="70">
        <f t="shared" si="34"/>
        <v>5.0000000000238742E-4</v>
      </c>
      <c r="Z149" s="70">
        <f t="shared" si="35"/>
        <v>5.0000000000238742E-4</v>
      </c>
      <c r="AA149" s="70">
        <f t="shared" si="36"/>
        <v>4.99999999995282E-4</v>
      </c>
    </row>
    <row r="150" spans="1:27">
      <c r="A150" s="15" t="str">
        <f t="shared" si="27"/>
        <v>AboveG_2011-2015_65+_Females_Ceredigion</v>
      </c>
      <c r="B150" s="15" t="str">
        <f t="shared" si="28"/>
        <v>Ceredigion_65+_Females</v>
      </c>
      <c r="C150" s="15" t="s">
        <v>6</v>
      </c>
      <c r="D150" s="15" t="s">
        <v>43</v>
      </c>
      <c r="E150" s="15" t="s">
        <v>120</v>
      </c>
      <c r="F150" s="15" t="s">
        <v>77</v>
      </c>
      <c r="G150" s="63">
        <f>IFERROR(VLOOKUP($B150,'Data above guide'!$A$6:$I$61,G$1,FALSE),IFERROR(VLOOKUP($B150,'Data above guide'!$O$6:$W$33,G$1,FALSE),IFERROR(VLOOKUP($B150,'Data above guide'!$AB$6:$AJ$181,G$1,FALSE),IFERROR(VLOOKUP($B150,'Data above guide'!$AP$6:$AX$93,G$1,FALSE),IFERROR(VLOOKUP($B150,'Data above guide'!$BC$6:$BK$13,G$1,FALSE),VLOOKUP($B150,'Data above guide'!$BP$6:$BX$9,G$1,FALSE))))))*100</f>
        <v>14.742730000000002</v>
      </c>
      <c r="H150" s="63">
        <f>IFERROR(VLOOKUP($B150,'Data above guide'!$A$6:$I$61,H$1,FALSE),IFERROR(VLOOKUP($B150,'Data above guide'!$O$6:$W$33,H$1,FALSE),IFERROR(VLOOKUP($B150,'Data above guide'!$AB$6:$AJ$181,H$1,FALSE),IFERROR(VLOOKUP($B150,'Data above guide'!$AP$6:$AX$93,H$1,FALSE),IFERROR(VLOOKUP($B150,'Data above guide'!$BC$6:$BK$13,H$1,FALSE),VLOOKUP($B150,'Data above guide'!$BP$6:$BX$9,H$1,FALSE))))))*100</f>
        <v>1.5935499999999998</v>
      </c>
      <c r="I150" s="63">
        <f>IFERROR(VLOOKUP($B150,'Data above guide'!$A$6:$I$61,I$1,FALSE),IFERROR(VLOOKUP($B150,'Data above guide'!$O$6:$W$33,I$1,FALSE),IFERROR(VLOOKUP($B150,'Data above guide'!$AB$6:$AJ$181,I$1,FALSE),IFERROR(VLOOKUP($B150,'Data above guide'!$AP$6:$AX$93,I$1,FALSE),IFERROR(VLOOKUP($B150,'Data above guide'!$BC$6:$BK$13,I$1,FALSE),VLOOKUP($B150,'Data above guide'!$BP$6:$BX$9,I$1,FALSE))))))*100</f>
        <v>11.619350000000001</v>
      </c>
      <c r="J150" s="63">
        <f>IFERROR(VLOOKUP($B150,'Data above guide'!$A$6:$I$61,J$1,FALSE),IFERROR(VLOOKUP($B150,'Data above guide'!$O$6:$W$33,J$1,FALSE),IFERROR(VLOOKUP($B150,'Data above guide'!$AB$6:$AJ$181,J$1,FALSE),IFERROR(VLOOKUP($B150,'Data above guide'!$AP$6:$AX$93,J$1,FALSE),IFERROR(VLOOKUP($B150,'Data above guide'!$BC$6:$BK$13,J$1,FALSE),VLOOKUP($B150,'Data above guide'!$BP$6:$BX$9,J$1,FALSE))))))*100</f>
        <v>17.866119999999999</v>
      </c>
      <c r="K150" s="63">
        <f t="shared" si="29"/>
        <v>3.123389999999997</v>
      </c>
      <c r="L150" s="63">
        <f t="shared" si="30"/>
        <v>3.1233800000000009</v>
      </c>
      <c r="O150" s="63">
        <f>'Data above guide'!AG252*100</f>
        <v>14.742730000000002</v>
      </c>
      <c r="P150" s="63">
        <f>'Data above guide'!AH252*100</f>
        <v>1.5933800000000002</v>
      </c>
      <c r="Q150" s="63">
        <f>'Data above guide'!AI252*100</f>
        <v>11.619720000000001</v>
      </c>
      <c r="R150" s="63">
        <f>'Data above guide'!AJ252*100</f>
        <v>17.865749999999998</v>
      </c>
      <c r="S150" s="63">
        <f t="shared" si="25"/>
        <v>3.1230199999999968</v>
      </c>
      <c r="T150" s="63">
        <f t="shared" si="26"/>
        <v>3.1230100000000007</v>
      </c>
      <c r="V150" s="70">
        <f t="shared" si="31"/>
        <v>0</v>
      </c>
      <c r="W150" s="70">
        <f t="shared" si="32"/>
        <v>1.6999999999955939E-4</v>
      </c>
      <c r="X150" s="70">
        <f t="shared" si="33"/>
        <v>-3.700000000002035E-4</v>
      </c>
      <c r="Y150" s="70">
        <f t="shared" si="34"/>
        <v>3.700000000002035E-4</v>
      </c>
      <c r="Z150" s="70">
        <f t="shared" si="35"/>
        <v>3.700000000002035E-4</v>
      </c>
      <c r="AA150" s="70">
        <f t="shared" si="36"/>
        <v>3.700000000002035E-4</v>
      </c>
    </row>
    <row r="151" spans="1:27">
      <c r="A151" s="15" t="str">
        <f t="shared" si="27"/>
        <v>AboveG_2011-2015_16-24_Males_Pembrokeshire</v>
      </c>
      <c r="B151" s="15" t="str">
        <f t="shared" si="28"/>
        <v>Pembrokeshire_16-24_Males</v>
      </c>
      <c r="C151" s="15" t="s">
        <v>7</v>
      </c>
      <c r="D151" s="15" t="s">
        <v>48</v>
      </c>
      <c r="E151" s="15" t="s">
        <v>21</v>
      </c>
      <c r="F151" s="15" t="s">
        <v>77</v>
      </c>
      <c r="G151" s="63">
        <f>IFERROR(VLOOKUP($B151,'Data above guide'!$A$6:$I$61,G$1,FALSE),IFERROR(VLOOKUP($B151,'Data above guide'!$O$6:$W$33,G$1,FALSE),IFERROR(VLOOKUP($B151,'Data above guide'!$AB$6:$AJ$181,G$1,FALSE),IFERROR(VLOOKUP($B151,'Data above guide'!$AP$6:$AX$93,G$1,FALSE),IFERROR(VLOOKUP($B151,'Data above guide'!$BC$6:$BK$13,G$1,FALSE),VLOOKUP($B151,'Data above guide'!$BP$6:$BX$9,G$1,FALSE))))))*100</f>
        <v>35.51576</v>
      </c>
      <c r="H151" s="63">
        <f>IFERROR(VLOOKUP($B151,'Data above guide'!$A$6:$I$61,H$1,FALSE),IFERROR(VLOOKUP($B151,'Data above guide'!$O$6:$W$33,H$1,FALSE),IFERROR(VLOOKUP($B151,'Data above guide'!$AB$6:$AJ$181,H$1,FALSE),IFERROR(VLOOKUP($B151,'Data above guide'!$AP$6:$AX$93,H$1,FALSE),IFERROR(VLOOKUP($B151,'Data above guide'!$BC$6:$BK$13,H$1,FALSE),VLOOKUP($B151,'Data above guide'!$BP$6:$BX$9,H$1,FALSE))))))*100</f>
        <v>4.46075</v>
      </c>
      <c r="I151" s="63">
        <f>IFERROR(VLOOKUP($B151,'Data above guide'!$A$6:$I$61,I$1,FALSE),IFERROR(VLOOKUP($B151,'Data above guide'!$O$6:$W$33,I$1,FALSE),IFERROR(VLOOKUP($B151,'Data above guide'!$AB$6:$AJ$181,I$1,FALSE),IFERROR(VLOOKUP($B151,'Data above guide'!$AP$6:$AX$93,I$1,FALSE),IFERROR(VLOOKUP($B151,'Data above guide'!$BC$6:$BK$13,I$1,FALSE),VLOOKUP($B151,'Data above guide'!$BP$6:$BX$9,I$1,FALSE))))))*100</f>
        <v>26.772590000000001</v>
      </c>
      <c r="J151" s="63">
        <f>IFERROR(VLOOKUP($B151,'Data above guide'!$A$6:$I$61,J$1,FALSE),IFERROR(VLOOKUP($B151,'Data above guide'!$O$6:$W$33,J$1,FALSE),IFERROR(VLOOKUP($B151,'Data above guide'!$AB$6:$AJ$181,J$1,FALSE),IFERROR(VLOOKUP($B151,'Data above guide'!$AP$6:$AX$93,J$1,FALSE),IFERROR(VLOOKUP($B151,'Data above guide'!$BC$6:$BK$13,J$1,FALSE),VLOOKUP($B151,'Data above guide'!$BP$6:$BX$9,J$1,FALSE))))))*100</f>
        <v>44.258929999999999</v>
      </c>
      <c r="K151" s="63">
        <f t="shared" si="29"/>
        <v>8.7431699999999992</v>
      </c>
      <c r="L151" s="63">
        <f t="shared" si="30"/>
        <v>8.7431699999999992</v>
      </c>
      <c r="O151" s="63">
        <f>'Data above guide'!AG253*100</f>
        <v>35.51576</v>
      </c>
      <c r="P151" s="63">
        <f>'Data above guide'!AH253*100</f>
        <v>4.4602300000000001</v>
      </c>
      <c r="Q151" s="63">
        <f>'Data above guide'!AI253*100</f>
        <v>26.773710000000001</v>
      </c>
      <c r="R151" s="63">
        <f>'Data above guide'!AJ253*100</f>
        <v>44.257800000000003</v>
      </c>
      <c r="S151" s="63">
        <f t="shared" si="25"/>
        <v>8.7420400000000029</v>
      </c>
      <c r="T151" s="63">
        <f t="shared" si="26"/>
        <v>8.742049999999999</v>
      </c>
      <c r="V151" s="70">
        <f t="shared" si="31"/>
        <v>0</v>
      </c>
      <c r="W151" s="70">
        <f t="shared" si="32"/>
        <v>5.1999999999985391E-4</v>
      </c>
      <c r="X151" s="70">
        <f t="shared" si="33"/>
        <v>-1.1200000000002319E-3</v>
      </c>
      <c r="Y151" s="70">
        <f t="shared" si="34"/>
        <v>1.1299999999963006E-3</v>
      </c>
      <c r="Z151" s="70">
        <f t="shared" si="35"/>
        <v>1.1299999999963006E-3</v>
      </c>
      <c r="AA151" s="70">
        <f t="shared" si="36"/>
        <v>1.1200000000002319E-3</v>
      </c>
    </row>
    <row r="152" spans="1:27">
      <c r="A152" s="15" t="str">
        <f t="shared" si="27"/>
        <v>AboveG_2011-2015_25-44_Males_Pembrokeshire</v>
      </c>
      <c r="B152" s="15" t="str">
        <f t="shared" si="28"/>
        <v>Pembrokeshire_25-44_Males</v>
      </c>
      <c r="C152" s="15" t="s">
        <v>7</v>
      </c>
      <c r="D152" s="15" t="s">
        <v>49</v>
      </c>
      <c r="E152" s="15" t="s">
        <v>21</v>
      </c>
      <c r="F152" s="15" t="s">
        <v>77</v>
      </c>
      <c r="G152" s="63">
        <f>IFERROR(VLOOKUP($B152,'Data above guide'!$A$6:$I$61,G$1,FALSE),IFERROR(VLOOKUP($B152,'Data above guide'!$O$6:$W$33,G$1,FALSE),IFERROR(VLOOKUP($B152,'Data above guide'!$AB$6:$AJ$181,G$1,FALSE),IFERROR(VLOOKUP($B152,'Data above guide'!$AP$6:$AX$93,G$1,FALSE),IFERROR(VLOOKUP($B152,'Data above guide'!$BC$6:$BK$13,G$1,FALSE),VLOOKUP($B152,'Data above guide'!$BP$6:$BX$9,G$1,FALSE))))))*100</f>
        <v>50.989539999999998</v>
      </c>
      <c r="H152" s="63">
        <f>IFERROR(VLOOKUP($B152,'Data above guide'!$A$6:$I$61,H$1,FALSE),IFERROR(VLOOKUP($B152,'Data above guide'!$O$6:$W$33,H$1,FALSE),IFERROR(VLOOKUP($B152,'Data above guide'!$AB$6:$AJ$181,H$1,FALSE),IFERROR(VLOOKUP($B152,'Data above guide'!$AP$6:$AX$93,H$1,FALSE),IFERROR(VLOOKUP($B152,'Data above guide'!$BC$6:$BK$13,H$1,FALSE),VLOOKUP($B152,'Data above guide'!$BP$6:$BX$9,H$1,FALSE))))))*100</f>
        <v>3.14575</v>
      </c>
      <c r="I152" s="63">
        <f>IFERROR(VLOOKUP($B152,'Data above guide'!$A$6:$I$61,I$1,FALSE),IFERROR(VLOOKUP($B152,'Data above guide'!$O$6:$W$33,I$1,FALSE),IFERROR(VLOOKUP($B152,'Data above guide'!$AB$6:$AJ$181,I$1,FALSE),IFERROR(VLOOKUP($B152,'Data above guide'!$AP$6:$AX$93,I$1,FALSE),IFERROR(VLOOKUP($B152,'Data above guide'!$BC$6:$BK$13,I$1,FALSE),VLOOKUP($B152,'Data above guide'!$BP$6:$BX$9,I$1,FALSE))))))*100</f>
        <v>44.823809999999995</v>
      </c>
      <c r="J152" s="63">
        <f>IFERROR(VLOOKUP($B152,'Data above guide'!$A$6:$I$61,J$1,FALSE),IFERROR(VLOOKUP($B152,'Data above guide'!$O$6:$W$33,J$1,FALSE),IFERROR(VLOOKUP($B152,'Data above guide'!$AB$6:$AJ$181,J$1,FALSE),IFERROR(VLOOKUP($B152,'Data above guide'!$AP$6:$AX$93,J$1,FALSE),IFERROR(VLOOKUP($B152,'Data above guide'!$BC$6:$BK$13,J$1,FALSE),VLOOKUP($B152,'Data above guide'!$BP$6:$BX$9,J$1,FALSE))))))*100</f>
        <v>57.155270000000002</v>
      </c>
      <c r="K152" s="63">
        <f t="shared" si="29"/>
        <v>6.1657300000000035</v>
      </c>
      <c r="L152" s="63">
        <f t="shared" si="30"/>
        <v>6.1657300000000035</v>
      </c>
      <c r="O152" s="63">
        <f>'Data above guide'!AG254*100</f>
        <v>50.989539999999998</v>
      </c>
      <c r="P152" s="63">
        <f>'Data above guide'!AH254*100</f>
        <v>3.1453799999999998</v>
      </c>
      <c r="Q152" s="63">
        <f>'Data above guide'!AI254*100</f>
        <v>44.824599999999997</v>
      </c>
      <c r="R152" s="63">
        <f>'Data above guide'!AJ254*100</f>
        <v>57.15448</v>
      </c>
      <c r="S152" s="63">
        <f t="shared" ref="S152:S215" si="37">R152-O152</f>
        <v>6.1649400000000014</v>
      </c>
      <c r="T152" s="63">
        <f t="shared" ref="T152:T215" si="38">O152-Q152</f>
        <v>6.1649400000000014</v>
      </c>
      <c r="V152" s="70">
        <f t="shared" si="31"/>
        <v>0</v>
      </c>
      <c r="W152" s="70">
        <f t="shared" si="32"/>
        <v>3.700000000002035E-4</v>
      </c>
      <c r="X152" s="70">
        <f t="shared" si="33"/>
        <v>-7.9000000000206683E-4</v>
      </c>
      <c r="Y152" s="70">
        <f t="shared" si="34"/>
        <v>7.9000000000206683E-4</v>
      </c>
      <c r="Z152" s="70">
        <f t="shared" si="35"/>
        <v>7.9000000000206683E-4</v>
      </c>
      <c r="AA152" s="70">
        <f t="shared" si="36"/>
        <v>7.9000000000206683E-4</v>
      </c>
    </row>
    <row r="153" spans="1:27">
      <c r="A153" s="15" t="str">
        <f t="shared" si="27"/>
        <v>AboveG_2011-2015_45-64_Males_Pembrokeshire</v>
      </c>
      <c r="B153" s="15" t="str">
        <f t="shared" si="28"/>
        <v>Pembrokeshire_45-64_Males</v>
      </c>
      <c r="C153" s="15" t="s">
        <v>7</v>
      </c>
      <c r="D153" s="15" t="s">
        <v>50</v>
      </c>
      <c r="E153" s="15" t="s">
        <v>21</v>
      </c>
      <c r="F153" s="15" t="s">
        <v>77</v>
      </c>
      <c r="G153" s="63">
        <f>IFERROR(VLOOKUP($B153,'Data above guide'!$A$6:$I$61,G$1,FALSE),IFERROR(VLOOKUP($B153,'Data above guide'!$O$6:$W$33,G$1,FALSE),IFERROR(VLOOKUP($B153,'Data above guide'!$AB$6:$AJ$181,G$1,FALSE),IFERROR(VLOOKUP($B153,'Data above guide'!$AP$6:$AX$93,G$1,FALSE),IFERROR(VLOOKUP($B153,'Data above guide'!$BC$6:$BK$13,G$1,FALSE),VLOOKUP($B153,'Data above guide'!$BP$6:$BX$9,G$1,FALSE))))))*100</f>
        <v>47.120669999999997</v>
      </c>
      <c r="H153" s="63">
        <f>IFERROR(VLOOKUP($B153,'Data above guide'!$A$6:$I$61,H$1,FALSE),IFERROR(VLOOKUP($B153,'Data above guide'!$O$6:$W$33,H$1,FALSE),IFERROR(VLOOKUP($B153,'Data above guide'!$AB$6:$AJ$181,H$1,FALSE),IFERROR(VLOOKUP($B153,'Data above guide'!$AP$6:$AX$93,H$1,FALSE),IFERROR(VLOOKUP($B153,'Data above guide'!$BC$6:$BK$13,H$1,FALSE),VLOOKUP($B153,'Data above guide'!$BP$6:$BX$9,H$1,FALSE))))))*100</f>
        <v>2.3718599999999999</v>
      </c>
      <c r="I153" s="63">
        <f>IFERROR(VLOOKUP($B153,'Data above guide'!$A$6:$I$61,I$1,FALSE),IFERROR(VLOOKUP($B153,'Data above guide'!$O$6:$W$33,I$1,FALSE),IFERROR(VLOOKUP($B153,'Data above guide'!$AB$6:$AJ$181,I$1,FALSE),IFERROR(VLOOKUP($B153,'Data above guide'!$AP$6:$AX$93,I$1,FALSE),IFERROR(VLOOKUP($B153,'Data above guide'!$BC$6:$BK$13,I$1,FALSE),VLOOKUP($B153,'Data above guide'!$BP$6:$BX$9,I$1,FALSE))))))*100</f>
        <v>42.471769999999999</v>
      </c>
      <c r="J153" s="63">
        <f>IFERROR(VLOOKUP($B153,'Data above guide'!$A$6:$I$61,J$1,FALSE),IFERROR(VLOOKUP($B153,'Data above guide'!$O$6:$W$33,J$1,FALSE),IFERROR(VLOOKUP($B153,'Data above guide'!$AB$6:$AJ$181,J$1,FALSE),IFERROR(VLOOKUP($B153,'Data above guide'!$AP$6:$AX$93,J$1,FALSE),IFERROR(VLOOKUP($B153,'Data above guide'!$BC$6:$BK$13,J$1,FALSE),VLOOKUP($B153,'Data above guide'!$BP$6:$BX$9,J$1,FALSE))))))*100</f>
        <v>51.769570000000002</v>
      </c>
      <c r="K153" s="63">
        <f t="shared" si="29"/>
        <v>4.6489000000000047</v>
      </c>
      <c r="L153" s="63">
        <f t="shared" si="30"/>
        <v>4.6488999999999976</v>
      </c>
      <c r="O153" s="63">
        <f>'Data above guide'!AG255*100</f>
        <v>47.120669999999997</v>
      </c>
      <c r="P153" s="63">
        <f>'Data above guide'!AH255*100</f>
        <v>2.3715799999999998</v>
      </c>
      <c r="Q153" s="63">
        <f>'Data above guide'!AI255*100</f>
        <v>42.472369999999998</v>
      </c>
      <c r="R153" s="63">
        <f>'Data above guide'!AJ255*100</f>
        <v>51.768970000000003</v>
      </c>
      <c r="S153" s="63">
        <f t="shared" si="37"/>
        <v>4.6483000000000061</v>
      </c>
      <c r="T153" s="63">
        <f t="shared" si="38"/>
        <v>4.648299999999999</v>
      </c>
      <c r="V153" s="70">
        <f t="shared" si="31"/>
        <v>0</v>
      </c>
      <c r="W153" s="70">
        <f t="shared" si="32"/>
        <v>2.8000000000005798E-4</v>
      </c>
      <c r="X153" s="70">
        <f t="shared" si="33"/>
        <v>-5.9999999999860165E-4</v>
      </c>
      <c r="Y153" s="70">
        <f t="shared" si="34"/>
        <v>5.9999999999860165E-4</v>
      </c>
      <c r="Z153" s="70">
        <f t="shared" si="35"/>
        <v>5.9999999999860165E-4</v>
      </c>
      <c r="AA153" s="70">
        <f t="shared" si="36"/>
        <v>5.9999999999860165E-4</v>
      </c>
    </row>
    <row r="154" spans="1:27">
      <c r="A154" s="15" t="str">
        <f t="shared" si="27"/>
        <v>AboveG_2011-2015_65+_Males_Pembrokeshire</v>
      </c>
      <c r="B154" s="15" t="str">
        <f t="shared" si="28"/>
        <v>Pembrokeshire_65+_Males</v>
      </c>
      <c r="C154" s="15" t="s">
        <v>7</v>
      </c>
      <c r="D154" s="15" t="s">
        <v>43</v>
      </c>
      <c r="E154" s="15" t="s">
        <v>21</v>
      </c>
      <c r="F154" s="15" t="s">
        <v>77</v>
      </c>
      <c r="G154" s="63">
        <f>IFERROR(VLOOKUP($B154,'Data above guide'!$A$6:$I$61,G$1,FALSE),IFERROR(VLOOKUP($B154,'Data above guide'!$O$6:$W$33,G$1,FALSE),IFERROR(VLOOKUP($B154,'Data above guide'!$AB$6:$AJ$181,G$1,FALSE),IFERROR(VLOOKUP($B154,'Data above guide'!$AP$6:$AX$93,G$1,FALSE),IFERROR(VLOOKUP($B154,'Data above guide'!$BC$6:$BK$13,G$1,FALSE),VLOOKUP($B154,'Data above guide'!$BP$6:$BX$9,G$1,FALSE))))))*100</f>
        <v>31.57949</v>
      </c>
      <c r="H154" s="63">
        <f>IFERROR(VLOOKUP($B154,'Data above guide'!$A$6:$I$61,H$1,FALSE),IFERROR(VLOOKUP($B154,'Data above guide'!$O$6:$W$33,H$1,FALSE),IFERROR(VLOOKUP($B154,'Data above guide'!$AB$6:$AJ$181,H$1,FALSE),IFERROR(VLOOKUP($B154,'Data above guide'!$AP$6:$AX$93,H$1,FALSE),IFERROR(VLOOKUP($B154,'Data above guide'!$BC$6:$BK$13,H$1,FALSE),VLOOKUP($B154,'Data above guide'!$BP$6:$BX$9,H$1,FALSE))))))*100</f>
        <v>2.1990799999999999</v>
      </c>
      <c r="I154" s="63">
        <f>IFERROR(VLOOKUP($B154,'Data above guide'!$A$6:$I$61,I$1,FALSE),IFERROR(VLOOKUP($B154,'Data above guide'!$O$6:$W$33,I$1,FALSE),IFERROR(VLOOKUP($B154,'Data above guide'!$AB$6:$AJ$181,I$1,FALSE),IFERROR(VLOOKUP($B154,'Data above guide'!$AP$6:$AX$93,I$1,FALSE),IFERROR(VLOOKUP($B154,'Data above guide'!$BC$6:$BK$13,I$1,FALSE),VLOOKUP($B154,'Data above guide'!$BP$6:$BX$9,I$1,FALSE))))))*100</f>
        <v>27.26925</v>
      </c>
      <c r="J154" s="63">
        <f>IFERROR(VLOOKUP($B154,'Data above guide'!$A$6:$I$61,J$1,FALSE),IFERROR(VLOOKUP($B154,'Data above guide'!$O$6:$W$33,J$1,FALSE),IFERROR(VLOOKUP($B154,'Data above guide'!$AB$6:$AJ$181,J$1,FALSE),IFERROR(VLOOKUP($B154,'Data above guide'!$AP$6:$AX$93,J$1,FALSE),IFERROR(VLOOKUP($B154,'Data above guide'!$BC$6:$BK$13,J$1,FALSE),VLOOKUP($B154,'Data above guide'!$BP$6:$BX$9,J$1,FALSE))))))*100</f>
        <v>35.88973</v>
      </c>
      <c r="K154" s="63">
        <f t="shared" si="29"/>
        <v>4.3102400000000003</v>
      </c>
      <c r="L154" s="63">
        <f t="shared" si="30"/>
        <v>4.3102400000000003</v>
      </c>
      <c r="O154" s="63">
        <f>'Data above guide'!AG256*100</f>
        <v>31.57949</v>
      </c>
      <c r="P154" s="63">
        <f>'Data above guide'!AH256*100</f>
        <v>2.19882</v>
      </c>
      <c r="Q154" s="63">
        <f>'Data above guide'!AI256*100</f>
        <v>27.2698</v>
      </c>
      <c r="R154" s="63">
        <f>'Data above guide'!AJ256*100</f>
        <v>35.889179999999996</v>
      </c>
      <c r="S154" s="63">
        <f t="shared" si="37"/>
        <v>4.3096899999999962</v>
      </c>
      <c r="T154" s="63">
        <f t="shared" si="38"/>
        <v>4.3096899999999998</v>
      </c>
      <c r="V154" s="70">
        <f t="shared" si="31"/>
        <v>0</v>
      </c>
      <c r="W154" s="70">
        <f t="shared" si="32"/>
        <v>2.5999999999992696E-4</v>
      </c>
      <c r="X154" s="70">
        <f t="shared" si="33"/>
        <v>-5.5000000000049454E-4</v>
      </c>
      <c r="Y154" s="70">
        <f t="shared" si="34"/>
        <v>5.5000000000404725E-4</v>
      </c>
      <c r="Z154" s="70">
        <f t="shared" si="35"/>
        <v>5.5000000000404725E-4</v>
      </c>
      <c r="AA154" s="70">
        <f t="shared" si="36"/>
        <v>5.5000000000049454E-4</v>
      </c>
    </row>
    <row r="155" spans="1:27">
      <c r="A155" s="15" t="str">
        <f t="shared" si="27"/>
        <v>AboveG_2011-2015_16-24_Females_Pembrokeshire</v>
      </c>
      <c r="B155" s="15" t="str">
        <f t="shared" si="28"/>
        <v>Pembrokeshire_16-24_Females</v>
      </c>
      <c r="C155" s="15" t="s">
        <v>7</v>
      </c>
      <c r="D155" s="15" t="s">
        <v>48</v>
      </c>
      <c r="E155" s="15" t="s">
        <v>120</v>
      </c>
      <c r="F155" s="15" t="s">
        <v>77</v>
      </c>
      <c r="G155" s="63">
        <f>IFERROR(VLOOKUP($B155,'Data above guide'!$A$6:$I$61,G$1,FALSE),IFERROR(VLOOKUP($B155,'Data above guide'!$O$6:$W$33,G$1,FALSE),IFERROR(VLOOKUP($B155,'Data above guide'!$AB$6:$AJ$181,G$1,FALSE),IFERROR(VLOOKUP($B155,'Data above guide'!$AP$6:$AX$93,G$1,FALSE),IFERROR(VLOOKUP($B155,'Data above guide'!$BC$6:$BK$13,G$1,FALSE),VLOOKUP($B155,'Data above guide'!$BP$6:$BX$9,G$1,FALSE))))))*100</f>
        <v>33.311109999999999</v>
      </c>
      <c r="H155" s="63">
        <f>IFERROR(VLOOKUP($B155,'Data above guide'!$A$6:$I$61,H$1,FALSE),IFERROR(VLOOKUP($B155,'Data above guide'!$O$6:$W$33,H$1,FALSE),IFERROR(VLOOKUP($B155,'Data above guide'!$AB$6:$AJ$181,H$1,FALSE),IFERROR(VLOOKUP($B155,'Data above guide'!$AP$6:$AX$93,H$1,FALSE),IFERROR(VLOOKUP($B155,'Data above guide'!$BC$6:$BK$13,H$1,FALSE),VLOOKUP($B155,'Data above guide'!$BP$6:$BX$9,H$1,FALSE))))))*100</f>
        <v>4.37995</v>
      </c>
      <c r="I155" s="63">
        <f>IFERROR(VLOOKUP($B155,'Data above guide'!$A$6:$I$61,I$1,FALSE),IFERROR(VLOOKUP($B155,'Data above guide'!$O$6:$W$33,I$1,FALSE),IFERROR(VLOOKUP($B155,'Data above guide'!$AB$6:$AJ$181,I$1,FALSE),IFERROR(VLOOKUP($B155,'Data above guide'!$AP$6:$AX$93,I$1,FALSE),IFERROR(VLOOKUP($B155,'Data above guide'!$BC$6:$BK$13,I$1,FALSE),VLOOKUP($B155,'Data above guide'!$BP$6:$BX$9,I$1,FALSE))))))*100</f>
        <v>24.726319999999998</v>
      </c>
      <c r="J155" s="63">
        <f>IFERROR(VLOOKUP($B155,'Data above guide'!$A$6:$I$61,J$1,FALSE),IFERROR(VLOOKUP($B155,'Data above guide'!$O$6:$W$33,J$1,FALSE),IFERROR(VLOOKUP($B155,'Data above guide'!$AB$6:$AJ$181,J$1,FALSE),IFERROR(VLOOKUP($B155,'Data above guide'!$AP$6:$AX$93,J$1,FALSE),IFERROR(VLOOKUP($B155,'Data above guide'!$BC$6:$BK$13,J$1,FALSE),VLOOKUP($B155,'Data above guide'!$BP$6:$BX$9,J$1,FALSE))))))*100</f>
        <v>41.895900000000005</v>
      </c>
      <c r="K155" s="63">
        <f t="shared" si="29"/>
        <v>8.5847900000000053</v>
      </c>
      <c r="L155" s="63">
        <f t="shared" si="30"/>
        <v>8.5847900000000017</v>
      </c>
      <c r="O155" s="63">
        <f>'Data above guide'!AG257*100</f>
        <v>33.311109999999999</v>
      </c>
      <c r="P155" s="63">
        <f>'Data above guide'!AH257*100</f>
        <v>4.3794300000000002</v>
      </c>
      <c r="Q155" s="63">
        <f>'Data above guide'!AI257*100</f>
        <v>24.727430000000002</v>
      </c>
      <c r="R155" s="63">
        <f>'Data above guide'!AJ257*100</f>
        <v>41.89479</v>
      </c>
      <c r="S155" s="63">
        <f t="shared" si="37"/>
        <v>8.5836800000000011</v>
      </c>
      <c r="T155" s="63">
        <f t="shared" si="38"/>
        <v>8.5836799999999975</v>
      </c>
      <c r="V155" s="70">
        <f t="shared" si="31"/>
        <v>0</v>
      </c>
      <c r="W155" s="70">
        <f t="shared" si="32"/>
        <v>5.1999999999985391E-4</v>
      </c>
      <c r="X155" s="70">
        <f t="shared" si="33"/>
        <v>-1.1100000000041632E-3</v>
      </c>
      <c r="Y155" s="70">
        <f t="shared" si="34"/>
        <v>1.1100000000041632E-3</v>
      </c>
      <c r="Z155" s="70">
        <f t="shared" si="35"/>
        <v>1.1100000000041632E-3</v>
      </c>
      <c r="AA155" s="70">
        <f t="shared" si="36"/>
        <v>1.1100000000041632E-3</v>
      </c>
    </row>
    <row r="156" spans="1:27">
      <c r="A156" s="15" t="str">
        <f t="shared" si="27"/>
        <v>AboveG_2011-2015_25-44_Females_Pembrokeshire</v>
      </c>
      <c r="B156" s="15" t="str">
        <f t="shared" si="28"/>
        <v>Pembrokeshire_25-44_Females</v>
      </c>
      <c r="C156" s="15" t="s">
        <v>7</v>
      </c>
      <c r="D156" s="15" t="s">
        <v>49</v>
      </c>
      <c r="E156" s="15" t="s">
        <v>120</v>
      </c>
      <c r="F156" s="15" t="s">
        <v>77</v>
      </c>
      <c r="G156" s="63">
        <f>IFERROR(VLOOKUP($B156,'Data above guide'!$A$6:$I$61,G$1,FALSE),IFERROR(VLOOKUP($B156,'Data above guide'!$O$6:$W$33,G$1,FALSE),IFERROR(VLOOKUP($B156,'Data above guide'!$AB$6:$AJ$181,G$1,FALSE),IFERROR(VLOOKUP($B156,'Data above guide'!$AP$6:$AX$93,G$1,FALSE),IFERROR(VLOOKUP($B156,'Data above guide'!$BC$6:$BK$13,G$1,FALSE),VLOOKUP($B156,'Data above guide'!$BP$6:$BX$9,G$1,FALSE))))))*100</f>
        <v>41.014489999999995</v>
      </c>
      <c r="H156" s="63">
        <f>IFERROR(VLOOKUP($B156,'Data above guide'!$A$6:$I$61,H$1,FALSE),IFERROR(VLOOKUP($B156,'Data above guide'!$O$6:$W$33,H$1,FALSE),IFERROR(VLOOKUP($B156,'Data above guide'!$AB$6:$AJ$181,H$1,FALSE),IFERROR(VLOOKUP($B156,'Data above guide'!$AP$6:$AX$93,H$1,FALSE),IFERROR(VLOOKUP($B156,'Data above guide'!$BC$6:$BK$13,H$1,FALSE),VLOOKUP($B156,'Data above guide'!$BP$6:$BX$9,H$1,FALSE))))))*100</f>
        <v>2.7997199999999998</v>
      </c>
      <c r="I156" s="63">
        <f>IFERROR(VLOOKUP($B156,'Data above guide'!$A$6:$I$61,I$1,FALSE),IFERROR(VLOOKUP($B156,'Data above guide'!$O$6:$W$33,I$1,FALSE),IFERROR(VLOOKUP($B156,'Data above guide'!$AB$6:$AJ$181,I$1,FALSE),IFERROR(VLOOKUP($B156,'Data above guide'!$AP$6:$AX$93,I$1,FALSE),IFERROR(VLOOKUP($B156,'Data above guide'!$BC$6:$BK$13,I$1,FALSE),VLOOKUP($B156,'Data above guide'!$BP$6:$BX$9,I$1,FALSE))))))*100</f>
        <v>35.526970000000006</v>
      </c>
      <c r="J156" s="63">
        <f>IFERROR(VLOOKUP($B156,'Data above guide'!$A$6:$I$61,J$1,FALSE),IFERROR(VLOOKUP($B156,'Data above guide'!$O$6:$W$33,J$1,FALSE),IFERROR(VLOOKUP($B156,'Data above guide'!$AB$6:$AJ$181,J$1,FALSE),IFERROR(VLOOKUP($B156,'Data above guide'!$AP$6:$AX$93,J$1,FALSE),IFERROR(VLOOKUP($B156,'Data above guide'!$BC$6:$BK$13,J$1,FALSE),VLOOKUP($B156,'Data above guide'!$BP$6:$BX$9,J$1,FALSE))))))*100</f>
        <v>46.501999999999995</v>
      </c>
      <c r="K156" s="63">
        <f t="shared" si="29"/>
        <v>5.4875100000000003</v>
      </c>
      <c r="L156" s="63">
        <f t="shared" si="30"/>
        <v>5.4875199999999893</v>
      </c>
      <c r="O156" s="63">
        <f>'Data above guide'!AG258*100</f>
        <v>41.014489999999995</v>
      </c>
      <c r="P156" s="63">
        <f>'Data above guide'!AH258*100</f>
        <v>2.7993899999999998</v>
      </c>
      <c r="Q156" s="63">
        <f>'Data above guide'!AI258*100</f>
        <v>35.527680000000004</v>
      </c>
      <c r="R156" s="63">
        <f>'Data above guide'!AJ258*100</f>
        <v>46.501289999999997</v>
      </c>
      <c r="S156" s="63">
        <f t="shared" si="37"/>
        <v>5.4868000000000023</v>
      </c>
      <c r="T156" s="63">
        <f t="shared" si="38"/>
        <v>5.4868099999999913</v>
      </c>
      <c r="V156" s="70">
        <f t="shared" si="31"/>
        <v>0</v>
      </c>
      <c r="W156" s="70">
        <f t="shared" si="32"/>
        <v>3.2999999999994145E-4</v>
      </c>
      <c r="X156" s="70">
        <f t="shared" si="33"/>
        <v>-7.0999999999799002E-4</v>
      </c>
      <c r="Y156" s="70">
        <f t="shared" si="34"/>
        <v>7.0999999999799002E-4</v>
      </c>
      <c r="Z156" s="70">
        <f t="shared" si="35"/>
        <v>7.0999999999799002E-4</v>
      </c>
      <c r="AA156" s="70">
        <f t="shared" si="36"/>
        <v>7.0999999999799002E-4</v>
      </c>
    </row>
    <row r="157" spans="1:27">
      <c r="A157" s="15" t="str">
        <f t="shared" si="27"/>
        <v>AboveG_2011-2015_45-64_Females_Pembrokeshire</v>
      </c>
      <c r="B157" s="15" t="str">
        <f t="shared" si="28"/>
        <v>Pembrokeshire_45-64_Females</v>
      </c>
      <c r="C157" s="15" t="s">
        <v>7</v>
      </c>
      <c r="D157" s="15" t="s">
        <v>50</v>
      </c>
      <c r="E157" s="15" t="s">
        <v>120</v>
      </c>
      <c r="F157" s="15" t="s">
        <v>77</v>
      </c>
      <c r="G157" s="63">
        <f>IFERROR(VLOOKUP($B157,'Data above guide'!$A$6:$I$61,G$1,FALSE),IFERROR(VLOOKUP($B157,'Data above guide'!$O$6:$W$33,G$1,FALSE),IFERROR(VLOOKUP($B157,'Data above guide'!$AB$6:$AJ$181,G$1,FALSE),IFERROR(VLOOKUP($B157,'Data above guide'!$AP$6:$AX$93,G$1,FALSE),IFERROR(VLOOKUP($B157,'Data above guide'!$BC$6:$BK$13,G$1,FALSE),VLOOKUP($B157,'Data above guide'!$BP$6:$BX$9,G$1,FALSE))))))*100</f>
        <v>39.660550000000001</v>
      </c>
      <c r="H157" s="63">
        <f>IFERROR(VLOOKUP($B157,'Data above guide'!$A$6:$I$61,H$1,FALSE),IFERROR(VLOOKUP($B157,'Data above guide'!$O$6:$W$33,H$1,FALSE),IFERROR(VLOOKUP($B157,'Data above guide'!$AB$6:$AJ$181,H$1,FALSE),IFERROR(VLOOKUP($B157,'Data above guide'!$AP$6:$AX$93,H$1,FALSE),IFERROR(VLOOKUP($B157,'Data above guide'!$BC$6:$BK$13,H$1,FALSE),VLOOKUP($B157,'Data above guide'!$BP$6:$BX$9,H$1,FALSE))))))*100</f>
        <v>2.1406399999999999</v>
      </c>
      <c r="I157" s="63">
        <f>IFERROR(VLOOKUP($B157,'Data above guide'!$A$6:$I$61,I$1,FALSE),IFERROR(VLOOKUP($B157,'Data above guide'!$O$6:$W$33,I$1,FALSE),IFERROR(VLOOKUP($B157,'Data above guide'!$AB$6:$AJ$181,I$1,FALSE),IFERROR(VLOOKUP($B157,'Data above guide'!$AP$6:$AX$93,I$1,FALSE),IFERROR(VLOOKUP($B157,'Data above guide'!$BC$6:$BK$13,I$1,FALSE),VLOOKUP($B157,'Data above guide'!$BP$6:$BX$9,I$1,FALSE))))))*100</f>
        <v>35.464849999999998</v>
      </c>
      <c r="J157" s="63">
        <f>IFERROR(VLOOKUP($B157,'Data above guide'!$A$6:$I$61,J$1,FALSE),IFERROR(VLOOKUP($B157,'Data above guide'!$O$6:$W$33,J$1,FALSE),IFERROR(VLOOKUP($B157,'Data above guide'!$AB$6:$AJ$181,J$1,FALSE),IFERROR(VLOOKUP($B157,'Data above guide'!$AP$6:$AX$93,J$1,FALSE),IFERROR(VLOOKUP($B157,'Data above guide'!$BC$6:$BK$13,J$1,FALSE),VLOOKUP($B157,'Data above guide'!$BP$6:$BX$9,J$1,FALSE))))))*100</f>
        <v>43.856250000000003</v>
      </c>
      <c r="K157" s="63">
        <f t="shared" si="29"/>
        <v>4.1957000000000022</v>
      </c>
      <c r="L157" s="63">
        <f t="shared" si="30"/>
        <v>4.1957000000000022</v>
      </c>
      <c r="O157" s="63">
        <f>'Data above guide'!AG259*100</f>
        <v>39.660550000000001</v>
      </c>
      <c r="P157" s="63">
        <f>'Data above guide'!AH259*100</f>
        <v>2.14039</v>
      </c>
      <c r="Q157" s="63">
        <f>'Data above guide'!AI259*100</f>
        <v>35.465389999999999</v>
      </c>
      <c r="R157" s="63">
        <f>'Data above guide'!AJ259*100</f>
        <v>43.855709999999995</v>
      </c>
      <c r="S157" s="63">
        <f t="shared" si="37"/>
        <v>4.1951599999999942</v>
      </c>
      <c r="T157" s="63">
        <f t="shared" si="38"/>
        <v>4.1951600000000013</v>
      </c>
      <c r="V157" s="70">
        <f t="shared" si="31"/>
        <v>0</v>
      </c>
      <c r="W157" s="70">
        <f t="shared" si="32"/>
        <v>2.4999999999986144E-4</v>
      </c>
      <c r="X157" s="70">
        <f t="shared" si="33"/>
        <v>-5.4000000000087311E-4</v>
      </c>
      <c r="Y157" s="70">
        <f t="shared" si="34"/>
        <v>5.4000000000797854E-4</v>
      </c>
      <c r="Z157" s="70">
        <f t="shared" si="35"/>
        <v>5.4000000000797854E-4</v>
      </c>
      <c r="AA157" s="70">
        <f t="shared" si="36"/>
        <v>5.4000000000087311E-4</v>
      </c>
    </row>
    <row r="158" spans="1:27">
      <c r="A158" s="15" t="str">
        <f t="shared" si="27"/>
        <v>AboveG_2011-2015_65+_Females_Pembrokeshire</v>
      </c>
      <c r="B158" s="15" t="str">
        <f t="shared" si="28"/>
        <v>Pembrokeshire_65+_Females</v>
      </c>
      <c r="C158" s="15" t="s">
        <v>7</v>
      </c>
      <c r="D158" s="15" t="s">
        <v>43</v>
      </c>
      <c r="E158" s="15" t="s">
        <v>120</v>
      </c>
      <c r="F158" s="15" t="s">
        <v>77</v>
      </c>
      <c r="G158" s="63">
        <f>IFERROR(VLOOKUP($B158,'Data above guide'!$A$6:$I$61,G$1,FALSE),IFERROR(VLOOKUP($B158,'Data above guide'!$O$6:$W$33,G$1,FALSE),IFERROR(VLOOKUP($B158,'Data above guide'!$AB$6:$AJ$181,G$1,FALSE),IFERROR(VLOOKUP($B158,'Data above guide'!$AP$6:$AX$93,G$1,FALSE),IFERROR(VLOOKUP($B158,'Data above guide'!$BC$6:$BK$13,G$1,FALSE),VLOOKUP($B158,'Data above guide'!$BP$6:$BX$9,G$1,FALSE))))))*100</f>
        <v>16.12218</v>
      </c>
      <c r="H158" s="63">
        <f>IFERROR(VLOOKUP($B158,'Data above guide'!$A$6:$I$61,H$1,FALSE),IFERROR(VLOOKUP($B158,'Data above guide'!$O$6:$W$33,H$1,FALSE),IFERROR(VLOOKUP($B158,'Data above guide'!$AB$6:$AJ$181,H$1,FALSE),IFERROR(VLOOKUP($B158,'Data above guide'!$AP$6:$AX$93,H$1,FALSE),IFERROR(VLOOKUP($B158,'Data above guide'!$BC$6:$BK$13,H$1,FALSE),VLOOKUP($B158,'Data above guide'!$BP$6:$BX$9,H$1,FALSE))))))*100</f>
        <v>1.5829900000000001</v>
      </c>
      <c r="I158" s="63">
        <f>IFERROR(VLOOKUP($B158,'Data above guide'!$A$6:$I$61,I$1,FALSE),IFERROR(VLOOKUP($B158,'Data above guide'!$O$6:$W$33,I$1,FALSE),IFERROR(VLOOKUP($B158,'Data above guide'!$AB$6:$AJ$181,I$1,FALSE),IFERROR(VLOOKUP($B158,'Data above guide'!$AP$6:$AX$93,I$1,FALSE),IFERROR(VLOOKUP($B158,'Data above guide'!$BC$6:$BK$13,I$1,FALSE),VLOOKUP($B158,'Data above guide'!$BP$6:$BX$9,I$1,FALSE))))))*100</f>
        <v>13.019490000000001</v>
      </c>
      <c r="J158" s="63">
        <f>IFERROR(VLOOKUP($B158,'Data above guide'!$A$6:$I$61,J$1,FALSE),IFERROR(VLOOKUP($B158,'Data above guide'!$O$6:$W$33,J$1,FALSE),IFERROR(VLOOKUP($B158,'Data above guide'!$AB$6:$AJ$181,J$1,FALSE),IFERROR(VLOOKUP($B158,'Data above guide'!$AP$6:$AX$93,J$1,FALSE),IFERROR(VLOOKUP($B158,'Data above guide'!$BC$6:$BK$13,J$1,FALSE),VLOOKUP($B158,'Data above guide'!$BP$6:$BX$9,J$1,FALSE))))))*100</f>
        <v>19.224879999999999</v>
      </c>
      <c r="K158" s="63">
        <f t="shared" si="29"/>
        <v>3.1026999999999987</v>
      </c>
      <c r="L158" s="63">
        <f t="shared" si="30"/>
        <v>3.1026899999999991</v>
      </c>
      <c r="O158" s="63">
        <f>'Data above guide'!AG260*100</f>
        <v>16.12218</v>
      </c>
      <c r="P158" s="63">
        <f>'Data above guide'!AH260*100</f>
        <v>1.5827999999999998</v>
      </c>
      <c r="Q158" s="63">
        <f>'Data above guide'!AI260*100</f>
        <v>13.01989</v>
      </c>
      <c r="R158" s="63">
        <f>'Data above guide'!AJ260*100</f>
        <v>19.22448</v>
      </c>
      <c r="S158" s="63">
        <f t="shared" si="37"/>
        <v>3.1022999999999996</v>
      </c>
      <c r="T158" s="63">
        <f t="shared" si="38"/>
        <v>3.10229</v>
      </c>
      <c r="V158" s="70">
        <f t="shared" si="31"/>
        <v>0</v>
      </c>
      <c r="W158" s="70">
        <f t="shared" si="32"/>
        <v>1.9000000000035655E-4</v>
      </c>
      <c r="X158" s="70">
        <f t="shared" si="33"/>
        <v>-3.9999999999906777E-4</v>
      </c>
      <c r="Y158" s="70">
        <f t="shared" si="34"/>
        <v>3.9999999999906777E-4</v>
      </c>
      <c r="Z158" s="70">
        <f t="shared" si="35"/>
        <v>3.9999999999906777E-4</v>
      </c>
      <c r="AA158" s="70">
        <f t="shared" si="36"/>
        <v>3.9999999999906777E-4</v>
      </c>
    </row>
    <row r="159" spans="1:27">
      <c r="A159" s="15" t="str">
        <f t="shared" si="27"/>
        <v>AboveG_2011-2015_16-24_Males_Carmarthenshire</v>
      </c>
      <c r="B159" s="15" t="str">
        <f t="shared" si="28"/>
        <v>Carmarthenshire_16-24_Males</v>
      </c>
      <c r="C159" s="15" t="s">
        <v>8</v>
      </c>
      <c r="D159" s="15" t="s">
        <v>48</v>
      </c>
      <c r="E159" s="15" t="s">
        <v>21</v>
      </c>
      <c r="F159" s="15" t="s">
        <v>77</v>
      </c>
      <c r="G159" s="63">
        <f>IFERROR(VLOOKUP($B159,'Data above guide'!$A$6:$I$61,G$1,FALSE),IFERROR(VLOOKUP($B159,'Data above guide'!$O$6:$W$33,G$1,FALSE),IFERROR(VLOOKUP($B159,'Data above guide'!$AB$6:$AJ$181,G$1,FALSE),IFERROR(VLOOKUP($B159,'Data above guide'!$AP$6:$AX$93,G$1,FALSE),IFERROR(VLOOKUP($B159,'Data above guide'!$BC$6:$BK$13,G$1,FALSE),VLOOKUP($B159,'Data above guide'!$BP$6:$BX$9,G$1,FALSE))))))*100</f>
        <v>38.676780000000001</v>
      </c>
      <c r="H159" s="63">
        <f>IFERROR(VLOOKUP($B159,'Data above guide'!$A$6:$I$61,H$1,FALSE),IFERROR(VLOOKUP($B159,'Data above guide'!$O$6:$W$33,H$1,FALSE),IFERROR(VLOOKUP($B159,'Data above guide'!$AB$6:$AJ$181,H$1,FALSE),IFERROR(VLOOKUP($B159,'Data above guide'!$AP$6:$AX$93,H$1,FALSE),IFERROR(VLOOKUP($B159,'Data above guide'!$BC$6:$BK$13,H$1,FALSE),VLOOKUP($B159,'Data above guide'!$BP$6:$BX$9,H$1,FALSE))))))*100</f>
        <v>4.2136800000000001</v>
      </c>
      <c r="I159" s="63">
        <f>IFERROR(VLOOKUP($B159,'Data above guide'!$A$6:$I$61,I$1,FALSE),IFERROR(VLOOKUP($B159,'Data above guide'!$O$6:$W$33,I$1,FALSE),IFERROR(VLOOKUP($B159,'Data above guide'!$AB$6:$AJ$181,I$1,FALSE),IFERROR(VLOOKUP($B159,'Data above guide'!$AP$6:$AX$93,I$1,FALSE),IFERROR(VLOOKUP($B159,'Data above guide'!$BC$6:$BK$13,I$1,FALSE),VLOOKUP($B159,'Data above guide'!$BP$6:$BX$9,I$1,FALSE))))))*100</f>
        <v>30.417880000000004</v>
      </c>
      <c r="J159" s="63">
        <f>IFERROR(VLOOKUP($B159,'Data above guide'!$A$6:$I$61,J$1,FALSE),IFERROR(VLOOKUP($B159,'Data above guide'!$O$6:$W$33,J$1,FALSE),IFERROR(VLOOKUP($B159,'Data above guide'!$AB$6:$AJ$181,J$1,FALSE),IFERROR(VLOOKUP($B159,'Data above guide'!$AP$6:$AX$93,J$1,FALSE),IFERROR(VLOOKUP($B159,'Data above guide'!$BC$6:$BK$13,J$1,FALSE),VLOOKUP($B159,'Data above guide'!$BP$6:$BX$9,J$1,FALSE))))))*100</f>
        <v>46.935670000000002</v>
      </c>
      <c r="K159" s="63">
        <f t="shared" si="29"/>
        <v>8.258890000000001</v>
      </c>
      <c r="L159" s="63">
        <f t="shared" si="30"/>
        <v>8.258899999999997</v>
      </c>
      <c r="O159" s="63">
        <f>'Data above guide'!AG261*100</f>
        <v>38.676780000000001</v>
      </c>
      <c r="P159" s="63">
        <f>'Data above guide'!AH261*100</f>
        <v>4.2132299999999994</v>
      </c>
      <c r="Q159" s="63">
        <f>'Data above guide'!AI261*100</f>
        <v>30.418840000000003</v>
      </c>
      <c r="R159" s="63">
        <f>'Data above guide'!AJ261*100</f>
        <v>46.934710000000003</v>
      </c>
      <c r="S159" s="63">
        <f t="shared" si="37"/>
        <v>8.2579300000000018</v>
      </c>
      <c r="T159" s="63">
        <f t="shared" si="38"/>
        <v>8.2579399999999978</v>
      </c>
      <c r="V159" s="70">
        <f t="shared" si="31"/>
        <v>0</v>
      </c>
      <c r="W159" s="70">
        <f t="shared" si="32"/>
        <v>4.500000000007276E-4</v>
      </c>
      <c r="X159" s="70">
        <f t="shared" si="33"/>
        <v>-9.5999999999918373E-4</v>
      </c>
      <c r="Y159" s="70">
        <f t="shared" si="34"/>
        <v>9.5999999999918373E-4</v>
      </c>
      <c r="Z159" s="70">
        <f t="shared" si="35"/>
        <v>9.5999999999918373E-4</v>
      </c>
      <c r="AA159" s="70">
        <f t="shared" si="36"/>
        <v>9.5999999999918373E-4</v>
      </c>
    </row>
    <row r="160" spans="1:27">
      <c r="A160" s="15" t="str">
        <f t="shared" si="27"/>
        <v>AboveG_2011-2015_25-44_Males_Carmarthenshire</v>
      </c>
      <c r="B160" s="15" t="str">
        <f t="shared" si="28"/>
        <v>Carmarthenshire_25-44_Males</v>
      </c>
      <c r="C160" s="15" t="s">
        <v>8</v>
      </c>
      <c r="D160" s="15" t="s">
        <v>49</v>
      </c>
      <c r="E160" s="15" t="s">
        <v>21</v>
      </c>
      <c r="F160" s="15" t="s">
        <v>77</v>
      </c>
      <c r="G160" s="63">
        <f>IFERROR(VLOOKUP($B160,'Data above guide'!$A$6:$I$61,G$1,FALSE),IFERROR(VLOOKUP($B160,'Data above guide'!$O$6:$W$33,G$1,FALSE),IFERROR(VLOOKUP($B160,'Data above guide'!$AB$6:$AJ$181,G$1,FALSE),IFERROR(VLOOKUP($B160,'Data above guide'!$AP$6:$AX$93,G$1,FALSE),IFERROR(VLOOKUP($B160,'Data above guide'!$BC$6:$BK$13,G$1,FALSE),VLOOKUP($B160,'Data above guide'!$BP$6:$BX$9,G$1,FALSE))))))*100</f>
        <v>44.230829999999997</v>
      </c>
      <c r="H160" s="63">
        <f>IFERROR(VLOOKUP($B160,'Data above guide'!$A$6:$I$61,H$1,FALSE),IFERROR(VLOOKUP($B160,'Data above guide'!$O$6:$W$33,H$1,FALSE),IFERROR(VLOOKUP($B160,'Data above guide'!$AB$6:$AJ$181,H$1,FALSE),IFERROR(VLOOKUP($B160,'Data above guide'!$AP$6:$AX$93,H$1,FALSE),IFERROR(VLOOKUP($B160,'Data above guide'!$BC$6:$BK$13,H$1,FALSE),VLOOKUP($B160,'Data above guide'!$BP$6:$BX$9,H$1,FALSE))))))*100</f>
        <v>2.7926699999999998</v>
      </c>
      <c r="I160" s="63">
        <f>IFERROR(VLOOKUP($B160,'Data above guide'!$A$6:$I$61,I$1,FALSE),IFERROR(VLOOKUP($B160,'Data above guide'!$O$6:$W$33,I$1,FALSE),IFERROR(VLOOKUP($B160,'Data above guide'!$AB$6:$AJ$181,I$1,FALSE),IFERROR(VLOOKUP($B160,'Data above guide'!$AP$6:$AX$93,I$1,FALSE),IFERROR(VLOOKUP($B160,'Data above guide'!$BC$6:$BK$13,I$1,FALSE),VLOOKUP($B160,'Data above guide'!$BP$6:$BX$9,I$1,FALSE))))))*100</f>
        <v>38.757130000000004</v>
      </c>
      <c r="J160" s="63">
        <f>IFERROR(VLOOKUP($B160,'Data above guide'!$A$6:$I$61,J$1,FALSE),IFERROR(VLOOKUP($B160,'Data above guide'!$O$6:$W$33,J$1,FALSE),IFERROR(VLOOKUP($B160,'Data above guide'!$AB$6:$AJ$181,J$1,FALSE),IFERROR(VLOOKUP($B160,'Data above guide'!$AP$6:$AX$93,J$1,FALSE),IFERROR(VLOOKUP($B160,'Data above guide'!$BC$6:$BK$13,J$1,FALSE),VLOOKUP($B160,'Data above guide'!$BP$6:$BX$9,J$1,FALSE))))))*100</f>
        <v>49.704520000000002</v>
      </c>
      <c r="K160" s="63">
        <f t="shared" si="29"/>
        <v>5.4736900000000048</v>
      </c>
      <c r="L160" s="63">
        <f t="shared" si="30"/>
        <v>5.4736999999999938</v>
      </c>
      <c r="O160" s="63">
        <f>'Data above guide'!AG262*100</f>
        <v>44.230829999999997</v>
      </c>
      <c r="P160" s="63">
        <f>'Data above guide'!AH262*100</f>
        <v>2.7923799999999996</v>
      </c>
      <c r="Q160" s="63">
        <f>'Data above guide'!AI262*100</f>
        <v>38.757770000000001</v>
      </c>
      <c r="R160" s="63">
        <f>'Data above guide'!AJ262*100</f>
        <v>49.703890000000001</v>
      </c>
      <c r="S160" s="63">
        <f t="shared" si="37"/>
        <v>5.4730600000000038</v>
      </c>
      <c r="T160" s="63">
        <f t="shared" si="38"/>
        <v>5.4730599999999967</v>
      </c>
      <c r="V160" s="70">
        <f t="shared" si="31"/>
        <v>0</v>
      </c>
      <c r="W160" s="70">
        <f t="shared" si="32"/>
        <v>2.9000000000012349E-4</v>
      </c>
      <c r="X160" s="70">
        <f t="shared" si="33"/>
        <v>-6.3999999999708734E-4</v>
      </c>
      <c r="Y160" s="70">
        <f t="shared" si="34"/>
        <v>6.3000000000101863E-4</v>
      </c>
      <c r="Z160" s="70">
        <f t="shared" si="35"/>
        <v>6.3000000000101863E-4</v>
      </c>
      <c r="AA160" s="70">
        <f t="shared" si="36"/>
        <v>6.3999999999708734E-4</v>
      </c>
    </row>
    <row r="161" spans="1:27">
      <c r="A161" s="15" t="str">
        <f t="shared" si="27"/>
        <v>AboveG_2011-2015_45-64_Males_Carmarthenshire</v>
      </c>
      <c r="B161" s="15" t="str">
        <f t="shared" si="28"/>
        <v>Carmarthenshire_45-64_Males</v>
      </c>
      <c r="C161" s="15" t="s">
        <v>8</v>
      </c>
      <c r="D161" s="15" t="s">
        <v>50</v>
      </c>
      <c r="E161" s="15" t="s">
        <v>21</v>
      </c>
      <c r="F161" s="15" t="s">
        <v>77</v>
      </c>
      <c r="G161" s="63">
        <f>IFERROR(VLOOKUP($B161,'Data above guide'!$A$6:$I$61,G$1,FALSE),IFERROR(VLOOKUP($B161,'Data above guide'!$O$6:$W$33,G$1,FALSE),IFERROR(VLOOKUP($B161,'Data above guide'!$AB$6:$AJ$181,G$1,FALSE),IFERROR(VLOOKUP($B161,'Data above guide'!$AP$6:$AX$93,G$1,FALSE),IFERROR(VLOOKUP($B161,'Data above guide'!$BC$6:$BK$13,G$1,FALSE),VLOOKUP($B161,'Data above guide'!$BP$6:$BX$9,G$1,FALSE))))))*100</f>
        <v>51.901290000000003</v>
      </c>
      <c r="H161" s="63">
        <f>IFERROR(VLOOKUP($B161,'Data above guide'!$A$6:$I$61,H$1,FALSE),IFERROR(VLOOKUP($B161,'Data above guide'!$O$6:$W$33,H$1,FALSE),IFERROR(VLOOKUP($B161,'Data above guide'!$AB$6:$AJ$181,H$1,FALSE),IFERROR(VLOOKUP($B161,'Data above guide'!$AP$6:$AX$93,H$1,FALSE),IFERROR(VLOOKUP($B161,'Data above guide'!$BC$6:$BK$13,H$1,FALSE),VLOOKUP($B161,'Data above guide'!$BP$6:$BX$9,H$1,FALSE))))))*100</f>
        <v>2.1347200000000002</v>
      </c>
      <c r="I161" s="63">
        <f>IFERROR(VLOOKUP($B161,'Data above guide'!$A$6:$I$61,I$1,FALSE),IFERROR(VLOOKUP($B161,'Data above guide'!$O$6:$W$33,I$1,FALSE),IFERROR(VLOOKUP($B161,'Data above guide'!$AB$6:$AJ$181,I$1,FALSE),IFERROR(VLOOKUP($B161,'Data above guide'!$AP$6:$AX$93,I$1,FALSE),IFERROR(VLOOKUP($B161,'Data above guide'!$BC$6:$BK$13,I$1,FALSE),VLOOKUP($B161,'Data above guide'!$BP$6:$BX$9,I$1,FALSE))))))*100</f>
        <v>47.717189999999995</v>
      </c>
      <c r="J161" s="63">
        <f>IFERROR(VLOOKUP($B161,'Data above guide'!$A$6:$I$61,J$1,FALSE),IFERROR(VLOOKUP($B161,'Data above guide'!$O$6:$W$33,J$1,FALSE),IFERROR(VLOOKUP($B161,'Data above guide'!$AB$6:$AJ$181,J$1,FALSE),IFERROR(VLOOKUP($B161,'Data above guide'!$AP$6:$AX$93,J$1,FALSE),IFERROR(VLOOKUP($B161,'Data above guide'!$BC$6:$BK$13,J$1,FALSE),VLOOKUP($B161,'Data above guide'!$BP$6:$BX$9,J$1,FALSE))))))*100</f>
        <v>56.085379999999994</v>
      </c>
      <c r="K161" s="63">
        <f t="shared" si="29"/>
        <v>4.1840899999999905</v>
      </c>
      <c r="L161" s="63">
        <f t="shared" si="30"/>
        <v>4.1841000000000079</v>
      </c>
      <c r="O161" s="63">
        <f>'Data above guide'!AG263*100</f>
        <v>51.901290000000003</v>
      </c>
      <c r="P161" s="63">
        <f>'Data above guide'!AH263*100</f>
        <v>2.1345000000000001</v>
      </c>
      <c r="Q161" s="63">
        <f>'Data above guide'!AI263*100</f>
        <v>47.717669999999998</v>
      </c>
      <c r="R161" s="63">
        <f>'Data above guide'!AJ263*100</f>
        <v>56.084900000000005</v>
      </c>
      <c r="S161" s="63">
        <f t="shared" si="37"/>
        <v>4.1836100000000016</v>
      </c>
      <c r="T161" s="63">
        <f t="shared" si="38"/>
        <v>4.1836200000000048</v>
      </c>
      <c r="V161" s="70">
        <f t="shared" si="31"/>
        <v>0</v>
      </c>
      <c r="W161" s="70">
        <f t="shared" si="32"/>
        <v>2.20000000000109E-4</v>
      </c>
      <c r="X161" s="70">
        <f t="shared" si="33"/>
        <v>-4.8000000000314458E-4</v>
      </c>
      <c r="Y161" s="70">
        <f t="shared" si="34"/>
        <v>4.7999999998893372E-4</v>
      </c>
      <c r="Z161" s="70">
        <f t="shared" si="35"/>
        <v>4.7999999998893372E-4</v>
      </c>
      <c r="AA161" s="70">
        <f t="shared" si="36"/>
        <v>4.8000000000314458E-4</v>
      </c>
    </row>
    <row r="162" spans="1:27">
      <c r="A162" s="15" t="str">
        <f t="shared" si="27"/>
        <v>AboveG_2011-2015_65+_Males_Carmarthenshire</v>
      </c>
      <c r="B162" s="15" t="str">
        <f t="shared" si="28"/>
        <v>Carmarthenshire_65+_Males</v>
      </c>
      <c r="C162" s="15" t="s">
        <v>8</v>
      </c>
      <c r="D162" s="15" t="s">
        <v>43</v>
      </c>
      <c r="E162" s="15" t="s">
        <v>21</v>
      </c>
      <c r="F162" s="15" t="s">
        <v>77</v>
      </c>
      <c r="G162" s="63">
        <f>IFERROR(VLOOKUP($B162,'Data above guide'!$A$6:$I$61,G$1,FALSE),IFERROR(VLOOKUP($B162,'Data above guide'!$O$6:$W$33,G$1,FALSE),IFERROR(VLOOKUP($B162,'Data above guide'!$AB$6:$AJ$181,G$1,FALSE),IFERROR(VLOOKUP($B162,'Data above guide'!$AP$6:$AX$93,G$1,FALSE),IFERROR(VLOOKUP($B162,'Data above guide'!$BC$6:$BK$13,G$1,FALSE),VLOOKUP($B162,'Data above guide'!$BP$6:$BX$9,G$1,FALSE))))))*100</f>
        <v>34.220240000000004</v>
      </c>
      <c r="H162" s="63">
        <f>IFERROR(VLOOKUP($B162,'Data above guide'!$A$6:$I$61,H$1,FALSE),IFERROR(VLOOKUP($B162,'Data above guide'!$O$6:$W$33,H$1,FALSE),IFERROR(VLOOKUP($B162,'Data above guide'!$AB$6:$AJ$181,H$1,FALSE),IFERROR(VLOOKUP($B162,'Data above guide'!$AP$6:$AX$93,H$1,FALSE),IFERROR(VLOOKUP($B162,'Data above guide'!$BC$6:$BK$13,H$1,FALSE),VLOOKUP($B162,'Data above guide'!$BP$6:$BX$9,H$1,FALSE))))))*100</f>
        <v>2.2414799999999997</v>
      </c>
      <c r="I162" s="63">
        <f>IFERROR(VLOOKUP($B162,'Data above guide'!$A$6:$I$61,I$1,FALSE),IFERROR(VLOOKUP($B162,'Data above guide'!$O$6:$W$33,I$1,FALSE),IFERROR(VLOOKUP($B162,'Data above guide'!$AB$6:$AJ$181,I$1,FALSE),IFERROR(VLOOKUP($B162,'Data above guide'!$AP$6:$AX$93,I$1,FALSE),IFERROR(VLOOKUP($B162,'Data above guide'!$BC$6:$BK$13,I$1,FALSE),VLOOKUP($B162,'Data above guide'!$BP$6:$BX$9,I$1,FALSE))))))*100</f>
        <v>29.826879999999999</v>
      </c>
      <c r="J162" s="63">
        <f>IFERROR(VLOOKUP($B162,'Data above guide'!$A$6:$I$61,J$1,FALSE),IFERROR(VLOOKUP($B162,'Data above guide'!$O$6:$W$33,J$1,FALSE),IFERROR(VLOOKUP($B162,'Data above guide'!$AB$6:$AJ$181,J$1,FALSE),IFERROR(VLOOKUP($B162,'Data above guide'!$AP$6:$AX$93,J$1,FALSE),IFERROR(VLOOKUP($B162,'Data above guide'!$BC$6:$BK$13,J$1,FALSE),VLOOKUP($B162,'Data above guide'!$BP$6:$BX$9,J$1,FALSE))))))*100</f>
        <v>38.613599999999998</v>
      </c>
      <c r="K162" s="63">
        <f t="shared" si="29"/>
        <v>4.3933599999999942</v>
      </c>
      <c r="L162" s="63">
        <f t="shared" si="30"/>
        <v>4.3933600000000048</v>
      </c>
      <c r="O162" s="63">
        <f>'Data above guide'!AG264*100</f>
        <v>34.220240000000004</v>
      </c>
      <c r="P162" s="63">
        <f>'Data above guide'!AH264*100</f>
        <v>2.24125</v>
      </c>
      <c r="Q162" s="63">
        <f>'Data above guide'!AI264*100</f>
        <v>29.827389999999998</v>
      </c>
      <c r="R162" s="63">
        <f>'Data above guide'!AJ264*100</f>
        <v>38.61309</v>
      </c>
      <c r="S162" s="63">
        <f t="shared" si="37"/>
        <v>4.3928499999999957</v>
      </c>
      <c r="T162" s="63">
        <f t="shared" si="38"/>
        <v>4.3928500000000064</v>
      </c>
      <c r="V162" s="70">
        <f t="shared" si="31"/>
        <v>0</v>
      </c>
      <c r="W162" s="70">
        <f t="shared" si="32"/>
        <v>2.2999999999973042E-4</v>
      </c>
      <c r="X162" s="70">
        <f t="shared" si="33"/>
        <v>-5.0999999999845613E-4</v>
      </c>
      <c r="Y162" s="70">
        <f t="shared" si="34"/>
        <v>5.0999999999845613E-4</v>
      </c>
      <c r="Z162" s="70">
        <f t="shared" si="35"/>
        <v>5.0999999999845613E-4</v>
      </c>
      <c r="AA162" s="70">
        <f t="shared" si="36"/>
        <v>5.0999999999845613E-4</v>
      </c>
    </row>
    <row r="163" spans="1:27">
      <c r="A163" s="15" t="str">
        <f t="shared" si="27"/>
        <v>AboveG_2011-2015_16-24_Females_Carmarthenshire</v>
      </c>
      <c r="B163" s="15" t="str">
        <f t="shared" si="28"/>
        <v>Carmarthenshire_16-24_Females</v>
      </c>
      <c r="C163" s="15" t="s">
        <v>8</v>
      </c>
      <c r="D163" s="15" t="s">
        <v>48</v>
      </c>
      <c r="E163" s="15" t="s">
        <v>120</v>
      </c>
      <c r="F163" s="15" t="s">
        <v>77</v>
      </c>
      <c r="G163" s="63">
        <f>IFERROR(VLOOKUP($B163,'Data above guide'!$A$6:$I$61,G$1,FALSE),IFERROR(VLOOKUP($B163,'Data above guide'!$O$6:$W$33,G$1,FALSE),IFERROR(VLOOKUP($B163,'Data above guide'!$AB$6:$AJ$181,G$1,FALSE),IFERROR(VLOOKUP($B163,'Data above guide'!$AP$6:$AX$93,G$1,FALSE),IFERROR(VLOOKUP($B163,'Data above guide'!$BC$6:$BK$13,G$1,FALSE),VLOOKUP($B163,'Data above guide'!$BP$6:$BX$9,G$1,FALSE))))))*100</f>
        <v>30.7211</v>
      </c>
      <c r="H163" s="63">
        <f>IFERROR(VLOOKUP($B163,'Data above guide'!$A$6:$I$61,H$1,FALSE),IFERROR(VLOOKUP($B163,'Data above guide'!$O$6:$W$33,H$1,FALSE),IFERROR(VLOOKUP($B163,'Data above guide'!$AB$6:$AJ$181,H$1,FALSE),IFERROR(VLOOKUP($B163,'Data above guide'!$AP$6:$AX$93,H$1,FALSE),IFERROR(VLOOKUP($B163,'Data above guide'!$BC$6:$BK$13,H$1,FALSE),VLOOKUP($B163,'Data above guide'!$BP$6:$BX$9,H$1,FALSE))))))*100</f>
        <v>3.5718199999999998</v>
      </c>
      <c r="I163" s="63">
        <f>IFERROR(VLOOKUP($B163,'Data above guide'!$A$6:$I$61,I$1,FALSE),IFERROR(VLOOKUP($B163,'Data above guide'!$O$6:$W$33,I$1,FALSE),IFERROR(VLOOKUP($B163,'Data above guide'!$AB$6:$AJ$181,I$1,FALSE),IFERROR(VLOOKUP($B163,'Data above guide'!$AP$6:$AX$93,I$1,FALSE),IFERROR(VLOOKUP($B163,'Data above guide'!$BC$6:$BK$13,I$1,FALSE),VLOOKUP($B163,'Data above guide'!$BP$6:$BX$9,I$1,FALSE))))))*100</f>
        <v>23.72025</v>
      </c>
      <c r="J163" s="63">
        <f>IFERROR(VLOOKUP($B163,'Data above guide'!$A$6:$I$61,J$1,FALSE),IFERROR(VLOOKUP($B163,'Data above guide'!$O$6:$W$33,J$1,FALSE),IFERROR(VLOOKUP($B163,'Data above guide'!$AB$6:$AJ$181,J$1,FALSE),IFERROR(VLOOKUP($B163,'Data above guide'!$AP$6:$AX$93,J$1,FALSE),IFERROR(VLOOKUP($B163,'Data above guide'!$BC$6:$BK$13,J$1,FALSE),VLOOKUP($B163,'Data above guide'!$BP$6:$BX$9,J$1,FALSE))))))*100</f>
        <v>37.72195</v>
      </c>
      <c r="K163" s="63">
        <f t="shared" si="29"/>
        <v>7.0008499999999998</v>
      </c>
      <c r="L163" s="63">
        <f t="shared" si="30"/>
        <v>7.0008499999999998</v>
      </c>
      <c r="O163" s="63">
        <f>'Data above guide'!AG265*100</f>
        <v>30.7211</v>
      </c>
      <c r="P163" s="63">
        <f>'Data above guide'!AH265*100</f>
        <v>3.5714500000000005</v>
      </c>
      <c r="Q163" s="63">
        <f>'Data above guide'!AI265*100</f>
        <v>23.721070000000001</v>
      </c>
      <c r="R163" s="63">
        <f>'Data above guide'!AJ265*100</f>
        <v>37.721130000000002</v>
      </c>
      <c r="S163" s="63">
        <f t="shared" si="37"/>
        <v>7.0000300000000024</v>
      </c>
      <c r="T163" s="63">
        <f t="shared" si="38"/>
        <v>7.0000299999999989</v>
      </c>
      <c r="V163" s="70">
        <f t="shared" si="31"/>
        <v>0</v>
      </c>
      <c r="W163" s="70">
        <f t="shared" si="32"/>
        <v>3.6999999999931532E-4</v>
      </c>
      <c r="X163" s="70">
        <f t="shared" si="33"/>
        <v>-8.200000000009311E-4</v>
      </c>
      <c r="Y163" s="70">
        <f t="shared" si="34"/>
        <v>8.1999999999737838E-4</v>
      </c>
      <c r="Z163" s="70">
        <f t="shared" si="35"/>
        <v>8.1999999999737838E-4</v>
      </c>
      <c r="AA163" s="70">
        <f t="shared" si="36"/>
        <v>8.200000000009311E-4</v>
      </c>
    </row>
    <row r="164" spans="1:27">
      <c r="A164" s="15" t="str">
        <f t="shared" si="27"/>
        <v>AboveG_2011-2015_25-44_Females_Carmarthenshire</v>
      </c>
      <c r="B164" s="15" t="str">
        <f t="shared" si="28"/>
        <v>Carmarthenshire_25-44_Females</v>
      </c>
      <c r="C164" s="15" t="s">
        <v>8</v>
      </c>
      <c r="D164" s="15" t="s">
        <v>49</v>
      </c>
      <c r="E164" s="15" t="s">
        <v>120</v>
      </c>
      <c r="F164" s="15" t="s">
        <v>77</v>
      </c>
      <c r="G164" s="63">
        <f>IFERROR(VLOOKUP($B164,'Data above guide'!$A$6:$I$61,G$1,FALSE),IFERROR(VLOOKUP($B164,'Data above guide'!$O$6:$W$33,G$1,FALSE),IFERROR(VLOOKUP($B164,'Data above guide'!$AB$6:$AJ$181,G$1,FALSE),IFERROR(VLOOKUP($B164,'Data above guide'!$AP$6:$AX$93,G$1,FALSE),IFERROR(VLOOKUP($B164,'Data above guide'!$BC$6:$BK$13,G$1,FALSE),VLOOKUP($B164,'Data above guide'!$BP$6:$BX$9,G$1,FALSE))))))*100</f>
        <v>41.840070000000004</v>
      </c>
      <c r="H164" s="63">
        <f>IFERROR(VLOOKUP($B164,'Data above guide'!$A$6:$I$61,H$1,FALSE),IFERROR(VLOOKUP($B164,'Data above guide'!$O$6:$W$33,H$1,FALSE),IFERROR(VLOOKUP($B164,'Data above guide'!$AB$6:$AJ$181,H$1,FALSE),IFERROR(VLOOKUP($B164,'Data above guide'!$AP$6:$AX$93,H$1,FALSE),IFERROR(VLOOKUP($B164,'Data above guide'!$BC$6:$BK$13,H$1,FALSE),VLOOKUP($B164,'Data above guide'!$BP$6:$BX$9,H$1,FALSE))))))*100</f>
        <v>2.4860099999999998</v>
      </c>
      <c r="I164" s="63">
        <f>IFERROR(VLOOKUP($B164,'Data above guide'!$A$6:$I$61,I$1,FALSE),IFERROR(VLOOKUP($B164,'Data above guide'!$O$6:$W$33,I$1,FALSE),IFERROR(VLOOKUP($B164,'Data above guide'!$AB$6:$AJ$181,I$1,FALSE),IFERROR(VLOOKUP($B164,'Data above guide'!$AP$6:$AX$93,I$1,FALSE),IFERROR(VLOOKUP($B164,'Data above guide'!$BC$6:$BK$13,I$1,FALSE),VLOOKUP($B164,'Data above guide'!$BP$6:$BX$9,I$1,FALSE))))))*100</f>
        <v>36.96743</v>
      </c>
      <c r="J164" s="63">
        <f>IFERROR(VLOOKUP($B164,'Data above guide'!$A$6:$I$61,J$1,FALSE),IFERROR(VLOOKUP($B164,'Data above guide'!$O$6:$W$33,J$1,FALSE),IFERROR(VLOOKUP($B164,'Data above guide'!$AB$6:$AJ$181,J$1,FALSE),IFERROR(VLOOKUP($B164,'Data above guide'!$AP$6:$AX$93,J$1,FALSE),IFERROR(VLOOKUP($B164,'Data above guide'!$BC$6:$BK$13,J$1,FALSE),VLOOKUP($B164,'Data above guide'!$BP$6:$BX$9,J$1,FALSE))))))*100</f>
        <v>46.712699999999998</v>
      </c>
      <c r="K164" s="63">
        <f t="shared" si="29"/>
        <v>4.8726299999999938</v>
      </c>
      <c r="L164" s="63">
        <f t="shared" si="30"/>
        <v>4.8726400000000041</v>
      </c>
      <c r="O164" s="63">
        <f>'Data above guide'!AG266*100</f>
        <v>41.840070000000004</v>
      </c>
      <c r="P164" s="63">
        <f>'Data above guide'!AH266*100</f>
        <v>2.4857499999999999</v>
      </c>
      <c r="Q164" s="63">
        <f>'Data above guide'!AI266*100</f>
        <v>36.968000000000004</v>
      </c>
      <c r="R164" s="63">
        <f>'Data above guide'!AJ266*100</f>
        <v>46.712140000000005</v>
      </c>
      <c r="S164" s="63">
        <f t="shared" si="37"/>
        <v>4.8720700000000008</v>
      </c>
      <c r="T164" s="63">
        <f t="shared" si="38"/>
        <v>4.8720700000000008</v>
      </c>
      <c r="V164" s="70">
        <f t="shared" si="31"/>
        <v>0</v>
      </c>
      <c r="W164" s="70">
        <f t="shared" si="32"/>
        <v>2.5999999999992696E-4</v>
      </c>
      <c r="X164" s="70">
        <f t="shared" si="33"/>
        <v>-5.700000000032901E-4</v>
      </c>
      <c r="Y164" s="70">
        <f t="shared" si="34"/>
        <v>5.5999999999301053E-4</v>
      </c>
      <c r="Z164" s="70">
        <f t="shared" si="35"/>
        <v>5.5999999999301053E-4</v>
      </c>
      <c r="AA164" s="70">
        <f t="shared" si="36"/>
        <v>5.700000000032901E-4</v>
      </c>
    </row>
    <row r="165" spans="1:27">
      <c r="A165" s="15" t="str">
        <f t="shared" si="27"/>
        <v>AboveG_2011-2015_45-64_Females_Carmarthenshire</v>
      </c>
      <c r="B165" s="15" t="str">
        <f t="shared" si="28"/>
        <v>Carmarthenshire_45-64_Females</v>
      </c>
      <c r="C165" s="15" t="s">
        <v>8</v>
      </c>
      <c r="D165" s="15" t="s">
        <v>50</v>
      </c>
      <c r="E165" s="15" t="s">
        <v>120</v>
      </c>
      <c r="F165" s="15" t="s">
        <v>77</v>
      </c>
      <c r="G165" s="63">
        <f>IFERROR(VLOOKUP($B165,'Data above guide'!$A$6:$I$61,G$1,FALSE),IFERROR(VLOOKUP($B165,'Data above guide'!$O$6:$W$33,G$1,FALSE),IFERROR(VLOOKUP($B165,'Data above guide'!$AB$6:$AJ$181,G$1,FALSE),IFERROR(VLOOKUP($B165,'Data above guide'!$AP$6:$AX$93,G$1,FALSE),IFERROR(VLOOKUP($B165,'Data above guide'!$BC$6:$BK$13,G$1,FALSE),VLOOKUP($B165,'Data above guide'!$BP$6:$BX$9,G$1,FALSE))))))*100</f>
        <v>38.450710000000001</v>
      </c>
      <c r="H165" s="63">
        <f>IFERROR(VLOOKUP($B165,'Data above guide'!$A$6:$I$61,H$1,FALSE),IFERROR(VLOOKUP($B165,'Data above guide'!$O$6:$W$33,H$1,FALSE),IFERROR(VLOOKUP($B165,'Data above guide'!$AB$6:$AJ$181,H$1,FALSE),IFERROR(VLOOKUP($B165,'Data above guide'!$AP$6:$AX$93,H$1,FALSE),IFERROR(VLOOKUP($B165,'Data above guide'!$BC$6:$BK$13,H$1,FALSE),VLOOKUP($B165,'Data above guide'!$BP$6:$BX$9,H$1,FALSE))))))*100</f>
        <v>1.89893</v>
      </c>
      <c r="I165" s="63">
        <f>IFERROR(VLOOKUP($B165,'Data above guide'!$A$6:$I$61,I$1,FALSE),IFERROR(VLOOKUP($B165,'Data above guide'!$O$6:$W$33,I$1,FALSE),IFERROR(VLOOKUP($B165,'Data above guide'!$AB$6:$AJ$181,I$1,FALSE),IFERROR(VLOOKUP($B165,'Data above guide'!$AP$6:$AX$93,I$1,FALSE),IFERROR(VLOOKUP($B165,'Data above guide'!$BC$6:$BK$13,I$1,FALSE),VLOOKUP($B165,'Data above guide'!$BP$6:$BX$9,I$1,FALSE))))))*100</f>
        <v>34.728769999999997</v>
      </c>
      <c r="J165" s="63">
        <f>IFERROR(VLOOKUP($B165,'Data above guide'!$A$6:$I$61,J$1,FALSE),IFERROR(VLOOKUP($B165,'Data above guide'!$O$6:$W$33,J$1,FALSE),IFERROR(VLOOKUP($B165,'Data above guide'!$AB$6:$AJ$181,J$1,FALSE),IFERROR(VLOOKUP($B165,'Data above guide'!$AP$6:$AX$93,J$1,FALSE),IFERROR(VLOOKUP($B165,'Data above guide'!$BC$6:$BK$13,J$1,FALSE),VLOOKUP($B165,'Data above guide'!$BP$6:$BX$9,J$1,FALSE))))))*100</f>
        <v>42.17266</v>
      </c>
      <c r="K165" s="63">
        <f t="shared" si="29"/>
        <v>3.7219499999999996</v>
      </c>
      <c r="L165" s="63">
        <f t="shared" si="30"/>
        <v>3.7219400000000036</v>
      </c>
      <c r="O165" s="63">
        <f>'Data above guide'!AG267*100</f>
        <v>38.450710000000001</v>
      </c>
      <c r="P165" s="63">
        <f>'Data above guide'!AH267*100</f>
        <v>1.8987299999999998</v>
      </c>
      <c r="Q165" s="63">
        <f>'Data above guide'!AI267*100</f>
        <v>34.729199999999999</v>
      </c>
      <c r="R165" s="63">
        <f>'Data above guide'!AJ267*100</f>
        <v>42.172219999999996</v>
      </c>
      <c r="S165" s="63">
        <f t="shared" si="37"/>
        <v>3.721509999999995</v>
      </c>
      <c r="T165" s="63">
        <f t="shared" si="38"/>
        <v>3.7215100000000021</v>
      </c>
      <c r="V165" s="70">
        <f t="shared" si="31"/>
        <v>0</v>
      </c>
      <c r="W165" s="70">
        <f t="shared" si="32"/>
        <v>2.0000000000020002E-4</v>
      </c>
      <c r="X165" s="70">
        <f t="shared" si="33"/>
        <v>-4.3000000000148475E-4</v>
      </c>
      <c r="Y165" s="70">
        <f t="shared" si="34"/>
        <v>4.4000000000465889E-4</v>
      </c>
      <c r="Z165" s="70">
        <f t="shared" si="35"/>
        <v>4.4000000000465889E-4</v>
      </c>
      <c r="AA165" s="70">
        <f t="shared" si="36"/>
        <v>4.3000000000148475E-4</v>
      </c>
    </row>
    <row r="166" spans="1:27">
      <c r="A166" s="15" t="str">
        <f t="shared" si="27"/>
        <v>AboveG_2011-2015_65+_Females_Carmarthenshire</v>
      </c>
      <c r="B166" s="15" t="str">
        <f t="shared" si="28"/>
        <v>Carmarthenshire_65+_Females</v>
      </c>
      <c r="C166" s="15" t="s">
        <v>8</v>
      </c>
      <c r="D166" s="15" t="s">
        <v>43</v>
      </c>
      <c r="E166" s="15" t="s">
        <v>120</v>
      </c>
      <c r="F166" s="15" t="s">
        <v>77</v>
      </c>
      <c r="G166" s="63">
        <f>IFERROR(VLOOKUP($B166,'Data above guide'!$A$6:$I$61,G$1,FALSE),IFERROR(VLOOKUP($B166,'Data above guide'!$O$6:$W$33,G$1,FALSE),IFERROR(VLOOKUP($B166,'Data above guide'!$AB$6:$AJ$181,G$1,FALSE),IFERROR(VLOOKUP($B166,'Data above guide'!$AP$6:$AX$93,G$1,FALSE),IFERROR(VLOOKUP($B166,'Data above guide'!$BC$6:$BK$13,G$1,FALSE),VLOOKUP($B166,'Data above guide'!$BP$6:$BX$9,G$1,FALSE))))))*100</f>
        <v>16.10425</v>
      </c>
      <c r="H166" s="63">
        <f>IFERROR(VLOOKUP($B166,'Data above guide'!$A$6:$I$61,H$1,FALSE),IFERROR(VLOOKUP($B166,'Data above guide'!$O$6:$W$33,H$1,FALSE),IFERROR(VLOOKUP($B166,'Data above guide'!$AB$6:$AJ$181,H$1,FALSE),IFERROR(VLOOKUP($B166,'Data above guide'!$AP$6:$AX$93,H$1,FALSE),IFERROR(VLOOKUP($B166,'Data above guide'!$BC$6:$BK$13,H$1,FALSE),VLOOKUP($B166,'Data above guide'!$BP$6:$BX$9,H$1,FALSE))))))*100</f>
        <v>1.6195600000000001</v>
      </c>
      <c r="I166" s="63">
        <f>IFERROR(VLOOKUP($B166,'Data above guide'!$A$6:$I$61,I$1,FALSE),IFERROR(VLOOKUP($B166,'Data above guide'!$O$6:$W$33,I$1,FALSE),IFERROR(VLOOKUP($B166,'Data above guide'!$AB$6:$AJ$181,I$1,FALSE),IFERROR(VLOOKUP($B166,'Data above guide'!$AP$6:$AX$93,I$1,FALSE),IFERROR(VLOOKUP($B166,'Data above guide'!$BC$6:$BK$13,I$1,FALSE),VLOOKUP($B166,'Data above guide'!$BP$6:$BX$9,I$1,FALSE))))))*100</f>
        <v>12.929869999999999</v>
      </c>
      <c r="J166" s="63">
        <f>IFERROR(VLOOKUP($B166,'Data above guide'!$A$6:$I$61,J$1,FALSE),IFERROR(VLOOKUP($B166,'Data above guide'!$O$6:$W$33,J$1,FALSE),IFERROR(VLOOKUP($B166,'Data above guide'!$AB$6:$AJ$181,J$1,FALSE),IFERROR(VLOOKUP($B166,'Data above guide'!$AP$6:$AX$93,J$1,FALSE),IFERROR(VLOOKUP($B166,'Data above guide'!$BC$6:$BK$13,J$1,FALSE),VLOOKUP($B166,'Data above guide'!$BP$6:$BX$9,J$1,FALSE))))))*100</f>
        <v>19.27863</v>
      </c>
      <c r="K166" s="63">
        <f t="shared" si="29"/>
        <v>3.1743799999999993</v>
      </c>
      <c r="L166" s="63">
        <f t="shared" si="30"/>
        <v>3.1743800000000011</v>
      </c>
      <c r="O166" s="63">
        <f>'Data above guide'!AG268*100</f>
        <v>16.10425</v>
      </c>
      <c r="P166" s="63">
        <f>'Data above guide'!AH268*100</f>
        <v>1.6193900000000001</v>
      </c>
      <c r="Q166" s="63">
        <f>'Data above guide'!AI268*100</f>
        <v>12.930240000000001</v>
      </c>
      <c r="R166" s="63">
        <f>'Data above guide'!AJ268*100</f>
        <v>19.27826</v>
      </c>
      <c r="S166" s="63">
        <f t="shared" si="37"/>
        <v>3.1740099999999991</v>
      </c>
      <c r="T166" s="63">
        <f t="shared" si="38"/>
        <v>3.1740099999999991</v>
      </c>
      <c r="V166" s="70">
        <f t="shared" si="31"/>
        <v>0</v>
      </c>
      <c r="W166" s="70">
        <f t="shared" si="32"/>
        <v>1.7000000000000348E-4</v>
      </c>
      <c r="X166" s="70">
        <f t="shared" si="33"/>
        <v>-3.7000000000197986E-4</v>
      </c>
      <c r="Y166" s="70">
        <f t="shared" si="34"/>
        <v>3.700000000002035E-4</v>
      </c>
      <c r="Z166" s="70">
        <f t="shared" si="35"/>
        <v>3.700000000002035E-4</v>
      </c>
      <c r="AA166" s="70">
        <f t="shared" si="36"/>
        <v>3.7000000000197986E-4</v>
      </c>
    </row>
    <row r="167" spans="1:27">
      <c r="A167" s="15" t="str">
        <f t="shared" si="27"/>
        <v>AboveG_2011-2015_16-24_Males_Swansea</v>
      </c>
      <c r="B167" s="15" t="str">
        <f t="shared" si="28"/>
        <v>Swansea_16-24_Males</v>
      </c>
      <c r="C167" s="15" t="s">
        <v>9</v>
      </c>
      <c r="D167" s="15" t="s">
        <v>48</v>
      </c>
      <c r="E167" s="15" t="s">
        <v>21</v>
      </c>
      <c r="F167" s="15" t="s">
        <v>77</v>
      </c>
      <c r="G167" s="63">
        <f>IFERROR(VLOOKUP($B167,'Data above guide'!$A$6:$I$61,G$1,FALSE),IFERROR(VLOOKUP($B167,'Data above guide'!$O$6:$W$33,G$1,FALSE),IFERROR(VLOOKUP($B167,'Data above guide'!$AB$6:$AJ$181,G$1,FALSE),IFERROR(VLOOKUP($B167,'Data above guide'!$AP$6:$AX$93,G$1,FALSE),IFERROR(VLOOKUP($B167,'Data above guide'!$BC$6:$BK$13,G$1,FALSE),VLOOKUP($B167,'Data above guide'!$BP$6:$BX$9,G$1,FALSE))))))*100</f>
        <v>50.118139999999997</v>
      </c>
      <c r="H167" s="63">
        <f>IFERROR(VLOOKUP($B167,'Data above guide'!$A$6:$I$61,H$1,FALSE),IFERROR(VLOOKUP($B167,'Data above guide'!$O$6:$W$33,H$1,FALSE),IFERROR(VLOOKUP($B167,'Data above guide'!$AB$6:$AJ$181,H$1,FALSE),IFERROR(VLOOKUP($B167,'Data above guide'!$AP$6:$AX$93,H$1,FALSE),IFERROR(VLOOKUP($B167,'Data above guide'!$BC$6:$BK$13,H$1,FALSE),VLOOKUP($B167,'Data above guide'!$BP$6:$BX$9,H$1,FALSE))))))*100</f>
        <v>4.5472000000000001</v>
      </c>
      <c r="I167" s="63">
        <f>IFERROR(VLOOKUP($B167,'Data above guide'!$A$6:$I$61,I$1,FALSE),IFERROR(VLOOKUP($B167,'Data above guide'!$O$6:$W$33,I$1,FALSE),IFERROR(VLOOKUP($B167,'Data above guide'!$AB$6:$AJ$181,I$1,FALSE),IFERROR(VLOOKUP($B167,'Data above guide'!$AP$6:$AX$93,I$1,FALSE),IFERROR(VLOOKUP($B167,'Data above guide'!$BC$6:$BK$13,I$1,FALSE),VLOOKUP($B167,'Data above guide'!$BP$6:$BX$9,I$1,FALSE))))))*100</f>
        <v>41.205539999999999</v>
      </c>
      <c r="J167" s="63">
        <f>IFERROR(VLOOKUP($B167,'Data above guide'!$A$6:$I$61,J$1,FALSE),IFERROR(VLOOKUP($B167,'Data above guide'!$O$6:$W$33,J$1,FALSE),IFERROR(VLOOKUP($B167,'Data above guide'!$AB$6:$AJ$181,J$1,FALSE),IFERROR(VLOOKUP($B167,'Data above guide'!$AP$6:$AX$93,J$1,FALSE),IFERROR(VLOOKUP($B167,'Data above guide'!$BC$6:$BK$13,J$1,FALSE),VLOOKUP($B167,'Data above guide'!$BP$6:$BX$9,J$1,FALSE))))))*100</f>
        <v>59.030749999999998</v>
      </c>
      <c r="K167" s="63">
        <f t="shared" si="29"/>
        <v>8.9126100000000008</v>
      </c>
      <c r="L167" s="63">
        <f t="shared" si="30"/>
        <v>8.9125999999999976</v>
      </c>
      <c r="O167" s="63">
        <f>'Data above guide'!AG269*100</f>
        <v>50.118139999999997</v>
      </c>
      <c r="P167" s="63">
        <f>'Data above guide'!AH269*100</f>
        <v>4.5468099999999998</v>
      </c>
      <c r="Q167" s="63">
        <f>'Data above guide'!AI269*100</f>
        <v>41.206400000000002</v>
      </c>
      <c r="R167" s="63">
        <f>'Data above guide'!AJ269*100</f>
        <v>59.029889999999995</v>
      </c>
      <c r="S167" s="63">
        <f t="shared" si="37"/>
        <v>8.9117499999999978</v>
      </c>
      <c r="T167" s="63">
        <f t="shared" si="38"/>
        <v>8.9117399999999947</v>
      </c>
      <c r="V167" s="70">
        <f t="shared" si="31"/>
        <v>0</v>
      </c>
      <c r="W167" s="70">
        <f t="shared" si="32"/>
        <v>3.9000000000033452E-4</v>
      </c>
      <c r="X167" s="70">
        <f t="shared" si="33"/>
        <v>-8.600000000029695E-4</v>
      </c>
      <c r="Y167" s="70">
        <f t="shared" si="34"/>
        <v>8.600000000029695E-4</v>
      </c>
      <c r="Z167" s="70">
        <f t="shared" si="35"/>
        <v>8.600000000029695E-4</v>
      </c>
      <c r="AA167" s="70">
        <f t="shared" si="36"/>
        <v>8.600000000029695E-4</v>
      </c>
    </row>
    <row r="168" spans="1:27">
      <c r="A168" s="15" t="str">
        <f t="shared" si="27"/>
        <v>AboveG_2011-2015_25-44_Males_Swansea</v>
      </c>
      <c r="B168" s="15" t="str">
        <f t="shared" si="28"/>
        <v>Swansea_25-44_Males</v>
      </c>
      <c r="C168" s="15" t="s">
        <v>9</v>
      </c>
      <c r="D168" s="15" t="s">
        <v>49</v>
      </c>
      <c r="E168" s="15" t="s">
        <v>21</v>
      </c>
      <c r="F168" s="15" t="s">
        <v>77</v>
      </c>
      <c r="G168" s="63">
        <f>IFERROR(VLOOKUP($B168,'Data above guide'!$A$6:$I$61,G$1,FALSE),IFERROR(VLOOKUP($B168,'Data above guide'!$O$6:$W$33,G$1,FALSE),IFERROR(VLOOKUP($B168,'Data above guide'!$AB$6:$AJ$181,G$1,FALSE),IFERROR(VLOOKUP($B168,'Data above guide'!$AP$6:$AX$93,G$1,FALSE),IFERROR(VLOOKUP($B168,'Data above guide'!$BC$6:$BK$13,G$1,FALSE),VLOOKUP($B168,'Data above guide'!$BP$6:$BX$9,G$1,FALSE))))))*100</f>
        <v>54.322409999999998</v>
      </c>
      <c r="H168" s="63">
        <f>IFERROR(VLOOKUP($B168,'Data above guide'!$A$6:$I$61,H$1,FALSE),IFERROR(VLOOKUP($B168,'Data above guide'!$O$6:$W$33,H$1,FALSE),IFERROR(VLOOKUP($B168,'Data above guide'!$AB$6:$AJ$181,H$1,FALSE),IFERROR(VLOOKUP($B168,'Data above guide'!$AP$6:$AX$93,H$1,FALSE),IFERROR(VLOOKUP($B168,'Data above guide'!$BC$6:$BK$13,H$1,FALSE),VLOOKUP($B168,'Data above guide'!$BP$6:$BX$9,H$1,FALSE))))))*100</f>
        <v>2.3595999999999999</v>
      </c>
      <c r="I168" s="63">
        <f>IFERROR(VLOOKUP($B168,'Data above guide'!$A$6:$I$61,I$1,FALSE),IFERROR(VLOOKUP($B168,'Data above guide'!$O$6:$W$33,I$1,FALSE),IFERROR(VLOOKUP($B168,'Data above guide'!$AB$6:$AJ$181,I$1,FALSE),IFERROR(VLOOKUP($B168,'Data above guide'!$AP$6:$AX$93,I$1,FALSE),IFERROR(VLOOKUP($B168,'Data above guide'!$BC$6:$BK$13,I$1,FALSE),VLOOKUP($B168,'Data above guide'!$BP$6:$BX$9,I$1,FALSE))))))*100</f>
        <v>49.697560000000003</v>
      </c>
      <c r="J168" s="63">
        <f>IFERROR(VLOOKUP($B168,'Data above guide'!$A$6:$I$61,J$1,FALSE),IFERROR(VLOOKUP($B168,'Data above guide'!$O$6:$W$33,J$1,FALSE),IFERROR(VLOOKUP($B168,'Data above guide'!$AB$6:$AJ$181,J$1,FALSE),IFERROR(VLOOKUP($B168,'Data above guide'!$AP$6:$AX$93,J$1,FALSE),IFERROR(VLOOKUP($B168,'Data above guide'!$BC$6:$BK$13,J$1,FALSE),VLOOKUP($B168,'Data above guide'!$BP$6:$BX$9,J$1,FALSE))))))*100</f>
        <v>58.947269999999996</v>
      </c>
      <c r="K168" s="63">
        <f t="shared" si="29"/>
        <v>4.6248599999999982</v>
      </c>
      <c r="L168" s="63">
        <f t="shared" si="30"/>
        <v>4.624849999999995</v>
      </c>
      <c r="O168" s="63">
        <f>'Data above guide'!AG270*100</f>
        <v>54.322409999999998</v>
      </c>
      <c r="P168" s="63">
        <f>'Data above guide'!AH270*100</f>
        <v>2.3593999999999999</v>
      </c>
      <c r="Q168" s="63">
        <f>'Data above guide'!AI270*100</f>
        <v>49.698</v>
      </c>
      <c r="R168" s="63">
        <f>'Data above guide'!AJ270*100</f>
        <v>58.946829999999991</v>
      </c>
      <c r="S168" s="63">
        <f t="shared" si="37"/>
        <v>4.6244199999999935</v>
      </c>
      <c r="T168" s="63">
        <f t="shared" si="38"/>
        <v>4.6244099999999975</v>
      </c>
      <c r="V168" s="70">
        <f t="shared" si="31"/>
        <v>0</v>
      </c>
      <c r="W168" s="70">
        <f t="shared" si="32"/>
        <v>1.9999999999997797E-4</v>
      </c>
      <c r="X168" s="70">
        <f t="shared" si="33"/>
        <v>-4.3999999999755346E-4</v>
      </c>
      <c r="Y168" s="70">
        <f t="shared" si="34"/>
        <v>4.4000000000465889E-4</v>
      </c>
      <c r="Z168" s="70">
        <f t="shared" si="35"/>
        <v>4.4000000000465889E-4</v>
      </c>
      <c r="AA168" s="70">
        <f t="shared" si="36"/>
        <v>4.3999999999755346E-4</v>
      </c>
    </row>
    <row r="169" spans="1:27">
      <c r="A169" s="15" t="str">
        <f t="shared" si="27"/>
        <v>AboveG_2011-2015_45-64_Males_Swansea</v>
      </c>
      <c r="B169" s="15" t="str">
        <f t="shared" si="28"/>
        <v>Swansea_45-64_Males</v>
      </c>
      <c r="C169" s="15" t="s">
        <v>9</v>
      </c>
      <c r="D169" s="15" t="s">
        <v>50</v>
      </c>
      <c r="E169" s="15" t="s">
        <v>21</v>
      </c>
      <c r="F169" s="15" t="s">
        <v>77</v>
      </c>
      <c r="G169" s="63">
        <f>IFERROR(VLOOKUP($B169,'Data above guide'!$A$6:$I$61,G$1,FALSE),IFERROR(VLOOKUP($B169,'Data above guide'!$O$6:$W$33,G$1,FALSE),IFERROR(VLOOKUP($B169,'Data above guide'!$AB$6:$AJ$181,G$1,FALSE),IFERROR(VLOOKUP($B169,'Data above guide'!$AP$6:$AX$93,G$1,FALSE),IFERROR(VLOOKUP($B169,'Data above guide'!$BC$6:$BK$13,G$1,FALSE),VLOOKUP($B169,'Data above guide'!$BP$6:$BX$9,G$1,FALSE))))))*100</f>
        <v>60.519840000000002</v>
      </c>
      <c r="H169" s="63">
        <f>IFERROR(VLOOKUP($B169,'Data above guide'!$A$6:$I$61,H$1,FALSE),IFERROR(VLOOKUP($B169,'Data above guide'!$O$6:$W$33,H$1,FALSE),IFERROR(VLOOKUP($B169,'Data above guide'!$AB$6:$AJ$181,H$1,FALSE),IFERROR(VLOOKUP($B169,'Data above guide'!$AP$6:$AX$93,H$1,FALSE),IFERROR(VLOOKUP($B169,'Data above guide'!$BC$6:$BK$13,H$1,FALSE),VLOOKUP($B169,'Data above guide'!$BP$6:$BX$9,H$1,FALSE))))))*100</f>
        <v>2.0048400000000002</v>
      </c>
      <c r="I169" s="63">
        <f>IFERROR(VLOOKUP($B169,'Data above guide'!$A$6:$I$61,I$1,FALSE),IFERROR(VLOOKUP($B169,'Data above guide'!$O$6:$W$33,I$1,FALSE),IFERROR(VLOOKUP($B169,'Data above guide'!$AB$6:$AJ$181,I$1,FALSE),IFERROR(VLOOKUP($B169,'Data above guide'!$AP$6:$AX$93,I$1,FALSE),IFERROR(VLOOKUP($B169,'Data above guide'!$BC$6:$BK$13,I$1,FALSE),VLOOKUP($B169,'Data above guide'!$BP$6:$BX$9,I$1,FALSE))))))*100</f>
        <v>56.590300000000006</v>
      </c>
      <c r="J169" s="63">
        <f>IFERROR(VLOOKUP($B169,'Data above guide'!$A$6:$I$61,J$1,FALSE),IFERROR(VLOOKUP($B169,'Data above guide'!$O$6:$W$33,J$1,FALSE),IFERROR(VLOOKUP($B169,'Data above guide'!$AB$6:$AJ$181,J$1,FALSE),IFERROR(VLOOKUP($B169,'Data above guide'!$AP$6:$AX$93,J$1,FALSE),IFERROR(VLOOKUP($B169,'Data above guide'!$BC$6:$BK$13,J$1,FALSE),VLOOKUP($B169,'Data above guide'!$BP$6:$BX$9,J$1,FALSE))))))*100</f>
        <v>64.449369999999988</v>
      </c>
      <c r="K169" s="63">
        <f t="shared" si="29"/>
        <v>3.9295299999999855</v>
      </c>
      <c r="L169" s="63">
        <f t="shared" si="30"/>
        <v>3.9295399999999958</v>
      </c>
      <c r="O169" s="63">
        <f>'Data above guide'!AG271*100</f>
        <v>60.519840000000002</v>
      </c>
      <c r="P169" s="63">
        <f>'Data above guide'!AH271*100</f>
        <v>2.00467</v>
      </c>
      <c r="Q169" s="63">
        <f>'Data above guide'!AI271*100</f>
        <v>56.590680000000006</v>
      </c>
      <c r="R169" s="63">
        <f>'Data above guide'!AJ271*100</f>
        <v>64.448999999999998</v>
      </c>
      <c r="S169" s="63">
        <f t="shared" si="37"/>
        <v>3.929159999999996</v>
      </c>
      <c r="T169" s="63">
        <f t="shared" si="38"/>
        <v>3.929159999999996</v>
      </c>
      <c r="V169" s="70">
        <f t="shared" si="31"/>
        <v>0</v>
      </c>
      <c r="W169" s="70">
        <f t="shared" si="32"/>
        <v>1.7000000000022553E-4</v>
      </c>
      <c r="X169" s="70">
        <f t="shared" si="33"/>
        <v>-3.7999999999982492E-4</v>
      </c>
      <c r="Y169" s="70">
        <f t="shared" si="34"/>
        <v>3.6999999998954536E-4</v>
      </c>
      <c r="Z169" s="70">
        <f t="shared" si="35"/>
        <v>3.6999999998954536E-4</v>
      </c>
      <c r="AA169" s="70">
        <f t="shared" si="36"/>
        <v>3.7999999999982492E-4</v>
      </c>
    </row>
    <row r="170" spans="1:27">
      <c r="A170" s="15" t="str">
        <f t="shared" si="27"/>
        <v>AboveG_2011-2015_65+_Males_Swansea</v>
      </c>
      <c r="B170" s="15" t="str">
        <f t="shared" si="28"/>
        <v>Swansea_65+_Males</v>
      </c>
      <c r="C170" s="15" t="s">
        <v>9</v>
      </c>
      <c r="D170" s="15" t="s">
        <v>43</v>
      </c>
      <c r="E170" s="15" t="s">
        <v>21</v>
      </c>
      <c r="F170" s="15" t="s">
        <v>77</v>
      </c>
      <c r="G170" s="63">
        <f>IFERROR(VLOOKUP($B170,'Data above guide'!$A$6:$I$61,G$1,FALSE),IFERROR(VLOOKUP($B170,'Data above guide'!$O$6:$W$33,G$1,FALSE),IFERROR(VLOOKUP($B170,'Data above guide'!$AB$6:$AJ$181,G$1,FALSE),IFERROR(VLOOKUP($B170,'Data above guide'!$AP$6:$AX$93,G$1,FALSE),IFERROR(VLOOKUP($B170,'Data above guide'!$BC$6:$BK$13,G$1,FALSE),VLOOKUP($B170,'Data above guide'!$BP$6:$BX$9,G$1,FALSE))))))*100</f>
        <v>36.277520000000003</v>
      </c>
      <c r="H170" s="63">
        <f>IFERROR(VLOOKUP($B170,'Data above guide'!$A$6:$I$61,H$1,FALSE),IFERROR(VLOOKUP($B170,'Data above guide'!$O$6:$W$33,H$1,FALSE),IFERROR(VLOOKUP($B170,'Data above guide'!$AB$6:$AJ$181,H$1,FALSE),IFERROR(VLOOKUP($B170,'Data above guide'!$AP$6:$AX$93,H$1,FALSE),IFERROR(VLOOKUP($B170,'Data above guide'!$BC$6:$BK$13,H$1,FALSE),VLOOKUP($B170,'Data above guide'!$BP$6:$BX$9,H$1,FALSE))))))*100</f>
        <v>2.1930000000000001</v>
      </c>
      <c r="I170" s="63">
        <f>IFERROR(VLOOKUP($B170,'Data above guide'!$A$6:$I$61,I$1,FALSE),IFERROR(VLOOKUP($B170,'Data above guide'!$O$6:$W$33,I$1,FALSE),IFERROR(VLOOKUP($B170,'Data above guide'!$AB$6:$AJ$181,I$1,FALSE),IFERROR(VLOOKUP($B170,'Data above guide'!$AP$6:$AX$93,I$1,FALSE),IFERROR(VLOOKUP($B170,'Data above guide'!$BC$6:$BK$13,I$1,FALSE),VLOOKUP($B170,'Data above guide'!$BP$6:$BX$9,I$1,FALSE))))))*100</f>
        <v>31.979190000000003</v>
      </c>
      <c r="J170" s="63">
        <f>IFERROR(VLOOKUP($B170,'Data above guide'!$A$6:$I$61,J$1,FALSE),IFERROR(VLOOKUP($B170,'Data above guide'!$O$6:$W$33,J$1,FALSE),IFERROR(VLOOKUP($B170,'Data above guide'!$AB$6:$AJ$181,J$1,FALSE),IFERROR(VLOOKUP($B170,'Data above guide'!$AP$6:$AX$93,J$1,FALSE),IFERROR(VLOOKUP($B170,'Data above guide'!$BC$6:$BK$13,J$1,FALSE),VLOOKUP($B170,'Data above guide'!$BP$6:$BX$9,J$1,FALSE))))))*100</f>
        <v>40.575850000000003</v>
      </c>
      <c r="K170" s="63">
        <f t="shared" si="29"/>
        <v>4.29833</v>
      </c>
      <c r="L170" s="63">
        <f t="shared" si="30"/>
        <v>4.29833</v>
      </c>
      <c r="O170" s="63">
        <f>'Data above guide'!AG272*100</f>
        <v>36.277520000000003</v>
      </c>
      <c r="P170" s="63">
        <f>'Data above guide'!AH272*100</f>
        <v>2.1928199999999998</v>
      </c>
      <c r="Q170" s="63">
        <f>'Data above guide'!AI272*100</f>
        <v>31.979600000000001</v>
      </c>
      <c r="R170" s="63">
        <f>'Data above guide'!AJ272*100</f>
        <v>40.57544</v>
      </c>
      <c r="S170" s="63">
        <f t="shared" si="37"/>
        <v>4.2979199999999977</v>
      </c>
      <c r="T170" s="63">
        <f t="shared" si="38"/>
        <v>4.2979200000000013</v>
      </c>
      <c r="V170" s="70">
        <f t="shared" si="31"/>
        <v>0</v>
      </c>
      <c r="W170" s="70">
        <f t="shared" si="32"/>
        <v>1.8000000000029104E-4</v>
      </c>
      <c r="X170" s="70">
        <f t="shared" si="33"/>
        <v>-4.0999999999868919E-4</v>
      </c>
      <c r="Y170" s="70">
        <f t="shared" si="34"/>
        <v>4.100000000022419E-4</v>
      </c>
      <c r="Z170" s="70">
        <f t="shared" si="35"/>
        <v>4.100000000022419E-4</v>
      </c>
      <c r="AA170" s="70">
        <f t="shared" si="36"/>
        <v>4.0999999999868919E-4</v>
      </c>
    </row>
    <row r="171" spans="1:27">
      <c r="A171" s="15" t="str">
        <f t="shared" si="27"/>
        <v>AboveG_2011-2015_16-24_Females_Swansea</v>
      </c>
      <c r="B171" s="15" t="str">
        <f t="shared" si="28"/>
        <v>Swansea_16-24_Females</v>
      </c>
      <c r="C171" s="15" t="s">
        <v>9</v>
      </c>
      <c r="D171" s="15" t="s">
        <v>48</v>
      </c>
      <c r="E171" s="15" t="s">
        <v>120</v>
      </c>
      <c r="F171" s="15" t="s">
        <v>77</v>
      </c>
      <c r="G171" s="63">
        <f>IFERROR(VLOOKUP($B171,'Data above guide'!$A$6:$I$61,G$1,FALSE),IFERROR(VLOOKUP($B171,'Data above guide'!$O$6:$W$33,G$1,FALSE),IFERROR(VLOOKUP($B171,'Data above guide'!$AB$6:$AJ$181,G$1,FALSE),IFERROR(VLOOKUP($B171,'Data above guide'!$AP$6:$AX$93,G$1,FALSE),IFERROR(VLOOKUP($B171,'Data above guide'!$BC$6:$BK$13,G$1,FALSE),VLOOKUP($B171,'Data above guide'!$BP$6:$BX$9,G$1,FALSE))))))*100</f>
        <v>41.161389999999997</v>
      </c>
      <c r="H171" s="63">
        <f>IFERROR(VLOOKUP($B171,'Data above guide'!$A$6:$I$61,H$1,FALSE),IFERROR(VLOOKUP($B171,'Data above guide'!$O$6:$W$33,H$1,FALSE),IFERROR(VLOOKUP($B171,'Data above guide'!$AB$6:$AJ$181,H$1,FALSE),IFERROR(VLOOKUP($B171,'Data above guide'!$AP$6:$AX$93,H$1,FALSE),IFERROR(VLOOKUP($B171,'Data above guide'!$BC$6:$BK$13,H$1,FALSE),VLOOKUP($B171,'Data above guide'!$BP$6:$BX$9,H$1,FALSE))))))*100</f>
        <v>3.9998199999999997</v>
      </c>
      <c r="I171" s="63">
        <f>IFERROR(VLOOKUP($B171,'Data above guide'!$A$6:$I$61,I$1,FALSE),IFERROR(VLOOKUP($B171,'Data above guide'!$O$6:$W$33,I$1,FALSE),IFERROR(VLOOKUP($B171,'Data above guide'!$AB$6:$AJ$181,I$1,FALSE),IFERROR(VLOOKUP($B171,'Data above guide'!$AP$6:$AX$93,I$1,FALSE),IFERROR(VLOOKUP($B171,'Data above guide'!$BC$6:$BK$13,I$1,FALSE),VLOOKUP($B171,'Data above guide'!$BP$6:$BX$9,I$1,FALSE))))))*100</f>
        <v>33.321650000000005</v>
      </c>
      <c r="J171" s="63">
        <f>IFERROR(VLOOKUP($B171,'Data above guide'!$A$6:$I$61,J$1,FALSE),IFERROR(VLOOKUP($B171,'Data above guide'!$O$6:$W$33,J$1,FALSE),IFERROR(VLOOKUP($B171,'Data above guide'!$AB$6:$AJ$181,J$1,FALSE),IFERROR(VLOOKUP($B171,'Data above guide'!$AP$6:$AX$93,J$1,FALSE),IFERROR(VLOOKUP($B171,'Data above guide'!$BC$6:$BK$13,J$1,FALSE),VLOOKUP($B171,'Data above guide'!$BP$6:$BX$9,J$1,FALSE))))))*100</f>
        <v>49.001129999999996</v>
      </c>
      <c r="K171" s="63">
        <f t="shared" si="29"/>
        <v>7.839739999999999</v>
      </c>
      <c r="L171" s="63">
        <f t="shared" si="30"/>
        <v>7.8397399999999919</v>
      </c>
      <c r="O171" s="63">
        <f>'Data above guide'!AG273*100</f>
        <v>41.161389999999997</v>
      </c>
      <c r="P171" s="63">
        <f>'Data above guide'!AH273*100</f>
        <v>3.9994799999999997</v>
      </c>
      <c r="Q171" s="63">
        <f>'Data above guide'!AI273*100</f>
        <v>33.322400000000002</v>
      </c>
      <c r="R171" s="63">
        <f>'Data above guide'!AJ273*100</f>
        <v>49.000369999999997</v>
      </c>
      <c r="S171" s="63">
        <f t="shared" si="37"/>
        <v>7.8389799999999994</v>
      </c>
      <c r="T171" s="63">
        <f t="shared" si="38"/>
        <v>7.8389899999999955</v>
      </c>
      <c r="V171" s="70">
        <f t="shared" si="31"/>
        <v>0</v>
      </c>
      <c r="W171" s="70">
        <f t="shared" si="32"/>
        <v>3.4000000000000696E-4</v>
      </c>
      <c r="X171" s="70">
        <f t="shared" si="33"/>
        <v>-7.4999999999647571E-4</v>
      </c>
      <c r="Y171" s="70">
        <f t="shared" si="34"/>
        <v>7.5999999999964984E-4</v>
      </c>
      <c r="Z171" s="70">
        <f t="shared" si="35"/>
        <v>7.5999999999964984E-4</v>
      </c>
      <c r="AA171" s="70">
        <f t="shared" si="36"/>
        <v>7.4999999999647571E-4</v>
      </c>
    </row>
    <row r="172" spans="1:27">
      <c r="A172" s="15" t="str">
        <f t="shared" si="27"/>
        <v>AboveG_2011-2015_25-44_Females_Swansea</v>
      </c>
      <c r="B172" s="15" t="str">
        <f t="shared" si="28"/>
        <v>Swansea_25-44_Females</v>
      </c>
      <c r="C172" s="15" t="s">
        <v>9</v>
      </c>
      <c r="D172" s="15" t="s">
        <v>49</v>
      </c>
      <c r="E172" s="15" t="s">
        <v>120</v>
      </c>
      <c r="F172" s="15" t="s">
        <v>77</v>
      </c>
      <c r="G172" s="63">
        <f>IFERROR(VLOOKUP($B172,'Data above guide'!$A$6:$I$61,G$1,FALSE),IFERROR(VLOOKUP($B172,'Data above guide'!$O$6:$W$33,G$1,FALSE),IFERROR(VLOOKUP($B172,'Data above guide'!$AB$6:$AJ$181,G$1,FALSE),IFERROR(VLOOKUP($B172,'Data above guide'!$AP$6:$AX$93,G$1,FALSE),IFERROR(VLOOKUP($B172,'Data above guide'!$BC$6:$BK$13,G$1,FALSE),VLOOKUP($B172,'Data above guide'!$BP$6:$BX$9,G$1,FALSE))))))*100</f>
        <v>44.708469999999998</v>
      </c>
      <c r="H172" s="63">
        <f>IFERROR(VLOOKUP($B172,'Data above guide'!$A$6:$I$61,H$1,FALSE),IFERROR(VLOOKUP($B172,'Data above guide'!$O$6:$W$33,H$1,FALSE),IFERROR(VLOOKUP($B172,'Data above guide'!$AB$6:$AJ$181,H$1,FALSE),IFERROR(VLOOKUP($B172,'Data above guide'!$AP$6:$AX$93,H$1,FALSE),IFERROR(VLOOKUP($B172,'Data above guide'!$BC$6:$BK$13,H$1,FALSE),VLOOKUP($B172,'Data above guide'!$BP$6:$BX$9,H$1,FALSE))))))*100</f>
        <v>2.0684100000000001</v>
      </c>
      <c r="I172" s="63">
        <f>IFERROR(VLOOKUP($B172,'Data above guide'!$A$6:$I$61,I$1,FALSE),IFERROR(VLOOKUP($B172,'Data above guide'!$O$6:$W$33,I$1,FALSE),IFERROR(VLOOKUP($B172,'Data above guide'!$AB$6:$AJ$181,I$1,FALSE),IFERROR(VLOOKUP($B172,'Data above guide'!$AP$6:$AX$93,I$1,FALSE),IFERROR(VLOOKUP($B172,'Data above guide'!$BC$6:$BK$13,I$1,FALSE),VLOOKUP($B172,'Data above guide'!$BP$6:$BX$9,I$1,FALSE))))))*100</f>
        <v>40.654350000000001</v>
      </c>
      <c r="J172" s="63">
        <f>IFERROR(VLOOKUP($B172,'Data above guide'!$A$6:$I$61,J$1,FALSE),IFERROR(VLOOKUP($B172,'Data above guide'!$O$6:$W$33,J$1,FALSE),IFERROR(VLOOKUP($B172,'Data above guide'!$AB$6:$AJ$181,J$1,FALSE),IFERROR(VLOOKUP($B172,'Data above guide'!$AP$6:$AX$93,J$1,FALSE),IFERROR(VLOOKUP($B172,'Data above guide'!$BC$6:$BK$13,J$1,FALSE),VLOOKUP($B172,'Data above guide'!$BP$6:$BX$9,J$1,FALSE))))))*100</f>
        <v>48.762590000000003</v>
      </c>
      <c r="K172" s="63">
        <f t="shared" si="29"/>
        <v>4.0541200000000046</v>
      </c>
      <c r="L172" s="63">
        <f t="shared" si="30"/>
        <v>4.0541199999999975</v>
      </c>
      <c r="O172" s="63">
        <f>'Data above guide'!AG274*100</f>
        <v>44.708469999999998</v>
      </c>
      <c r="P172" s="63">
        <f>'Data above guide'!AH274*100</f>
        <v>2.0682300000000002</v>
      </c>
      <c r="Q172" s="63">
        <f>'Data above guide'!AI274*100</f>
        <v>40.654740000000004</v>
      </c>
      <c r="R172" s="63">
        <f>'Data above guide'!AJ274*100</f>
        <v>48.7622</v>
      </c>
      <c r="S172" s="63">
        <f t="shared" si="37"/>
        <v>4.0537300000000016</v>
      </c>
      <c r="T172" s="63">
        <f t="shared" si="38"/>
        <v>4.0537299999999945</v>
      </c>
      <c r="V172" s="70">
        <f t="shared" si="31"/>
        <v>0</v>
      </c>
      <c r="W172" s="70">
        <f t="shared" si="32"/>
        <v>1.7999999999984695E-4</v>
      </c>
      <c r="X172" s="70">
        <f t="shared" si="33"/>
        <v>-3.9000000000299906E-4</v>
      </c>
      <c r="Y172" s="70">
        <f t="shared" si="34"/>
        <v>3.9000000000299906E-4</v>
      </c>
      <c r="Z172" s="70">
        <f t="shared" si="35"/>
        <v>3.9000000000299906E-4</v>
      </c>
      <c r="AA172" s="70">
        <f t="shared" si="36"/>
        <v>3.9000000000299906E-4</v>
      </c>
    </row>
    <row r="173" spans="1:27">
      <c r="A173" s="15" t="str">
        <f t="shared" si="27"/>
        <v>AboveG_2011-2015_45-64_Females_Swansea</v>
      </c>
      <c r="B173" s="15" t="str">
        <f t="shared" si="28"/>
        <v>Swansea_45-64_Females</v>
      </c>
      <c r="C173" s="15" t="s">
        <v>9</v>
      </c>
      <c r="D173" s="15" t="s">
        <v>50</v>
      </c>
      <c r="E173" s="15" t="s">
        <v>120</v>
      </c>
      <c r="F173" s="15" t="s">
        <v>77</v>
      </c>
      <c r="G173" s="63">
        <f>IFERROR(VLOOKUP($B173,'Data above guide'!$A$6:$I$61,G$1,FALSE),IFERROR(VLOOKUP($B173,'Data above guide'!$O$6:$W$33,G$1,FALSE),IFERROR(VLOOKUP($B173,'Data above guide'!$AB$6:$AJ$181,G$1,FALSE),IFERROR(VLOOKUP($B173,'Data above guide'!$AP$6:$AX$93,G$1,FALSE),IFERROR(VLOOKUP($B173,'Data above guide'!$BC$6:$BK$13,G$1,FALSE),VLOOKUP($B173,'Data above guide'!$BP$6:$BX$9,G$1,FALSE))))))*100</f>
        <v>44.11985</v>
      </c>
      <c r="H173" s="63">
        <f>IFERROR(VLOOKUP($B173,'Data above guide'!$A$6:$I$61,H$1,FALSE),IFERROR(VLOOKUP($B173,'Data above guide'!$O$6:$W$33,H$1,FALSE),IFERROR(VLOOKUP($B173,'Data above guide'!$AB$6:$AJ$181,H$1,FALSE),IFERROR(VLOOKUP($B173,'Data above guide'!$AP$6:$AX$93,H$1,FALSE),IFERROR(VLOOKUP($B173,'Data above guide'!$BC$6:$BK$13,H$1,FALSE),VLOOKUP($B173,'Data above guide'!$BP$6:$BX$9,H$1,FALSE))))))*100</f>
        <v>1.90947</v>
      </c>
      <c r="I173" s="63">
        <f>IFERROR(VLOOKUP($B173,'Data above guide'!$A$6:$I$61,I$1,FALSE),IFERROR(VLOOKUP($B173,'Data above guide'!$O$6:$W$33,I$1,FALSE),IFERROR(VLOOKUP($B173,'Data above guide'!$AB$6:$AJ$181,I$1,FALSE),IFERROR(VLOOKUP($B173,'Data above guide'!$AP$6:$AX$93,I$1,FALSE),IFERROR(VLOOKUP($B173,'Data above guide'!$BC$6:$BK$13,I$1,FALSE),VLOOKUP($B173,'Data above guide'!$BP$6:$BX$9,I$1,FALSE))))))*100</f>
        <v>40.377249999999997</v>
      </c>
      <c r="J173" s="63">
        <f>IFERROR(VLOOKUP($B173,'Data above guide'!$A$6:$I$61,J$1,FALSE),IFERROR(VLOOKUP($B173,'Data above guide'!$O$6:$W$33,J$1,FALSE),IFERROR(VLOOKUP($B173,'Data above guide'!$AB$6:$AJ$181,J$1,FALSE),IFERROR(VLOOKUP($B173,'Data above guide'!$AP$6:$AX$93,J$1,FALSE),IFERROR(VLOOKUP($B173,'Data above guide'!$BC$6:$BK$13,J$1,FALSE),VLOOKUP($B173,'Data above guide'!$BP$6:$BX$9,J$1,FALSE))))))*100</f>
        <v>47.862450000000003</v>
      </c>
      <c r="K173" s="63">
        <f t="shared" si="29"/>
        <v>3.742600000000003</v>
      </c>
      <c r="L173" s="63">
        <f t="shared" si="30"/>
        <v>3.742600000000003</v>
      </c>
      <c r="O173" s="63">
        <f>'Data above guide'!AG275*100</f>
        <v>44.11985</v>
      </c>
      <c r="P173" s="63">
        <f>'Data above guide'!AH275*100</f>
        <v>1.9093099999999998</v>
      </c>
      <c r="Q173" s="63">
        <f>'Data above guide'!AI275*100</f>
        <v>40.377610000000004</v>
      </c>
      <c r="R173" s="63">
        <f>'Data above guide'!AJ275*100</f>
        <v>47.862090000000002</v>
      </c>
      <c r="S173" s="63">
        <f t="shared" si="37"/>
        <v>3.7422400000000025</v>
      </c>
      <c r="T173" s="63">
        <f t="shared" si="38"/>
        <v>3.7422399999999953</v>
      </c>
      <c r="V173" s="70">
        <f t="shared" si="31"/>
        <v>0</v>
      </c>
      <c r="W173" s="70">
        <f t="shared" si="32"/>
        <v>1.6000000000016001E-4</v>
      </c>
      <c r="X173" s="70">
        <f t="shared" si="33"/>
        <v>-3.600000000076875E-4</v>
      </c>
      <c r="Y173" s="70">
        <f t="shared" si="34"/>
        <v>3.6000000000058208E-4</v>
      </c>
      <c r="Z173" s="70">
        <f t="shared" si="35"/>
        <v>3.6000000000058208E-4</v>
      </c>
      <c r="AA173" s="70">
        <f t="shared" si="36"/>
        <v>3.600000000076875E-4</v>
      </c>
    </row>
    <row r="174" spans="1:27">
      <c r="A174" s="15" t="str">
        <f t="shared" si="27"/>
        <v>AboveG_2011-2015_65+_Females_Swansea</v>
      </c>
      <c r="B174" s="15" t="str">
        <f t="shared" si="28"/>
        <v>Swansea_65+_Females</v>
      </c>
      <c r="C174" s="15" t="s">
        <v>9</v>
      </c>
      <c r="D174" s="15" t="s">
        <v>43</v>
      </c>
      <c r="E174" s="15" t="s">
        <v>120</v>
      </c>
      <c r="F174" s="15" t="s">
        <v>77</v>
      </c>
      <c r="G174" s="63">
        <f>IFERROR(VLOOKUP($B174,'Data above guide'!$A$6:$I$61,G$1,FALSE),IFERROR(VLOOKUP($B174,'Data above guide'!$O$6:$W$33,G$1,FALSE),IFERROR(VLOOKUP($B174,'Data above guide'!$AB$6:$AJ$181,G$1,FALSE),IFERROR(VLOOKUP($B174,'Data above guide'!$AP$6:$AX$93,G$1,FALSE),IFERROR(VLOOKUP($B174,'Data above guide'!$BC$6:$BK$13,G$1,FALSE),VLOOKUP($B174,'Data above guide'!$BP$6:$BX$9,G$1,FALSE))))))*100</f>
        <v>17.292870000000001</v>
      </c>
      <c r="H174" s="63">
        <f>IFERROR(VLOOKUP($B174,'Data above guide'!$A$6:$I$61,H$1,FALSE),IFERROR(VLOOKUP($B174,'Data above guide'!$O$6:$W$33,H$1,FALSE),IFERROR(VLOOKUP($B174,'Data above guide'!$AB$6:$AJ$181,H$1,FALSE),IFERROR(VLOOKUP($B174,'Data above guide'!$AP$6:$AX$93,H$1,FALSE),IFERROR(VLOOKUP($B174,'Data above guide'!$BC$6:$BK$13,H$1,FALSE),VLOOKUP($B174,'Data above guide'!$BP$6:$BX$9,H$1,FALSE))))))*100</f>
        <v>1.5616700000000001</v>
      </c>
      <c r="I174" s="63">
        <f>IFERROR(VLOOKUP($B174,'Data above guide'!$A$6:$I$61,I$1,FALSE),IFERROR(VLOOKUP($B174,'Data above guide'!$O$6:$W$33,I$1,FALSE),IFERROR(VLOOKUP($B174,'Data above guide'!$AB$6:$AJ$181,I$1,FALSE),IFERROR(VLOOKUP($B174,'Data above guide'!$AP$6:$AX$93,I$1,FALSE),IFERROR(VLOOKUP($B174,'Data above guide'!$BC$6:$BK$13,I$1,FALSE),VLOOKUP($B174,'Data above guide'!$BP$6:$BX$9,I$1,FALSE))))))*100</f>
        <v>14.231959999999999</v>
      </c>
      <c r="J174" s="63">
        <f>IFERROR(VLOOKUP($B174,'Data above guide'!$A$6:$I$61,J$1,FALSE),IFERROR(VLOOKUP($B174,'Data above guide'!$O$6:$W$33,J$1,FALSE),IFERROR(VLOOKUP($B174,'Data above guide'!$AB$6:$AJ$181,J$1,FALSE),IFERROR(VLOOKUP($B174,'Data above guide'!$AP$6:$AX$93,J$1,FALSE),IFERROR(VLOOKUP($B174,'Data above guide'!$BC$6:$BK$13,J$1,FALSE),VLOOKUP($B174,'Data above guide'!$BP$6:$BX$9,J$1,FALSE))))))*100</f>
        <v>20.35379</v>
      </c>
      <c r="K174" s="63">
        <f t="shared" si="29"/>
        <v>3.0609199999999994</v>
      </c>
      <c r="L174" s="63">
        <f t="shared" si="30"/>
        <v>3.0609100000000016</v>
      </c>
      <c r="O174" s="63">
        <f>'Data above guide'!AG276*100</f>
        <v>17.292870000000001</v>
      </c>
      <c r="P174" s="63">
        <f>'Data above guide'!AH276*100</f>
        <v>1.5615399999999999</v>
      </c>
      <c r="Q174" s="63">
        <f>'Data above guide'!AI276*100</f>
        <v>14.23226</v>
      </c>
      <c r="R174" s="63">
        <f>'Data above guide'!AJ276*100</f>
        <v>20.353490000000001</v>
      </c>
      <c r="S174" s="63">
        <f t="shared" si="37"/>
        <v>3.0606200000000001</v>
      </c>
      <c r="T174" s="63">
        <f t="shared" si="38"/>
        <v>3.0606100000000005</v>
      </c>
      <c r="V174" s="70">
        <f t="shared" si="31"/>
        <v>0</v>
      </c>
      <c r="W174" s="70">
        <f t="shared" si="32"/>
        <v>1.3000000000018552E-4</v>
      </c>
      <c r="X174" s="70">
        <f t="shared" si="33"/>
        <v>-3.0000000000107718E-4</v>
      </c>
      <c r="Y174" s="70">
        <f t="shared" si="34"/>
        <v>2.9999999999930083E-4</v>
      </c>
      <c r="Z174" s="70">
        <f t="shared" si="35"/>
        <v>2.9999999999930083E-4</v>
      </c>
      <c r="AA174" s="70">
        <f t="shared" si="36"/>
        <v>3.0000000000107718E-4</v>
      </c>
    </row>
    <row r="175" spans="1:27">
      <c r="A175" s="15" t="str">
        <f t="shared" si="27"/>
        <v>AboveG_2011-2015_16-24_Males_Neath Port Talbot</v>
      </c>
      <c r="B175" s="15" t="str">
        <f t="shared" si="28"/>
        <v>Neath Port Talbot_16-24_Males</v>
      </c>
      <c r="C175" s="15" t="s">
        <v>10</v>
      </c>
      <c r="D175" s="15" t="s">
        <v>48</v>
      </c>
      <c r="E175" s="15" t="s">
        <v>21</v>
      </c>
      <c r="F175" s="15" t="s">
        <v>77</v>
      </c>
      <c r="G175" s="63">
        <f>IFERROR(VLOOKUP($B175,'Data above guide'!$A$6:$I$61,G$1,FALSE),IFERROR(VLOOKUP($B175,'Data above guide'!$O$6:$W$33,G$1,FALSE),IFERROR(VLOOKUP($B175,'Data above guide'!$AB$6:$AJ$181,G$1,FALSE),IFERROR(VLOOKUP($B175,'Data above guide'!$AP$6:$AX$93,G$1,FALSE),IFERROR(VLOOKUP($B175,'Data above guide'!$BC$6:$BK$13,G$1,FALSE),VLOOKUP($B175,'Data above guide'!$BP$6:$BX$9,G$1,FALSE))))))*100</f>
        <v>35.528289999999998</v>
      </c>
      <c r="H175" s="63">
        <f>IFERROR(VLOOKUP($B175,'Data above guide'!$A$6:$I$61,H$1,FALSE),IFERROR(VLOOKUP($B175,'Data above guide'!$O$6:$W$33,H$1,FALSE),IFERROR(VLOOKUP($B175,'Data above guide'!$AB$6:$AJ$181,H$1,FALSE),IFERROR(VLOOKUP($B175,'Data above guide'!$AP$6:$AX$93,H$1,FALSE),IFERROR(VLOOKUP($B175,'Data above guide'!$BC$6:$BK$13,H$1,FALSE),VLOOKUP($B175,'Data above guide'!$BP$6:$BX$9,H$1,FALSE))))))*100</f>
        <v>3.7739300000000005</v>
      </c>
      <c r="I175" s="63">
        <f>IFERROR(VLOOKUP($B175,'Data above guide'!$A$6:$I$61,I$1,FALSE),IFERROR(VLOOKUP($B175,'Data above guide'!$O$6:$W$33,I$1,FALSE),IFERROR(VLOOKUP($B175,'Data above guide'!$AB$6:$AJ$181,I$1,FALSE),IFERROR(VLOOKUP($B175,'Data above guide'!$AP$6:$AX$93,I$1,FALSE),IFERROR(VLOOKUP($B175,'Data above guide'!$BC$6:$BK$13,I$1,FALSE),VLOOKUP($B175,'Data above guide'!$BP$6:$BX$9,I$1,FALSE))))))*100</f>
        <v>28.1313</v>
      </c>
      <c r="J175" s="63">
        <f>IFERROR(VLOOKUP($B175,'Data above guide'!$A$6:$I$61,J$1,FALSE),IFERROR(VLOOKUP($B175,'Data above guide'!$O$6:$W$33,J$1,FALSE),IFERROR(VLOOKUP($B175,'Data above guide'!$AB$6:$AJ$181,J$1,FALSE),IFERROR(VLOOKUP($B175,'Data above guide'!$AP$6:$AX$93,J$1,FALSE),IFERROR(VLOOKUP($B175,'Data above guide'!$BC$6:$BK$13,J$1,FALSE),VLOOKUP($B175,'Data above guide'!$BP$6:$BX$9,J$1,FALSE))))))*100</f>
        <v>42.925280000000001</v>
      </c>
      <c r="K175" s="63">
        <f t="shared" si="29"/>
        <v>7.3969900000000024</v>
      </c>
      <c r="L175" s="63">
        <f t="shared" si="30"/>
        <v>7.3969899999999988</v>
      </c>
      <c r="O175" s="63">
        <f>'Data above guide'!AG277*100</f>
        <v>35.528289999999998</v>
      </c>
      <c r="P175" s="63">
        <f>'Data above guide'!AH277*100</f>
        <v>3.7735400000000001</v>
      </c>
      <c r="Q175" s="63">
        <f>'Data above guide'!AI277*100</f>
        <v>28.132149999999999</v>
      </c>
      <c r="R175" s="63">
        <f>'Data above guide'!AJ277*100</f>
        <v>42.924420000000005</v>
      </c>
      <c r="S175" s="63">
        <f t="shared" si="37"/>
        <v>7.3961300000000065</v>
      </c>
      <c r="T175" s="63">
        <f t="shared" si="38"/>
        <v>7.396139999999999</v>
      </c>
      <c r="V175" s="70">
        <f t="shared" si="31"/>
        <v>0</v>
      </c>
      <c r="W175" s="70">
        <f t="shared" si="32"/>
        <v>3.9000000000033452E-4</v>
      </c>
      <c r="X175" s="70">
        <f t="shared" si="33"/>
        <v>-8.4999999999979536E-4</v>
      </c>
      <c r="Y175" s="70">
        <f t="shared" si="34"/>
        <v>8.5999999999586407E-4</v>
      </c>
      <c r="Z175" s="70">
        <f t="shared" si="35"/>
        <v>8.5999999999586407E-4</v>
      </c>
      <c r="AA175" s="70">
        <f t="shared" si="36"/>
        <v>8.4999999999979536E-4</v>
      </c>
    </row>
    <row r="176" spans="1:27">
      <c r="A176" s="15" t="str">
        <f t="shared" si="27"/>
        <v>AboveG_2011-2015_25-44_Males_Neath Port Talbot</v>
      </c>
      <c r="B176" s="15" t="str">
        <f t="shared" si="28"/>
        <v>Neath Port Talbot_25-44_Males</v>
      </c>
      <c r="C176" s="15" t="s">
        <v>10</v>
      </c>
      <c r="D176" s="15" t="s">
        <v>49</v>
      </c>
      <c r="E176" s="15" t="s">
        <v>21</v>
      </c>
      <c r="F176" s="15" t="s">
        <v>77</v>
      </c>
      <c r="G176" s="63">
        <f>IFERROR(VLOOKUP($B176,'Data above guide'!$A$6:$I$61,G$1,FALSE),IFERROR(VLOOKUP($B176,'Data above guide'!$O$6:$W$33,G$1,FALSE),IFERROR(VLOOKUP($B176,'Data above guide'!$AB$6:$AJ$181,G$1,FALSE),IFERROR(VLOOKUP($B176,'Data above guide'!$AP$6:$AX$93,G$1,FALSE),IFERROR(VLOOKUP($B176,'Data above guide'!$BC$6:$BK$13,G$1,FALSE),VLOOKUP($B176,'Data above guide'!$BP$6:$BX$9,G$1,FALSE))))))*100</f>
        <v>48.559640000000002</v>
      </c>
      <c r="H176" s="63">
        <f>IFERROR(VLOOKUP($B176,'Data above guide'!$A$6:$I$61,H$1,FALSE),IFERROR(VLOOKUP($B176,'Data above guide'!$O$6:$W$33,H$1,FALSE),IFERROR(VLOOKUP($B176,'Data above guide'!$AB$6:$AJ$181,H$1,FALSE),IFERROR(VLOOKUP($B176,'Data above guide'!$AP$6:$AX$93,H$1,FALSE),IFERROR(VLOOKUP($B176,'Data above guide'!$BC$6:$BK$13,H$1,FALSE),VLOOKUP($B176,'Data above guide'!$BP$6:$BX$9,H$1,FALSE))))))*100</f>
        <v>2.5696699999999999</v>
      </c>
      <c r="I176" s="63">
        <f>IFERROR(VLOOKUP($B176,'Data above guide'!$A$6:$I$61,I$1,FALSE),IFERROR(VLOOKUP($B176,'Data above guide'!$O$6:$W$33,I$1,FALSE),IFERROR(VLOOKUP($B176,'Data above guide'!$AB$6:$AJ$181,I$1,FALSE),IFERROR(VLOOKUP($B176,'Data above guide'!$AP$6:$AX$93,I$1,FALSE),IFERROR(VLOOKUP($B176,'Data above guide'!$BC$6:$BK$13,I$1,FALSE),VLOOKUP($B176,'Data above guide'!$BP$6:$BX$9,I$1,FALSE))))))*100</f>
        <v>43.523029999999999</v>
      </c>
      <c r="J176" s="63">
        <f>IFERROR(VLOOKUP($B176,'Data above guide'!$A$6:$I$61,J$1,FALSE),IFERROR(VLOOKUP($B176,'Data above guide'!$O$6:$W$33,J$1,FALSE),IFERROR(VLOOKUP($B176,'Data above guide'!$AB$6:$AJ$181,J$1,FALSE),IFERROR(VLOOKUP($B176,'Data above guide'!$AP$6:$AX$93,J$1,FALSE),IFERROR(VLOOKUP($B176,'Data above guide'!$BC$6:$BK$13,J$1,FALSE),VLOOKUP($B176,'Data above guide'!$BP$6:$BX$9,J$1,FALSE))))))*100</f>
        <v>53.596249999999998</v>
      </c>
      <c r="K176" s="63">
        <f t="shared" si="29"/>
        <v>5.036609999999996</v>
      </c>
      <c r="L176" s="63">
        <f t="shared" si="30"/>
        <v>5.0366100000000031</v>
      </c>
      <c r="O176" s="63">
        <f>'Data above guide'!AG278*100</f>
        <v>48.559640000000002</v>
      </c>
      <c r="P176" s="63">
        <f>'Data above guide'!AH278*100</f>
        <v>2.56941</v>
      </c>
      <c r="Q176" s="63">
        <f>'Data above guide'!AI278*100</f>
        <v>43.523610000000005</v>
      </c>
      <c r="R176" s="63">
        <f>'Data above guide'!AJ278*100</f>
        <v>53.595669999999998</v>
      </c>
      <c r="S176" s="63">
        <f t="shared" si="37"/>
        <v>5.0360299999999967</v>
      </c>
      <c r="T176" s="63">
        <f t="shared" si="38"/>
        <v>5.0360299999999967</v>
      </c>
      <c r="V176" s="70">
        <f t="shared" si="31"/>
        <v>0</v>
      </c>
      <c r="W176" s="70">
        <f t="shared" si="32"/>
        <v>2.5999999999992696E-4</v>
      </c>
      <c r="X176" s="70">
        <f t="shared" si="33"/>
        <v>-5.8000000000646423E-4</v>
      </c>
      <c r="Y176" s="70">
        <f t="shared" si="34"/>
        <v>5.7999999999935881E-4</v>
      </c>
      <c r="Z176" s="70">
        <f t="shared" si="35"/>
        <v>5.7999999999935881E-4</v>
      </c>
      <c r="AA176" s="70">
        <f t="shared" si="36"/>
        <v>5.8000000000646423E-4</v>
      </c>
    </row>
    <row r="177" spans="1:27">
      <c r="A177" s="15" t="str">
        <f t="shared" si="27"/>
        <v>AboveG_2011-2015_45-64_Males_Neath Port Talbot</v>
      </c>
      <c r="B177" s="15" t="str">
        <f t="shared" si="28"/>
        <v>Neath Port Talbot_45-64_Males</v>
      </c>
      <c r="C177" s="15" t="s">
        <v>10</v>
      </c>
      <c r="D177" s="15" t="s">
        <v>50</v>
      </c>
      <c r="E177" s="15" t="s">
        <v>21</v>
      </c>
      <c r="F177" s="15" t="s">
        <v>77</v>
      </c>
      <c r="G177" s="63">
        <f>IFERROR(VLOOKUP($B177,'Data above guide'!$A$6:$I$61,G$1,FALSE),IFERROR(VLOOKUP($B177,'Data above guide'!$O$6:$W$33,G$1,FALSE),IFERROR(VLOOKUP($B177,'Data above guide'!$AB$6:$AJ$181,G$1,FALSE),IFERROR(VLOOKUP($B177,'Data above guide'!$AP$6:$AX$93,G$1,FALSE),IFERROR(VLOOKUP($B177,'Data above guide'!$BC$6:$BK$13,G$1,FALSE),VLOOKUP($B177,'Data above guide'!$BP$6:$BX$9,G$1,FALSE))))))*100</f>
        <v>59.623890000000003</v>
      </c>
      <c r="H177" s="63">
        <f>IFERROR(VLOOKUP($B177,'Data above guide'!$A$6:$I$61,H$1,FALSE),IFERROR(VLOOKUP($B177,'Data above guide'!$O$6:$W$33,H$1,FALSE),IFERROR(VLOOKUP($B177,'Data above guide'!$AB$6:$AJ$181,H$1,FALSE),IFERROR(VLOOKUP($B177,'Data above guide'!$AP$6:$AX$93,H$1,FALSE),IFERROR(VLOOKUP($B177,'Data above guide'!$BC$6:$BK$13,H$1,FALSE),VLOOKUP($B177,'Data above guide'!$BP$6:$BX$9,H$1,FALSE))))))*100</f>
        <v>2.1517200000000001</v>
      </c>
      <c r="I177" s="63">
        <f>IFERROR(VLOOKUP($B177,'Data above guide'!$A$6:$I$61,I$1,FALSE),IFERROR(VLOOKUP($B177,'Data above guide'!$O$6:$W$33,I$1,FALSE),IFERROR(VLOOKUP($B177,'Data above guide'!$AB$6:$AJ$181,I$1,FALSE),IFERROR(VLOOKUP($B177,'Data above guide'!$AP$6:$AX$93,I$1,FALSE),IFERROR(VLOOKUP($B177,'Data above guide'!$BC$6:$BK$13,I$1,FALSE),VLOOKUP($B177,'Data above guide'!$BP$6:$BX$9,I$1,FALSE))))))*100</f>
        <v>55.406469999999999</v>
      </c>
      <c r="J177" s="63">
        <f>IFERROR(VLOOKUP($B177,'Data above guide'!$A$6:$I$61,J$1,FALSE),IFERROR(VLOOKUP($B177,'Data above guide'!$O$6:$W$33,J$1,FALSE),IFERROR(VLOOKUP($B177,'Data above guide'!$AB$6:$AJ$181,J$1,FALSE),IFERROR(VLOOKUP($B177,'Data above guide'!$AP$6:$AX$93,J$1,FALSE),IFERROR(VLOOKUP($B177,'Data above guide'!$BC$6:$BK$13,J$1,FALSE),VLOOKUP($B177,'Data above guide'!$BP$6:$BX$9,J$1,FALSE))))))*100</f>
        <v>63.841300000000004</v>
      </c>
      <c r="K177" s="63">
        <f t="shared" si="29"/>
        <v>4.217410000000001</v>
      </c>
      <c r="L177" s="63">
        <f t="shared" si="30"/>
        <v>4.2174200000000042</v>
      </c>
      <c r="O177" s="63">
        <f>'Data above guide'!AG279*100</f>
        <v>59.623890000000003</v>
      </c>
      <c r="P177" s="63">
        <f>'Data above guide'!AH279*100</f>
        <v>2.1514899999999999</v>
      </c>
      <c r="Q177" s="63">
        <f>'Data above guide'!AI279*100</f>
        <v>55.406960000000005</v>
      </c>
      <c r="R177" s="63">
        <f>'Data above guide'!AJ279*100</f>
        <v>63.840820000000001</v>
      </c>
      <c r="S177" s="63">
        <f t="shared" si="37"/>
        <v>4.2169299999999978</v>
      </c>
      <c r="T177" s="63">
        <f t="shared" si="38"/>
        <v>4.2169299999999978</v>
      </c>
      <c r="V177" s="70">
        <f t="shared" si="31"/>
        <v>0</v>
      </c>
      <c r="W177" s="70">
        <f t="shared" si="32"/>
        <v>2.3000000000017451E-4</v>
      </c>
      <c r="X177" s="70">
        <f t="shared" si="33"/>
        <v>-4.9000000000631871E-4</v>
      </c>
      <c r="Y177" s="70">
        <f t="shared" si="34"/>
        <v>4.8000000000314458E-4</v>
      </c>
      <c r="Z177" s="70">
        <f t="shared" si="35"/>
        <v>4.8000000000314458E-4</v>
      </c>
      <c r="AA177" s="70">
        <f t="shared" si="36"/>
        <v>4.9000000000631871E-4</v>
      </c>
    </row>
    <row r="178" spans="1:27">
      <c r="A178" s="15" t="str">
        <f t="shared" si="27"/>
        <v>AboveG_2011-2015_65+_Males_Neath Port Talbot</v>
      </c>
      <c r="B178" s="15" t="str">
        <f t="shared" si="28"/>
        <v>Neath Port Talbot_65+_Males</v>
      </c>
      <c r="C178" s="15" t="s">
        <v>10</v>
      </c>
      <c r="D178" s="15" t="s">
        <v>43</v>
      </c>
      <c r="E178" s="15" t="s">
        <v>21</v>
      </c>
      <c r="F178" s="15" t="s">
        <v>77</v>
      </c>
      <c r="G178" s="63">
        <f>IFERROR(VLOOKUP($B178,'Data above guide'!$A$6:$I$61,G$1,FALSE),IFERROR(VLOOKUP($B178,'Data above guide'!$O$6:$W$33,G$1,FALSE),IFERROR(VLOOKUP($B178,'Data above guide'!$AB$6:$AJ$181,G$1,FALSE),IFERROR(VLOOKUP($B178,'Data above guide'!$AP$6:$AX$93,G$1,FALSE),IFERROR(VLOOKUP($B178,'Data above guide'!$BC$6:$BK$13,G$1,FALSE),VLOOKUP($B178,'Data above guide'!$BP$6:$BX$9,G$1,FALSE))))))*100</f>
        <v>35.692959999999999</v>
      </c>
      <c r="H178" s="63">
        <f>IFERROR(VLOOKUP($B178,'Data above guide'!$A$6:$I$61,H$1,FALSE),IFERROR(VLOOKUP($B178,'Data above guide'!$O$6:$W$33,H$1,FALSE),IFERROR(VLOOKUP($B178,'Data above guide'!$AB$6:$AJ$181,H$1,FALSE),IFERROR(VLOOKUP($B178,'Data above guide'!$AP$6:$AX$93,H$1,FALSE),IFERROR(VLOOKUP($B178,'Data above guide'!$BC$6:$BK$13,H$1,FALSE),VLOOKUP($B178,'Data above guide'!$BP$6:$BX$9,H$1,FALSE))))))*100</f>
        <v>2.4599500000000001</v>
      </c>
      <c r="I178" s="63">
        <f>IFERROR(VLOOKUP($B178,'Data above guide'!$A$6:$I$61,I$1,FALSE),IFERROR(VLOOKUP($B178,'Data above guide'!$O$6:$W$33,I$1,FALSE),IFERROR(VLOOKUP($B178,'Data above guide'!$AB$6:$AJ$181,I$1,FALSE),IFERROR(VLOOKUP($B178,'Data above guide'!$AP$6:$AX$93,I$1,FALSE),IFERROR(VLOOKUP($B178,'Data above guide'!$BC$6:$BK$13,I$1,FALSE),VLOOKUP($B178,'Data above guide'!$BP$6:$BX$9,I$1,FALSE))))))*100</f>
        <v>30.871399999999998</v>
      </c>
      <c r="J178" s="63">
        <f>IFERROR(VLOOKUP($B178,'Data above guide'!$A$6:$I$61,J$1,FALSE),IFERROR(VLOOKUP($B178,'Data above guide'!$O$6:$W$33,J$1,FALSE),IFERROR(VLOOKUP($B178,'Data above guide'!$AB$6:$AJ$181,J$1,FALSE),IFERROR(VLOOKUP($B178,'Data above guide'!$AP$6:$AX$93,J$1,FALSE),IFERROR(VLOOKUP($B178,'Data above guide'!$BC$6:$BK$13,J$1,FALSE),VLOOKUP($B178,'Data above guide'!$BP$6:$BX$9,J$1,FALSE))))))*100</f>
        <v>40.514530000000001</v>
      </c>
      <c r="K178" s="63">
        <f t="shared" si="29"/>
        <v>4.8215700000000012</v>
      </c>
      <c r="L178" s="63">
        <f t="shared" si="30"/>
        <v>4.8215600000000016</v>
      </c>
      <c r="O178" s="63">
        <f>'Data above guide'!AG280*100</f>
        <v>35.692959999999999</v>
      </c>
      <c r="P178" s="63">
        <f>'Data above guide'!AH280*100</f>
        <v>2.4597000000000002</v>
      </c>
      <c r="Q178" s="63">
        <f>'Data above guide'!AI280*100</f>
        <v>30.871949999999998</v>
      </c>
      <c r="R178" s="63">
        <f>'Data above guide'!AJ280*100</f>
        <v>40.51397</v>
      </c>
      <c r="S178" s="63">
        <f t="shared" si="37"/>
        <v>4.8210100000000011</v>
      </c>
      <c r="T178" s="63">
        <f t="shared" si="38"/>
        <v>4.8210100000000011</v>
      </c>
      <c r="V178" s="70">
        <f t="shared" si="31"/>
        <v>0</v>
      </c>
      <c r="W178" s="70">
        <f t="shared" si="32"/>
        <v>2.4999999999986144E-4</v>
      </c>
      <c r="X178" s="70">
        <f t="shared" si="33"/>
        <v>-5.5000000000049454E-4</v>
      </c>
      <c r="Y178" s="70">
        <f t="shared" si="34"/>
        <v>5.6000000000011596E-4</v>
      </c>
      <c r="Z178" s="70">
        <f t="shared" si="35"/>
        <v>5.6000000000011596E-4</v>
      </c>
      <c r="AA178" s="70">
        <f t="shared" si="36"/>
        <v>5.5000000000049454E-4</v>
      </c>
    </row>
    <row r="179" spans="1:27">
      <c r="A179" s="15" t="str">
        <f t="shared" si="27"/>
        <v>AboveG_2011-2015_16-24_Females_Neath Port Talbot</v>
      </c>
      <c r="B179" s="15" t="str">
        <f t="shared" si="28"/>
        <v>Neath Port Talbot_16-24_Females</v>
      </c>
      <c r="C179" s="15" t="s">
        <v>10</v>
      </c>
      <c r="D179" s="15" t="s">
        <v>48</v>
      </c>
      <c r="E179" s="15" t="s">
        <v>120</v>
      </c>
      <c r="F179" s="15" t="s">
        <v>77</v>
      </c>
      <c r="G179" s="63">
        <f>IFERROR(VLOOKUP($B179,'Data above guide'!$A$6:$I$61,G$1,FALSE),IFERROR(VLOOKUP($B179,'Data above guide'!$O$6:$W$33,G$1,FALSE),IFERROR(VLOOKUP($B179,'Data above guide'!$AB$6:$AJ$181,G$1,FALSE),IFERROR(VLOOKUP($B179,'Data above guide'!$AP$6:$AX$93,G$1,FALSE),IFERROR(VLOOKUP($B179,'Data above guide'!$BC$6:$BK$13,G$1,FALSE),VLOOKUP($B179,'Data above guide'!$BP$6:$BX$9,G$1,FALSE))))))*100</f>
        <v>27.014569999999999</v>
      </c>
      <c r="H179" s="63">
        <f>IFERROR(VLOOKUP($B179,'Data above guide'!$A$6:$I$61,H$1,FALSE),IFERROR(VLOOKUP($B179,'Data above guide'!$O$6:$W$33,H$1,FALSE),IFERROR(VLOOKUP($B179,'Data above guide'!$AB$6:$AJ$181,H$1,FALSE),IFERROR(VLOOKUP($B179,'Data above guide'!$AP$6:$AX$93,H$1,FALSE),IFERROR(VLOOKUP($B179,'Data above guide'!$BC$6:$BK$13,H$1,FALSE),VLOOKUP($B179,'Data above guide'!$BP$6:$BX$9,H$1,FALSE))))))*100</f>
        <v>3.3882400000000001</v>
      </c>
      <c r="I179" s="63">
        <f>IFERROR(VLOOKUP($B179,'Data above guide'!$A$6:$I$61,I$1,FALSE),IFERROR(VLOOKUP($B179,'Data above guide'!$O$6:$W$33,I$1,FALSE),IFERROR(VLOOKUP($B179,'Data above guide'!$AB$6:$AJ$181,I$1,FALSE),IFERROR(VLOOKUP($B179,'Data above guide'!$AP$6:$AX$93,I$1,FALSE),IFERROR(VLOOKUP($B179,'Data above guide'!$BC$6:$BK$13,I$1,FALSE),VLOOKUP($B179,'Data above guide'!$BP$6:$BX$9,I$1,FALSE))))))*100</f>
        <v>20.373540000000002</v>
      </c>
      <c r="J179" s="63">
        <f>IFERROR(VLOOKUP($B179,'Data above guide'!$A$6:$I$61,J$1,FALSE),IFERROR(VLOOKUP($B179,'Data above guide'!$O$6:$W$33,J$1,FALSE),IFERROR(VLOOKUP($B179,'Data above guide'!$AB$6:$AJ$181,J$1,FALSE),IFERROR(VLOOKUP($B179,'Data above guide'!$AP$6:$AX$93,J$1,FALSE),IFERROR(VLOOKUP($B179,'Data above guide'!$BC$6:$BK$13,J$1,FALSE),VLOOKUP($B179,'Data above guide'!$BP$6:$BX$9,J$1,FALSE))))))*100</f>
        <v>33.6556</v>
      </c>
      <c r="K179" s="63">
        <f t="shared" si="29"/>
        <v>6.6410300000000007</v>
      </c>
      <c r="L179" s="63">
        <f t="shared" si="30"/>
        <v>6.6410299999999971</v>
      </c>
      <c r="O179" s="63">
        <f>'Data above guide'!AG281*100</f>
        <v>27.014569999999999</v>
      </c>
      <c r="P179" s="63">
        <f>'Data above guide'!AH281*100</f>
        <v>3.3878900000000005</v>
      </c>
      <c r="Q179" s="63">
        <f>'Data above guide'!AI281*100</f>
        <v>20.374310000000001</v>
      </c>
      <c r="R179" s="63">
        <f>'Data above guide'!AJ281*100</f>
        <v>33.654830000000004</v>
      </c>
      <c r="S179" s="63">
        <f t="shared" si="37"/>
        <v>6.6402600000000049</v>
      </c>
      <c r="T179" s="63">
        <f t="shared" si="38"/>
        <v>6.6402599999999978</v>
      </c>
      <c r="V179" s="70">
        <f t="shared" si="31"/>
        <v>0</v>
      </c>
      <c r="W179" s="70">
        <f t="shared" si="32"/>
        <v>3.4999999999962839E-4</v>
      </c>
      <c r="X179" s="70">
        <f t="shared" si="33"/>
        <v>-7.6999999999927127E-4</v>
      </c>
      <c r="Y179" s="70">
        <f t="shared" si="34"/>
        <v>7.6999999999571855E-4</v>
      </c>
      <c r="Z179" s="70">
        <f t="shared" si="35"/>
        <v>7.6999999999571855E-4</v>
      </c>
      <c r="AA179" s="70">
        <f t="shared" si="36"/>
        <v>7.6999999999927127E-4</v>
      </c>
    </row>
    <row r="180" spans="1:27">
      <c r="A180" s="15" t="str">
        <f t="shared" si="27"/>
        <v>AboveG_2011-2015_25-44_Females_Neath Port Talbot</v>
      </c>
      <c r="B180" s="15" t="str">
        <f t="shared" si="28"/>
        <v>Neath Port Talbot_25-44_Females</v>
      </c>
      <c r="C180" s="15" t="s">
        <v>10</v>
      </c>
      <c r="D180" s="15" t="s">
        <v>49</v>
      </c>
      <c r="E180" s="15" t="s">
        <v>120</v>
      </c>
      <c r="F180" s="15" t="s">
        <v>77</v>
      </c>
      <c r="G180" s="63">
        <f>IFERROR(VLOOKUP($B180,'Data above guide'!$A$6:$I$61,G$1,FALSE),IFERROR(VLOOKUP($B180,'Data above guide'!$O$6:$W$33,G$1,FALSE),IFERROR(VLOOKUP($B180,'Data above guide'!$AB$6:$AJ$181,G$1,FALSE),IFERROR(VLOOKUP($B180,'Data above guide'!$AP$6:$AX$93,G$1,FALSE),IFERROR(VLOOKUP($B180,'Data above guide'!$BC$6:$BK$13,G$1,FALSE),VLOOKUP($B180,'Data above guide'!$BP$6:$BX$9,G$1,FALSE))))))*100</f>
        <v>36.898389999999999</v>
      </c>
      <c r="H180" s="63">
        <f>IFERROR(VLOOKUP($B180,'Data above guide'!$A$6:$I$61,H$1,FALSE),IFERROR(VLOOKUP($B180,'Data above guide'!$O$6:$W$33,H$1,FALSE),IFERROR(VLOOKUP($B180,'Data above guide'!$AB$6:$AJ$181,H$1,FALSE),IFERROR(VLOOKUP($B180,'Data above guide'!$AP$6:$AX$93,H$1,FALSE),IFERROR(VLOOKUP($B180,'Data above guide'!$BC$6:$BK$13,H$1,FALSE),VLOOKUP($B180,'Data above guide'!$BP$6:$BX$9,H$1,FALSE))))))*100</f>
        <v>2.2410900000000002</v>
      </c>
      <c r="I180" s="63">
        <f>IFERROR(VLOOKUP($B180,'Data above guide'!$A$6:$I$61,I$1,FALSE),IFERROR(VLOOKUP($B180,'Data above guide'!$O$6:$W$33,I$1,FALSE),IFERROR(VLOOKUP($B180,'Data above guide'!$AB$6:$AJ$181,I$1,FALSE),IFERROR(VLOOKUP($B180,'Data above guide'!$AP$6:$AX$93,I$1,FALSE),IFERROR(VLOOKUP($B180,'Data above guide'!$BC$6:$BK$13,I$1,FALSE),VLOOKUP($B180,'Data above guide'!$BP$6:$BX$9,I$1,FALSE))))))*100</f>
        <v>32.50582</v>
      </c>
      <c r="J180" s="63">
        <f>IFERROR(VLOOKUP($B180,'Data above guide'!$A$6:$I$61,J$1,FALSE),IFERROR(VLOOKUP($B180,'Data above guide'!$O$6:$W$33,J$1,FALSE),IFERROR(VLOOKUP($B180,'Data above guide'!$AB$6:$AJ$181,J$1,FALSE),IFERROR(VLOOKUP($B180,'Data above guide'!$AP$6:$AX$93,J$1,FALSE),IFERROR(VLOOKUP($B180,'Data above guide'!$BC$6:$BK$13,J$1,FALSE),VLOOKUP($B180,'Data above guide'!$BP$6:$BX$9,J$1,FALSE))))))*100</f>
        <v>41.290970000000002</v>
      </c>
      <c r="K180" s="63">
        <f t="shared" si="29"/>
        <v>4.3925800000000024</v>
      </c>
      <c r="L180" s="63">
        <f t="shared" si="30"/>
        <v>4.3925699999999992</v>
      </c>
      <c r="O180" s="63">
        <f>'Data above guide'!AG282*100</f>
        <v>36.898389999999999</v>
      </c>
      <c r="P180" s="63">
        <f>'Data above guide'!AH282*100</f>
        <v>2.24085</v>
      </c>
      <c r="Q180" s="63">
        <f>'Data above guide'!AI282*100</f>
        <v>32.506320000000002</v>
      </c>
      <c r="R180" s="63">
        <f>'Data above guide'!AJ282*100</f>
        <v>41.290460000000003</v>
      </c>
      <c r="S180" s="63">
        <f t="shared" si="37"/>
        <v>4.3920700000000039</v>
      </c>
      <c r="T180" s="63">
        <f t="shared" si="38"/>
        <v>4.3920699999999968</v>
      </c>
      <c r="V180" s="70">
        <f t="shared" si="31"/>
        <v>0</v>
      </c>
      <c r="W180" s="70">
        <f t="shared" si="32"/>
        <v>2.4000000000024002E-4</v>
      </c>
      <c r="X180" s="70">
        <f t="shared" si="33"/>
        <v>-5.0000000000238742E-4</v>
      </c>
      <c r="Y180" s="70">
        <f t="shared" si="34"/>
        <v>5.0999999999845613E-4</v>
      </c>
      <c r="Z180" s="70">
        <f t="shared" si="35"/>
        <v>5.0999999999845613E-4</v>
      </c>
      <c r="AA180" s="70">
        <f t="shared" si="36"/>
        <v>5.0000000000238742E-4</v>
      </c>
    </row>
    <row r="181" spans="1:27">
      <c r="A181" s="15" t="str">
        <f t="shared" si="27"/>
        <v>AboveG_2011-2015_45-64_Females_Neath Port Talbot</v>
      </c>
      <c r="B181" s="15" t="str">
        <f t="shared" si="28"/>
        <v>Neath Port Talbot_45-64_Females</v>
      </c>
      <c r="C181" s="15" t="s">
        <v>10</v>
      </c>
      <c r="D181" s="15" t="s">
        <v>50</v>
      </c>
      <c r="E181" s="15" t="s">
        <v>120</v>
      </c>
      <c r="F181" s="15" t="s">
        <v>77</v>
      </c>
      <c r="G181" s="63">
        <f>IFERROR(VLOOKUP($B181,'Data above guide'!$A$6:$I$61,G$1,FALSE),IFERROR(VLOOKUP($B181,'Data above guide'!$O$6:$W$33,G$1,FALSE),IFERROR(VLOOKUP($B181,'Data above guide'!$AB$6:$AJ$181,G$1,FALSE),IFERROR(VLOOKUP($B181,'Data above guide'!$AP$6:$AX$93,G$1,FALSE),IFERROR(VLOOKUP($B181,'Data above guide'!$BC$6:$BK$13,G$1,FALSE),VLOOKUP($B181,'Data above guide'!$BP$6:$BX$9,G$1,FALSE))))))*100</f>
        <v>40.300879999999999</v>
      </c>
      <c r="H181" s="63">
        <f>IFERROR(VLOOKUP($B181,'Data above guide'!$A$6:$I$61,H$1,FALSE),IFERROR(VLOOKUP($B181,'Data above guide'!$O$6:$W$33,H$1,FALSE),IFERROR(VLOOKUP($B181,'Data above guide'!$AB$6:$AJ$181,H$1,FALSE),IFERROR(VLOOKUP($B181,'Data above guide'!$AP$6:$AX$93,H$1,FALSE),IFERROR(VLOOKUP($B181,'Data above guide'!$BC$6:$BK$13,H$1,FALSE),VLOOKUP($B181,'Data above guide'!$BP$6:$BX$9,H$1,FALSE))))))*100</f>
        <v>2.0535600000000001</v>
      </c>
      <c r="I181" s="63">
        <f>IFERROR(VLOOKUP($B181,'Data above guide'!$A$6:$I$61,I$1,FALSE),IFERROR(VLOOKUP($B181,'Data above guide'!$O$6:$W$33,I$1,FALSE),IFERROR(VLOOKUP($B181,'Data above guide'!$AB$6:$AJ$181,I$1,FALSE),IFERROR(VLOOKUP($B181,'Data above guide'!$AP$6:$AX$93,I$1,FALSE),IFERROR(VLOOKUP($B181,'Data above guide'!$BC$6:$BK$13,I$1,FALSE),VLOOKUP($B181,'Data above guide'!$BP$6:$BX$9,I$1,FALSE))))))*100</f>
        <v>36.275860000000002</v>
      </c>
      <c r="J181" s="63">
        <f>IFERROR(VLOOKUP($B181,'Data above guide'!$A$6:$I$61,J$1,FALSE),IFERROR(VLOOKUP($B181,'Data above guide'!$O$6:$W$33,J$1,FALSE),IFERROR(VLOOKUP($B181,'Data above guide'!$AB$6:$AJ$181,J$1,FALSE),IFERROR(VLOOKUP($B181,'Data above guide'!$AP$6:$AX$93,J$1,FALSE),IFERROR(VLOOKUP($B181,'Data above guide'!$BC$6:$BK$13,J$1,FALSE),VLOOKUP($B181,'Data above guide'!$BP$6:$BX$9,J$1,FALSE))))))*100</f>
        <v>44.325890000000001</v>
      </c>
      <c r="K181" s="63">
        <f t="shared" si="29"/>
        <v>4.0250100000000018</v>
      </c>
      <c r="L181" s="63">
        <f t="shared" si="30"/>
        <v>4.0250199999999978</v>
      </c>
      <c r="O181" s="63">
        <f>'Data above guide'!AG283*100</f>
        <v>40.300879999999999</v>
      </c>
      <c r="P181" s="63">
        <f>'Data above guide'!AH283*100</f>
        <v>2.0533399999999999</v>
      </c>
      <c r="Q181" s="63">
        <f>'Data above guide'!AI283*100</f>
        <v>36.276330000000002</v>
      </c>
      <c r="R181" s="63">
        <f>'Data above guide'!AJ283*100</f>
        <v>44.325429999999997</v>
      </c>
      <c r="S181" s="63">
        <f t="shared" si="37"/>
        <v>4.0245499999999979</v>
      </c>
      <c r="T181" s="63">
        <f t="shared" si="38"/>
        <v>4.0245499999999979</v>
      </c>
      <c r="V181" s="70">
        <f t="shared" si="31"/>
        <v>0</v>
      </c>
      <c r="W181" s="70">
        <f t="shared" si="32"/>
        <v>2.20000000000109E-4</v>
      </c>
      <c r="X181" s="70">
        <f t="shared" si="33"/>
        <v>-4.6999999999997044E-4</v>
      </c>
      <c r="Y181" s="70">
        <f t="shared" si="34"/>
        <v>4.6000000000390173E-4</v>
      </c>
      <c r="Z181" s="70">
        <f t="shared" si="35"/>
        <v>4.6000000000390173E-4</v>
      </c>
      <c r="AA181" s="70">
        <f t="shared" si="36"/>
        <v>4.6999999999997044E-4</v>
      </c>
    </row>
    <row r="182" spans="1:27">
      <c r="A182" s="15" t="str">
        <f t="shared" si="27"/>
        <v>AboveG_2011-2015_65+_Females_Neath Port Talbot</v>
      </c>
      <c r="B182" s="15" t="str">
        <f t="shared" si="28"/>
        <v>Neath Port Talbot_65+_Females</v>
      </c>
      <c r="C182" s="15" t="s">
        <v>10</v>
      </c>
      <c r="D182" s="15" t="s">
        <v>43</v>
      </c>
      <c r="E182" s="15" t="s">
        <v>120</v>
      </c>
      <c r="F182" s="15" t="s">
        <v>77</v>
      </c>
      <c r="G182" s="63">
        <f>IFERROR(VLOOKUP($B182,'Data above guide'!$A$6:$I$61,G$1,FALSE),IFERROR(VLOOKUP($B182,'Data above guide'!$O$6:$W$33,G$1,FALSE),IFERROR(VLOOKUP($B182,'Data above guide'!$AB$6:$AJ$181,G$1,FALSE),IFERROR(VLOOKUP($B182,'Data above guide'!$AP$6:$AX$93,G$1,FALSE),IFERROR(VLOOKUP($B182,'Data above guide'!$BC$6:$BK$13,G$1,FALSE),VLOOKUP($B182,'Data above guide'!$BP$6:$BX$9,G$1,FALSE))))))*100</f>
        <v>14.80139</v>
      </c>
      <c r="H182" s="63">
        <f>IFERROR(VLOOKUP($B182,'Data above guide'!$A$6:$I$61,H$1,FALSE),IFERROR(VLOOKUP($B182,'Data above guide'!$O$6:$W$33,H$1,FALSE),IFERROR(VLOOKUP($B182,'Data above guide'!$AB$6:$AJ$181,H$1,FALSE),IFERROR(VLOOKUP($B182,'Data above guide'!$AP$6:$AX$93,H$1,FALSE),IFERROR(VLOOKUP($B182,'Data above guide'!$BC$6:$BK$13,H$1,FALSE),VLOOKUP($B182,'Data above guide'!$BP$6:$BX$9,H$1,FALSE))))))*100</f>
        <v>1.62209</v>
      </c>
      <c r="I182" s="63">
        <f>IFERROR(VLOOKUP($B182,'Data above guide'!$A$6:$I$61,I$1,FALSE),IFERROR(VLOOKUP($B182,'Data above guide'!$O$6:$W$33,I$1,FALSE),IFERROR(VLOOKUP($B182,'Data above guide'!$AB$6:$AJ$181,I$1,FALSE),IFERROR(VLOOKUP($B182,'Data above guide'!$AP$6:$AX$93,I$1,FALSE),IFERROR(VLOOKUP($B182,'Data above guide'!$BC$6:$BK$13,I$1,FALSE),VLOOKUP($B182,'Data above guide'!$BP$6:$BX$9,I$1,FALSE))))))*100</f>
        <v>11.622059999999999</v>
      </c>
      <c r="J182" s="63">
        <f>IFERROR(VLOOKUP($B182,'Data above guide'!$A$6:$I$61,J$1,FALSE),IFERROR(VLOOKUP($B182,'Data above guide'!$O$6:$W$33,J$1,FALSE),IFERROR(VLOOKUP($B182,'Data above guide'!$AB$6:$AJ$181,J$1,FALSE),IFERROR(VLOOKUP($B182,'Data above guide'!$AP$6:$AX$93,J$1,FALSE),IFERROR(VLOOKUP($B182,'Data above guide'!$BC$6:$BK$13,J$1,FALSE),VLOOKUP($B182,'Data above guide'!$BP$6:$BX$9,J$1,FALSE))))))*100</f>
        <v>17.980720000000002</v>
      </c>
      <c r="K182" s="63">
        <f t="shared" si="29"/>
        <v>3.179330000000002</v>
      </c>
      <c r="L182" s="63">
        <f t="shared" si="30"/>
        <v>3.1793300000000002</v>
      </c>
      <c r="O182" s="63">
        <f>'Data above guide'!AG284*100</f>
        <v>14.80139</v>
      </c>
      <c r="P182" s="63">
        <f>'Data above guide'!AH284*100</f>
        <v>1.62192</v>
      </c>
      <c r="Q182" s="63">
        <f>'Data above guide'!AI284*100</f>
        <v>11.62242</v>
      </c>
      <c r="R182" s="63">
        <f>'Data above guide'!AJ284*100</f>
        <v>17.980350000000001</v>
      </c>
      <c r="S182" s="63">
        <f t="shared" si="37"/>
        <v>3.1789600000000018</v>
      </c>
      <c r="T182" s="63">
        <f t="shared" si="38"/>
        <v>3.1789699999999996</v>
      </c>
      <c r="V182" s="70">
        <f t="shared" si="31"/>
        <v>0</v>
      </c>
      <c r="W182" s="70">
        <f t="shared" si="32"/>
        <v>1.7000000000000348E-4</v>
      </c>
      <c r="X182" s="70">
        <f t="shared" si="33"/>
        <v>-3.6000000000058208E-4</v>
      </c>
      <c r="Y182" s="70">
        <f t="shared" si="34"/>
        <v>3.700000000002035E-4</v>
      </c>
      <c r="Z182" s="70">
        <f t="shared" si="35"/>
        <v>3.700000000002035E-4</v>
      </c>
      <c r="AA182" s="70">
        <f t="shared" si="36"/>
        <v>3.6000000000058208E-4</v>
      </c>
    </row>
    <row r="183" spans="1:27">
      <c r="A183" s="15" t="str">
        <f t="shared" si="27"/>
        <v>AboveG_2011-2015_16-24_Males_Bridgend</v>
      </c>
      <c r="B183" s="15" t="str">
        <f t="shared" si="28"/>
        <v>Bridgend_16-24_Males</v>
      </c>
      <c r="C183" s="15" t="s">
        <v>11</v>
      </c>
      <c r="D183" s="15" t="s">
        <v>48</v>
      </c>
      <c r="E183" s="15" t="s">
        <v>21</v>
      </c>
      <c r="F183" s="15" t="s">
        <v>77</v>
      </c>
      <c r="G183" s="63">
        <f>IFERROR(VLOOKUP($B183,'Data above guide'!$A$6:$I$61,G$1,FALSE),IFERROR(VLOOKUP($B183,'Data above guide'!$O$6:$W$33,G$1,FALSE),IFERROR(VLOOKUP($B183,'Data above guide'!$AB$6:$AJ$181,G$1,FALSE),IFERROR(VLOOKUP($B183,'Data above guide'!$AP$6:$AX$93,G$1,FALSE),IFERROR(VLOOKUP($B183,'Data above guide'!$BC$6:$BK$13,G$1,FALSE),VLOOKUP($B183,'Data above guide'!$BP$6:$BX$9,G$1,FALSE))))))*100</f>
        <v>35.768189999999997</v>
      </c>
      <c r="H183" s="63">
        <f>IFERROR(VLOOKUP($B183,'Data above guide'!$A$6:$I$61,H$1,FALSE),IFERROR(VLOOKUP($B183,'Data above guide'!$O$6:$W$33,H$1,FALSE),IFERROR(VLOOKUP($B183,'Data above guide'!$AB$6:$AJ$181,H$1,FALSE),IFERROR(VLOOKUP($B183,'Data above guide'!$AP$6:$AX$93,H$1,FALSE),IFERROR(VLOOKUP($B183,'Data above guide'!$BC$6:$BK$13,H$1,FALSE),VLOOKUP($B183,'Data above guide'!$BP$6:$BX$9,H$1,FALSE))))))*100</f>
        <v>3.7139600000000002</v>
      </c>
      <c r="I183" s="63">
        <f>IFERROR(VLOOKUP($B183,'Data above guide'!$A$6:$I$61,I$1,FALSE),IFERROR(VLOOKUP($B183,'Data above guide'!$O$6:$W$33,I$1,FALSE),IFERROR(VLOOKUP($B183,'Data above guide'!$AB$6:$AJ$181,I$1,FALSE),IFERROR(VLOOKUP($B183,'Data above guide'!$AP$6:$AX$93,I$1,FALSE),IFERROR(VLOOKUP($B183,'Data above guide'!$BC$6:$BK$13,I$1,FALSE),VLOOKUP($B183,'Data above guide'!$BP$6:$BX$9,I$1,FALSE))))))*100</f>
        <v>28.488760000000003</v>
      </c>
      <c r="J183" s="63">
        <f>IFERROR(VLOOKUP($B183,'Data above guide'!$A$6:$I$61,J$1,FALSE),IFERROR(VLOOKUP($B183,'Data above guide'!$O$6:$W$33,J$1,FALSE),IFERROR(VLOOKUP($B183,'Data above guide'!$AB$6:$AJ$181,J$1,FALSE),IFERROR(VLOOKUP($B183,'Data above guide'!$AP$6:$AX$93,J$1,FALSE),IFERROR(VLOOKUP($B183,'Data above guide'!$BC$6:$BK$13,J$1,FALSE),VLOOKUP($B183,'Data above guide'!$BP$6:$BX$9,J$1,FALSE))))))*100</f>
        <v>43.047629999999998</v>
      </c>
      <c r="K183" s="63">
        <f t="shared" si="29"/>
        <v>7.279440000000001</v>
      </c>
      <c r="L183" s="63">
        <f t="shared" si="30"/>
        <v>7.2794299999999943</v>
      </c>
      <c r="O183" s="63">
        <f>'Data above guide'!AG285*100</f>
        <v>35.768189999999997</v>
      </c>
      <c r="P183" s="63">
        <f>'Data above guide'!AH285*100</f>
        <v>3.7135700000000003</v>
      </c>
      <c r="Q183" s="63">
        <f>'Data above guide'!AI285*100</f>
        <v>28.489599999999999</v>
      </c>
      <c r="R183" s="63">
        <f>'Data above guide'!AJ285*100</f>
        <v>43.046779999999998</v>
      </c>
      <c r="S183" s="63">
        <f t="shared" si="37"/>
        <v>7.2785900000000012</v>
      </c>
      <c r="T183" s="63">
        <f t="shared" si="38"/>
        <v>7.2785899999999977</v>
      </c>
      <c r="V183" s="70">
        <f t="shared" si="31"/>
        <v>0</v>
      </c>
      <c r="W183" s="70">
        <f t="shared" si="32"/>
        <v>3.8999999999989043E-4</v>
      </c>
      <c r="X183" s="70">
        <f t="shared" si="33"/>
        <v>-8.3999999999662123E-4</v>
      </c>
      <c r="Y183" s="70">
        <f t="shared" si="34"/>
        <v>8.4999999999979536E-4</v>
      </c>
      <c r="Z183" s="70">
        <f t="shared" si="35"/>
        <v>8.4999999999979536E-4</v>
      </c>
      <c r="AA183" s="70">
        <f t="shared" si="36"/>
        <v>8.3999999999662123E-4</v>
      </c>
    </row>
    <row r="184" spans="1:27">
      <c r="A184" s="15" t="str">
        <f t="shared" si="27"/>
        <v>AboveG_2011-2015_25-44_Males_Bridgend</v>
      </c>
      <c r="B184" s="15" t="str">
        <f t="shared" si="28"/>
        <v>Bridgend_25-44_Males</v>
      </c>
      <c r="C184" s="15" t="s">
        <v>11</v>
      </c>
      <c r="D184" s="15" t="s">
        <v>49</v>
      </c>
      <c r="E184" s="15" t="s">
        <v>21</v>
      </c>
      <c r="F184" s="15" t="s">
        <v>77</v>
      </c>
      <c r="G184" s="63">
        <f>IFERROR(VLOOKUP($B184,'Data above guide'!$A$6:$I$61,G$1,FALSE),IFERROR(VLOOKUP($B184,'Data above guide'!$O$6:$W$33,G$1,FALSE),IFERROR(VLOOKUP($B184,'Data above guide'!$AB$6:$AJ$181,G$1,FALSE),IFERROR(VLOOKUP($B184,'Data above guide'!$AP$6:$AX$93,G$1,FALSE),IFERROR(VLOOKUP($B184,'Data above guide'!$BC$6:$BK$13,G$1,FALSE),VLOOKUP($B184,'Data above guide'!$BP$6:$BX$9,G$1,FALSE))))))*100</f>
        <v>52.11504</v>
      </c>
      <c r="H184" s="63">
        <f>IFERROR(VLOOKUP($B184,'Data above guide'!$A$6:$I$61,H$1,FALSE),IFERROR(VLOOKUP($B184,'Data above guide'!$O$6:$W$33,H$1,FALSE),IFERROR(VLOOKUP($B184,'Data above guide'!$AB$6:$AJ$181,H$1,FALSE),IFERROR(VLOOKUP($B184,'Data above guide'!$AP$6:$AX$93,H$1,FALSE),IFERROR(VLOOKUP($B184,'Data above guide'!$BC$6:$BK$13,H$1,FALSE),VLOOKUP($B184,'Data above guide'!$BP$6:$BX$9,H$1,FALSE))))))*100</f>
        <v>2.7687400000000002</v>
      </c>
      <c r="I184" s="63">
        <f>IFERROR(VLOOKUP($B184,'Data above guide'!$A$6:$I$61,I$1,FALSE),IFERROR(VLOOKUP($B184,'Data above guide'!$O$6:$W$33,I$1,FALSE),IFERROR(VLOOKUP($B184,'Data above guide'!$AB$6:$AJ$181,I$1,FALSE),IFERROR(VLOOKUP($B184,'Data above guide'!$AP$6:$AX$93,I$1,FALSE),IFERROR(VLOOKUP($B184,'Data above guide'!$BC$6:$BK$13,I$1,FALSE),VLOOKUP($B184,'Data above guide'!$BP$6:$BX$9,I$1,FALSE))))))*100</f>
        <v>46.68826</v>
      </c>
      <c r="J184" s="63">
        <f>IFERROR(VLOOKUP($B184,'Data above guide'!$A$6:$I$61,J$1,FALSE),IFERROR(VLOOKUP($B184,'Data above guide'!$O$6:$W$33,J$1,FALSE),IFERROR(VLOOKUP($B184,'Data above guide'!$AB$6:$AJ$181,J$1,FALSE),IFERROR(VLOOKUP($B184,'Data above guide'!$AP$6:$AX$93,J$1,FALSE),IFERROR(VLOOKUP($B184,'Data above guide'!$BC$6:$BK$13,J$1,FALSE),VLOOKUP($B184,'Data above guide'!$BP$6:$BX$9,J$1,FALSE))))))*100</f>
        <v>57.541820000000001</v>
      </c>
      <c r="K184" s="63">
        <f t="shared" si="29"/>
        <v>5.4267800000000008</v>
      </c>
      <c r="L184" s="63">
        <f t="shared" si="30"/>
        <v>5.4267800000000008</v>
      </c>
      <c r="O184" s="63">
        <f>'Data above guide'!AG286*100</f>
        <v>52.11504</v>
      </c>
      <c r="P184" s="63">
        <f>'Data above guide'!AH286*100</f>
        <v>2.7684500000000001</v>
      </c>
      <c r="Q184" s="63">
        <f>'Data above guide'!AI286*100</f>
        <v>46.688890000000001</v>
      </c>
      <c r="R184" s="63">
        <f>'Data above guide'!AJ286*100</f>
        <v>57.54119</v>
      </c>
      <c r="S184" s="63">
        <f t="shared" si="37"/>
        <v>5.4261499999999998</v>
      </c>
      <c r="T184" s="63">
        <f t="shared" si="38"/>
        <v>5.4261499999999998</v>
      </c>
      <c r="V184" s="70">
        <f t="shared" si="31"/>
        <v>0</v>
      </c>
      <c r="W184" s="70">
        <f t="shared" si="32"/>
        <v>2.9000000000012349E-4</v>
      </c>
      <c r="X184" s="70">
        <f t="shared" si="33"/>
        <v>-6.3000000000101863E-4</v>
      </c>
      <c r="Y184" s="70">
        <f t="shared" si="34"/>
        <v>6.3000000000101863E-4</v>
      </c>
      <c r="Z184" s="70">
        <f t="shared" si="35"/>
        <v>6.3000000000101863E-4</v>
      </c>
      <c r="AA184" s="70">
        <f t="shared" si="36"/>
        <v>6.3000000000101863E-4</v>
      </c>
    </row>
    <row r="185" spans="1:27">
      <c r="A185" s="15" t="str">
        <f t="shared" si="27"/>
        <v>AboveG_2011-2015_45-64_Males_Bridgend</v>
      </c>
      <c r="B185" s="15" t="str">
        <f t="shared" si="28"/>
        <v>Bridgend_45-64_Males</v>
      </c>
      <c r="C185" s="15" t="s">
        <v>11</v>
      </c>
      <c r="D185" s="15" t="s">
        <v>50</v>
      </c>
      <c r="E185" s="15" t="s">
        <v>21</v>
      </c>
      <c r="F185" s="15" t="s">
        <v>77</v>
      </c>
      <c r="G185" s="63">
        <f>IFERROR(VLOOKUP($B185,'Data above guide'!$A$6:$I$61,G$1,FALSE),IFERROR(VLOOKUP($B185,'Data above guide'!$O$6:$W$33,G$1,FALSE),IFERROR(VLOOKUP($B185,'Data above guide'!$AB$6:$AJ$181,G$1,FALSE),IFERROR(VLOOKUP($B185,'Data above guide'!$AP$6:$AX$93,G$1,FALSE),IFERROR(VLOOKUP($B185,'Data above guide'!$BC$6:$BK$13,G$1,FALSE),VLOOKUP($B185,'Data above guide'!$BP$6:$BX$9,G$1,FALSE))))))*100</f>
        <v>56.300289999999997</v>
      </c>
      <c r="H185" s="63">
        <f>IFERROR(VLOOKUP($B185,'Data above guide'!$A$6:$I$61,H$1,FALSE),IFERROR(VLOOKUP($B185,'Data above guide'!$O$6:$W$33,H$1,FALSE),IFERROR(VLOOKUP($B185,'Data above guide'!$AB$6:$AJ$181,H$1,FALSE),IFERROR(VLOOKUP($B185,'Data above guide'!$AP$6:$AX$93,H$1,FALSE),IFERROR(VLOOKUP($B185,'Data above guide'!$BC$6:$BK$13,H$1,FALSE),VLOOKUP($B185,'Data above guide'!$BP$6:$BX$9,H$1,FALSE))))))*100</f>
        <v>2.2732700000000001</v>
      </c>
      <c r="I185" s="63">
        <f>IFERROR(VLOOKUP($B185,'Data above guide'!$A$6:$I$61,I$1,FALSE),IFERROR(VLOOKUP($B185,'Data above guide'!$O$6:$W$33,I$1,FALSE),IFERROR(VLOOKUP($B185,'Data above guide'!$AB$6:$AJ$181,I$1,FALSE),IFERROR(VLOOKUP($B185,'Data above guide'!$AP$6:$AX$93,I$1,FALSE),IFERROR(VLOOKUP($B185,'Data above guide'!$BC$6:$BK$13,I$1,FALSE),VLOOKUP($B185,'Data above guide'!$BP$6:$BX$9,I$1,FALSE))))))*100</f>
        <v>51.844630000000002</v>
      </c>
      <c r="J185" s="63">
        <f>IFERROR(VLOOKUP($B185,'Data above guide'!$A$6:$I$61,J$1,FALSE),IFERROR(VLOOKUP($B185,'Data above guide'!$O$6:$W$33,J$1,FALSE),IFERROR(VLOOKUP($B185,'Data above guide'!$AB$6:$AJ$181,J$1,FALSE),IFERROR(VLOOKUP($B185,'Data above guide'!$AP$6:$AX$93,J$1,FALSE),IFERROR(VLOOKUP($B185,'Data above guide'!$BC$6:$BK$13,J$1,FALSE),VLOOKUP($B185,'Data above guide'!$BP$6:$BX$9,J$1,FALSE))))))*100</f>
        <v>60.755959999999995</v>
      </c>
      <c r="K185" s="63">
        <f t="shared" si="29"/>
        <v>4.4556699999999978</v>
      </c>
      <c r="L185" s="63">
        <f t="shared" si="30"/>
        <v>4.4556599999999946</v>
      </c>
      <c r="O185" s="63">
        <f>'Data above guide'!AG287*100</f>
        <v>56.300289999999997</v>
      </c>
      <c r="P185" s="63">
        <f>'Data above guide'!AH287*100</f>
        <v>2.2730399999999999</v>
      </c>
      <c r="Q185" s="63">
        <f>'Data above guide'!AI287*100</f>
        <v>51.845140000000001</v>
      </c>
      <c r="R185" s="63">
        <f>'Data above guide'!AJ287*100</f>
        <v>60.755440000000007</v>
      </c>
      <c r="S185" s="63">
        <f t="shared" si="37"/>
        <v>4.4551500000000104</v>
      </c>
      <c r="T185" s="63">
        <f t="shared" si="38"/>
        <v>4.4551499999999962</v>
      </c>
      <c r="V185" s="70">
        <f t="shared" si="31"/>
        <v>0</v>
      </c>
      <c r="W185" s="70">
        <f t="shared" si="32"/>
        <v>2.3000000000017451E-4</v>
      </c>
      <c r="X185" s="70">
        <f t="shared" si="33"/>
        <v>-5.0999999999845613E-4</v>
      </c>
      <c r="Y185" s="70">
        <f t="shared" si="34"/>
        <v>5.1999999998741941E-4</v>
      </c>
      <c r="Z185" s="70">
        <f t="shared" si="35"/>
        <v>5.1999999998741941E-4</v>
      </c>
      <c r="AA185" s="70">
        <f t="shared" si="36"/>
        <v>5.0999999999845613E-4</v>
      </c>
    </row>
    <row r="186" spans="1:27">
      <c r="A186" s="15" t="str">
        <f t="shared" si="27"/>
        <v>AboveG_2011-2015_65+_Males_Bridgend</v>
      </c>
      <c r="B186" s="15" t="str">
        <f t="shared" si="28"/>
        <v>Bridgend_65+_Males</v>
      </c>
      <c r="C186" s="15" t="s">
        <v>11</v>
      </c>
      <c r="D186" s="15" t="s">
        <v>43</v>
      </c>
      <c r="E186" s="15" t="s">
        <v>21</v>
      </c>
      <c r="F186" s="15" t="s">
        <v>77</v>
      </c>
      <c r="G186" s="63">
        <f>IFERROR(VLOOKUP($B186,'Data above guide'!$A$6:$I$61,G$1,FALSE),IFERROR(VLOOKUP($B186,'Data above guide'!$O$6:$W$33,G$1,FALSE),IFERROR(VLOOKUP($B186,'Data above guide'!$AB$6:$AJ$181,G$1,FALSE),IFERROR(VLOOKUP($B186,'Data above guide'!$AP$6:$AX$93,G$1,FALSE),IFERROR(VLOOKUP($B186,'Data above guide'!$BC$6:$BK$13,G$1,FALSE),VLOOKUP($B186,'Data above guide'!$BP$6:$BX$9,G$1,FALSE))))))*100</f>
        <v>35.861150000000002</v>
      </c>
      <c r="H186" s="63">
        <f>IFERROR(VLOOKUP($B186,'Data above guide'!$A$6:$I$61,H$1,FALSE),IFERROR(VLOOKUP($B186,'Data above guide'!$O$6:$W$33,H$1,FALSE),IFERROR(VLOOKUP($B186,'Data above guide'!$AB$6:$AJ$181,H$1,FALSE),IFERROR(VLOOKUP($B186,'Data above guide'!$AP$6:$AX$93,H$1,FALSE),IFERROR(VLOOKUP($B186,'Data above guide'!$BC$6:$BK$13,H$1,FALSE),VLOOKUP($B186,'Data above guide'!$BP$6:$BX$9,H$1,FALSE))))))*100</f>
        <v>2.3482500000000002</v>
      </c>
      <c r="I186" s="63">
        <f>IFERROR(VLOOKUP($B186,'Data above guide'!$A$6:$I$61,I$1,FALSE),IFERROR(VLOOKUP($B186,'Data above guide'!$O$6:$W$33,I$1,FALSE),IFERROR(VLOOKUP($B186,'Data above guide'!$AB$6:$AJ$181,I$1,FALSE),IFERROR(VLOOKUP($B186,'Data above guide'!$AP$6:$AX$93,I$1,FALSE),IFERROR(VLOOKUP($B186,'Data above guide'!$BC$6:$BK$13,I$1,FALSE),VLOOKUP($B186,'Data above guide'!$BP$6:$BX$9,I$1,FALSE))))))*100</f>
        <v>31.25853</v>
      </c>
      <c r="J186" s="63">
        <f>IFERROR(VLOOKUP($B186,'Data above guide'!$A$6:$I$61,J$1,FALSE),IFERROR(VLOOKUP($B186,'Data above guide'!$O$6:$W$33,J$1,FALSE),IFERROR(VLOOKUP($B186,'Data above guide'!$AB$6:$AJ$181,J$1,FALSE),IFERROR(VLOOKUP($B186,'Data above guide'!$AP$6:$AX$93,J$1,FALSE),IFERROR(VLOOKUP($B186,'Data above guide'!$BC$6:$BK$13,J$1,FALSE),VLOOKUP($B186,'Data above guide'!$BP$6:$BX$9,J$1,FALSE))))))*100</f>
        <v>40.463760000000001</v>
      </c>
      <c r="K186" s="63">
        <f t="shared" si="29"/>
        <v>4.6026099999999985</v>
      </c>
      <c r="L186" s="63">
        <f t="shared" si="30"/>
        <v>4.6026200000000017</v>
      </c>
      <c r="O186" s="63">
        <f>'Data above guide'!AG288*100</f>
        <v>35.861150000000002</v>
      </c>
      <c r="P186" s="63">
        <f>'Data above guide'!AH288*100</f>
        <v>2.3479999999999999</v>
      </c>
      <c r="Q186" s="63">
        <f>'Data above guide'!AI288*100</f>
        <v>31.259059999999998</v>
      </c>
      <c r="R186" s="63">
        <f>'Data above guide'!AJ288*100</f>
        <v>40.463230000000003</v>
      </c>
      <c r="S186" s="63">
        <f t="shared" si="37"/>
        <v>4.6020800000000008</v>
      </c>
      <c r="T186" s="63">
        <f t="shared" si="38"/>
        <v>4.602090000000004</v>
      </c>
      <c r="V186" s="70">
        <f t="shared" si="31"/>
        <v>0</v>
      </c>
      <c r="W186" s="70">
        <f t="shared" si="32"/>
        <v>2.5000000000030553E-4</v>
      </c>
      <c r="X186" s="70">
        <f t="shared" si="33"/>
        <v>-5.2999999999769898E-4</v>
      </c>
      <c r="Y186" s="70">
        <f t="shared" si="34"/>
        <v>5.2999999999769898E-4</v>
      </c>
      <c r="Z186" s="70">
        <f t="shared" si="35"/>
        <v>5.2999999999769898E-4</v>
      </c>
      <c r="AA186" s="70">
        <f t="shared" si="36"/>
        <v>5.2999999999769898E-4</v>
      </c>
    </row>
    <row r="187" spans="1:27">
      <c r="A187" s="15" t="str">
        <f t="shared" si="27"/>
        <v>AboveG_2011-2015_16-24_Females_Bridgend</v>
      </c>
      <c r="B187" s="15" t="str">
        <f t="shared" si="28"/>
        <v>Bridgend_16-24_Females</v>
      </c>
      <c r="C187" s="15" t="s">
        <v>11</v>
      </c>
      <c r="D187" s="15" t="s">
        <v>48</v>
      </c>
      <c r="E187" s="15" t="s">
        <v>120</v>
      </c>
      <c r="F187" s="15" t="s">
        <v>77</v>
      </c>
      <c r="G187" s="63">
        <f>IFERROR(VLOOKUP($B187,'Data above guide'!$A$6:$I$61,G$1,FALSE),IFERROR(VLOOKUP($B187,'Data above guide'!$O$6:$W$33,G$1,FALSE),IFERROR(VLOOKUP($B187,'Data above guide'!$AB$6:$AJ$181,G$1,FALSE),IFERROR(VLOOKUP($B187,'Data above guide'!$AP$6:$AX$93,G$1,FALSE),IFERROR(VLOOKUP($B187,'Data above guide'!$BC$6:$BK$13,G$1,FALSE),VLOOKUP($B187,'Data above guide'!$BP$6:$BX$9,G$1,FALSE))))))*100</f>
        <v>34.57835</v>
      </c>
      <c r="H187" s="63">
        <f>IFERROR(VLOOKUP($B187,'Data above guide'!$A$6:$I$61,H$1,FALSE),IFERROR(VLOOKUP($B187,'Data above guide'!$O$6:$W$33,H$1,FALSE),IFERROR(VLOOKUP($B187,'Data above guide'!$AB$6:$AJ$181,H$1,FALSE),IFERROR(VLOOKUP($B187,'Data above guide'!$AP$6:$AX$93,H$1,FALSE),IFERROR(VLOOKUP($B187,'Data above guide'!$BC$6:$BK$13,H$1,FALSE),VLOOKUP($B187,'Data above guide'!$BP$6:$BX$9,H$1,FALSE))))))*100</f>
        <v>3.6677200000000001</v>
      </c>
      <c r="I187" s="63">
        <f>IFERROR(VLOOKUP($B187,'Data above guide'!$A$6:$I$61,I$1,FALSE),IFERROR(VLOOKUP($B187,'Data above guide'!$O$6:$W$33,I$1,FALSE),IFERROR(VLOOKUP($B187,'Data above guide'!$AB$6:$AJ$181,I$1,FALSE),IFERROR(VLOOKUP($B187,'Data above guide'!$AP$6:$AX$93,I$1,FALSE),IFERROR(VLOOKUP($B187,'Data above guide'!$BC$6:$BK$13,I$1,FALSE),VLOOKUP($B187,'Data above guide'!$BP$6:$BX$9,I$1,FALSE))))))*100</f>
        <v>27.389530000000001</v>
      </c>
      <c r="J187" s="63">
        <f>IFERROR(VLOOKUP($B187,'Data above guide'!$A$6:$I$61,J$1,FALSE),IFERROR(VLOOKUP($B187,'Data above guide'!$O$6:$W$33,J$1,FALSE),IFERROR(VLOOKUP($B187,'Data above guide'!$AB$6:$AJ$181,J$1,FALSE),IFERROR(VLOOKUP($B187,'Data above guide'!$AP$6:$AX$93,J$1,FALSE),IFERROR(VLOOKUP($B187,'Data above guide'!$BC$6:$BK$13,J$1,FALSE),VLOOKUP($B187,'Data above guide'!$BP$6:$BX$9,J$1,FALSE))))))*100</f>
        <v>41.76717</v>
      </c>
      <c r="K187" s="63">
        <f t="shared" si="29"/>
        <v>7.1888199999999998</v>
      </c>
      <c r="L187" s="63">
        <f t="shared" si="30"/>
        <v>7.1888199999999998</v>
      </c>
      <c r="O187" s="63">
        <f>'Data above guide'!AG289*100</f>
        <v>34.57835</v>
      </c>
      <c r="P187" s="63">
        <f>'Data above guide'!AH289*100</f>
        <v>3.6673400000000003</v>
      </c>
      <c r="Q187" s="63">
        <f>'Data above guide'!AI289*100</f>
        <v>27.390360000000001</v>
      </c>
      <c r="R187" s="63">
        <f>'Data above guide'!AJ289*100</f>
        <v>41.766330000000004</v>
      </c>
      <c r="S187" s="63">
        <f t="shared" si="37"/>
        <v>7.1879800000000031</v>
      </c>
      <c r="T187" s="63">
        <f t="shared" si="38"/>
        <v>7.1879899999999992</v>
      </c>
      <c r="V187" s="70">
        <f t="shared" si="31"/>
        <v>0</v>
      </c>
      <c r="W187" s="70">
        <f t="shared" si="32"/>
        <v>3.7999999999982492E-4</v>
      </c>
      <c r="X187" s="70">
        <f t="shared" si="33"/>
        <v>-8.3000000000055252E-4</v>
      </c>
      <c r="Y187" s="70">
        <f t="shared" si="34"/>
        <v>8.3999999999662123E-4</v>
      </c>
      <c r="Z187" s="70">
        <f t="shared" si="35"/>
        <v>8.3999999999662123E-4</v>
      </c>
      <c r="AA187" s="70">
        <f t="shared" si="36"/>
        <v>8.3000000000055252E-4</v>
      </c>
    </row>
    <row r="188" spans="1:27">
      <c r="A188" s="15" t="str">
        <f t="shared" si="27"/>
        <v>AboveG_2011-2015_25-44_Females_Bridgend</v>
      </c>
      <c r="B188" s="15" t="str">
        <f t="shared" si="28"/>
        <v>Bridgend_25-44_Females</v>
      </c>
      <c r="C188" s="15" t="s">
        <v>11</v>
      </c>
      <c r="D188" s="15" t="s">
        <v>49</v>
      </c>
      <c r="E188" s="15" t="s">
        <v>120</v>
      </c>
      <c r="F188" s="15" t="s">
        <v>77</v>
      </c>
      <c r="G188" s="63">
        <f>IFERROR(VLOOKUP($B188,'Data above guide'!$A$6:$I$61,G$1,FALSE),IFERROR(VLOOKUP($B188,'Data above guide'!$O$6:$W$33,G$1,FALSE),IFERROR(VLOOKUP($B188,'Data above guide'!$AB$6:$AJ$181,G$1,FALSE),IFERROR(VLOOKUP($B188,'Data above guide'!$AP$6:$AX$93,G$1,FALSE),IFERROR(VLOOKUP($B188,'Data above guide'!$BC$6:$BK$13,G$1,FALSE),VLOOKUP($B188,'Data above guide'!$BP$6:$BX$9,G$1,FALSE))))))*100</f>
        <v>42.106850000000001</v>
      </c>
      <c r="H188" s="63">
        <f>IFERROR(VLOOKUP($B188,'Data above guide'!$A$6:$I$61,H$1,FALSE),IFERROR(VLOOKUP($B188,'Data above guide'!$O$6:$W$33,H$1,FALSE),IFERROR(VLOOKUP($B188,'Data above guide'!$AB$6:$AJ$181,H$1,FALSE),IFERROR(VLOOKUP($B188,'Data above guide'!$AP$6:$AX$93,H$1,FALSE),IFERROR(VLOOKUP($B188,'Data above guide'!$BC$6:$BK$13,H$1,FALSE),VLOOKUP($B188,'Data above guide'!$BP$6:$BX$9,H$1,FALSE))))))*100</f>
        <v>2.30091</v>
      </c>
      <c r="I188" s="63">
        <f>IFERROR(VLOOKUP($B188,'Data above guide'!$A$6:$I$61,I$1,FALSE),IFERROR(VLOOKUP($B188,'Data above guide'!$O$6:$W$33,I$1,FALSE),IFERROR(VLOOKUP($B188,'Data above guide'!$AB$6:$AJ$181,I$1,FALSE),IFERROR(VLOOKUP($B188,'Data above guide'!$AP$6:$AX$93,I$1,FALSE),IFERROR(VLOOKUP($B188,'Data above guide'!$BC$6:$BK$13,I$1,FALSE),VLOOKUP($B188,'Data above guide'!$BP$6:$BX$9,I$1,FALSE))))))*100</f>
        <v>37.597000000000001</v>
      </c>
      <c r="J188" s="63">
        <f>IFERROR(VLOOKUP($B188,'Data above guide'!$A$6:$I$61,J$1,FALSE),IFERROR(VLOOKUP($B188,'Data above guide'!$O$6:$W$33,J$1,FALSE),IFERROR(VLOOKUP($B188,'Data above guide'!$AB$6:$AJ$181,J$1,FALSE),IFERROR(VLOOKUP($B188,'Data above guide'!$AP$6:$AX$93,J$1,FALSE),IFERROR(VLOOKUP($B188,'Data above guide'!$BC$6:$BK$13,J$1,FALSE),VLOOKUP($B188,'Data above guide'!$BP$6:$BX$9,J$1,FALSE))))))*100</f>
        <v>46.616689999999998</v>
      </c>
      <c r="K188" s="63">
        <f t="shared" si="29"/>
        <v>4.509839999999997</v>
      </c>
      <c r="L188" s="63">
        <f t="shared" si="30"/>
        <v>4.5098500000000001</v>
      </c>
      <c r="O188" s="63">
        <f>'Data above guide'!AG290*100</f>
        <v>42.106850000000001</v>
      </c>
      <c r="P188" s="63">
        <f>'Data above guide'!AH290*100</f>
        <v>2.3006700000000002</v>
      </c>
      <c r="Q188" s="63">
        <f>'Data above guide'!AI290*100</f>
        <v>37.597529999999999</v>
      </c>
      <c r="R188" s="63">
        <f>'Data above guide'!AJ290*100</f>
        <v>46.616160000000001</v>
      </c>
      <c r="S188" s="63">
        <f t="shared" si="37"/>
        <v>4.5093099999999993</v>
      </c>
      <c r="T188" s="63">
        <f t="shared" si="38"/>
        <v>4.5093200000000024</v>
      </c>
      <c r="V188" s="70">
        <f t="shared" si="31"/>
        <v>0</v>
      </c>
      <c r="W188" s="70">
        <f t="shared" si="32"/>
        <v>2.3999999999979593E-4</v>
      </c>
      <c r="X188" s="70">
        <f t="shared" si="33"/>
        <v>-5.2999999999769898E-4</v>
      </c>
      <c r="Y188" s="70">
        <f t="shared" si="34"/>
        <v>5.2999999999769898E-4</v>
      </c>
      <c r="Z188" s="70">
        <f t="shared" si="35"/>
        <v>5.2999999999769898E-4</v>
      </c>
      <c r="AA188" s="70">
        <f t="shared" si="36"/>
        <v>5.2999999999769898E-4</v>
      </c>
    </row>
    <row r="189" spans="1:27">
      <c r="A189" s="15" t="str">
        <f t="shared" si="27"/>
        <v>AboveG_2011-2015_45-64_Females_Bridgend</v>
      </c>
      <c r="B189" s="15" t="str">
        <f t="shared" si="28"/>
        <v>Bridgend_45-64_Females</v>
      </c>
      <c r="C189" s="15" t="s">
        <v>11</v>
      </c>
      <c r="D189" s="15" t="s">
        <v>50</v>
      </c>
      <c r="E189" s="15" t="s">
        <v>120</v>
      </c>
      <c r="F189" s="15" t="s">
        <v>77</v>
      </c>
      <c r="G189" s="63">
        <f>IFERROR(VLOOKUP($B189,'Data above guide'!$A$6:$I$61,G$1,FALSE),IFERROR(VLOOKUP($B189,'Data above guide'!$O$6:$W$33,G$1,FALSE),IFERROR(VLOOKUP($B189,'Data above guide'!$AB$6:$AJ$181,G$1,FALSE),IFERROR(VLOOKUP($B189,'Data above guide'!$AP$6:$AX$93,G$1,FALSE),IFERROR(VLOOKUP($B189,'Data above guide'!$BC$6:$BK$13,G$1,FALSE),VLOOKUP($B189,'Data above guide'!$BP$6:$BX$9,G$1,FALSE))))))*100</f>
        <v>45.205040000000004</v>
      </c>
      <c r="H189" s="63">
        <f>IFERROR(VLOOKUP($B189,'Data above guide'!$A$6:$I$61,H$1,FALSE),IFERROR(VLOOKUP($B189,'Data above guide'!$O$6:$W$33,H$1,FALSE),IFERROR(VLOOKUP($B189,'Data above guide'!$AB$6:$AJ$181,H$1,FALSE),IFERROR(VLOOKUP($B189,'Data above guide'!$AP$6:$AX$93,H$1,FALSE),IFERROR(VLOOKUP($B189,'Data above guide'!$BC$6:$BK$13,H$1,FALSE),VLOOKUP($B189,'Data above guide'!$BP$6:$BX$9,H$1,FALSE))))))*100</f>
        <v>2.1665899999999998</v>
      </c>
      <c r="I189" s="63">
        <f>IFERROR(VLOOKUP($B189,'Data above guide'!$A$6:$I$61,I$1,FALSE),IFERROR(VLOOKUP($B189,'Data above guide'!$O$6:$W$33,I$1,FALSE),IFERROR(VLOOKUP($B189,'Data above guide'!$AB$6:$AJ$181,I$1,FALSE),IFERROR(VLOOKUP($B189,'Data above guide'!$AP$6:$AX$93,I$1,FALSE),IFERROR(VLOOKUP($B189,'Data above guide'!$BC$6:$BK$13,I$1,FALSE),VLOOKUP($B189,'Data above guide'!$BP$6:$BX$9,I$1,FALSE))))))*100</f>
        <v>40.958470000000005</v>
      </c>
      <c r="J189" s="63">
        <f>IFERROR(VLOOKUP($B189,'Data above guide'!$A$6:$I$61,J$1,FALSE),IFERROR(VLOOKUP($B189,'Data above guide'!$O$6:$W$33,J$1,FALSE),IFERROR(VLOOKUP($B189,'Data above guide'!$AB$6:$AJ$181,J$1,FALSE),IFERROR(VLOOKUP($B189,'Data above guide'!$AP$6:$AX$93,J$1,FALSE),IFERROR(VLOOKUP($B189,'Data above guide'!$BC$6:$BK$13,J$1,FALSE),VLOOKUP($B189,'Data above guide'!$BP$6:$BX$9,J$1,FALSE))))))*100</f>
        <v>49.451599999999999</v>
      </c>
      <c r="K189" s="63">
        <f t="shared" si="29"/>
        <v>4.2465599999999952</v>
      </c>
      <c r="L189" s="63">
        <f t="shared" si="30"/>
        <v>4.2465699999999984</v>
      </c>
      <c r="O189" s="63">
        <f>'Data above guide'!AG291*100</f>
        <v>45.205040000000004</v>
      </c>
      <c r="P189" s="63">
        <f>'Data above guide'!AH291*100</f>
        <v>2.1663600000000001</v>
      </c>
      <c r="Q189" s="63">
        <f>'Data above guide'!AI291*100</f>
        <v>40.958970000000001</v>
      </c>
      <c r="R189" s="63">
        <f>'Data above guide'!AJ291*100</f>
        <v>49.45111</v>
      </c>
      <c r="S189" s="63">
        <f t="shared" si="37"/>
        <v>4.246069999999996</v>
      </c>
      <c r="T189" s="63">
        <f t="shared" si="38"/>
        <v>4.2460700000000031</v>
      </c>
      <c r="V189" s="70">
        <f t="shared" si="31"/>
        <v>0</v>
      </c>
      <c r="W189" s="70">
        <f t="shared" si="32"/>
        <v>2.2999999999973042E-4</v>
      </c>
      <c r="X189" s="70">
        <f t="shared" si="33"/>
        <v>-4.99999999995282E-4</v>
      </c>
      <c r="Y189" s="70">
        <f t="shared" si="34"/>
        <v>4.8999999999921329E-4</v>
      </c>
      <c r="Z189" s="70">
        <f t="shared" si="35"/>
        <v>4.8999999999921329E-4</v>
      </c>
      <c r="AA189" s="70">
        <f t="shared" si="36"/>
        <v>4.99999999995282E-4</v>
      </c>
    </row>
    <row r="190" spans="1:27">
      <c r="A190" s="15" t="str">
        <f t="shared" si="27"/>
        <v>AboveG_2011-2015_65+_Females_Bridgend</v>
      </c>
      <c r="B190" s="15" t="str">
        <f t="shared" si="28"/>
        <v>Bridgend_65+_Females</v>
      </c>
      <c r="C190" s="15" t="s">
        <v>11</v>
      </c>
      <c r="D190" s="15" t="s">
        <v>43</v>
      </c>
      <c r="E190" s="15" t="s">
        <v>120</v>
      </c>
      <c r="F190" s="15" t="s">
        <v>77</v>
      </c>
      <c r="G190" s="63">
        <f>IFERROR(VLOOKUP($B190,'Data above guide'!$A$6:$I$61,G$1,FALSE),IFERROR(VLOOKUP($B190,'Data above guide'!$O$6:$W$33,G$1,FALSE),IFERROR(VLOOKUP($B190,'Data above guide'!$AB$6:$AJ$181,G$1,FALSE),IFERROR(VLOOKUP($B190,'Data above guide'!$AP$6:$AX$93,G$1,FALSE),IFERROR(VLOOKUP($B190,'Data above guide'!$BC$6:$BK$13,G$1,FALSE),VLOOKUP($B190,'Data above guide'!$BP$6:$BX$9,G$1,FALSE))))))*100</f>
        <v>20.88391</v>
      </c>
      <c r="H190" s="63">
        <f>IFERROR(VLOOKUP($B190,'Data above guide'!$A$6:$I$61,H$1,FALSE),IFERROR(VLOOKUP($B190,'Data above guide'!$O$6:$W$33,H$1,FALSE),IFERROR(VLOOKUP($B190,'Data above guide'!$AB$6:$AJ$181,H$1,FALSE),IFERROR(VLOOKUP($B190,'Data above guide'!$AP$6:$AX$93,H$1,FALSE),IFERROR(VLOOKUP($B190,'Data above guide'!$BC$6:$BK$13,H$1,FALSE),VLOOKUP($B190,'Data above guide'!$BP$6:$BX$9,H$1,FALSE))))))*100</f>
        <v>1.9002700000000001</v>
      </c>
      <c r="I190" s="63">
        <f>IFERROR(VLOOKUP($B190,'Data above guide'!$A$6:$I$61,I$1,FALSE),IFERROR(VLOOKUP($B190,'Data above guide'!$O$6:$W$33,I$1,FALSE),IFERROR(VLOOKUP($B190,'Data above guide'!$AB$6:$AJ$181,I$1,FALSE),IFERROR(VLOOKUP($B190,'Data above guide'!$AP$6:$AX$93,I$1,FALSE),IFERROR(VLOOKUP($B190,'Data above guide'!$BC$6:$BK$13,I$1,FALSE),VLOOKUP($B190,'Data above guide'!$BP$6:$BX$9,I$1,FALSE))))))*100</f>
        <v>17.15935</v>
      </c>
      <c r="J190" s="63">
        <f>IFERROR(VLOOKUP($B190,'Data above guide'!$A$6:$I$61,J$1,FALSE),IFERROR(VLOOKUP($B190,'Data above guide'!$O$6:$W$33,J$1,FALSE),IFERROR(VLOOKUP($B190,'Data above guide'!$AB$6:$AJ$181,J$1,FALSE),IFERROR(VLOOKUP($B190,'Data above guide'!$AP$6:$AX$93,J$1,FALSE),IFERROR(VLOOKUP($B190,'Data above guide'!$BC$6:$BK$13,J$1,FALSE),VLOOKUP($B190,'Data above guide'!$BP$6:$BX$9,J$1,FALSE))))))*100</f>
        <v>24.60848</v>
      </c>
      <c r="K190" s="63">
        <f t="shared" si="29"/>
        <v>3.7245699999999999</v>
      </c>
      <c r="L190" s="63">
        <f t="shared" si="30"/>
        <v>3.7245600000000003</v>
      </c>
      <c r="O190" s="63">
        <f>'Data above guide'!AG292*100</f>
        <v>20.88391</v>
      </c>
      <c r="P190" s="63">
        <f>'Data above guide'!AH292*100</f>
        <v>1.9000699999999999</v>
      </c>
      <c r="Q190" s="63">
        <f>'Data above guide'!AI292*100</f>
        <v>17.159779999999998</v>
      </c>
      <c r="R190" s="63">
        <f>'Data above guide'!AJ292*100</f>
        <v>24.608039999999999</v>
      </c>
      <c r="S190" s="63">
        <f t="shared" si="37"/>
        <v>3.7241299999999988</v>
      </c>
      <c r="T190" s="63">
        <f t="shared" si="38"/>
        <v>3.7241300000000024</v>
      </c>
      <c r="V190" s="70">
        <f t="shared" si="31"/>
        <v>0</v>
      </c>
      <c r="W190" s="70">
        <f t="shared" si="32"/>
        <v>2.0000000000020002E-4</v>
      </c>
      <c r="X190" s="70">
        <f t="shared" si="33"/>
        <v>-4.2999999999793204E-4</v>
      </c>
      <c r="Y190" s="70">
        <f t="shared" si="34"/>
        <v>4.4000000000110617E-4</v>
      </c>
      <c r="Z190" s="70">
        <f t="shared" si="35"/>
        <v>4.4000000000110617E-4</v>
      </c>
      <c r="AA190" s="70">
        <f t="shared" si="36"/>
        <v>4.2999999999793204E-4</v>
      </c>
    </row>
    <row r="191" spans="1:27">
      <c r="A191" s="15" t="str">
        <f t="shared" si="27"/>
        <v>AboveG_2011-2015_16-24_Males_Vale of Glamorgan</v>
      </c>
      <c r="B191" s="15" t="str">
        <f t="shared" si="28"/>
        <v>Vale of Glamorgan_16-24_Males</v>
      </c>
      <c r="C191" s="15" t="s">
        <v>147</v>
      </c>
      <c r="D191" s="15" t="s">
        <v>48</v>
      </c>
      <c r="E191" s="15" t="s">
        <v>21</v>
      </c>
      <c r="F191" s="15" t="s">
        <v>77</v>
      </c>
      <c r="G191" s="63">
        <f>IFERROR(VLOOKUP($B191,'Data above guide'!$A$6:$I$61,G$1,FALSE),IFERROR(VLOOKUP($B191,'Data above guide'!$O$6:$W$33,G$1,FALSE),IFERROR(VLOOKUP($B191,'Data above guide'!$AB$6:$AJ$181,G$1,FALSE),IFERROR(VLOOKUP($B191,'Data above guide'!$AP$6:$AX$93,G$1,FALSE),IFERROR(VLOOKUP($B191,'Data above guide'!$BC$6:$BK$13,G$1,FALSE),VLOOKUP($B191,'Data above guide'!$BP$6:$BX$9,G$1,FALSE))))))*100</f>
        <v>41.572809999999997</v>
      </c>
      <c r="H191" s="63">
        <f>IFERROR(VLOOKUP($B191,'Data above guide'!$A$6:$I$61,H$1,FALSE),IFERROR(VLOOKUP($B191,'Data above guide'!$O$6:$W$33,H$1,FALSE),IFERROR(VLOOKUP($B191,'Data above guide'!$AB$6:$AJ$181,H$1,FALSE),IFERROR(VLOOKUP($B191,'Data above guide'!$AP$6:$AX$93,H$1,FALSE),IFERROR(VLOOKUP($B191,'Data above guide'!$BC$6:$BK$13,H$1,FALSE),VLOOKUP($B191,'Data above guide'!$BP$6:$BX$9,H$1,FALSE))))))*100</f>
        <v>4.6606500000000004</v>
      </c>
      <c r="I191" s="63">
        <f>IFERROR(VLOOKUP($B191,'Data above guide'!$A$6:$I$61,I$1,FALSE),IFERROR(VLOOKUP($B191,'Data above guide'!$O$6:$W$33,I$1,FALSE),IFERROR(VLOOKUP($B191,'Data above guide'!$AB$6:$AJ$181,I$1,FALSE),IFERROR(VLOOKUP($B191,'Data above guide'!$AP$6:$AX$93,I$1,FALSE),IFERROR(VLOOKUP($B191,'Data above guide'!$BC$6:$BK$13,I$1,FALSE),VLOOKUP($B191,'Data above guide'!$BP$6:$BX$9,I$1,FALSE))))))*100</f>
        <v>32.437829999999998</v>
      </c>
      <c r="J191" s="63">
        <f>IFERROR(VLOOKUP($B191,'Data above guide'!$A$6:$I$61,J$1,FALSE),IFERROR(VLOOKUP($B191,'Data above guide'!$O$6:$W$33,J$1,FALSE),IFERROR(VLOOKUP($B191,'Data above guide'!$AB$6:$AJ$181,J$1,FALSE),IFERROR(VLOOKUP($B191,'Data above guide'!$AP$6:$AX$93,J$1,FALSE),IFERROR(VLOOKUP($B191,'Data above guide'!$BC$6:$BK$13,J$1,FALSE),VLOOKUP($B191,'Data above guide'!$BP$6:$BX$9,J$1,FALSE))))))*100</f>
        <v>50.707789999999996</v>
      </c>
      <c r="K191" s="63">
        <f t="shared" si="29"/>
        <v>9.1349799999999988</v>
      </c>
      <c r="L191" s="63">
        <f t="shared" si="30"/>
        <v>9.1349799999999988</v>
      </c>
      <c r="O191" s="63">
        <f>'Data above guide'!AG293*100</f>
        <v>41.572809999999997</v>
      </c>
      <c r="P191" s="63">
        <f>'Data above guide'!AH293*100</f>
        <v>4.6601499999999998</v>
      </c>
      <c r="Q191" s="63">
        <f>'Data above guide'!AI293*100</f>
        <v>32.438919999999996</v>
      </c>
      <c r="R191" s="63">
        <f>'Data above guide'!AJ293*100</f>
        <v>50.706700000000005</v>
      </c>
      <c r="S191" s="63">
        <f t="shared" si="37"/>
        <v>9.1338900000000081</v>
      </c>
      <c r="T191" s="63">
        <f t="shared" si="38"/>
        <v>9.133890000000001</v>
      </c>
      <c r="V191" s="70">
        <f t="shared" si="31"/>
        <v>0</v>
      </c>
      <c r="W191" s="70">
        <f t="shared" si="32"/>
        <v>5.0000000000061107E-4</v>
      </c>
      <c r="X191" s="70">
        <f t="shared" si="33"/>
        <v>-1.0899999999978149E-3</v>
      </c>
      <c r="Y191" s="70">
        <f t="shared" si="34"/>
        <v>1.0899999999907095E-3</v>
      </c>
      <c r="Z191" s="70">
        <f t="shared" si="35"/>
        <v>1.0899999999907095E-3</v>
      </c>
      <c r="AA191" s="70">
        <f t="shared" si="36"/>
        <v>1.0899999999978149E-3</v>
      </c>
    </row>
    <row r="192" spans="1:27">
      <c r="A192" s="15" t="str">
        <f t="shared" si="27"/>
        <v>AboveG_2011-2015_25-44_Males_Vale of Glamorgan</v>
      </c>
      <c r="B192" s="15" t="str">
        <f t="shared" si="28"/>
        <v>Vale of Glamorgan_25-44_Males</v>
      </c>
      <c r="C192" s="15" t="s">
        <v>147</v>
      </c>
      <c r="D192" s="15" t="s">
        <v>49</v>
      </c>
      <c r="E192" s="15" t="s">
        <v>21</v>
      </c>
      <c r="F192" s="15" t="s">
        <v>77</v>
      </c>
      <c r="G192" s="63">
        <f>IFERROR(VLOOKUP($B192,'Data above guide'!$A$6:$I$61,G$1,FALSE),IFERROR(VLOOKUP($B192,'Data above guide'!$O$6:$W$33,G$1,FALSE),IFERROR(VLOOKUP($B192,'Data above guide'!$AB$6:$AJ$181,G$1,FALSE),IFERROR(VLOOKUP($B192,'Data above guide'!$AP$6:$AX$93,G$1,FALSE),IFERROR(VLOOKUP($B192,'Data above guide'!$BC$6:$BK$13,G$1,FALSE),VLOOKUP($B192,'Data above guide'!$BP$6:$BX$9,G$1,FALSE))))))*100</f>
        <v>52.927279999999996</v>
      </c>
      <c r="H192" s="63">
        <f>IFERROR(VLOOKUP($B192,'Data above guide'!$A$6:$I$61,H$1,FALSE),IFERROR(VLOOKUP($B192,'Data above guide'!$O$6:$W$33,H$1,FALSE),IFERROR(VLOOKUP($B192,'Data above guide'!$AB$6:$AJ$181,H$1,FALSE),IFERROR(VLOOKUP($B192,'Data above guide'!$AP$6:$AX$93,H$1,FALSE),IFERROR(VLOOKUP($B192,'Data above guide'!$BC$6:$BK$13,H$1,FALSE),VLOOKUP($B192,'Data above guide'!$BP$6:$BX$9,H$1,FALSE))))))*100</f>
        <v>2.8603900000000002</v>
      </c>
      <c r="I192" s="63">
        <f>IFERROR(VLOOKUP($B192,'Data above guide'!$A$6:$I$61,I$1,FALSE),IFERROR(VLOOKUP($B192,'Data above guide'!$O$6:$W$33,I$1,FALSE),IFERROR(VLOOKUP($B192,'Data above guide'!$AB$6:$AJ$181,I$1,FALSE),IFERROR(VLOOKUP($B192,'Data above guide'!$AP$6:$AX$93,I$1,FALSE),IFERROR(VLOOKUP($B192,'Data above guide'!$BC$6:$BK$13,I$1,FALSE),VLOOKUP($B192,'Data above guide'!$BP$6:$BX$9,I$1,FALSE))))))*100</f>
        <v>47.320859999999996</v>
      </c>
      <c r="J192" s="63">
        <f>IFERROR(VLOOKUP($B192,'Data above guide'!$A$6:$I$61,J$1,FALSE),IFERROR(VLOOKUP($B192,'Data above guide'!$O$6:$W$33,J$1,FALSE),IFERROR(VLOOKUP($B192,'Data above guide'!$AB$6:$AJ$181,J$1,FALSE),IFERROR(VLOOKUP($B192,'Data above guide'!$AP$6:$AX$93,J$1,FALSE),IFERROR(VLOOKUP($B192,'Data above guide'!$BC$6:$BK$13,J$1,FALSE),VLOOKUP($B192,'Data above guide'!$BP$6:$BX$9,J$1,FALSE))))))*100</f>
        <v>58.533699999999996</v>
      </c>
      <c r="K192" s="63">
        <f t="shared" si="29"/>
        <v>5.60642</v>
      </c>
      <c r="L192" s="63">
        <f t="shared" si="30"/>
        <v>5.60642</v>
      </c>
      <c r="O192" s="63">
        <f>'Data above guide'!AG294*100</f>
        <v>52.927279999999996</v>
      </c>
      <c r="P192" s="63">
        <f>'Data above guide'!AH294*100</f>
        <v>2.86008</v>
      </c>
      <c r="Q192" s="63">
        <f>'Data above guide'!AI294*100</f>
        <v>47.321530000000003</v>
      </c>
      <c r="R192" s="63">
        <f>'Data above guide'!AJ294*100</f>
        <v>58.533029999999997</v>
      </c>
      <c r="S192" s="63">
        <f t="shared" si="37"/>
        <v>5.6057500000000005</v>
      </c>
      <c r="T192" s="63">
        <f t="shared" si="38"/>
        <v>5.6057499999999933</v>
      </c>
      <c r="V192" s="70">
        <f t="shared" si="31"/>
        <v>0</v>
      </c>
      <c r="W192" s="70">
        <f t="shared" si="32"/>
        <v>3.1000000000025452E-4</v>
      </c>
      <c r="X192" s="70">
        <f t="shared" si="33"/>
        <v>-6.7000000000660975E-4</v>
      </c>
      <c r="Y192" s="70">
        <f t="shared" si="34"/>
        <v>6.6999999999950433E-4</v>
      </c>
      <c r="Z192" s="70">
        <f t="shared" si="35"/>
        <v>6.6999999999950433E-4</v>
      </c>
      <c r="AA192" s="70">
        <f t="shared" si="36"/>
        <v>6.7000000000660975E-4</v>
      </c>
    </row>
    <row r="193" spans="1:27">
      <c r="A193" s="15" t="str">
        <f t="shared" si="27"/>
        <v>AboveG_2011-2015_45-64_Males_Vale of Glamorgan</v>
      </c>
      <c r="B193" s="15" t="str">
        <f t="shared" si="28"/>
        <v>Vale of Glamorgan_45-64_Males</v>
      </c>
      <c r="C193" s="15" t="s">
        <v>147</v>
      </c>
      <c r="D193" s="15" t="s">
        <v>50</v>
      </c>
      <c r="E193" s="15" t="s">
        <v>21</v>
      </c>
      <c r="F193" s="15" t="s">
        <v>77</v>
      </c>
      <c r="G193" s="63">
        <f>IFERROR(VLOOKUP($B193,'Data above guide'!$A$6:$I$61,G$1,FALSE),IFERROR(VLOOKUP($B193,'Data above guide'!$O$6:$W$33,G$1,FALSE),IFERROR(VLOOKUP($B193,'Data above guide'!$AB$6:$AJ$181,G$1,FALSE),IFERROR(VLOOKUP($B193,'Data above guide'!$AP$6:$AX$93,G$1,FALSE),IFERROR(VLOOKUP($B193,'Data above guide'!$BC$6:$BK$13,G$1,FALSE),VLOOKUP($B193,'Data above guide'!$BP$6:$BX$9,G$1,FALSE))))))*100</f>
        <v>59.136229999999998</v>
      </c>
      <c r="H193" s="63">
        <f>IFERROR(VLOOKUP($B193,'Data above guide'!$A$6:$I$61,H$1,FALSE),IFERROR(VLOOKUP($B193,'Data above guide'!$O$6:$W$33,H$1,FALSE),IFERROR(VLOOKUP($B193,'Data above guide'!$AB$6:$AJ$181,H$1,FALSE),IFERROR(VLOOKUP($B193,'Data above guide'!$AP$6:$AX$93,H$1,FALSE),IFERROR(VLOOKUP($B193,'Data above guide'!$BC$6:$BK$13,H$1,FALSE),VLOOKUP($B193,'Data above guide'!$BP$6:$BX$9,H$1,FALSE))))))*100</f>
        <v>2.3000599999999998</v>
      </c>
      <c r="I193" s="63">
        <f>IFERROR(VLOOKUP($B193,'Data above guide'!$A$6:$I$61,I$1,FALSE),IFERROR(VLOOKUP($B193,'Data above guide'!$O$6:$W$33,I$1,FALSE),IFERROR(VLOOKUP($B193,'Data above guide'!$AB$6:$AJ$181,I$1,FALSE),IFERROR(VLOOKUP($B193,'Data above guide'!$AP$6:$AX$93,I$1,FALSE),IFERROR(VLOOKUP($B193,'Data above guide'!$BC$6:$BK$13,I$1,FALSE),VLOOKUP($B193,'Data above guide'!$BP$6:$BX$9,I$1,FALSE))))))*100</f>
        <v>54.628059999999998</v>
      </c>
      <c r="J193" s="63">
        <f>IFERROR(VLOOKUP($B193,'Data above guide'!$A$6:$I$61,J$1,FALSE),IFERROR(VLOOKUP($B193,'Data above guide'!$O$6:$W$33,J$1,FALSE),IFERROR(VLOOKUP($B193,'Data above guide'!$AB$6:$AJ$181,J$1,FALSE),IFERROR(VLOOKUP($B193,'Data above guide'!$AP$6:$AX$93,J$1,FALSE),IFERROR(VLOOKUP($B193,'Data above guide'!$BC$6:$BK$13,J$1,FALSE),VLOOKUP($B193,'Data above guide'!$BP$6:$BX$9,J$1,FALSE))))))*100</f>
        <v>63.644389999999994</v>
      </c>
      <c r="K193" s="63">
        <f t="shared" si="29"/>
        <v>4.5081599999999966</v>
      </c>
      <c r="L193" s="63">
        <f t="shared" si="30"/>
        <v>4.5081699999999998</v>
      </c>
      <c r="O193" s="63">
        <f>'Data above guide'!AG295*100</f>
        <v>59.136229999999998</v>
      </c>
      <c r="P193" s="63">
        <f>'Data above guide'!AH295*100</f>
        <v>2.2998099999999999</v>
      </c>
      <c r="Q193" s="63">
        <f>'Data above guide'!AI295*100</f>
        <v>54.628600000000006</v>
      </c>
      <c r="R193" s="63">
        <f>'Data above guide'!AJ295*100</f>
        <v>63.643859999999997</v>
      </c>
      <c r="S193" s="63">
        <f t="shared" si="37"/>
        <v>4.5076299999999989</v>
      </c>
      <c r="T193" s="63">
        <f t="shared" si="38"/>
        <v>4.5076299999999918</v>
      </c>
      <c r="V193" s="70">
        <f t="shared" si="31"/>
        <v>0</v>
      </c>
      <c r="W193" s="70">
        <f t="shared" si="32"/>
        <v>2.4999999999986144E-4</v>
      </c>
      <c r="X193" s="70">
        <f t="shared" si="33"/>
        <v>-5.4000000000797854E-4</v>
      </c>
      <c r="Y193" s="70">
        <f t="shared" si="34"/>
        <v>5.2999999999769898E-4</v>
      </c>
      <c r="Z193" s="70">
        <f t="shared" si="35"/>
        <v>5.2999999999769898E-4</v>
      </c>
      <c r="AA193" s="70">
        <f t="shared" si="36"/>
        <v>5.4000000000797854E-4</v>
      </c>
    </row>
    <row r="194" spans="1:27">
      <c r="A194" s="15" t="str">
        <f t="shared" si="27"/>
        <v>AboveG_2011-2015_65+_Males_Vale of Glamorgan</v>
      </c>
      <c r="B194" s="15" t="str">
        <f t="shared" si="28"/>
        <v>Vale of Glamorgan_65+_Males</v>
      </c>
      <c r="C194" s="15" t="s">
        <v>147</v>
      </c>
      <c r="D194" s="15" t="s">
        <v>43</v>
      </c>
      <c r="E194" s="15" t="s">
        <v>21</v>
      </c>
      <c r="F194" s="15" t="s">
        <v>77</v>
      </c>
      <c r="G194" s="63">
        <f>IFERROR(VLOOKUP($B194,'Data above guide'!$A$6:$I$61,G$1,FALSE),IFERROR(VLOOKUP($B194,'Data above guide'!$O$6:$W$33,G$1,FALSE),IFERROR(VLOOKUP($B194,'Data above guide'!$AB$6:$AJ$181,G$1,FALSE),IFERROR(VLOOKUP($B194,'Data above guide'!$AP$6:$AX$93,G$1,FALSE),IFERROR(VLOOKUP($B194,'Data above guide'!$BC$6:$BK$13,G$1,FALSE),VLOOKUP($B194,'Data above guide'!$BP$6:$BX$9,G$1,FALSE))))))*100</f>
        <v>41.540680000000002</v>
      </c>
      <c r="H194" s="63">
        <f>IFERROR(VLOOKUP($B194,'Data above guide'!$A$6:$I$61,H$1,FALSE),IFERROR(VLOOKUP($B194,'Data above guide'!$O$6:$W$33,H$1,FALSE),IFERROR(VLOOKUP($B194,'Data above guide'!$AB$6:$AJ$181,H$1,FALSE),IFERROR(VLOOKUP($B194,'Data above guide'!$AP$6:$AX$93,H$1,FALSE),IFERROR(VLOOKUP($B194,'Data above guide'!$BC$6:$BK$13,H$1,FALSE),VLOOKUP($B194,'Data above guide'!$BP$6:$BX$9,H$1,FALSE))))))*100</f>
        <v>2.4284699999999999</v>
      </c>
      <c r="I194" s="63">
        <f>IFERROR(VLOOKUP($B194,'Data above guide'!$A$6:$I$61,I$1,FALSE),IFERROR(VLOOKUP($B194,'Data above guide'!$O$6:$W$33,I$1,FALSE),IFERROR(VLOOKUP($B194,'Data above guide'!$AB$6:$AJ$181,I$1,FALSE),IFERROR(VLOOKUP($B194,'Data above guide'!$AP$6:$AX$93,I$1,FALSE),IFERROR(VLOOKUP($B194,'Data above guide'!$BC$6:$BK$13,I$1,FALSE),VLOOKUP($B194,'Data above guide'!$BP$6:$BX$9,I$1,FALSE))))))*100</f>
        <v>36.780819999999999</v>
      </c>
      <c r="J194" s="63">
        <f>IFERROR(VLOOKUP($B194,'Data above guide'!$A$6:$I$61,J$1,FALSE),IFERROR(VLOOKUP($B194,'Data above guide'!$O$6:$W$33,J$1,FALSE),IFERROR(VLOOKUP($B194,'Data above guide'!$AB$6:$AJ$181,J$1,FALSE),IFERROR(VLOOKUP($B194,'Data above guide'!$AP$6:$AX$93,J$1,FALSE),IFERROR(VLOOKUP($B194,'Data above guide'!$BC$6:$BK$13,J$1,FALSE),VLOOKUP($B194,'Data above guide'!$BP$6:$BX$9,J$1,FALSE))))))*100</f>
        <v>46.300530000000002</v>
      </c>
      <c r="K194" s="63">
        <f t="shared" si="29"/>
        <v>4.7598500000000001</v>
      </c>
      <c r="L194" s="63">
        <f t="shared" si="30"/>
        <v>4.7598600000000033</v>
      </c>
      <c r="O194" s="63">
        <f>'Data above guide'!AG296*100</f>
        <v>41.540680000000002</v>
      </c>
      <c r="P194" s="63">
        <f>'Data above guide'!AH296*100</f>
        <v>2.42821</v>
      </c>
      <c r="Q194" s="63">
        <f>'Data above guide'!AI296*100</f>
        <v>36.781390000000002</v>
      </c>
      <c r="R194" s="63">
        <f>'Data above guide'!AJ296*100</f>
        <v>46.299959999999999</v>
      </c>
      <c r="S194" s="63">
        <f t="shared" si="37"/>
        <v>4.7592799999999968</v>
      </c>
      <c r="T194" s="63">
        <f t="shared" si="38"/>
        <v>4.75929</v>
      </c>
      <c r="V194" s="70">
        <f t="shared" si="31"/>
        <v>0</v>
      </c>
      <c r="W194" s="70">
        <f t="shared" si="32"/>
        <v>2.5999999999992696E-4</v>
      </c>
      <c r="X194" s="70">
        <f t="shared" si="33"/>
        <v>-5.700000000032901E-4</v>
      </c>
      <c r="Y194" s="70">
        <f t="shared" si="34"/>
        <v>5.700000000032901E-4</v>
      </c>
      <c r="Z194" s="70">
        <f t="shared" si="35"/>
        <v>5.700000000032901E-4</v>
      </c>
      <c r="AA194" s="70">
        <f t="shared" si="36"/>
        <v>5.700000000032901E-4</v>
      </c>
    </row>
    <row r="195" spans="1:27">
      <c r="A195" s="15" t="str">
        <f t="shared" si="27"/>
        <v>AboveG_2011-2015_16-24_Females_Vale of Glamorgan</v>
      </c>
      <c r="B195" s="15" t="str">
        <f t="shared" si="28"/>
        <v>Vale of Glamorgan_16-24_Females</v>
      </c>
      <c r="C195" s="15" t="s">
        <v>147</v>
      </c>
      <c r="D195" s="15" t="s">
        <v>48</v>
      </c>
      <c r="E195" s="15" t="s">
        <v>120</v>
      </c>
      <c r="F195" s="15" t="s">
        <v>77</v>
      </c>
      <c r="G195" s="63">
        <f>IFERROR(VLOOKUP($B195,'Data above guide'!$A$6:$I$61,G$1,FALSE),IFERROR(VLOOKUP($B195,'Data above guide'!$O$6:$W$33,G$1,FALSE),IFERROR(VLOOKUP($B195,'Data above guide'!$AB$6:$AJ$181,G$1,FALSE),IFERROR(VLOOKUP($B195,'Data above guide'!$AP$6:$AX$93,G$1,FALSE),IFERROR(VLOOKUP($B195,'Data above guide'!$BC$6:$BK$13,G$1,FALSE),VLOOKUP($B195,'Data above guide'!$BP$6:$BX$9,G$1,FALSE))))))*100</f>
        <v>31.79457</v>
      </c>
      <c r="H195" s="63">
        <f>IFERROR(VLOOKUP($B195,'Data above guide'!$A$6:$I$61,H$1,FALSE),IFERROR(VLOOKUP($B195,'Data above guide'!$O$6:$W$33,H$1,FALSE),IFERROR(VLOOKUP($B195,'Data above guide'!$AB$6:$AJ$181,H$1,FALSE),IFERROR(VLOOKUP($B195,'Data above guide'!$AP$6:$AX$93,H$1,FALSE),IFERROR(VLOOKUP($B195,'Data above guide'!$BC$6:$BK$13,H$1,FALSE),VLOOKUP($B195,'Data above guide'!$BP$6:$BX$9,H$1,FALSE))))))*100</f>
        <v>3.9401800000000002</v>
      </c>
      <c r="I195" s="63">
        <f>IFERROR(VLOOKUP($B195,'Data above guide'!$A$6:$I$61,I$1,FALSE),IFERROR(VLOOKUP($B195,'Data above guide'!$O$6:$W$33,I$1,FALSE),IFERROR(VLOOKUP($B195,'Data above guide'!$AB$6:$AJ$181,I$1,FALSE),IFERROR(VLOOKUP($B195,'Data above guide'!$AP$6:$AX$93,I$1,FALSE),IFERROR(VLOOKUP($B195,'Data above guide'!$BC$6:$BK$13,I$1,FALSE),VLOOKUP($B195,'Data above guide'!$BP$6:$BX$9,I$1,FALSE))))))*100</f>
        <v>24.071729999999999</v>
      </c>
      <c r="J195" s="63">
        <f>IFERROR(VLOOKUP($B195,'Data above guide'!$A$6:$I$61,J$1,FALSE),IFERROR(VLOOKUP($B195,'Data above guide'!$O$6:$W$33,J$1,FALSE),IFERROR(VLOOKUP($B195,'Data above guide'!$AB$6:$AJ$181,J$1,FALSE),IFERROR(VLOOKUP($B195,'Data above guide'!$AP$6:$AX$93,J$1,FALSE),IFERROR(VLOOKUP($B195,'Data above guide'!$BC$6:$BK$13,J$1,FALSE),VLOOKUP($B195,'Data above guide'!$BP$6:$BX$9,J$1,FALSE))))))*100</f>
        <v>39.517409999999998</v>
      </c>
      <c r="K195" s="63">
        <f t="shared" si="29"/>
        <v>7.7228399999999979</v>
      </c>
      <c r="L195" s="63">
        <f t="shared" si="30"/>
        <v>7.7228400000000015</v>
      </c>
      <c r="O195" s="63">
        <f>'Data above guide'!AG297*100</f>
        <v>31.79457</v>
      </c>
      <c r="P195" s="63">
        <f>'Data above guide'!AH297*100</f>
        <v>3.9397500000000001</v>
      </c>
      <c r="Q195" s="63">
        <f>'Data above guide'!AI297*100</f>
        <v>24.072649999999999</v>
      </c>
      <c r="R195" s="63">
        <f>'Data above guide'!AJ297*100</f>
        <v>39.516489999999997</v>
      </c>
      <c r="S195" s="63">
        <f t="shared" si="37"/>
        <v>7.7219199999999972</v>
      </c>
      <c r="T195" s="63">
        <f t="shared" si="38"/>
        <v>7.7219200000000008</v>
      </c>
      <c r="V195" s="70">
        <f t="shared" si="31"/>
        <v>0</v>
      </c>
      <c r="W195" s="70">
        <f t="shared" si="32"/>
        <v>4.3000000000015248E-4</v>
      </c>
      <c r="X195" s="70">
        <f t="shared" si="33"/>
        <v>-9.2000000000069804E-4</v>
      </c>
      <c r="Y195" s="70">
        <f t="shared" si="34"/>
        <v>9.2000000000069804E-4</v>
      </c>
      <c r="Z195" s="70">
        <f t="shared" si="35"/>
        <v>9.2000000000069804E-4</v>
      </c>
      <c r="AA195" s="70">
        <f t="shared" si="36"/>
        <v>9.2000000000069804E-4</v>
      </c>
    </row>
    <row r="196" spans="1:27">
      <c r="A196" s="15" t="str">
        <f t="shared" ref="A196:A259" si="39">TRIM(F196&amp;"_2011-2015"&amp;"_"&amp;D196&amp;"_"&amp;E196&amp;"_"&amp;C196&amp;" "&amp;M196)</f>
        <v>AboveG_2011-2015_25-44_Females_Vale of Glamorgan</v>
      </c>
      <c r="B196" s="15" t="str">
        <f t="shared" ref="B196:B259" si="40">C196&amp;"_"&amp;D196&amp;"_"&amp;E196</f>
        <v>Vale of Glamorgan_25-44_Females</v>
      </c>
      <c r="C196" s="15" t="s">
        <v>147</v>
      </c>
      <c r="D196" s="15" t="s">
        <v>49</v>
      </c>
      <c r="E196" s="15" t="s">
        <v>120</v>
      </c>
      <c r="F196" s="15" t="s">
        <v>77</v>
      </c>
      <c r="G196" s="63">
        <f>IFERROR(VLOOKUP($B196,'Data above guide'!$A$6:$I$61,G$1,FALSE),IFERROR(VLOOKUP($B196,'Data above guide'!$O$6:$W$33,G$1,FALSE),IFERROR(VLOOKUP($B196,'Data above guide'!$AB$6:$AJ$181,G$1,FALSE),IFERROR(VLOOKUP($B196,'Data above guide'!$AP$6:$AX$93,G$1,FALSE),IFERROR(VLOOKUP($B196,'Data above guide'!$BC$6:$BK$13,G$1,FALSE),VLOOKUP($B196,'Data above guide'!$BP$6:$BX$9,G$1,FALSE))))))*100</f>
        <v>44.337959999999995</v>
      </c>
      <c r="H196" s="63">
        <f>IFERROR(VLOOKUP($B196,'Data above guide'!$A$6:$I$61,H$1,FALSE),IFERROR(VLOOKUP($B196,'Data above guide'!$O$6:$W$33,H$1,FALSE),IFERROR(VLOOKUP($B196,'Data above guide'!$AB$6:$AJ$181,H$1,FALSE),IFERROR(VLOOKUP($B196,'Data above guide'!$AP$6:$AX$93,H$1,FALSE),IFERROR(VLOOKUP($B196,'Data above guide'!$BC$6:$BK$13,H$1,FALSE),VLOOKUP($B196,'Data above guide'!$BP$6:$BX$9,H$1,FALSE))))))*100</f>
        <v>2.45926</v>
      </c>
      <c r="I196" s="63">
        <f>IFERROR(VLOOKUP($B196,'Data above guide'!$A$6:$I$61,I$1,FALSE),IFERROR(VLOOKUP($B196,'Data above guide'!$O$6:$W$33,I$1,FALSE),IFERROR(VLOOKUP($B196,'Data above guide'!$AB$6:$AJ$181,I$1,FALSE),IFERROR(VLOOKUP($B196,'Data above guide'!$AP$6:$AX$93,I$1,FALSE),IFERROR(VLOOKUP($B196,'Data above guide'!$BC$6:$BK$13,I$1,FALSE),VLOOKUP($B196,'Data above guide'!$BP$6:$BX$9,I$1,FALSE))))))*100</f>
        <v>39.517749999999999</v>
      </c>
      <c r="J196" s="63">
        <f>IFERROR(VLOOKUP($B196,'Data above guide'!$A$6:$I$61,J$1,FALSE),IFERROR(VLOOKUP($B196,'Data above guide'!$O$6:$W$33,J$1,FALSE),IFERROR(VLOOKUP($B196,'Data above guide'!$AB$6:$AJ$181,J$1,FALSE),IFERROR(VLOOKUP($B196,'Data above guide'!$AP$6:$AX$93,J$1,FALSE),IFERROR(VLOOKUP($B196,'Data above guide'!$BC$6:$BK$13,J$1,FALSE),VLOOKUP($B196,'Data above guide'!$BP$6:$BX$9,J$1,FALSE))))))*100</f>
        <v>49.158169999999998</v>
      </c>
      <c r="K196" s="63">
        <f t="shared" ref="K196:K259" si="41">J196-G196</f>
        <v>4.820210000000003</v>
      </c>
      <c r="L196" s="63">
        <f t="shared" ref="L196:L259" si="42">G196-I196</f>
        <v>4.8202099999999959</v>
      </c>
      <c r="O196" s="63">
        <f>'Data above guide'!AG298*100</f>
        <v>44.337959999999995</v>
      </c>
      <c r="P196" s="63">
        <f>'Data above guide'!AH298*100</f>
        <v>2.4590000000000001</v>
      </c>
      <c r="Q196" s="63">
        <f>'Data above guide'!AI298*100</f>
        <v>39.518329999999999</v>
      </c>
      <c r="R196" s="63">
        <f>'Data above guide'!AJ298*100</f>
        <v>49.157589999999999</v>
      </c>
      <c r="S196" s="63">
        <f t="shared" si="37"/>
        <v>4.8196300000000036</v>
      </c>
      <c r="T196" s="63">
        <f t="shared" si="38"/>
        <v>4.8196299999999965</v>
      </c>
      <c r="V196" s="70">
        <f t="shared" ref="V196:V259" si="43">G196-O196</f>
        <v>0</v>
      </c>
      <c r="W196" s="70">
        <f t="shared" ref="W196:W259" si="44">H196-P196</f>
        <v>2.5999999999992696E-4</v>
      </c>
      <c r="X196" s="70">
        <f t="shared" ref="X196:X259" si="45">I196-Q196</f>
        <v>-5.7999999999935881E-4</v>
      </c>
      <c r="Y196" s="70">
        <f t="shared" ref="Y196:Y259" si="46">J196-R196</f>
        <v>5.7999999999935881E-4</v>
      </c>
      <c r="Z196" s="70">
        <f t="shared" ref="Z196:Z259" si="47">K196-S196</f>
        <v>5.7999999999935881E-4</v>
      </c>
      <c r="AA196" s="70">
        <f t="shared" ref="AA196:AA259" si="48">L196-T196</f>
        <v>5.7999999999935881E-4</v>
      </c>
    </row>
    <row r="197" spans="1:27">
      <c r="A197" s="15" t="str">
        <f t="shared" si="39"/>
        <v>AboveG_2011-2015_45-64_Females_Vale of Glamorgan</v>
      </c>
      <c r="B197" s="15" t="str">
        <f t="shared" si="40"/>
        <v>Vale of Glamorgan_45-64_Females</v>
      </c>
      <c r="C197" s="15" t="s">
        <v>147</v>
      </c>
      <c r="D197" s="15" t="s">
        <v>50</v>
      </c>
      <c r="E197" s="15" t="s">
        <v>120</v>
      </c>
      <c r="F197" s="15" t="s">
        <v>77</v>
      </c>
      <c r="G197" s="63">
        <f>IFERROR(VLOOKUP($B197,'Data above guide'!$A$6:$I$61,G$1,FALSE),IFERROR(VLOOKUP($B197,'Data above guide'!$O$6:$W$33,G$1,FALSE),IFERROR(VLOOKUP($B197,'Data above guide'!$AB$6:$AJ$181,G$1,FALSE),IFERROR(VLOOKUP($B197,'Data above guide'!$AP$6:$AX$93,G$1,FALSE),IFERROR(VLOOKUP($B197,'Data above guide'!$BC$6:$BK$13,G$1,FALSE),VLOOKUP($B197,'Data above guide'!$BP$6:$BX$9,G$1,FALSE))))))*100</f>
        <v>46.269410000000001</v>
      </c>
      <c r="H197" s="63">
        <f>IFERROR(VLOOKUP($B197,'Data above guide'!$A$6:$I$61,H$1,FALSE),IFERROR(VLOOKUP($B197,'Data above guide'!$O$6:$W$33,H$1,FALSE),IFERROR(VLOOKUP($B197,'Data above guide'!$AB$6:$AJ$181,H$1,FALSE),IFERROR(VLOOKUP($B197,'Data above guide'!$AP$6:$AX$93,H$1,FALSE),IFERROR(VLOOKUP($B197,'Data above guide'!$BC$6:$BK$13,H$1,FALSE),VLOOKUP($B197,'Data above guide'!$BP$6:$BX$9,H$1,FALSE))))))*100</f>
        <v>2.17544</v>
      </c>
      <c r="I197" s="63">
        <f>IFERROR(VLOOKUP($B197,'Data above guide'!$A$6:$I$61,I$1,FALSE),IFERROR(VLOOKUP($B197,'Data above guide'!$O$6:$W$33,I$1,FALSE),IFERROR(VLOOKUP($B197,'Data above guide'!$AB$6:$AJ$181,I$1,FALSE),IFERROR(VLOOKUP($B197,'Data above guide'!$AP$6:$AX$93,I$1,FALSE),IFERROR(VLOOKUP($B197,'Data above guide'!$BC$6:$BK$13,I$1,FALSE),VLOOKUP($B197,'Data above guide'!$BP$6:$BX$9,I$1,FALSE))))))*100</f>
        <v>42.005499999999998</v>
      </c>
      <c r="J197" s="63">
        <f>IFERROR(VLOOKUP($B197,'Data above guide'!$A$6:$I$61,J$1,FALSE),IFERROR(VLOOKUP($B197,'Data above guide'!$O$6:$W$33,J$1,FALSE),IFERROR(VLOOKUP($B197,'Data above guide'!$AB$6:$AJ$181,J$1,FALSE),IFERROR(VLOOKUP($B197,'Data above guide'!$AP$6:$AX$93,J$1,FALSE),IFERROR(VLOOKUP($B197,'Data above guide'!$BC$6:$BK$13,J$1,FALSE),VLOOKUP($B197,'Data above guide'!$BP$6:$BX$9,J$1,FALSE))))))*100</f>
        <v>50.533329999999999</v>
      </c>
      <c r="K197" s="63">
        <f t="shared" si="41"/>
        <v>4.2639199999999988</v>
      </c>
      <c r="L197" s="63">
        <f t="shared" si="42"/>
        <v>4.2639100000000028</v>
      </c>
      <c r="O197" s="63">
        <f>'Data above guide'!AG299*100</f>
        <v>46.269410000000001</v>
      </c>
      <c r="P197" s="63">
        <f>'Data above guide'!AH299*100</f>
        <v>2.1752099999999999</v>
      </c>
      <c r="Q197" s="63">
        <f>'Data above guide'!AI299*100</f>
        <v>42.006009999999996</v>
      </c>
      <c r="R197" s="63">
        <f>'Data above guide'!AJ299*100</f>
        <v>50.532820000000001</v>
      </c>
      <c r="S197" s="63">
        <f t="shared" si="37"/>
        <v>4.2634100000000004</v>
      </c>
      <c r="T197" s="63">
        <f t="shared" si="38"/>
        <v>4.2634000000000043</v>
      </c>
      <c r="V197" s="70">
        <f t="shared" si="43"/>
        <v>0</v>
      </c>
      <c r="W197" s="70">
        <f t="shared" si="44"/>
        <v>2.3000000000017451E-4</v>
      </c>
      <c r="X197" s="70">
        <f t="shared" si="45"/>
        <v>-5.0999999999845613E-4</v>
      </c>
      <c r="Y197" s="70">
        <f t="shared" si="46"/>
        <v>5.0999999999845613E-4</v>
      </c>
      <c r="Z197" s="70">
        <f t="shared" si="47"/>
        <v>5.0999999999845613E-4</v>
      </c>
      <c r="AA197" s="70">
        <f t="shared" si="48"/>
        <v>5.0999999999845613E-4</v>
      </c>
    </row>
    <row r="198" spans="1:27">
      <c r="A198" s="15" t="str">
        <f t="shared" si="39"/>
        <v>AboveG_2011-2015_65+_Females_Vale of Glamorgan</v>
      </c>
      <c r="B198" s="15" t="str">
        <f t="shared" si="40"/>
        <v>Vale of Glamorgan_65+_Females</v>
      </c>
      <c r="C198" s="15" t="s">
        <v>147</v>
      </c>
      <c r="D198" s="15" t="s">
        <v>43</v>
      </c>
      <c r="E198" s="15" t="s">
        <v>120</v>
      </c>
      <c r="F198" s="15" t="s">
        <v>77</v>
      </c>
      <c r="G198" s="63">
        <f>IFERROR(VLOOKUP($B198,'Data above guide'!$A$6:$I$61,G$1,FALSE),IFERROR(VLOOKUP($B198,'Data above guide'!$O$6:$W$33,G$1,FALSE),IFERROR(VLOOKUP($B198,'Data above guide'!$AB$6:$AJ$181,G$1,FALSE),IFERROR(VLOOKUP($B198,'Data above guide'!$AP$6:$AX$93,G$1,FALSE),IFERROR(VLOOKUP($B198,'Data above guide'!$BC$6:$BK$13,G$1,FALSE),VLOOKUP($B198,'Data above guide'!$BP$6:$BX$9,G$1,FALSE))))))*100</f>
        <v>23.128070000000001</v>
      </c>
      <c r="H198" s="63">
        <f>IFERROR(VLOOKUP($B198,'Data above guide'!$A$6:$I$61,H$1,FALSE),IFERROR(VLOOKUP($B198,'Data above guide'!$O$6:$W$33,H$1,FALSE),IFERROR(VLOOKUP($B198,'Data above guide'!$AB$6:$AJ$181,H$1,FALSE),IFERROR(VLOOKUP($B198,'Data above guide'!$AP$6:$AX$93,H$1,FALSE),IFERROR(VLOOKUP($B198,'Data above guide'!$BC$6:$BK$13,H$1,FALSE),VLOOKUP($B198,'Data above guide'!$BP$6:$BX$9,H$1,FALSE))))))*100</f>
        <v>1.8843999999999999</v>
      </c>
      <c r="I198" s="63">
        <f>IFERROR(VLOOKUP($B198,'Data above guide'!$A$6:$I$61,I$1,FALSE),IFERROR(VLOOKUP($B198,'Data above guide'!$O$6:$W$33,I$1,FALSE),IFERROR(VLOOKUP($B198,'Data above guide'!$AB$6:$AJ$181,I$1,FALSE),IFERROR(VLOOKUP($B198,'Data above guide'!$AP$6:$AX$93,I$1,FALSE),IFERROR(VLOOKUP($B198,'Data above guide'!$BC$6:$BK$13,I$1,FALSE),VLOOKUP($B198,'Data above guide'!$BP$6:$BX$9,I$1,FALSE))))))*100</f>
        <v>19.4346</v>
      </c>
      <c r="J198" s="63">
        <f>IFERROR(VLOOKUP($B198,'Data above guide'!$A$6:$I$61,J$1,FALSE),IFERROR(VLOOKUP($B198,'Data above guide'!$O$6:$W$33,J$1,FALSE),IFERROR(VLOOKUP($B198,'Data above guide'!$AB$6:$AJ$181,J$1,FALSE),IFERROR(VLOOKUP($B198,'Data above guide'!$AP$6:$AX$93,J$1,FALSE),IFERROR(VLOOKUP($B198,'Data above guide'!$BC$6:$BK$13,J$1,FALSE),VLOOKUP($B198,'Data above guide'!$BP$6:$BX$9,J$1,FALSE))))))*100</f>
        <v>26.821539999999999</v>
      </c>
      <c r="K198" s="63">
        <f t="shared" si="41"/>
        <v>3.6934699999999978</v>
      </c>
      <c r="L198" s="63">
        <f t="shared" si="42"/>
        <v>3.6934700000000014</v>
      </c>
      <c r="O198" s="63">
        <f>'Data above guide'!AG300*100</f>
        <v>23.128070000000001</v>
      </c>
      <c r="P198" s="63">
        <f>'Data above guide'!AH300*100</f>
        <v>1.8842000000000001</v>
      </c>
      <c r="Q198" s="63">
        <f>'Data above guide'!AI300*100</f>
        <v>19.435040000000001</v>
      </c>
      <c r="R198" s="63">
        <f>'Data above guide'!AJ300*100</f>
        <v>26.821099999999998</v>
      </c>
      <c r="S198" s="63">
        <f t="shared" si="37"/>
        <v>3.6930299999999967</v>
      </c>
      <c r="T198" s="63">
        <f t="shared" si="38"/>
        <v>3.6930300000000003</v>
      </c>
      <c r="V198" s="70">
        <f t="shared" si="43"/>
        <v>0</v>
      </c>
      <c r="W198" s="70">
        <f t="shared" si="44"/>
        <v>1.9999999999975593E-4</v>
      </c>
      <c r="X198" s="70">
        <f t="shared" si="45"/>
        <v>-4.4000000000110617E-4</v>
      </c>
      <c r="Y198" s="70">
        <f t="shared" si="46"/>
        <v>4.4000000000110617E-4</v>
      </c>
      <c r="Z198" s="70">
        <f t="shared" si="47"/>
        <v>4.4000000000110617E-4</v>
      </c>
      <c r="AA198" s="70">
        <f t="shared" si="48"/>
        <v>4.4000000000110617E-4</v>
      </c>
    </row>
    <row r="199" spans="1:27">
      <c r="A199" s="15" t="str">
        <f t="shared" si="39"/>
        <v>AboveG_2011-2015_16-24_Males_Cardiff</v>
      </c>
      <c r="B199" s="15" t="str">
        <f t="shared" si="40"/>
        <v>Cardiff_16-24_Males</v>
      </c>
      <c r="C199" s="15" t="s">
        <v>13</v>
      </c>
      <c r="D199" s="15" t="s">
        <v>48</v>
      </c>
      <c r="E199" s="15" t="s">
        <v>21</v>
      </c>
      <c r="F199" s="15" t="s">
        <v>77</v>
      </c>
      <c r="G199" s="63">
        <f>IFERROR(VLOOKUP($B199,'Data above guide'!$A$6:$I$61,G$1,FALSE),IFERROR(VLOOKUP($B199,'Data above guide'!$O$6:$W$33,G$1,FALSE),IFERROR(VLOOKUP($B199,'Data above guide'!$AB$6:$AJ$181,G$1,FALSE),IFERROR(VLOOKUP($B199,'Data above guide'!$AP$6:$AX$93,G$1,FALSE),IFERROR(VLOOKUP($B199,'Data above guide'!$BC$6:$BK$13,G$1,FALSE),VLOOKUP($B199,'Data above guide'!$BP$6:$BX$9,G$1,FALSE))))))*100</f>
        <v>37.587350000000001</v>
      </c>
      <c r="H199" s="63">
        <f>IFERROR(VLOOKUP($B199,'Data above guide'!$A$6:$I$61,H$1,FALSE),IFERROR(VLOOKUP($B199,'Data above guide'!$O$6:$W$33,H$1,FALSE),IFERROR(VLOOKUP($B199,'Data above guide'!$AB$6:$AJ$181,H$1,FALSE),IFERROR(VLOOKUP($B199,'Data above guide'!$AP$6:$AX$93,H$1,FALSE),IFERROR(VLOOKUP($B199,'Data above guide'!$BC$6:$BK$13,H$1,FALSE),VLOOKUP($B199,'Data above guide'!$BP$6:$BX$9,H$1,FALSE))))))*100</f>
        <v>3.2620999999999998</v>
      </c>
      <c r="I199" s="63">
        <f>IFERROR(VLOOKUP($B199,'Data above guide'!$A$6:$I$61,I$1,FALSE),IFERROR(VLOOKUP($B199,'Data above guide'!$O$6:$W$33,I$1,FALSE),IFERROR(VLOOKUP($B199,'Data above guide'!$AB$6:$AJ$181,I$1,FALSE),IFERROR(VLOOKUP($B199,'Data above guide'!$AP$6:$AX$93,I$1,FALSE),IFERROR(VLOOKUP($B199,'Data above guide'!$BC$6:$BK$13,I$1,FALSE),VLOOKUP($B199,'Data above guide'!$BP$6:$BX$9,I$1,FALSE))))))*100</f>
        <v>31.193569999999998</v>
      </c>
      <c r="J199" s="63">
        <f>IFERROR(VLOOKUP($B199,'Data above guide'!$A$6:$I$61,J$1,FALSE),IFERROR(VLOOKUP($B199,'Data above guide'!$O$6:$W$33,J$1,FALSE),IFERROR(VLOOKUP($B199,'Data above guide'!$AB$6:$AJ$181,J$1,FALSE),IFERROR(VLOOKUP($B199,'Data above guide'!$AP$6:$AX$93,J$1,FALSE),IFERROR(VLOOKUP($B199,'Data above guide'!$BC$6:$BK$13,J$1,FALSE),VLOOKUP($B199,'Data above guide'!$BP$6:$BX$9,J$1,FALSE))))))*100</f>
        <v>43.98113</v>
      </c>
      <c r="K199" s="63">
        <f t="shared" si="41"/>
        <v>6.3937799999999996</v>
      </c>
      <c r="L199" s="63">
        <f t="shared" si="42"/>
        <v>6.3937800000000031</v>
      </c>
      <c r="O199" s="63">
        <f>'Data above guide'!AG301*100</f>
        <v>37.587350000000001</v>
      </c>
      <c r="P199" s="63">
        <f>'Data above guide'!AH301*100</f>
        <v>3.26187</v>
      </c>
      <c r="Q199" s="63">
        <f>'Data above guide'!AI301*100</f>
        <v>31.194080000000003</v>
      </c>
      <c r="R199" s="63">
        <f>'Data above guide'!AJ301*100</f>
        <v>43.980619999999995</v>
      </c>
      <c r="S199" s="63">
        <f t="shared" si="37"/>
        <v>6.393269999999994</v>
      </c>
      <c r="T199" s="63">
        <f t="shared" si="38"/>
        <v>6.3932699999999976</v>
      </c>
      <c r="V199" s="70">
        <f t="shared" si="43"/>
        <v>0</v>
      </c>
      <c r="W199" s="70">
        <f t="shared" si="44"/>
        <v>2.2999999999973042E-4</v>
      </c>
      <c r="X199" s="70">
        <f t="shared" si="45"/>
        <v>-5.1000000000556156E-4</v>
      </c>
      <c r="Y199" s="70">
        <f t="shared" si="46"/>
        <v>5.1000000000556156E-4</v>
      </c>
      <c r="Z199" s="70">
        <f t="shared" si="47"/>
        <v>5.1000000000556156E-4</v>
      </c>
      <c r="AA199" s="70">
        <f t="shared" si="48"/>
        <v>5.1000000000556156E-4</v>
      </c>
    </row>
    <row r="200" spans="1:27">
      <c r="A200" s="15" t="str">
        <f t="shared" si="39"/>
        <v>AboveG_2011-2015_25-44_Males_Cardiff</v>
      </c>
      <c r="B200" s="15" t="str">
        <f t="shared" si="40"/>
        <v>Cardiff_25-44_Males</v>
      </c>
      <c r="C200" s="15" t="s">
        <v>13</v>
      </c>
      <c r="D200" s="15" t="s">
        <v>49</v>
      </c>
      <c r="E200" s="15" t="s">
        <v>21</v>
      </c>
      <c r="F200" s="15" t="s">
        <v>77</v>
      </c>
      <c r="G200" s="63">
        <f>IFERROR(VLOOKUP($B200,'Data above guide'!$A$6:$I$61,G$1,FALSE),IFERROR(VLOOKUP($B200,'Data above guide'!$O$6:$W$33,G$1,FALSE),IFERROR(VLOOKUP($B200,'Data above guide'!$AB$6:$AJ$181,G$1,FALSE),IFERROR(VLOOKUP($B200,'Data above guide'!$AP$6:$AX$93,G$1,FALSE),IFERROR(VLOOKUP($B200,'Data above guide'!$BC$6:$BK$13,G$1,FALSE),VLOOKUP($B200,'Data above guide'!$BP$6:$BX$9,G$1,FALSE))))))*100</f>
        <v>50.023989999999998</v>
      </c>
      <c r="H200" s="63">
        <f>IFERROR(VLOOKUP($B200,'Data above guide'!$A$6:$I$61,H$1,FALSE),IFERROR(VLOOKUP($B200,'Data above guide'!$O$6:$W$33,H$1,FALSE),IFERROR(VLOOKUP($B200,'Data above guide'!$AB$6:$AJ$181,H$1,FALSE),IFERROR(VLOOKUP($B200,'Data above guide'!$AP$6:$AX$93,H$1,FALSE),IFERROR(VLOOKUP($B200,'Data above guide'!$BC$6:$BK$13,H$1,FALSE),VLOOKUP($B200,'Data above guide'!$BP$6:$BX$9,H$1,FALSE))))))*100</f>
        <v>1.9298099999999998</v>
      </c>
      <c r="I200" s="63">
        <f>IFERROR(VLOOKUP($B200,'Data above guide'!$A$6:$I$61,I$1,FALSE),IFERROR(VLOOKUP($B200,'Data above guide'!$O$6:$W$33,I$1,FALSE),IFERROR(VLOOKUP($B200,'Data above guide'!$AB$6:$AJ$181,I$1,FALSE),IFERROR(VLOOKUP($B200,'Data above guide'!$AP$6:$AX$93,I$1,FALSE),IFERROR(VLOOKUP($B200,'Data above guide'!$BC$6:$BK$13,I$1,FALSE),VLOOKUP($B200,'Data above guide'!$BP$6:$BX$9,I$1,FALSE))))))*100</f>
        <v>46.241520000000001</v>
      </c>
      <c r="J200" s="63">
        <f>IFERROR(VLOOKUP($B200,'Data above guide'!$A$6:$I$61,J$1,FALSE),IFERROR(VLOOKUP($B200,'Data above guide'!$O$6:$W$33,J$1,FALSE),IFERROR(VLOOKUP($B200,'Data above guide'!$AB$6:$AJ$181,J$1,FALSE),IFERROR(VLOOKUP($B200,'Data above guide'!$AP$6:$AX$93,J$1,FALSE),IFERROR(VLOOKUP($B200,'Data above guide'!$BC$6:$BK$13,J$1,FALSE),VLOOKUP($B200,'Data above guide'!$BP$6:$BX$9,J$1,FALSE))))))*100</f>
        <v>53.806449999999998</v>
      </c>
      <c r="K200" s="63">
        <f t="shared" si="41"/>
        <v>3.7824600000000004</v>
      </c>
      <c r="L200" s="63">
        <f t="shared" si="42"/>
        <v>3.7824699999999964</v>
      </c>
      <c r="O200" s="63">
        <f>'Data above guide'!AG302*100</f>
        <v>50.023989999999998</v>
      </c>
      <c r="P200" s="63">
        <f>'Data above guide'!AH302*100</f>
        <v>1.9296799999999998</v>
      </c>
      <c r="Q200" s="63">
        <f>'Data above guide'!AI302*100</f>
        <v>46.241819999999997</v>
      </c>
      <c r="R200" s="63">
        <f>'Data above guide'!AJ302*100</f>
        <v>53.806149999999995</v>
      </c>
      <c r="S200" s="63">
        <f t="shared" si="37"/>
        <v>3.7821599999999975</v>
      </c>
      <c r="T200" s="63">
        <f t="shared" si="38"/>
        <v>3.7821700000000007</v>
      </c>
      <c r="V200" s="70">
        <f t="shared" si="43"/>
        <v>0</v>
      </c>
      <c r="W200" s="70">
        <f t="shared" si="44"/>
        <v>1.2999999999996348E-4</v>
      </c>
      <c r="X200" s="70">
        <f t="shared" si="45"/>
        <v>-2.9999999999574811E-4</v>
      </c>
      <c r="Y200" s="70">
        <f t="shared" si="46"/>
        <v>3.0000000000285354E-4</v>
      </c>
      <c r="Z200" s="70">
        <f t="shared" si="47"/>
        <v>3.0000000000285354E-4</v>
      </c>
      <c r="AA200" s="70">
        <f t="shared" si="48"/>
        <v>2.9999999999574811E-4</v>
      </c>
    </row>
    <row r="201" spans="1:27">
      <c r="A201" s="15" t="str">
        <f t="shared" si="39"/>
        <v>AboveG_2011-2015_45-64_Males_Cardiff</v>
      </c>
      <c r="B201" s="15" t="str">
        <f t="shared" si="40"/>
        <v>Cardiff_45-64_Males</v>
      </c>
      <c r="C201" s="15" t="s">
        <v>13</v>
      </c>
      <c r="D201" s="15" t="s">
        <v>50</v>
      </c>
      <c r="E201" s="15" t="s">
        <v>21</v>
      </c>
      <c r="F201" s="15" t="s">
        <v>77</v>
      </c>
      <c r="G201" s="63">
        <f>IFERROR(VLOOKUP($B201,'Data above guide'!$A$6:$I$61,G$1,FALSE),IFERROR(VLOOKUP($B201,'Data above guide'!$O$6:$W$33,G$1,FALSE),IFERROR(VLOOKUP($B201,'Data above guide'!$AB$6:$AJ$181,G$1,FALSE),IFERROR(VLOOKUP($B201,'Data above guide'!$AP$6:$AX$93,G$1,FALSE),IFERROR(VLOOKUP($B201,'Data above guide'!$BC$6:$BK$13,G$1,FALSE),VLOOKUP($B201,'Data above guide'!$BP$6:$BX$9,G$1,FALSE))))))*100</f>
        <v>55.707989999999995</v>
      </c>
      <c r="H201" s="63">
        <f>IFERROR(VLOOKUP($B201,'Data above guide'!$A$6:$I$61,H$1,FALSE),IFERROR(VLOOKUP($B201,'Data above guide'!$O$6:$W$33,H$1,FALSE),IFERROR(VLOOKUP($B201,'Data above guide'!$AB$6:$AJ$181,H$1,FALSE),IFERROR(VLOOKUP($B201,'Data above guide'!$AP$6:$AX$93,H$1,FALSE),IFERROR(VLOOKUP($B201,'Data above guide'!$BC$6:$BK$13,H$1,FALSE),VLOOKUP($B201,'Data above guide'!$BP$6:$BX$9,H$1,FALSE))))))*100</f>
        <v>1.96716</v>
      </c>
      <c r="I201" s="63">
        <f>IFERROR(VLOOKUP($B201,'Data above guide'!$A$6:$I$61,I$1,FALSE),IFERROR(VLOOKUP($B201,'Data above guide'!$O$6:$W$33,I$1,FALSE),IFERROR(VLOOKUP($B201,'Data above guide'!$AB$6:$AJ$181,I$1,FALSE),IFERROR(VLOOKUP($B201,'Data above guide'!$AP$6:$AX$93,I$1,FALSE),IFERROR(VLOOKUP($B201,'Data above guide'!$BC$6:$BK$13,I$1,FALSE),VLOOKUP($B201,'Data above guide'!$BP$6:$BX$9,I$1,FALSE))))))*100</f>
        <v>51.852319999999999</v>
      </c>
      <c r="J201" s="63">
        <f>IFERROR(VLOOKUP($B201,'Data above guide'!$A$6:$I$61,J$1,FALSE),IFERROR(VLOOKUP($B201,'Data above guide'!$O$6:$W$33,J$1,FALSE),IFERROR(VLOOKUP($B201,'Data above guide'!$AB$6:$AJ$181,J$1,FALSE),IFERROR(VLOOKUP($B201,'Data above guide'!$AP$6:$AX$93,J$1,FALSE),IFERROR(VLOOKUP($B201,'Data above guide'!$BC$6:$BK$13,J$1,FALSE),VLOOKUP($B201,'Data above guide'!$BP$6:$BX$9,J$1,FALSE))))))*100</f>
        <v>59.563659999999999</v>
      </c>
      <c r="K201" s="63">
        <f t="shared" si="41"/>
        <v>3.8556700000000035</v>
      </c>
      <c r="L201" s="63">
        <f t="shared" si="42"/>
        <v>3.8556699999999964</v>
      </c>
      <c r="O201" s="63">
        <f>'Data above guide'!AG303*100</f>
        <v>55.707989999999995</v>
      </c>
      <c r="P201" s="63">
        <f>'Data above guide'!AH303*100</f>
        <v>1.9670199999999998</v>
      </c>
      <c r="Q201" s="63">
        <f>'Data above guide'!AI303*100</f>
        <v>51.852629999999998</v>
      </c>
      <c r="R201" s="63">
        <f>'Data above guide'!AJ303*100</f>
        <v>59.563350000000007</v>
      </c>
      <c r="S201" s="63">
        <f t="shared" si="37"/>
        <v>3.8553600000000117</v>
      </c>
      <c r="T201" s="63">
        <f t="shared" si="38"/>
        <v>3.8553599999999975</v>
      </c>
      <c r="V201" s="70">
        <f t="shared" si="43"/>
        <v>0</v>
      </c>
      <c r="W201" s="70">
        <f t="shared" si="44"/>
        <v>1.4000000000025103E-4</v>
      </c>
      <c r="X201" s="70">
        <f t="shared" si="45"/>
        <v>-3.0999999999892225E-4</v>
      </c>
      <c r="Y201" s="70">
        <f t="shared" si="46"/>
        <v>3.0999999999181682E-4</v>
      </c>
      <c r="Z201" s="70">
        <f t="shared" si="47"/>
        <v>3.0999999999181682E-4</v>
      </c>
      <c r="AA201" s="70">
        <f t="shared" si="48"/>
        <v>3.0999999999892225E-4</v>
      </c>
    </row>
    <row r="202" spans="1:27">
      <c r="A202" s="15" t="str">
        <f t="shared" si="39"/>
        <v>AboveG_2011-2015_65+_Males_Cardiff</v>
      </c>
      <c r="B202" s="15" t="str">
        <f t="shared" si="40"/>
        <v>Cardiff_65+_Males</v>
      </c>
      <c r="C202" s="15" t="s">
        <v>13</v>
      </c>
      <c r="D202" s="15" t="s">
        <v>43</v>
      </c>
      <c r="E202" s="15" t="s">
        <v>21</v>
      </c>
      <c r="F202" s="15" t="s">
        <v>77</v>
      </c>
      <c r="G202" s="63">
        <f>IFERROR(VLOOKUP($B202,'Data above guide'!$A$6:$I$61,G$1,FALSE),IFERROR(VLOOKUP($B202,'Data above guide'!$O$6:$W$33,G$1,FALSE),IFERROR(VLOOKUP($B202,'Data above guide'!$AB$6:$AJ$181,G$1,FALSE),IFERROR(VLOOKUP($B202,'Data above guide'!$AP$6:$AX$93,G$1,FALSE),IFERROR(VLOOKUP($B202,'Data above guide'!$BC$6:$BK$13,G$1,FALSE),VLOOKUP($B202,'Data above guide'!$BP$6:$BX$9,G$1,FALSE))))))*100</f>
        <v>35.550599999999996</v>
      </c>
      <c r="H202" s="63">
        <f>IFERROR(VLOOKUP($B202,'Data above guide'!$A$6:$I$61,H$1,FALSE),IFERROR(VLOOKUP($B202,'Data above guide'!$O$6:$W$33,H$1,FALSE),IFERROR(VLOOKUP($B202,'Data above guide'!$AB$6:$AJ$181,H$1,FALSE),IFERROR(VLOOKUP($B202,'Data above guide'!$AP$6:$AX$93,H$1,FALSE),IFERROR(VLOOKUP($B202,'Data above guide'!$BC$6:$BK$13,H$1,FALSE),VLOOKUP($B202,'Data above guide'!$BP$6:$BX$9,H$1,FALSE))))))*100</f>
        <v>2.1991799999999997</v>
      </c>
      <c r="I202" s="63">
        <f>IFERROR(VLOOKUP($B202,'Data above guide'!$A$6:$I$61,I$1,FALSE),IFERROR(VLOOKUP($B202,'Data above guide'!$O$6:$W$33,I$1,FALSE),IFERROR(VLOOKUP($B202,'Data above guide'!$AB$6:$AJ$181,I$1,FALSE),IFERROR(VLOOKUP($B202,'Data above guide'!$AP$6:$AX$93,I$1,FALSE),IFERROR(VLOOKUP($B202,'Data above guide'!$BC$6:$BK$13,I$1,FALSE),VLOOKUP($B202,'Data above guide'!$BP$6:$BX$9,I$1,FALSE))))))*100</f>
        <v>31.240159999999999</v>
      </c>
      <c r="J202" s="63">
        <f>IFERROR(VLOOKUP($B202,'Data above guide'!$A$6:$I$61,J$1,FALSE),IFERROR(VLOOKUP($B202,'Data above guide'!$O$6:$W$33,J$1,FALSE),IFERROR(VLOOKUP($B202,'Data above guide'!$AB$6:$AJ$181,J$1,FALSE),IFERROR(VLOOKUP($B202,'Data above guide'!$AP$6:$AX$93,J$1,FALSE),IFERROR(VLOOKUP($B202,'Data above guide'!$BC$6:$BK$13,J$1,FALSE),VLOOKUP($B202,'Data above guide'!$BP$6:$BX$9,J$1,FALSE))))))*100</f>
        <v>39.861039999999996</v>
      </c>
      <c r="K202" s="63">
        <f t="shared" si="41"/>
        <v>4.3104399999999998</v>
      </c>
      <c r="L202" s="63">
        <f t="shared" si="42"/>
        <v>4.3104399999999963</v>
      </c>
      <c r="O202" s="63">
        <f>'Data above guide'!AG304*100</f>
        <v>35.550599999999996</v>
      </c>
      <c r="P202" s="63">
        <f>'Data above guide'!AH304*100</f>
        <v>2.19903</v>
      </c>
      <c r="Q202" s="63">
        <f>'Data above guide'!AI304*100</f>
        <v>31.240499999999997</v>
      </c>
      <c r="R202" s="63">
        <f>'Data above guide'!AJ304*100</f>
        <v>39.860700000000001</v>
      </c>
      <c r="S202" s="63">
        <f t="shared" si="37"/>
        <v>4.3101000000000056</v>
      </c>
      <c r="T202" s="63">
        <f t="shared" si="38"/>
        <v>4.3100999999999985</v>
      </c>
      <c r="V202" s="70">
        <f t="shared" si="43"/>
        <v>0</v>
      </c>
      <c r="W202" s="70">
        <f t="shared" si="44"/>
        <v>1.4999999999965041E-4</v>
      </c>
      <c r="X202" s="70">
        <f t="shared" si="45"/>
        <v>-3.3999999999778652E-4</v>
      </c>
      <c r="Y202" s="70">
        <f t="shared" si="46"/>
        <v>3.399999999942338E-4</v>
      </c>
      <c r="Z202" s="70">
        <f t="shared" si="47"/>
        <v>3.399999999942338E-4</v>
      </c>
      <c r="AA202" s="70">
        <f t="shared" si="48"/>
        <v>3.3999999999778652E-4</v>
      </c>
    </row>
    <row r="203" spans="1:27">
      <c r="A203" s="15" t="str">
        <f t="shared" si="39"/>
        <v>AboveG_2011-2015_16-24_Females_Cardiff</v>
      </c>
      <c r="B203" s="15" t="str">
        <f t="shared" si="40"/>
        <v>Cardiff_16-24_Females</v>
      </c>
      <c r="C203" s="15" t="s">
        <v>13</v>
      </c>
      <c r="D203" s="15" t="s">
        <v>48</v>
      </c>
      <c r="E203" s="15" t="s">
        <v>120</v>
      </c>
      <c r="F203" s="15" t="s">
        <v>77</v>
      </c>
      <c r="G203" s="63">
        <f>IFERROR(VLOOKUP($B203,'Data above guide'!$A$6:$I$61,G$1,FALSE),IFERROR(VLOOKUP($B203,'Data above guide'!$O$6:$W$33,G$1,FALSE),IFERROR(VLOOKUP($B203,'Data above guide'!$AB$6:$AJ$181,G$1,FALSE),IFERROR(VLOOKUP($B203,'Data above guide'!$AP$6:$AX$93,G$1,FALSE),IFERROR(VLOOKUP($B203,'Data above guide'!$BC$6:$BK$13,G$1,FALSE),VLOOKUP($B203,'Data above guide'!$BP$6:$BX$9,G$1,FALSE))))))*100</f>
        <v>40.514679999999998</v>
      </c>
      <c r="H203" s="63">
        <f>IFERROR(VLOOKUP($B203,'Data above guide'!$A$6:$I$61,H$1,FALSE),IFERROR(VLOOKUP($B203,'Data above guide'!$O$6:$W$33,H$1,FALSE),IFERROR(VLOOKUP($B203,'Data above guide'!$AB$6:$AJ$181,H$1,FALSE),IFERROR(VLOOKUP($B203,'Data above guide'!$AP$6:$AX$93,H$1,FALSE),IFERROR(VLOOKUP($B203,'Data above guide'!$BC$6:$BK$13,H$1,FALSE),VLOOKUP($B203,'Data above guide'!$BP$6:$BX$9,H$1,FALSE))))))*100</f>
        <v>3.1890300000000003</v>
      </c>
      <c r="I203" s="63">
        <f>IFERROR(VLOOKUP($B203,'Data above guide'!$A$6:$I$61,I$1,FALSE),IFERROR(VLOOKUP($B203,'Data above guide'!$O$6:$W$33,I$1,FALSE),IFERROR(VLOOKUP($B203,'Data above guide'!$AB$6:$AJ$181,I$1,FALSE),IFERROR(VLOOKUP($B203,'Data above guide'!$AP$6:$AX$93,I$1,FALSE),IFERROR(VLOOKUP($B203,'Data above guide'!$BC$6:$BK$13,I$1,FALSE),VLOOKUP($B203,'Data above guide'!$BP$6:$BX$9,I$1,FALSE))))))*100</f>
        <v>34.264109999999995</v>
      </c>
      <c r="J203" s="63">
        <f>IFERROR(VLOOKUP($B203,'Data above guide'!$A$6:$I$61,J$1,FALSE),IFERROR(VLOOKUP($B203,'Data above guide'!$O$6:$W$33,J$1,FALSE),IFERROR(VLOOKUP($B203,'Data above guide'!$AB$6:$AJ$181,J$1,FALSE),IFERROR(VLOOKUP($B203,'Data above guide'!$AP$6:$AX$93,J$1,FALSE),IFERROR(VLOOKUP($B203,'Data above guide'!$BC$6:$BK$13,J$1,FALSE),VLOOKUP($B203,'Data above guide'!$BP$6:$BX$9,J$1,FALSE))))))*100</f>
        <v>46.765250000000002</v>
      </c>
      <c r="K203" s="63">
        <f t="shared" si="41"/>
        <v>6.2505700000000033</v>
      </c>
      <c r="L203" s="63">
        <f t="shared" si="42"/>
        <v>6.2505700000000033</v>
      </c>
      <c r="O203" s="63">
        <f>'Data above guide'!AG305*100</f>
        <v>40.514679999999998</v>
      </c>
      <c r="P203" s="63">
        <f>'Data above guide'!AH305*100</f>
        <v>3.1888100000000001</v>
      </c>
      <c r="Q203" s="63">
        <f>'Data above guide'!AI305*100</f>
        <v>34.264609999999998</v>
      </c>
      <c r="R203" s="63">
        <f>'Data above guide'!AJ305*100</f>
        <v>46.764749999999999</v>
      </c>
      <c r="S203" s="63">
        <f t="shared" si="37"/>
        <v>6.2500700000000009</v>
      </c>
      <c r="T203" s="63">
        <f t="shared" si="38"/>
        <v>6.2500700000000009</v>
      </c>
      <c r="V203" s="70">
        <f t="shared" si="43"/>
        <v>0</v>
      </c>
      <c r="W203" s="70">
        <f t="shared" si="44"/>
        <v>2.20000000000109E-4</v>
      </c>
      <c r="X203" s="70">
        <f t="shared" si="45"/>
        <v>-5.0000000000238742E-4</v>
      </c>
      <c r="Y203" s="70">
        <f t="shared" si="46"/>
        <v>5.0000000000238742E-4</v>
      </c>
      <c r="Z203" s="70">
        <f t="shared" si="47"/>
        <v>5.0000000000238742E-4</v>
      </c>
      <c r="AA203" s="70">
        <f t="shared" si="48"/>
        <v>5.0000000000238742E-4</v>
      </c>
    </row>
    <row r="204" spans="1:27">
      <c r="A204" s="15" t="str">
        <f t="shared" si="39"/>
        <v>AboveG_2011-2015_25-44_Females_Cardiff</v>
      </c>
      <c r="B204" s="15" t="str">
        <f t="shared" si="40"/>
        <v>Cardiff_25-44_Females</v>
      </c>
      <c r="C204" s="15" t="s">
        <v>13</v>
      </c>
      <c r="D204" s="15" t="s">
        <v>49</v>
      </c>
      <c r="E204" s="15" t="s">
        <v>120</v>
      </c>
      <c r="F204" s="15" t="s">
        <v>77</v>
      </c>
      <c r="G204" s="63">
        <f>IFERROR(VLOOKUP($B204,'Data above guide'!$A$6:$I$61,G$1,FALSE),IFERROR(VLOOKUP($B204,'Data above guide'!$O$6:$W$33,G$1,FALSE),IFERROR(VLOOKUP($B204,'Data above guide'!$AB$6:$AJ$181,G$1,FALSE),IFERROR(VLOOKUP($B204,'Data above guide'!$AP$6:$AX$93,G$1,FALSE),IFERROR(VLOOKUP($B204,'Data above guide'!$BC$6:$BK$13,G$1,FALSE),VLOOKUP($B204,'Data above guide'!$BP$6:$BX$9,G$1,FALSE))))))*100</f>
        <v>43.230760000000004</v>
      </c>
      <c r="H204" s="63">
        <f>IFERROR(VLOOKUP($B204,'Data above guide'!$A$6:$I$61,H$1,FALSE),IFERROR(VLOOKUP($B204,'Data above guide'!$O$6:$W$33,H$1,FALSE),IFERROR(VLOOKUP($B204,'Data above guide'!$AB$6:$AJ$181,H$1,FALSE),IFERROR(VLOOKUP($B204,'Data above guide'!$AP$6:$AX$93,H$1,FALSE),IFERROR(VLOOKUP($B204,'Data above guide'!$BC$6:$BK$13,H$1,FALSE),VLOOKUP($B204,'Data above guide'!$BP$6:$BX$9,H$1,FALSE))))))*100</f>
        <v>1.6769099999999999</v>
      </c>
      <c r="I204" s="63">
        <f>IFERROR(VLOOKUP($B204,'Data above guide'!$A$6:$I$61,I$1,FALSE),IFERROR(VLOOKUP($B204,'Data above guide'!$O$6:$W$33,I$1,FALSE),IFERROR(VLOOKUP($B204,'Data above guide'!$AB$6:$AJ$181,I$1,FALSE),IFERROR(VLOOKUP($B204,'Data above guide'!$AP$6:$AX$93,I$1,FALSE),IFERROR(VLOOKUP($B204,'Data above guide'!$BC$6:$BK$13,I$1,FALSE),VLOOKUP($B204,'Data above guide'!$BP$6:$BX$9,I$1,FALSE))))))*100</f>
        <v>39.94397</v>
      </c>
      <c r="J204" s="63">
        <f>IFERROR(VLOOKUP($B204,'Data above guide'!$A$6:$I$61,J$1,FALSE),IFERROR(VLOOKUP($B204,'Data above guide'!$O$6:$W$33,J$1,FALSE),IFERROR(VLOOKUP($B204,'Data above guide'!$AB$6:$AJ$181,J$1,FALSE),IFERROR(VLOOKUP($B204,'Data above guide'!$AP$6:$AX$93,J$1,FALSE),IFERROR(VLOOKUP($B204,'Data above guide'!$BC$6:$BK$13,J$1,FALSE),VLOOKUP($B204,'Data above guide'!$BP$6:$BX$9,J$1,FALSE))))))*100</f>
        <v>46.51755</v>
      </c>
      <c r="K204" s="63">
        <f t="shared" si="41"/>
        <v>3.2867899999999963</v>
      </c>
      <c r="L204" s="63">
        <f t="shared" si="42"/>
        <v>3.2867900000000034</v>
      </c>
      <c r="O204" s="63">
        <f>'Data above guide'!AG306*100</f>
        <v>43.230760000000004</v>
      </c>
      <c r="P204" s="63">
        <f>'Data above guide'!AH306*100</f>
        <v>1.6768000000000001</v>
      </c>
      <c r="Q204" s="63">
        <f>'Data above guide'!AI306*100</f>
        <v>39.944240000000001</v>
      </c>
      <c r="R204" s="63">
        <f>'Data above guide'!AJ306*100</f>
        <v>46.51728</v>
      </c>
      <c r="S204" s="63">
        <f t="shared" si="37"/>
        <v>3.2865199999999959</v>
      </c>
      <c r="T204" s="63">
        <f t="shared" si="38"/>
        <v>3.286520000000003</v>
      </c>
      <c r="V204" s="70">
        <f t="shared" si="43"/>
        <v>0</v>
      </c>
      <c r="W204" s="70">
        <f t="shared" si="44"/>
        <v>1.0999999999983245E-4</v>
      </c>
      <c r="X204" s="70">
        <f t="shared" si="45"/>
        <v>-2.7000000000043656E-4</v>
      </c>
      <c r="Y204" s="70">
        <f t="shared" si="46"/>
        <v>2.7000000000043656E-4</v>
      </c>
      <c r="Z204" s="70">
        <f t="shared" si="47"/>
        <v>2.7000000000043656E-4</v>
      </c>
      <c r="AA204" s="70">
        <f t="shared" si="48"/>
        <v>2.7000000000043656E-4</v>
      </c>
    </row>
    <row r="205" spans="1:27">
      <c r="A205" s="15" t="str">
        <f t="shared" si="39"/>
        <v>AboveG_2011-2015_45-64_Females_Cardiff</v>
      </c>
      <c r="B205" s="15" t="str">
        <f t="shared" si="40"/>
        <v>Cardiff_45-64_Females</v>
      </c>
      <c r="C205" s="15" t="s">
        <v>13</v>
      </c>
      <c r="D205" s="15" t="s">
        <v>50</v>
      </c>
      <c r="E205" s="15" t="s">
        <v>120</v>
      </c>
      <c r="F205" s="15" t="s">
        <v>77</v>
      </c>
      <c r="G205" s="63">
        <f>IFERROR(VLOOKUP($B205,'Data above guide'!$A$6:$I$61,G$1,FALSE),IFERROR(VLOOKUP($B205,'Data above guide'!$O$6:$W$33,G$1,FALSE),IFERROR(VLOOKUP($B205,'Data above guide'!$AB$6:$AJ$181,G$1,FALSE),IFERROR(VLOOKUP($B205,'Data above guide'!$AP$6:$AX$93,G$1,FALSE),IFERROR(VLOOKUP($B205,'Data above guide'!$BC$6:$BK$13,G$1,FALSE),VLOOKUP($B205,'Data above guide'!$BP$6:$BX$9,G$1,FALSE))))))*100</f>
        <v>46.522639999999996</v>
      </c>
      <c r="H205" s="63">
        <f>IFERROR(VLOOKUP($B205,'Data above guide'!$A$6:$I$61,H$1,FALSE),IFERROR(VLOOKUP($B205,'Data above guide'!$O$6:$W$33,H$1,FALSE),IFERROR(VLOOKUP($B205,'Data above guide'!$AB$6:$AJ$181,H$1,FALSE),IFERROR(VLOOKUP($B205,'Data above guide'!$AP$6:$AX$93,H$1,FALSE),IFERROR(VLOOKUP($B205,'Data above guide'!$BC$6:$BK$13,H$1,FALSE),VLOOKUP($B205,'Data above guide'!$BP$6:$BX$9,H$1,FALSE))))))*100</f>
        <v>1.8199799999999999</v>
      </c>
      <c r="I205" s="63">
        <f>IFERROR(VLOOKUP($B205,'Data above guide'!$A$6:$I$61,I$1,FALSE),IFERROR(VLOOKUP($B205,'Data above guide'!$O$6:$W$33,I$1,FALSE),IFERROR(VLOOKUP($B205,'Data above guide'!$AB$6:$AJ$181,I$1,FALSE),IFERROR(VLOOKUP($B205,'Data above guide'!$AP$6:$AX$93,I$1,FALSE),IFERROR(VLOOKUP($B205,'Data above guide'!$BC$6:$BK$13,I$1,FALSE),VLOOKUP($B205,'Data above guide'!$BP$6:$BX$9,I$1,FALSE))))))*100</f>
        <v>42.95543</v>
      </c>
      <c r="J205" s="63">
        <f>IFERROR(VLOOKUP($B205,'Data above guide'!$A$6:$I$61,J$1,FALSE),IFERROR(VLOOKUP($B205,'Data above guide'!$O$6:$W$33,J$1,FALSE),IFERROR(VLOOKUP($B205,'Data above guide'!$AB$6:$AJ$181,J$1,FALSE),IFERROR(VLOOKUP($B205,'Data above guide'!$AP$6:$AX$93,J$1,FALSE),IFERROR(VLOOKUP($B205,'Data above guide'!$BC$6:$BK$13,J$1,FALSE),VLOOKUP($B205,'Data above guide'!$BP$6:$BX$9,J$1,FALSE))))))*100</f>
        <v>50.089839999999995</v>
      </c>
      <c r="K205" s="63">
        <f t="shared" si="41"/>
        <v>3.5671999999999997</v>
      </c>
      <c r="L205" s="63">
        <f t="shared" si="42"/>
        <v>3.5672099999999958</v>
      </c>
      <c r="O205" s="63">
        <f>'Data above guide'!AG307*100</f>
        <v>46.522639999999996</v>
      </c>
      <c r="P205" s="63">
        <f>'Data above guide'!AH307*100</f>
        <v>1.8198599999999998</v>
      </c>
      <c r="Q205" s="63">
        <f>'Data above guide'!AI307*100</f>
        <v>42.955719999999999</v>
      </c>
      <c r="R205" s="63">
        <f>'Data above guide'!AJ307*100</f>
        <v>50.089550000000003</v>
      </c>
      <c r="S205" s="63">
        <f t="shared" si="37"/>
        <v>3.5669100000000071</v>
      </c>
      <c r="T205" s="63">
        <f t="shared" si="38"/>
        <v>3.5669199999999961</v>
      </c>
      <c r="V205" s="70">
        <f t="shared" si="43"/>
        <v>0</v>
      </c>
      <c r="W205" s="70">
        <f t="shared" si="44"/>
        <v>1.2000000000012001E-4</v>
      </c>
      <c r="X205" s="70">
        <f t="shared" si="45"/>
        <v>-2.899999999996794E-4</v>
      </c>
      <c r="Y205" s="70">
        <f t="shared" si="46"/>
        <v>2.8999999999257398E-4</v>
      </c>
      <c r="Z205" s="70">
        <f t="shared" si="47"/>
        <v>2.8999999999257398E-4</v>
      </c>
      <c r="AA205" s="70">
        <f t="shared" si="48"/>
        <v>2.899999999996794E-4</v>
      </c>
    </row>
    <row r="206" spans="1:27">
      <c r="A206" s="15" t="str">
        <f t="shared" si="39"/>
        <v>AboveG_2011-2015_65+_Females_Cardiff</v>
      </c>
      <c r="B206" s="15" t="str">
        <f t="shared" si="40"/>
        <v>Cardiff_65+_Females</v>
      </c>
      <c r="C206" s="15" t="s">
        <v>13</v>
      </c>
      <c r="D206" s="15" t="s">
        <v>43</v>
      </c>
      <c r="E206" s="15" t="s">
        <v>120</v>
      </c>
      <c r="F206" s="15" t="s">
        <v>77</v>
      </c>
      <c r="G206" s="63">
        <f>IFERROR(VLOOKUP($B206,'Data above guide'!$A$6:$I$61,G$1,FALSE),IFERROR(VLOOKUP($B206,'Data above guide'!$O$6:$W$33,G$1,FALSE),IFERROR(VLOOKUP($B206,'Data above guide'!$AB$6:$AJ$181,G$1,FALSE),IFERROR(VLOOKUP($B206,'Data above guide'!$AP$6:$AX$93,G$1,FALSE),IFERROR(VLOOKUP($B206,'Data above guide'!$BC$6:$BK$13,G$1,FALSE),VLOOKUP($B206,'Data above guide'!$BP$6:$BX$9,G$1,FALSE))))))*100</f>
        <v>19.206379999999999</v>
      </c>
      <c r="H206" s="63">
        <f>IFERROR(VLOOKUP($B206,'Data above guide'!$A$6:$I$61,H$1,FALSE),IFERROR(VLOOKUP($B206,'Data above guide'!$O$6:$W$33,H$1,FALSE),IFERROR(VLOOKUP($B206,'Data above guide'!$AB$6:$AJ$181,H$1,FALSE),IFERROR(VLOOKUP($B206,'Data above guide'!$AP$6:$AX$93,H$1,FALSE),IFERROR(VLOOKUP($B206,'Data above guide'!$BC$6:$BK$13,H$1,FALSE),VLOOKUP($B206,'Data above guide'!$BP$6:$BX$9,H$1,FALSE))))))*100</f>
        <v>1.65771</v>
      </c>
      <c r="I206" s="63">
        <f>IFERROR(VLOOKUP($B206,'Data above guide'!$A$6:$I$61,I$1,FALSE),IFERROR(VLOOKUP($B206,'Data above guide'!$O$6:$W$33,I$1,FALSE),IFERROR(VLOOKUP($B206,'Data above guide'!$AB$6:$AJ$181,I$1,FALSE),IFERROR(VLOOKUP($B206,'Data above guide'!$AP$6:$AX$93,I$1,FALSE),IFERROR(VLOOKUP($B206,'Data above guide'!$BC$6:$BK$13,I$1,FALSE),VLOOKUP($B206,'Data above guide'!$BP$6:$BX$9,I$1,FALSE))))))*100</f>
        <v>15.957240000000001</v>
      </c>
      <c r="J206" s="63">
        <f>IFERROR(VLOOKUP($B206,'Data above guide'!$A$6:$I$61,J$1,FALSE),IFERROR(VLOOKUP($B206,'Data above guide'!$O$6:$W$33,J$1,FALSE),IFERROR(VLOOKUP($B206,'Data above guide'!$AB$6:$AJ$181,J$1,FALSE),IFERROR(VLOOKUP($B206,'Data above guide'!$AP$6:$AX$93,J$1,FALSE),IFERROR(VLOOKUP($B206,'Data above guide'!$BC$6:$BK$13,J$1,FALSE),VLOOKUP($B206,'Data above guide'!$BP$6:$BX$9,J$1,FALSE))))))*100</f>
        <v>22.45552</v>
      </c>
      <c r="K206" s="63">
        <f t="shared" si="41"/>
        <v>3.2491400000000006</v>
      </c>
      <c r="L206" s="63">
        <f t="shared" si="42"/>
        <v>3.2491399999999988</v>
      </c>
      <c r="O206" s="63">
        <f>'Data above guide'!AG308*100</f>
        <v>19.206379999999999</v>
      </c>
      <c r="P206" s="63">
        <f>'Data above guide'!AH308*100</f>
        <v>1.6575900000000001</v>
      </c>
      <c r="Q206" s="63">
        <f>'Data above guide'!AI308*100</f>
        <v>15.9575</v>
      </c>
      <c r="R206" s="63">
        <f>'Data above guide'!AJ308*100</f>
        <v>22.455259999999999</v>
      </c>
      <c r="S206" s="63">
        <f t="shared" si="37"/>
        <v>3.2488799999999998</v>
      </c>
      <c r="T206" s="63">
        <f t="shared" si="38"/>
        <v>3.2488799999999998</v>
      </c>
      <c r="V206" s="70">
        <f t="shared" si="43"/>
        <v>0</v>
      </c>
      <c r="W206" s="70">
        <f t="shared" si="44"/>
        <v>1.1999999999989797E-4</v>
      </c>
      <c r="X206" s="70">
        <f t="shared" si="45"/>
        <v>-2.5999999999903878E-4</v>
      </c>
      <c r="Y206" s="70">
        <f t="shared" si="46"/>
        <v>2.6000000000081513E-4</v>
      </c>
      <c r="Z206" s="70">
        <f t="shared" si="47"/>
        <v>2.6000000000081513E-4</v>
      </c>
      <c r="AA206" s="70">
        <f t="shared" si="48"/>
        <v>2.5999999999903878E-4</v>
      </c>
    </row>
    <row r="207" spans="1:27">
      <c r="A207" s="15" t="str">
        <f t="shared" si="39"/>
        <v>AboveG_2011-2015_16-24_Males_Rhondda Cynon Taf</v>
      </c>
      <c r="B207" s="15" t="str">
        <f t="shared" si="40"/>
        <v>Rhondda Cynon Taf_16-24_Males</v>
      </c>
      <c r="C207" s="15" t="s">
        <v>20</v>
      </c>
      <c r="D207" s="15" t="s">
        <v>48</v>
      </c>
      <c r="E207" s="15" t="s">
        <v>21</v>
      </c>
      <c r="F207" s="15" t="s">
        <v>77</v>
      </c>
      <c r="G207" s="63">
        <f>IFERROR(VLOOKUP($B207,'Data above guide'!$A$6:$I$61,G$1,FALSE),IFERROR(VLOOKUP($B207,'Data above guide'!$O$6:$W$33,G$1,FALSE),IFERROR(VLOOKUP($B207,'Data above guide'!$AB$6:$AJ$181,G$1,FALSE),IFERROR(VLOOKUP($B207,'Data above guide'!$AP$6:$AX$93,G$1,FALSE),IFERROR(VLOOKUP($B207,'Data above guide'!$BC$6:$BK$13,G$1,FALSE),VLOOKUP($B207,'Data above guide'!$BP$6:$BX$9,G$1,FALSE))))))*100</f>
        <v>38.14837</v>
      </c>
      <c r="H207" s="63">
        <f>IFERROR(VLOOKUP($B207,'Data above guide'!$A$6:$I$61,H$1,FALSE),IFERROR(VLOOKUP($B207,'Data above guide'!$O$6:$W$33,H$1,FALSE),IFERROR(VLOOKUP($B207,'Data above guide'!$AB$6:$AJ$181,H$1,FALSE),IFERROR(VLOOKUP($B207,'Data above guide'!$AP$6:$AX$93,H$1,FALSE),IFERROR(VLOOKUP($B207,'Data above guide'!$BC$6:$BK$13,H$1,FALSE),VLOOKUP($B207,'Data above guide'!$BP$6:$BX$9,H$1,FALSE))))))*100</f>
        <v>3.3718699999999999</v>
      </c>
      <c r="I207" s="63">
        <f>IFERROR(VLOOKUP($B207,'Data above guide'!$A$6:$I$61,I$1,FALSE),IFERROR(VLOOKUP($B207,'Data above guide'!$O$6:$W$33,I$1,FALSE),IFERROR(VLOOKUP($B207,'Data above guide'!$AB$6:$AJ$181,I$1,FALSE),IFERROR(VLOOKUP($B207,'Data above guide'!$AP$6:$AX$93,I$1,FALSE),IFERROR(VLOOKUP($B207,'Data above guide'!$BC$6:$BK$13,I$1,FALSE),VLOOKUP($B207,'Data above guide'!$BP$6:$BX$9,I$1,FALSE))))))*100</f>
        <v>31.539440000000003</v>
      </c>
      <c r="J207" s="63">
        <f>IFERROR(VLOOKUP($B207,'Data above guide'!$A$6:$I$61,J$1,FALSE),IFERROR(VLOOKUP($B207,'Data above guide'!$O$6:$W$33,J$1,FALSE),IFERROR(VLOOKUP($B207,'Data above guide'!$AB$6:$AJ$181,J$1,FALSE),IFERROR(VLOOKUP($B207,'Data above guide'!$AP$6:$AX$93,J$1,FALSE),IFERROR(VLOOKUP($B207,'Data above guide'!$BC$6:$BK$13,J$1,FALSE),VLOOKUP($B207,'Data above guide'!$BP$6:$BX$9,J$1,FALSE))))))*100</f>
        <v>44.757300000000001</v>
      </c>
      <c r="K207" s="63">
        <f t="shared" si="41"/>
        <v>6.6089300000000009</v>
      </c>
      <c r="L207" s="63">
        <f t="shared" si="42"/>
        <v>6.6089299999999973</v>
      </c>
      <c r="O207" s="63">
        <f>'Data above guide'!AG309*100</f>
        <v>38.14837</v>
      </c>
      <c r="P207" s="63">
        <f>'Data above guide'!AH309*100</f>
        <v>3.3715899999999999</v>
      </c>
      <c r="Q207" s="63">
        <f>'Data above guide'!AI309*100</f>
        <v>31.540059999999997</v>
      </c>
      <c r="R207" s="63">
        <f>'Data above guide'!AJ309*100</f>
        <v>44.756679999999996</v>
      </c>
      <c r="S207" s="63">
        <f t="shared" si="37"/>
        <v>6.6083099999999959</v>
      </c>
      <c r="T207" s="63">
        <f t="shared" si="38"/>
        <v>6.608310000000003</v>
      </c>
      <c r="V207" s="70">
        <f t="shared" si="43"/>
        <v>0</v>
      </c>
      <c r="W207" s="70">
        <f t="shared" si="44"/>
        <v>2.8000000000005798E-4</v>
      </c>
      <c r="X207" s="70">
        <f t="shared" si="45"/>
        <v>-6.1999999999429178E-4</v>
      </c>
      <c r="Y207" s="70">
        <f t="shared" si="46"/>
        <v>6.2000000000494992E-4</v>
      </c>
      <c r="Z207" s="70">
        <f t="shared" si="47"/>
        <v>6.2000000000494992E-4</v>
      </c>
      <c r="AA207" s="70">
        <f t="shared" si="48"/>
        <v>6.1999999999429178E-4</v>
      </c>
    </row>
    <row r="208" spans="1:27">
      <c r="A208" s="15" t="str">
        <f t="shared" si="39"/>
        <v>AboveG_2011-2015_25-44_Males_Rhondda Cynon Taf</v>
      </c>
      <c r="B208" s="15" t="str">
        <f t="shared" si="40"/>
        <v>Rhondda Cynon Taf_25-44_Males</v>
      </c>
      <c r="C208" s="15" t="s">
        <v>20</v>
      </c>
      <c r="D208" s="15" t="s">
        <v>49</v>
      </c>
      <c r="E208" s="15" t="s">
        <v>21</v>
      </c>
      <c r="F208" s="15" t="s">
        <v>77</v>
      </c>
      <c r="G208" s="63">
        <f>IFERROR(VLOOKUP($B208,'Data above guide'!$A$6:$I$61,G$1,FALSE),IFERROR(VLOOKUP($B208,'Data above guide'!$O$6:$W$33,G$1,FALSE),IFERROR(VLOOKUP($B208,'Data above guide'!$AB$6:$AJ$181,G$1,FALSE),IFERROR(VLOOKUP($B208,'Data above guide'!$AP$6:$AX$93,G$1,FALSE),IFERROR(VLOOKUP($B208,'Data above guide'!$BC$6:$BK$13,G$1,FALSE),VLOOKUP($B208,'Data above guide'!$BP$6:$BX$9,G$1,FALSE))))))*100</f>
        <v>56.182670000000002</v>
      </c>
      <c r="H208" s="63">
        <f>IFERROR(VLOOKUP($B208,'Data above guide'!$A$6:$I$61,H$1,FALSE),IFERROR(VLOOKUP($B208,'Data above guide'!$O$6:$W$33,H$1,FALSE),IFERROR(VLOOKUP($B208,'Data above guide'!$AB$6:$AJ$181,H$1,FALSE),IFERROR(VLOOKUP($B208,'Data above guide'!$AP$6:$AX$93,H$1,FALSE),IFERROR(VLOOKUP($B208,'Data above guide'!$BC$6:$BK$13,H$1,FALSE),VLOOKUP($B208,'Data above guide'!$BP$6:$BX$9,H$1,FALSE))))))*100</f>
        <v>2.18682</v>
      </c>
      <c r="I208" s="63">
        <f>IFERROR(VLOOKUP($B208,'Data above guide'!$A$6:$I$61,I$1,FALSE),IFERROR(VLOOKUP($B208,'Data above guide'!$O$6:$W$33,I$1,FALSE),IFERROR(VLOOKUP($B208,'Data above guide'!$AB$6:$AJ$181,I$1,FALSE),IFERROR(VLOOKUP($B208,'Data above guide'!$AP$6:$AX$93,I$1,FALSE),IFERROR(VLOOKUP($B208,'Data above guide'!$BC$6:$BK$13,I$1,FALSE),VLOOKUP($B208,'Data above guide'!$BP$6:$BX$9,I$1,FALSE))))))*100</f>
        <v>51.896450000000002</v>
      </c>
      <c r="J208" s="63">
        <f>IFERROR(VLOOKUP($B208,'Data above guide'!$A$6:$I$61,J$1,FALSE),IFERROR(VLOOKUP($B208,'Data above guide'!$O$6:$W$33,J$1,FALSE),IFERROR(VLOOKUP($B208,'Data above guide'!$AB$6:$AJ$181,J$1,FALSE),IFERROR(VLOOKUP($B208,'Data above guide'!$AP$6:$AX$93,J$1,FALSE),IFERROR(VLOOKUP($B208,'Data above guide'!$BC$6:$BK$13,J$1,FALSE),VLOOKUP($B208,'Data above guide'!$BP$6:$BX$9,J$1,FALSE))))))*100</f>
        <v>60.468889999999995</v>
      </c>
      <c r="K208" s="63">
        <f t="shared" si="41"/>
        <v>4.286219999999993</v>
      </c>
      <c r="L208" s="63">
        <f t="shared" si="42"/>
        <v>4.2862200000000001</v>
      </c>
      <c r="O208" s="63">
        <f>'Data above guide'!AG310*100</f>
        <v>56.182670000000002</v>
      </c>
      <c r="P208" s="63">
        <f>'Data above guide'!AH310*100</f>
        <v>2.1866400000000001</v>
      </c>
      <c r="Q208" s="63">
        <f>'Data above guide'!AI310*100</f>
        <v>51.896860000000004</v>
      </c>
      <c r="R208" s="63">
        <f>'Data above guide'!AJ310*100</f>
        <v>60.468489999999996</v>
      </c>
      <c r="S208" s="63">
        <f t="shared" si="37"/>
        <v>4.285819999999994</v>
      </c>
      <c r="T208" s="63">
        <f t="shared" si="38"/>
        <v>4.2858099999999979</v>
      </c>
      <c r="V208" s="70">
        <f t="shared" si="43"/>
        <v>0</v>
      </c>
      <c r="W208" s="70">
        <f t="shared" si="44"/>
        <v>1.7999999999984695E-4</v>
      </c>
      <c r="X208" s="70">
        <f t="shared" si="45"/>
        <v>-4.100000000022419E-4</v>
      </c>
      <c r="Y208" s="70">
        <f t="shared" si="46"/>
        <v>3.9999999999906777E-4</v>
      </c>
      <c r="Z208" s="70">
        <f t="shared" si="47"/>
        <v>3.9999999999906777E-4</v>
      </c>
      <c r="AA208" s="70">
        <f t="shared" si="48"/>
        <v>4.100000000022419E-4</v>
      </c>
    </row>
    <row r="209" spans="1:27">
      <c r="A209" s="15" t="str">
        <f t="shared" si="39"/>
        <v>AboveG_2011-2015_45-64_Males_Rhondda Cynon Taf</v>
      </c>
      <c r="B209" s="15" t="str">
        <f t="shared" si="40"/>
        <v>Rhondda Cynon Taf_45-64_Males</v>
      </c>
      <c r="C209" s="15" t="s">
        <v>20</v>
      </c>
      <c r="D209" s="15" t="s">
        <v>50</v>
      </c>
      <c r="E209" s="15" t="s">
        <v>21</v>
      </c>
      <c r="F209" s="15" t="s">
        <v>77</v>
      </c>
      <c r="G209" s="63">
        <f>IFERROR(VLOOKUP($B209,'Data above guide'!$A$6:$I$61,G$1,FALSE),IFERROR(VLOOKUP($B209,'Data above guide'!$O$6:$W$33,G$1,FALSE),IFERROR(VLOOKUP($B209,'Data above guide'!$AB$6:$AJ$181,G$1,FALSE),IFERROR(VLOOKUP($B209,'Data above guide'!$AP$6:$AX$93,G$1,FALSE),IFERROR(VLOOKUP($B209,'Data above guide'!$BC$6:$BK$13,G$1,FALSE),VLOOKUP($B209,'Data above guide'!$BP$6:$BX$9,G$1,FALSE))))))*100</f>
        <v>61.491759999999992</v>
      </c>
      <c r="H209" s="63">
        <f>IFERROR(VLOOKUP($B209,'Data above guide'!$A$6:$I$61,H$1,FALSE),IFERROR(VLOOKUP($B209,'Data above guide'!$O$6:$W$33,H$1,FALSE),IFERROR(VLOOKUP($B209,'Data above guide'!$AB$6:$AJ$181,H$1,FALSE),IFERROR(VLOOKUP($B209,'Data above guide'!$AP$6:$AX$93,H$1,FALSE),IFERROR(VLOOKUP($B209,'Data above guide'!$BC$6:$BK$13,H$1,FALSE),VLOOKUP($B209,'Data above guide'!$BP$6:$BX$9,H$1,FALSE))))))*100</f>
        <v>1.9389099999999999</v>
      </c>
      <c r="I209" s="63">
        <f>IFERROR(VLOOKUP($B209,'Data above guide'!$A$6:$I$61,I$1,FALSE),IFERROR(VLOOKUP($B209,'Data above guide'!$O$6:$W$33,I$1,FALSE),IFERROR(VLOOKUP($B209,'Data above guide'!$AB$6:$AJ$181,I$1,FALSE),IFERROR(VLOOKUP($B209,'Data above guide'!$AP$6:$AX$93,I$1,FALSE),IFERROR(VLOOKUP($B209,'Data above guide'!$BC$6:$BK$13,I$1,FALSE),VLOOKUP($B209,'Data above guide'!$BP$6:$BX$9,I$1,FALSE))))))*100</f>
        <v>57.691450000000003</v>
      </c>
      <c r="J209" s="63">
        <f>IFERROR(VLOOKUP($B209,'Data above guide'!$A$6:$I$61,J$1,FALSE),IFERROR(VLOOKUP($B209,'Data above guide'!$O$6:$W$33,J$1,FALSE),IFERROR(VLOOKUP($B209,'Data above guide'!$AB$6:$AJ$181,J$1,FALSE),IFERROR(VLOOKUP($B209,'Data above guide'!$AP$6:$AX$93,J$1,FALSE),IFERROR(VLOOKUP($B209,'Data above guide'!$BC$6:$BK$13,J$1,FALSE),VLOOKUP($B209,'Data above guide'!$BP$6:$BX$9,J$1,FALSE))))))*100</f>
        <v>65.292069999999995</v>
      </c>
      <c r="K209" s="63">
        <f t="shared" si="41"/>
        <v>3.8003100000000032</v>
      </c>
      <c r="L209" s="63">
        <f t="shared" si="42"/>
        <v>3.800309999999989</v>
      </c>
      <c r="O209" s="63">
        <f>'Data above guide'!AG311*100</f>
        <v>61.491759999999992</v>
      </c>
      <c r="P209" s="63">
        <f>'Data above guide'!AH311*100</f>
        <v>1.9387499999999998</v>
      </c>
      <c r="Q209" s="63">
        <f>'Data above guide'!AI311*100</f>
        <v>57.691809999999997</v>
      </c>
      <c r="R209" s="63">
        <f>'Data above guide'!AJ311*100</f>
        <v>65.291719999999998</v>
      </c>
      <c r="S209" s="63">
        <f t="shared" si="37"/>
        <v>3.7999600000000058</v>
      </c>
      <c r="T209" s="63">
        <f t="shared" si="38"/>
        <v>3.7999499999999955</v>
      </c>
      <c r="V209" s="70">
        <f t="shared" si="43"/>
        <v>0</v>
      </c>
      <c r="W209" s="70">
        <f t="shared" si="44"/>
        <v>1.6000000000016001E-4</v>
      </c>
      <c r="X209" s="70">
        <f t="shared" si="45"/>
        <v>-3.5999999999347665E-4</v>
      </c>
      <c r="Y209" s="70">
        <f t="shared" si="46"/>
        <v>3.4999999999740794E-4</v>
      </c>
      <c r="Z209" s="70">
        <f t="shared" si="47"/>
        <v>3.4999999999740794E-4</v>
      </c>
      <c r="AA209" s="70">
        <f t="shared" si="48"/>
        <v>3.5999999999347665E-4</v>
      </c>
    </row>
    <row r="210" spans="1:27">
      <c r="A210" s="15" t="str">
        <f t="shared" si="39"/>
        <v>AboveG_2011-2015_65+_Males_Rhondda Cynon Taf</v>
      </c>
      <c r="B210" s="15" t="str">
        <f t="shared" si="40"/>
        <v>Rhondda Cynon Taf_65+_Males</v>
      </c>
      <c r="C210" s="15" t="s">
        <v>20</v>
      </c>
      <c r="D210" s="15" t="s">
        <v>43</v>
      </c>
      <c r="E210" s="15" t="s">
        <v>21</v>
      </c>
      <c r="F210" s="15" t="s">
        <v>77</v>
      </c>
      <c r="G210" s="63">
        <f>IFERROR(VLOOKUP($B210,'Data above guide'!$A$6:$I$61,G$1,FALSE),IFERROR(VLOOKUP($B210,'Data above guide'!$O$6:$W$33,G$1,FALSE),IFERROR(VLOOKUP($B210,'Data above guide'!$AB$6:$AJ$181,G$1,FALSE),IFERROR(VLOOKUP($B210,'Data above guide'!$AP$6:$AX$93,G$1,FALSE),IFERROR(VLOOKUP($B210,'Data above guide'!$BC$6:$BK$13,G$1,FALSE),VLOOKUP($B210,'Data above guide'!$BP$6:$BX$9,G$1,FALSE))))))*100</f>
        <v>39.144170000000003</v>
      </c>
      <c r="H210" s="63">
        <f>IFERROR(VLOOKUP($B210,'Data above guide'!$A$6:$I$61,H$1,FALSE),IFERROR(VLOOKUP($B210,'Data above guide'!$O$6:$W$33,H$1,FALSE),IFERROR(VLOOKUP($B210,'Data above guide'!$AB$6:$AJ$181,H$1,FALSE),IFERROR(VLOOKUP($B210,'Data above guide'!$AP$6:$AX$93,H$1,FALSE),IFERROR(VLOOKUP($B210,'Data above guide'!$BC$6:$BK$13,H$1,FALSE),VLOOKUP($B210,'Data above guide'!$BP$6:$BX$9,H$1,FALSE))))))*100</f>
        <v>2.2390500000000002</v>
      </c>
      <c r="I210" s="63">
        <f>IFERROR(VLOOKUP($B210,'Data above guide'!$A$6:$I$61,I$1,FALSE),IFERROR(VLOOKUP($B210,'Data above guide'!$O$6:$W$33,I$1,FALSE),IFERROR(VLOOKUP($B210,'Data above guide'!$AB$6:$AJ$181,I$1,FALSE),IFERROR(VLOOKUP($B210,'Data above guide'!$AP$6:$AX$93,I$1,FALSE),IFERROR(VLOOKUP($B210,'Data above guide'!$BC$6:$BK$13,I$1,FALSE),VLOOKUP($B210,'Data above guide'!$BP$6:$BX$9,I$1,FALSE))))))*100</f>
        <v>34.755589999999998</v>
      </c>
      <c r="J210" s="63">
        <f>IFERROR(VLOOKUP($B210,'Data above guide'!$A$6:$I$61,J$1,FALSE),IFERROR(VLOOKUP($B210,'Data above guide'!$O$6:$W$33,J$1,FALSE),IFERROR(VLOOKUP($B210,'Data above guide'!$AB$6:$AJ$181,J$1,FALSE),IFERROR(VLOOKUP($B210,'Data above guide'!$AP$6:$AX$93,J$1,FALSE),IFERROR(VLOOKUP($B210,'Data above guide'!$BC$6:$BK$13,J$1,FALSE),VLOOKUP($B210,'Data above guide'!$BP$6:$BX$9,J$1,FALSE))))))*100</f>
        <v>43.53275</v>
      </c>
      <c r="K210" s="63">
        <f t="shared" si="41"/>
        <v>4.3885799999999975</v>
      </c>
      <c r="L210" s="63">
        <f t="shared" si="42"/>
        <v>4.3885800000000046</v>
      </c>
      <c r="O210" s="63">
        <f>'Data above guide'!AG312*100</f>
        <v>39.144170000000003</v>
      </c>
      <c r="P210" s="63">
        <f>'Data above guide'!AH312*100</f>
        <v>2.2388600000000003</v>
      </c>
      <c r="Q210" s="63">
        <f>'Data above guide'!AI312*100</f>
        <v>34.756</v>
      </c>
      <c r="R210" s="63">
        <f>'Data above guide'!AJ312*100</f>
        <v>43.532340000000005</v>
      </c>
      <c r="S210" s="63">
        <f t="shared" si="37"/>
        <v>4.3881700000000023</v>
      </c>
      <c r="T210" s="63">
        <f t="shared" si="38"/>
        <v>4.3881700000000023</v>
      </c>
      <c r="V210" s="70">
        <f t="shared" si="43"/>
        <v>0</v>
      </c>
      <c r="W210" s="70">
        <f t="shared" si="44"/>
        <v>1.8999999999991246E-4</v>
      </c>
      <c r="X210" s="70">
        <f t="shared" si="45"/>
        <v>-4.100000000022419E-4</v>
      </c>
      <c r="Y210" s="70">
        <f t="shared" si="46"/>
        <v>4.0999999999513648E-4</v>
      </c>
      <c r="Z210" s="70">
        <f t="shared" si="47"/>
        <v>4.0999999999513648E-4</v>
      </c>
      <c r="AA210" s="70">
        <f t="shared" si="48"/>
        <v>4.100000000022419E-4</v>
      </c>
    </row>
    <row r="211" spans="1:27">
      <c r="A211" s="15" t="str">
        <f t="shared" si="39"/>
        <v>AboveG_2011-2015_16-24_Females_Rhondda Cynon Taf</v>
      </c>
      <c r="B211" s="15" t="str">
        <f t="shared" si="40"/>
        <v>Rhondda Cynon Taf_16-24_Females</v>
      </c>
      <c r="C211" s="15" t="s">
        <v>20</v>
      </c>
      <c r="D211" s="15" t="s">
        <v>48</v>
      </c>
      <c r="E211" s="15" t="s">
        <v>120</v>
      </c>
      <c r="F211" s="15" t="s">
        <v>77</v>
      </c>
      <c r="G211" s="63">
        <f>IFERROR(VLOOKUP($B211,'Data above guide'!$A$6:$I$61,G$1,FALSE),IFERROR(VLOOKUP($B211,'Data above guide'!$O$6:$W$33,G$1,FALSE),IFERROR(VLOOKUP($B211,'Data above guide'!$AB$6:$AJ$181,G$1,FALSE),IFERROR(VLOOKUP($B211,'Data above guide'!$AP$6:$AX$93,G$1,FALSE),IFERROR(VLOOKUP($B211,'Data above guide'!$BC$6:$BK$13,G$1,FALSE),VLOOKUP($B211,'Data above guide'!$BP$6:$BX$9,G$1,FALSE))))))*100</f>
        <v>27.45994</v>
      </c>
      <c r="H211" s="63">
        <f>IFERROR(VLOOKUP($B211,'Data above guide'!$A$6:$I$61,H$1,FALSE),IFERROR(VLOOKUP($B211,'Data above guide'!$O$6:$W$33,H$1,FALSE),IFERROR(VLOOKUP($B211,'Data above guide'!$AB$6:$AJ$181,H$1,FALSE),IFERROR(VLOOKUP($B211,'Data above guide'!$AP$6:$AX$93,H$1,FALSE),IFERROR(VLOOKUP($B211,'Data above guide'!$BC$6:$BK$13,H$1,FALSE),VLOOKUP($B211,'Data above guide'!$BP$6:$BX$9,H$1,FALSE))))))*100</f>
        <v>2.9548000000000001</v>
      </c>
      <c r="I211" s="63">
        <f>IFERROR(VLOOKUP($B211,'Data above guide'!$A$6:$I$61,I$1,FALSE),IFERROR(VLOOKUP($B211,'Data above guide'!$O$6:$W$33,I$1,FALSE),IFERROR(VLOOKUP($B211,'Data above guide'!$AB$6:$AJ$181,I$1,FALSE),IFERROR(VLOOKUP($B211,'Data above guide'!$AP$6:$AX$93,I$1,FALSE),IFERROR(VLOOKUP($B211,'Data above guide'!$BC$6:$BK$13,I$1,FALSE),VLOOKUP($B211,'Data above guide'!$BP$6:$BX$9,I$1,FALSE))))))*100</f>
        <v>21.668469999999999</v>
      </c>
      <c r="J211" s="63">
        <f>IFERROR(VLOOKUP($B211,'Data above guide'!$A$6:$I$61,J$1,FALSE),IFERROR(VLOOKUP($B211,'Data above guide'!$O$6:$W$33,J$1,FALSE),IFERROR(VLOOKUP($B211,'Data above guide'!$AB$6:$AJ$181,J$1,FALSE),IFERROR(VLOOKUP($B211,'Data above guide'!$AP$6:$AX$93,J$1,FALSE),IFERROR(VLOOKUP($B211,'Data above guide'!$BC$6:$BK$13,J$1,FALSE),VLOOKUP($B211,'Data above guide'!$BP$6:$BX$9,J$1,FALSE))))))*100</f>
        <v>33.251399999999997</v>
      </c>
      <c r="K211" s="63">
        <f t="shared" si="41"/>
        <v>5.7914599999999972</v>
      </c>
      <c r="L211" s="63">
        <f t="shared" si="42"/>
        <v>5.7914700000000003</v>
      </c>
      <c r="O211" s="63">
        <f>'Data above guide'!AG313*100</f>
        <v>27.45994</v>
      </c>
      <c r="P211" s="63">
        <f>'Data above guide'!AH313*100</f>
        <v>2.9545499999999998</v>
      </c>
      <c r="Q211" s="63">
        <f>'Data above guide'!AI313*100</f>
        <v>21.66901</v>
      </c>
      <c r="R211" s="63">
        <f>'Data above guide'!AJ313*100</f>
        <v>33.250859999999996</v>
      </c>
      <c r="S211" s="63">
        <f t="shared" si="37"/>
        <v>5.7909199999999963</v>
      </c>
      <c r="T211" s="63">
        <f t="shared" si="38"/>
        <v>5.7909299999999995</v>
      </c>
      <c r="V211" s="70">
        <f t="shared" si="43"/>
        <v>0</v>
      </c>
      <c r="W211" s="70">
        <f t="shared" si="44"/>
        <v>2.5000000000030553E-4</v>
      </c>
      <c r="X211" s="70">
        <f t="shared" si="45"/>
        <v>-5.4000000000087311E-4</v>
      </c>
      <c r="Y211" s="70">
        <f t="shared" si="46"/>
        <v>5.4000000000087311E-4</v>
      </c>
      <c r="Z211" s="70">
        <f t="shared" si="47"/>
        <v>5.4000000000087311E-4</v>
      </c>
      <c r="AA211" s="70">
        <f t="shared" si="48"/>
        <v>5.4000000000087311E-4</v>
      </c>
    </row>
    <row r="212" spans="1:27">
      <c r="A212" s="15" t="str">
        <f t="shared" si="39"/>
        <v>AboveG_2011-2015_25-44_Females_Rhondda Cynon Taf</v>
      </c>
      <c r="B212" s="15" t="str">
        <f t="shared" si="40"/>
        <v>Rhondda Cynon Taf_25-44_Females</v>
      </c>
      <c r="C212" s="15" t="s">
        <v>20</v>
      </c>
      <c r="D212" s="15" t="s">
        <v>49</v>
      </c>
      <c r="E212" s="15" t="s">
        <v>120</v>
      </c>
      <c r="F212" s="15" t="s">
        <v>77</v>
      </c>
      <c r="G212" s="63">
        <f>IFERROR(VLOOKUP($B212,'Data above guide'!$A$6:$I$61,G$1,FALSE),IFERROR(VLOOKUP($B212,'Data above guide'!$O$6:$W$33,G$1,FALSE),IFERROR(VLOOKUP($B212,'Data above guide'!$AB$6:$AJ$181,G$1,FALSE),IFERROR(VLOOKUP($B212,'Data above guide'!$AP$6:$AX$93,G$1,FALSE),IFERROR(VLOOKUP($B212,'Data above guide'!$BC$6:$BK$13,G$1,FALSE),VLOOKUP($B212,'Data above guide'!$BP$6:$BX$9,G$1,FALSE))))))*100</f>
        <v>45.174530000000004</v>
      </c>
      <c r="H212" s="63">
        <f>IFERROR(VLOOKUP($B212,'Data above guide'!$A$6:$I$61,H$1,FALSE),IFERROR(VLOOKUP($B212,'Data above guide'!$O$6:$W$33,H$1,FALSE),IFERROR(VLOOKUP($B212,'Data above guide'!$AB$6:$AJ$181,H$1,FALSE),IFERROR(VLOOKUP($B212,'Data above guide'!$AP$6:$AX$93,H$1,FALSE),IFERROR(VLOOKUP($B212,'Data above guide'!$BC$6:$BK$13,H$1,FALSE),VLOOKUP($B212,'Data above guide'!$BP$6:$BX$9,H$1,FALSE))))))*100</f>
        <v>1.9975300000000002</v>
      </c>
      <c r="I212" s="63">
        <f>IFERROR(VLOOKUP($B212,'Data above guide'!$A$6:$I$61,I$1,FALSE),IFERROR(VLOOKUP($B212,'Data above guide'!$O$6:$W$33,I$1,FALSE),IFERROR(VLOOKUP($B212,'Data above guide'!$AB$6:$AJ$181,I$1,FALSE),IFERROR(VLOOKUP($B212,'Data above guide'!$AP$6:$AX$93,I$1,FALSE),IFERROR(VLOOKUP($B212,'Data above guide'!$BC$6:$BK$13,I$1,FALSE),VLOOKUP($B212,'Data above guide'!$BP$6:$BX$9,I$1,FALSE))))))*100</f>
        <v>41.259320000000002</v>
      </c>
      <c r="J212" s="63">
        <f>IFERROR(VLOOKUP($B212,'Data above guide'!$A$6:$I$61,J$1,FALSE),IFERROR(VLOOKUP($B212,'Data above guide'!$O$6:$W$33,J$1,FALSE),IFERROR(VLOOKUP($B212,'Data above guide'!$AB$6:$AJ$181,J$1,FALSE),IFERROR(VLOOKUP($B212,'Data above guide'!$AP$6:$AX$93,J$1,FALSE),IFERROR(VLOOKUP($B212,'Data above guide'!$BC$6:$BK$13,J$1,FALSE),VLOOKUP($B212,'Data above guide'!$BP$6:$BX$9,J$1,FALSE))))))*100</f>
        <v>49.089729999999996</v>
      </c>
      <c r="K212" s="63">
        <f t="shared" si="41"/>
        <v>3.9151999999999916</v>
      </c>
      <c r="L212" s="63">
        <f t="shared" si="42"/>
        <v>3.9152100000000019</v>
      </c>
      <c r="O212" s="63">
        <f>'Data above guide'!AG314*100</f>
        <v>45.174530000000004</v>
      </c>
      <c r="P212" s="63">
        <f>'Data above guide'!AH314*100</f>
        <v>1.9973700000000001</v>
      </c>
      <c r="Q212" s="63">
        <f>'Data above guide'!AI314*100</f>
        <v>41.259689999999999</v>
      </c>
      <c r="R212" s="63">
        <f>'Data above guide'!AJ314*100</f>
        <v>49.089359999999999</v>
      </c>
      <c r="S212" s="63">
        <f t="shared" si="37"/>
        <v>3.9148299999999949</v>
      </c>
      <c r="T212" s="63">
        <f t="shared" si="38"/>
        <v>3.9148400000000052</v>
      </c>
      <c r="V212" s="70">
        <f t="shared" si="43"/>
        <v>0</v>
      </c>
      <c r="W212" s="70">
        <f t="shared" si="44"/>
        <v>1.6000000000016001E-4</v>
      </c>
      <c r="X212" s="70">
        <f t="shared" si="45"/>
        <v>-3.6999999999665079E-4</v>
      </c>
      <c r="Y212" s="70">
        <f t="shared" si="46"/>
        <v>3.6999999999665079E-4</v>
      </c>
      <c r="Z212" s="70">
        <f t="shared" si="47"/>
        <v>3.6999999999665079E-4</v>
      </c>
      <c r="AA212" s="70">
        <f t="shared" si="48"/>
        <v>3.6999999999665079E-4</v>
      </c>
    </row>
    <row r="213" spans="1:27">
      <c r="A213" s="15" t="str">
        <f t="shared" si="39"/>
        <v>AboveG_2011-2015_45-64_Females_Rhondda Cynon Taf</v>
      </c>
      <c r="B213" s="15" t="str">
        <f t="shared" si="40"/>
        <v>Rhondda Cynon Taf_45-64_Females</v>
      </c>
      <c r="C213" s="15" t="s">
        <v>20</v>
      </c>
      <c r="D213" s="15" t="s">
        <v>50</v>
      </c>
      <c r="E213" s="15" t="s">
        <v>120</v>
      </c>
      <c r="F213" s="15" t="s">
        <v>77</v>
      </c>
      <c r="G213" s="63">
        <f>IFERROR(VLOOKUP($B213,'Data above guide'!$A$6:$I$61,G$1,FALSE),IFERROR(VLOOKUP($B213,'Data above guide'!$O$6:$W$33,G$1,FALSE),IFERROR(VLOOKUP($B213,'Data above guide'!$AB$6:$AJ$181,G$1,FALSE),IFERROR(VLOOKUP($B213,'Data above guide'!$AP$6:$AX$93,G$1,FALSE),IFERROR(VLOOKUP($B213,'Data above guide'!$BC$6:$BK$13,G$1,FALSE),VLOOKUP($B213,'Data above guide'!$BP$6:$BX$9,G$1,FALSE))))))*100</f>
        <v>42.516690000000004</v>
      </c>
      <c r="H213" s="63">
        <f>IFERROR(VLOOKUP($B213,'Data above guide'!$A$6:$I$61,H$1,FALSE),IFERROR(VLOOKUP($B213,'Data above guide'!$O$6:$W$33,H$1,FALSE),IFERROR(VLOOKUP($B213,'Data above guide'!$AB$6:$AJ$181,H$1,FALSE),IFERROR(VLOOKUP($B213,'Data above guide'!$AP$6:$AX$93,H$1,FALSE),IFERROR(VLOOKUP($B213,'Data above guide'!$BC$6:$BK$13,H$1,FALSE),VLOOKUP($B213,'Data above guide'!$BP$6:$BX$9,H$1,FALSE))))))*100</f>
        <v>1.86459</v>
      </c>
      <c r="I213" s="63">
        <f>IFERROR(VLOOKUP($B213,'Data above guide'!$A$6:$I$61,I$1,FALSE),IFERROR(VLOOKUP($B213,'Data above guide'!$O$6:$W$33,I$1,FALSE),IFERROR(VLOOKUP($B213,'Data above guide'!$AB$6:$AJ$181,I$1,FALSE),IFERROR(VLOOKUP($B213,'Data above guide'!$AP$6:$AX$93,I$1,FALSE),IFERROR(VLOOKUP($B213,'Data above guide'!$BC$6:$BK$13,I$1,FALSE),VLOOKUP($B213,'Data above guide'!$BP$6:$BX$9,I$1,FALSE))))))*100</f>
        <v>38.86206</v>
      </c>
      <c r="J213" s="63">
        <f>IFERROR(VLOOKUP($B213,'Data above guide'!$A$6:$I$61,J$1,FALSE),IFERROR(VLOOKUP($B213,'Data above guide'!$O$6:$W$33,J$1,FALSE),IFERROR(VLOOKUP($B213,'Data above guide'!$AB$6:$AJ$181,J$1,FALSE),IFERROR(VLOOKUP($B213,'Data above guide'!$AP$6:$AX$93,J$1,FALSE),IFERROR(VLOOKUP($B213,'Data above guide'!$BC$6:$BK$13,J$1,FALSE),VLOOKUP($B213,'Data above guide'!$BP$6:$BX$9,J$1,FALSE))))))*100</f>
        <v>46.171329999999998</v>
      </c>
      <c r="K213" s="63">
        <f t="shared" si="41"/>
        <v>3.6546399999999934</v>
      </c>
      <c r="L213" s="63">
        <f t="shared" si="42"/>
        <v>3.6546300000000045</v>
      </c>
      <c r="O213" s="63">
        <f>'Data above guide'!AG315*100</f>
        <v>42.516690000000004</v>
      </c>
      <c r="P213" s="63">
        <f>'Data above guide'!AH315*100</f>
        <v>1.8644399999999999</v>
      </c>
      <c r="Q213" s="63">
        <f>'Data above guide'!AI315*100</f>
        <v>38.862400000000001</v>
      </c>
      <c r="R213" s="63">
        <f>'Data above guide'!AJ315*100</f>
        <v>46.17098</v>
      </c>
      <c r="S213" s="63">
        <f t="shared" si="37"/>
        <v>3.654289999999996</v>
      </c>
      <c r="T213" s="63">
        <f t="shared" si="38"/>
        <v>3.6542900000000031</v>
      </c>
      <c r="V213" s="70">
        <f t="shared" si="43"/>
        <v>0</v>
      </c>
      <c r="W213" s="70">
        <f t="shared" si="44"/>
        <v>1.500000000000945E-4</v>
      </c>
      <c r="X213" s="70">
        <f t="shared" si="45"/>
        <v>-3.4000000000133923E-4</v>
      </c>
      <c r="Y213" s="70">
        <f t="shared" si="46"/>
        <v>3.4999999999740794E-4</v>
      </c>
      <c r="Z213" s="70">
        <f t="shared" si="47"/>
        <v>3.4999999999740794E-4</v>
      </c>
      <c r="AA213" s="70">
        <f t="shared" si="48"/>
        <v>3.4000000000133923E-4</v>
      </c>
    </row>
    <row r="214" spans="1:27">
      <c r="A214" s="15" t="str">
        <f t="shared" si="39"/>
        <v>AboveG_2011-2015_65+_Females_Rhondda Cynon Taf</v>
      </c>
      <c r="B214" s="15" t="str">
        <f t="shared" si="40"/>
        <v>Rhondda Cynon Taf_65+_Females</v>
      </c>
      <c r="C214" s="15" t="s">
        <v>20</v>
      </c>
      <c r="D214" s="15" t="s">
        <v>43</v>
      </c>
      <c r="E214" s="15" t="s">
        <v>120</v>
      </c>
      <c r="F214" s="15" t="s">
        <v>77</v>
      </c>
      <c r="G214" s="63">
        <f>IFERROR(VLOOKUP($B214,'Data above guide'!$A$6:$I$61,G$1,FALSE),IFERROR(VLOOKUP($B214,'Data above guide'!$O$6:$W$33,G$1,FALSE),IFERROR(VLOOKUP($B214,'Data above guide'!$AB$6:$AJ$181,G$1,FALSE),IFERROR(VLOOKUP($B214,'Data above guide'!$AP$6:$AX$93,G$1,FALSE),IFERROR(VLOOKUP($B214,'Data above guide'!$BC$6:$BK$13,G$1,FALSE),VLOOKUP($B214,'Data above guide'!$BP$6:$BX$9,G$1,FALSE))))))*100</f>
        <v>17.886230000000001</v>
      </c>
      <c r="H214" s="63">
        <f>IFERROR(VLOOKUP($B214,'Data above guide'!$A$6:$I$61,H$1,FALSE),IFERROR(VLOOKUP($B214,'Data above guide'!$O$6:$W$33,H$1,FALSE),IFERROR(VLOOKUP($B214,'Data above guide'!$AB$6:$AJ$181,H$1,FALSE),IFERROR(VLOOKUP($B214,'Data above guide'!$AP$6:$AX$93,H$1,FALSE),IFERROR(VLOOKUP($B214,'Data above guide'!$BC$6:$BK$13,H$1,FALSE),VLOOKUP($B214,'Data above guide'!$BP$6:$BX$9,H$1,FALSE))))))*100</f>
        <v>1.62578</v>
      </c>
      <c r="I214" s="63">
        <f>IFERROR(VLOOKUP($B214,'Data above guide'!$A$6:$I$61,I$1,FALSE),IFERROR(VLOOKUP($B214,'Data above guide'!$O$6:$W$33,I$1,FALSE),IFERROR(VLOOKUP($B214,'Data above guide'!$AB$6:$AJ$181,I$1,FALSE),IFERROR(VLOOKUP($B214,'Data above guide'!$AP$6:$AX$93,I$1,FALSE),IFERROR(VLOOKUP($B214,'Data above guide'!$BC$6:$BK$13,I$1,FALSE),VLOOKUP($B214,'Data above guide'!$BP$6:$BX$9,I$1,FALSE))))))*100</f>
        <v>14.699670000000001</v>
      </c>
      <c r="J214" s="63">
        <f>IFERROR(VLOOKUP($B214,'Data above guide'!$A$6:$I$61,J$1,FALSE),IFERROR(VLOOKUP($B214,'Data above guide'!$O$6:$W$33,J$1,FALSE),IFERROR(VLOOKUP($B214,'Data above guide'!$AB$6:$AJ$181,J$1,FALSE),IFERROR(VLOOKUP($B214,'Data above guide'!$AP$6:$AX$93,J$1,FALSE),IFERROR(VLOOKUP($B214,'Data above guide'!$BC$6:$BK$13,J$1,FALSE),VLOOKUP($B214,'Data above guide'!$BP$6:$BX$9,J$1,FALSE))))))*100</f>
        <v>21.072779999999998</v>
      </c>
      <c r="K214" s="63">
        <f t="shared" si="41"/>
        <v>3.1865499999999969</v>
      </c>
      <c r="L214" s="63">
        <f t="shared" si="42"/>
        <v>3.1865600000000001</v>
      </c>
      <c r="O214" s="63">
        <f>'Data above guide'!AG316*100</f>
        <v>17.886230000000001</v>
      </c>
      <c r="P214" s="63">
        <f>'Data above guide'!AH316*100</f>
        <v>1.62564</v>
      </c>
      <c r="Q214" s="63">
        <f>'Data above guide'!AI316*100</f>
        <v>14.69997</v>
      </c>
      <c r="R214" s="63">
        <f>'Data above guide'!AJ316*100</f>
        <v>21.072479999999999</v>
      </c>
      <c r="S214" s="63">
        <f t="shared" si="37"/>
        <v>3.1862499999999976</v>
      </c>
      <c r="T214" s="63">
        <f t="shared" si="38"/>
        <v>3.1862600000000008</v>
      </c>
      <c r="V214" s="70">
        <f t="shared" si="43"/>
        <v>0</v>
      </c>
      <c r="W214" s="70">
        <f t="shared" si="44"/>
        <v>1.4000000000002899E-4</v>
      </c>
      <c r="X214" s="70">
        <f t="shared" si="45"/>
        <v>-2.9999999999930083E-4</v>
      </c>
      <c r="Y214" s="70">
        <f t="shared" si="46"/>
        <v>2.9999999999930083E-4</v>
      </c>
      <c r="Z214" s="70">
        <f t="shared" si="47"/>
        <v>2.9999999999930083E-4</v>
      </c>
      <c r="AA214" s="70">
        <f t="shared" si="48"/>
        <v>2.9999999999930083E-4</v>
      </c>
    </row>
    <row r="215" spans="1:27">
      <c r="A215" s="15" t="str">
        <f t="shared" si="39"/>
        <v>AboveG_2011-2015_16-24_Males_Merthyr Tydfil</v>
      </c>
      <c r="B215" s="15" t="str">
        <f t="shared" si="40"/>
        <v>Merthyr Tydfil_16-24_Males</v>
      </c>
      <c r="C215" s="15" t="s">
        <v>14</v>
      </c>
      <c r="D215" s="15" t="s">
        <v>48</v>
      </c>
      <c r="E215" s="15" t="s">
        <v>21</v>
      </c>
      <c r="F215" s="15" t="s">
        <v>77</v>
      </c>
      <c r="G215" s="63">
        <f>IFERROR(VLOOKUP($B215,'Data above guide'!$A$6:$I$61,G$1,FALSE),IFERROR(VLOOKUP($B215,'Data above guide'!$O$6:$W$33,G$1,FALSE),IFERROR(VLOOKUP($B215,'Data above guide'!$AB$6:$AJ$181,G$1,FALSE),IFERROR(VLOOKUP($B215,'Data above guide'!$AP$6:$AX$93,G$1,FALSE),IFERROR(VLOOKUP($B215,'Data above guide'!$BC$6:$BK$13,G$1,FALSE),VLOOKUP($B215,'Data above guide'!$BP$6:$BX$9,G$1,FALSE))))))*100</f>
        <v>37.87135</v>
      </c>
      <c r="H215" s="63">
        <f>IFERROR(VLOOKUP($B215,'Data above guide'!$A$6:$I$61,H$1,FALSE),IFERROR(VLOOKUP($B215,'Data above guide'!$O$6:$W$33,H$1,FALSE),IFERROR(VLOOKUP($B215,'Data above guide'!$AB$6:$AJ$181,H$1,FALSE),IFERROR(VLOOKUP($B215,'Data above guide'!$AP$6:$AX$93,H$1,FALSE),IFERROR(VLOOKUP($B215,'Data above guide'!$BC$6:$BK$13,H$1,FALSE),VLOOKUP($B215,'Data above guide'!$BP$6:$BX$9,H$1,FALSE))))))*100</f>
        <v>4.0381299999999998</v>
      </c>
      <c r="I215" s="63">
        <f>IFERROR(VLOOKUP($B215,'Data above guide'!$A$6:$I$61,I$1,FALSE),IFERROR(VLOOKUP($B215,'Data above guide'!$O$6:$W$33,I$1,FALSE),IFERROR(VLOOKUP($B215,'Data above guide'!$AB$6:$AJ$181,I$1,FALSE),IFERROR(VLOOKUP($B215,'Data above guide'!$AP$6:$AX$93,I$1,FALSE),IFERROR(VLOOKUP($B215,'Data above guide'!$BC$6:$BK$13,I$1,FALSE),VLOOKUP($B215,'Data above guide'!$BP$6:$BX$9,I$1,FALSE))))))*100</f>
        <v>29.956519999999998</v>
      </c>
      <c r="J215" s="63">
        <f>IFERROR(VLOOKUP($B215,'Data above guide'!$A$6:$I$61,J$1,FALSE),IFERROR(VLOOKUP($B215,'Data above guide'!$O$6:$W$33,J$1,FALSE),IFERROR(VLOOKUP($B215,'Data above guide'!$AB$6:$AJ$181,J$1,FALSE),IFERROR(VLOOKUP($B215,'Data above guide'!$AP$6:$AX$93,J$1,FALSE),IFERROR(VLOOKUP($B215,'Data above guide'!$BC$6:$BK$13,J$1,FALSE),VLOOKUP($B215,'Data above guide'!$BP$6:$BX$9,J$1,FALSE))))))*100</f>
        <v>45.786180000000002</v>
      </c>
      <c r="K215" s="63">
        <f t="shared" si="41"/>
        <v>7.914830000000002</v>
      </c>
      <c r="L215" s="63">
        <f t="shared" si="42"/>
        <v>7.914830000000002</v>
      </c>
      <c r="O215" s="63">
        <f>'Data above guide'!AG317*100</f>
        <v>37.87135</v>
      </c>
      <c r="P215" s="63">
        <f>'Data above guide'!AH317*100</f>
        <v>4.0376900000000004</v>
      </c>
      <c r="Q215" s="63">
        <f>'Data above guide'!AI317*100</f>
        <v>29.957489999999996</v>
      </c>
      <c r="R215" s="63">
        <f>'Data above guide'!AJ317*100</f>
        <v>45.785219999999995</v>
      </c>
      <c r="S215" s="63">
        <f t="shared" si="37"/>
        <v>7.9138699999999957</v>
      </c>
      <c r="T215" s="63">
        <f t="shared" si="38"/>
        <v>7.9138600000000032</v>
      </c>
      <c r="V215" s="70">
        <f t="shared" si="43"/>
        <v>0</v>
      </c>
      <c r="W215" s="70">
        <f t="shared" si="44"/>
        <v>4.3999999999932982E-4</v>
      </c>
      <c r="X215" s="70">
        <f t="shared" si="45"/>
        <v>-9.6999999999880515E-4</v>
      </c>
      <c r="Y215" s="70">
        <f t="shared" si="46"/>
        <v>9.6000000000628916E-4</v>
      </c>
      <c r="Z215" s="70">
        <f t="shared" si="47"/>
        <v>9.6000000000628916E-4</v>
      </c>
      <c r="AA215" s="70">
        <f t="shared" si="48"/>
        <v>9.6999999999880515E-4</v>
      </c>
    </row>
    <row r="216" spans="1:27">
      <c r="A216" s="15" t="str">
        <f t="shared" si="39"/>
        <v>AboveG_2011-2015_25-44_Males_Merthyr Tydfil</v>
      </c>
      <c r="B216" s="15" t="str">
        <f t="shared" si="40"/>
        <v>Merthyr Tydfil_25-44_Males</v>
      </c>
      <c r="C216" s="15" t="s">
        <v>14</v>
      </c>
      <c r="D216" s="15" t="s">
        <v>49</v>
      </c>
      <c r="E216" s="15" t="s">
        <v>21</v>
      </c>
      <c r="F216" s="15" t="s">
        <v>77</v>
      </c>
      <c r="G216" s="63">
        <f>IFERROR(VLOOKUP($B216,'Data above guide'!$A$6:$I$61,G$1,FALSE),IFERROR(VLOOKUP($B216,'Data above guide'!$O$6:$W$33,G$1,FALSE),IFERROR(VLOOKUP($B216,'Data above guide'!$AB$6:$AJ$181,G$1,FALSE),IFERROR(VLOOKUP($B216,'Data above guide'!$AP$6:$AX$93,G$1,FALSE),IFERROR(VLOOKUP($B216,'Data above guide'!$BC$6:$BK$13,G$1,FALSE),VLOOKUP($B216,'Data above guide'!$BP$6:$BX$9,G$1,FALSE))))))*100</f>
        <v>46.387450000000001</v>
      </c>
      <c r="H216" s="63">
        <f>IFERROR(VLOOKUP($B216,'Data above guide'!$A$6:$I$61,H$1,FALSE),IFERROR(VLOOKUP($B216,'Data above guide'!$O$6:$W$33,H$1,FALSE),IFERROR(VLOOKUP($B216,'Data above guide'!$AB$6:$AJ$181,H$1,FALSE),IFERROR(VLOOKUP($B216,'Data above guide'!$AP$6:$AX$93,H$1,FALSE),IFERROR(VLOOKUP($B216,'Data above guide'!$BC$6:$BK$13,H$1,FALSE),VLOOKUP($B216,'Data above guide'!$BP$6:$BX$9,H$1,FALSE))))))*100</f>
        <v>2.58609</v>
      </c>
      <c r="I216" s="63">
        <f>IFERROR(VLOOKUP($B216,'Data above guide'!$A$6:$I$61,I$1,FALSE),IFERROR(VLOOKUP($B216,'Data above guide'!$O$6:$W$33,I$1,FALSE),IFERROR(VLOOKUP($B216,'Data above guide'!$AB$6:$AJ$181,I$1,FALSE),IFERROR(VLOOKUP($B216,'Data above guide'!$AP$6:$AX$93,I$1,FALSE),IFERROR(VLOOKUP($B216,'Data above guide'!$BC$6:$BK$13,I$1,FALSE),VLOOKUP($B216,'Data above guide'!$BP$6:$BX$9,I$1,FALSE))))))*100</f>
        <v>41.318660000000001</v>
      </c>
      <c r="J216" s="63">
        <f>IFERROR(VLOOKUP($B216,'Data above guide'!$A$6:$I$61,J$1,FALSE),IFERROR(VLOOKUP($B216,'Data above guide'!$O$6:$W$33,J$1,FALSE),IFERROR(VLOOKUP($B216,'Data above guide'!$AB$6:$AJ$181,J$1,FALSE),IFERROR(VLOOKUP($B216,'Data above guide'!$AP$6:$AX$93,J$1,FALSE),IFERROR(VLOOKUP($B216,'Data above guide'!$BC$6:$BK$13,J$1,FALSE),VLOOKUP($B216,'Data above guide'!$BP$6:$BX$9,J$1,FALSE))))))*100</f>
        <v>51.456250000000004</v>
      </c>
      <c r="K216" s="63">
        <f t="shared" si="41"/>
        <v>5.0688000000000031</v>
      </c>
      <c r="L216" s="63">
        <f t="shared" si="42"/>
        <v>5.0687899999999999</v>
      </c>
      <c r="O216" s="63">
        <f>'Data above guide'!AG318*100</f>
        <v>46.387450000000001</v>
      </c>
      <c r="P216" s="63">
        <f>'Data above guide'!AH318*100</f>
        <v>2.5858099999999999</v>
      </c>
      <c r="Q216" s="63">
        <f>'Data above guide'!AI318*100</f>
        <v>41.319270000000003</v>
      </c>
      <c r="R216" s="63">
        <f>'Data above guide'!AJ318*100</f>
        <v>51.455629999999999</v>
      </c>
      <c r="S216" s="63">
        <f t="shared" ref="S216:S262" si="49">R216-O216</f>
        <v>5.0681799999999981</v>
      </c>
      <c r="T216" s="63">
        <f t="shared" ref="T216:T262" si="50">O216-Q216</f>
        <v>5.0681799999999981</v>
      </c>
      <c r="V216" s="70">
        <f t="shared" si="43"/>
        <v>0</v>
      </c>
      <c r="W216" s="70">
        <f t="shared" si="44"/>
        <v>2.8000000000005798E-4</v>
      </c>
      <c r="X216" s="70">
        <f t="shared" si="45"/>
        <v>-6.1000000000177579E-4</v>
      </c>
      <c r="Y216" s="70">
        <f t="shared" si="46"/>
        <v>6.2000000000494992E-4</v>
      </c>
      <c r="Z216" s="70">
        <f t="shared" si="47"/>
        <v>6.2000000000494992E-4</v>
      </c>
      <c r="AA216" s="70">
        <f t="shared" si="48"/>
        <v>6.1000000000177579E-4</v>
      </c>
    </row>
    <row r="217" spans="1:27">
      <c r="A217" s="15" t="str">
        <f t="shared" si="39"/>
        <v>AboveG_2011-2015_45-64_Males_Merthyr Tydfil</v>
      </c>
      <c r="B217" s="15" t="str">
        <f t="shared" si="40"/>
        <v>Merthyr Tydfil_45-64_Males</v>
      </c>
      <c r="C217" s="15" t="s">
        <v>14</v>
      </c>
      <c r="D217" s="15" t="s">
        <v>50</v>
      </c>
      <c r="E217" s="15" t="s">
        <v>21</v>
      </c>
      <c r="F217" s="15" t="s">
        <v>77</v>
      </c>
      <c r="G217" s="63">
        <f>IFERROR(VLOOKUP($B217,'Data above guide'!$A$6:$I$61,G$1,FALSE),IFERROR(VLOOKUP($B217,'Data above guide'!$O$6:$W$33,G$1,FALSE),IFERROR(VLOOKUP($B217,'Data above guide'!$AB$6:$AJ$181,G$1,FALSE),IFERROR(VLOOKUP($B217,'Data above guide'!$AP$6:$AX$93,G$1,FALSE),IFERROR(VLOOKUP($B217,'Data above guide'!$BC$6:$BK$13,G$1,FALSE),VLOOKUP($B217,'Data above guide'!$BP$6:$BX$9,G$1,FALSE))))))*100</f>
        <v>54.705970000000001</v>
      </c>
      <c r="H217" s="63">
        <f>IFERROR(VLOOKUP($B217,'Data above guide'!$A$6:$I$61,H$1,FALSE),IFERROR(VLOOKUP($B217,'Data above guide'!$O$6:$W$33,H$1,FALSE),IFERROR(VLOOKUP($B217,'Data above guide'!$AB$6:$AJ$181,H$1,FALSE),IFERROR(VLOOKUP($B217,'Data above guide'!$AP$6:$AX$93,H$1,FALSE),IFERROR(VLOOKUP($B217,'Data above guide'!$BC$6:$BK$13,H$1,FALSE),VLOOKUP($B217,'Data above guide'!$BP$6:$BX$9,H$1,FALSE))))))*100</f>
        <v>2.29332</v>
      </c>
      <c r="I217" s="63">
        <f>IFERROR(VLOOKUP($B217,'Data above guide'!$A$6:$I$61,I$1,FALSE),IFERROR(VLOOKUP($B217,'Data above guide'!$O$6:$W$33,I$1,FALSE),IFERROR(VLOOKUP($B217,'Data above guide'!$AB$6:$AJ$181,I$1,FALSE),IFERROR(VLOOKUP($B217,'Data above guide'!$AP$6:$AX$93,I$1,FALSE),IFERROR(VLOOKUP($B217,'Data above guide'!$BC$6:$BK$13,I$1,FALSE),VLOOKUP($B217,'Data above guide'!$BP$6:$BX$9,I$1,FALSE))))))*100</f>
        <v>50.210999999999991</v>
      </c>
      <c r="J217" s="63">
        <f>IFERROR(VLOOKUP($B217,'Data above guide'!$A$6:$I$61,J$1,FALSE),IFERROR(VLOOKUP($B217,'Data above guide'!$O$6:$W$33,J$1,FALSE),IFERROR(VLOOKUP($B217,'Data above guide'!$AB$6:$AJ$181,J$1,FALSE),IFERROR(VLOOKUP($B217,'Data above guide'!$AP$6:$AX$93,J$1,FALSE),IFERROR(VLOOKUP($B217,'Data above guide'!$BC$6:$BK$13,J$1,FALSE),VLOOKUP($B217,'Data above guide'!$BP$6:$BX$9,J$1,FALSE))))))*100</f>
        <v>59.20093</v>
      </c>
      <c r="K217" s="63">
        <f t="shared" si="41"/>
        <v>4.494959999999999</v>
      </c>
      <c r="L217" s="63">
        <f t="shared" si="42"/>
        <v>4.4949700000000092</v>
      </c>
      <c r="O217" s="63">
        <f>'Data above guide'!AG319*100</f>
        <v>54.705970000000001</v>
      </c>
      <c r="P217" s="63">
        <f>'Data above guide'!AH319*100</f>
        <v>2.2930699999999997</v>
      </c>
      <c r="Q217" s="63">
        <f>'Data above guide'!AI319*100</f>
        <v>50.211550000000003</v>
      </c>
      <c r="R217" s="63">
        <f>'Data above guide'!AJ319*100</f>
        <v>59.200390000000006</v>
      </c>
      <c r="S217" s="63">
        <f t="shared" si="49"/>
        <v>4.4944200000000052</v>
      </c>
      <c r="T217" s="63">
        <f t="shared" si="50"/>
        <v>4.4944199999999981</v>
      </c>
      <c r="V217" s="70">
        <f t="shared" si="43"/>
        <v>0</v>
      </c>
      <c r="W217" s="70">
        <f t="shared" si="44"/>
        <v>2.5000000000030553E-4</v>
      </c>
      <c r="X217" s="70">
        <f t="shared" si="45"/>
        <v>-5.5000000001115268E-4</v>
      </c>
      <c r="Y217" s="70">
        <f t="shared" si="46"/>
        <v>5.3999999999376769E-4</v>
      </c>
      <c r="Z217" s="70">
        <f t="shared" si="47"/>
        <v>5.3999999999376769E-4</v>
      </c>
      <c r="AA217" s="70">
        <f t="shared" si="48"/>
        <v>5.5000000001115268E-4</v>
      </c>
    </row>
    <row r="218" spans="1:27">
      <c r="A218" s="15" t="str">
        <f t="shared" si="39"/>
        <v>AboveG_2011-2015_65+_Males_Merthyr Tydfil</v>
      </c>
      <c r="B218" s="15" t="str">
        <f t="shared" si="40"/>
        <v>Merthyr Tydfil_65+_Males</v>
      </c>
      <c r="C218" s="15" t="s">
        <v>14</v>
      </c>
      <c r="D218" s="15" t="s">
        <v>43</v>
      </c>
      <c r="E218" s="15" t="s">
        <v>21</v>
      </c>
      <c r="F218" s="15" t="s">
        <v>77</v>
      </c>
      <c r="G218" s="63">
        <f>IFERROR(VLOOKUP($B218,'Data above guide'!$A$6:$I$61,G$1,FALSE),IFERROR(VLOOKUP($B218,'Data above guide'!$O$6:$W$33,G$1,FALSE),IFERROR(VLOOKUP($B218,'Data above guide'!$AB$6:$AJ$181,G$1,FALSE),IFERROR(VLOOKUP($B218,'Data above guide'!$AP$6:$AX$93,G$1,FALSE),IFERROR(VLOOKUP($B218,'Data above guide'!$BC$6:$BK$13,G$1,FALSE),VLOOKUP($B218,'Data above guide'!$BP$6:$BX$9,G$1,FALSE))))))*100</f>
        <v>36.842399999999998</v>
      </c>
      <c r="H218" s="63">
        <f>IFERROR(VLOOKUP($B218,'Data above guide'!$A$6:$I$61,H$1,FALSE),IFERROR(VLOOKUP($B218,'Data above guide'!$O$6:$W$33,H$1,FALSE),IFERROR(VLOOKUP($B218,'Data above guide'!$AB$6:$AJ$181,H$1,FALSE),IFERROR(VLOOKUP($B218,'Data above guide'!$AP$6:$AX$93,H$1,FALSE),IFERROR(VLOOKUP($B218,'Data above guide'!$BC$6:$BK$13,H$1,FALSE),VLOOKUP($B218,'Data above guide'!$BP$6:$BX$9,H$1,FALSE))))))*100</f>
        <v>2.5975299999999999</v>
      </c>
      <c r="I218" s="63">
        <f>IFERROR(VLOOKUP($B218,'Data above guide'!$A$6:$I$61,I$1,FALSE),IFERROR(VLOOKUP($B218,'Data above guide'!$O$6:$W$33,I$1,FALSE),IFERROR(VLOOKUP($B218,'Data above guide'!$AB$6:$AJ$181,I$1,FALSE),IFERROR(VLOOKUP($B218,'Data above guide'!$AP$6:$AX$93,I$1,FALSE),IFERROR(VLOOKUP($B218,'Data above guide'!$BC$6:$BK$13,I$1,FALSE),VLOOKUP($B218,'Data above guide'!$BP$6:$BX$9,I$1,FALSE))))))*100</f>
        <v>31.751190000000001</v>
      </c>
      <c r="J218" s="63">
        <f>IFERROR(VLOOKUP($B218,'Data above guide'!$A$6:$I$61,J$1,FALSE),IFERROR(VLOOKUP($B218,'Data above guide'!$O$6:$W$33,J$1,FALSE),IFERROR(VLOOKUP($B218,'Data above guide'!$AB$6:$AJ$181,J$1,FALSE),IFERROR(VLOOKUP($B218,'Data above guide'!$AP$6:$AX$93,J$1,FALSE),IFERROR(VLOOKUP($B218,'Data above guide'!$BC$6:$BK$13,J$1,FALSE),VLOOKUP($B218,'Data above guide'!$BP$6:$BX$9,J$1,FALSE))))))*100</f>
        <v>41.933610000000002</v>
      </c>
      <c r="K218" s="63">
        <f t="shared" si="41"/>
        <v>5.0912100000000038</v>
      </c>
      <c r="L218" s="63">
        <f t="shared" si="42"/>
        <v>5.0912099999999967</v>
      </c>
      <c r="O218" s="63">
        <f>'Data above guide'!AG320*100</f>
        <v>36.842399999999998</v>
      </c>
      <c r="P218" s="63">
        <f>'Data above guide'!AH320*100</f>
        <v>2.5972399999999998</v>
      </c>
      <c r="Q218" s="63">
        <f>'Data above guide'!AI320*100</f>
        <v>31.751810000000003</v>
      </c>
      <c r="R218" s="63">
        <f>'Data above guide'!AJ320*100</f>
        <v>41.932989999999997</v>
      </c>
      <c r="S218" s="63">
        <f t="shared" si="49"/>
        <v>5.0905899999999988</v>
      </c>
      <c r="T218" s="63">
        <f t="shared" si="50"/>
        <v>5.0905899999999953</v>
      </c>
      <c r="V218" s="70">
        <f t="shared" si="43"/>
        <v>0</v>
      </c>
      <c r="W218" s="70">
        <f t="shared" si="44"/>
        <v>2.9000000000012349E-4</v>
      </c>
      <c r="X218" s="70">
        <f t="shared" si="45"/>
        <v>-6.2000000000139721E-4</v>
      </c>
      <c r="Y218" s="70">
        <f t="shared" si="46"/>
        <v>6.2000000000494992E-4</v>
      </c>
      <c r="Z218" s="70">
        <f t="shared" si="47"/>
        <v>6.2000000000494992E-4</v>
      </c>
      <c r="AA218" s="70">
        <f t="shared" si="48"/>
        <v>6.2000000000139721E-4</v>
      </c>
    </row>
    <row r="219" spans="1:27">
      <c r="A219" s="15" t="str">
        <f t="shared" si="39"/>
        <v>AboveG_2011-2015_16-24_Females_Merthyr Tydfil</v>
      </c>
      <c r="B219" s="15" t="str">
        <f t="shared" si="40"/>
        <v>Merthyr Tydfil_16-24_Females</v>
      </c>
      <c r="C219" s="15" t="s">
        <v>14</v>
      </c>
      <c r="D219" s="15" t="s">
        <v>48</v>
      </c>
      <c r="E219" s="15" t="s">
        <v>120</v>
      </c>
      <c r="F219" s="15" t="s">
        <v>77</v>
      </c>
      <c r="G219" s="63">
        <f>IFERROR(VLOOKUP($B219,'Data above guide'!$A$6:$I$61,G$1,FALSE),IFERROR(VLOOKUP($B219,'Data above guide'!$O$6:$W$33,G$1,FALSE),IFERROR(VLOOKUP($B219,'Data above guide'!$AB$6:$AJ$181,G$1,FALSE),IFERROR(VLOOKUP($B219,'Data above guide'!$AP$6:$AX$93,G$1,FALSE),IFERROR(VLOOKUP($B219,'Data above guide'!$BC$6:$BK$13,G$1,FALSE),VLOOKUP($B219,'Data above guide'!$BP$6:$BX$9,G$1,FALSE))))))*100</f>
        <v>29.723610000000001</v>
      </c>
      <c r="H219" s="63">
        <f>IFERROR(VLOOKUP($B219,'Data above guide'!$A$6:$I$61,H$1,FALSE),IFERROR(VLOOKUP($B219,'Data above guide'!$O$6:$W$33,H$1,FALSE),IFERROR(VLOOKUP($B219,'Data above guide'!$AB$6:$AJ$181,H$1,FALSE),IFERROR(VLOOKUP($B219,'Data above guide'!$AP$6:$AX$93,H$1,FALSE),IFERROR(VLOOKUP($B219,'Data above guide'!$BC$6:$BK$13,H$1,FALSE),VLOOKUP($B219,'Data above guide'!$BP$6:$BX$9,H$1,FALSE))))))*100</f>
        <v>3.2384299999999997</v>
      </c>
      <c r="I219" s="63">
        <f>IFERROR(VLOOKUP($B219,'Data above guide'!$A$6:$I$61,I$1,FALSE),IFERROR(VLOOKUP($B219,'Data above guide'!$O$6:$W$33,I$1,FALSE),IFERROR(VLOOKUP($B219,'Data above guide'!$AB$6:$AJ$181,I$1,FALSE),IFERROR(VLOOKUP($B219,'Data above guide'!$AP$6:$AX$93,I$1,FALSE),IFERROR(VLOOKUP($B219,'Data above guide'!$BC$6:$BK$13,I$1,FALSE),VLOOKUP($B219,'Data above guide'!$BP$6:$BX$9,I$1,FALSE))))))*100</f>
        <v>23.37622</v>
      </c>
      <c r="J219" s="63">
        <f>IFERROR(VLOOKUP($B219,'Data above guide'!$A$6:$I$61,J$1,FALSE),IFERROR(VLOOKUP($B219,'Data above guide'!$O$6:$W$33,J$1,FALSE),IFERROR(VLOOKUP($B219,'Data above guide'!$AB$6:$AJ$181,J$1,FALSE),IFERROR(VLOOKUP($B219,'Data above guide'!$AP$6:$AX$93,J$1,FALSE),IFERROR(VLOOKUP($B219,'Data above guide'!$BC$6:$BK$13,J$1,FALSE),VLOOKUP($B219,'Data above guide'!$BP$6:$BX$9,J$1,FALSE))))))*100</f>
        <v>36.070990000000002</v>
      </c>
      <c r="K219" s="63">
        <f t="shared" si="41"/>
        <v>6.3473800000000011</v>
      </c>
      <c r="L219" s="63">
        <f t="shared" si="42"/>
        <v>6.3473900000000008</v>
      </c>
      <c r="O219" s="63">
        <f>'Data above guide'!AG321*100</f>
        <v>29.723610000000001</v>
      </c>
      <c r="P219" s="63">
        <f>'Data above guide'!AH321*100</f>
        <v>3.23807</v>
      </c>
      <c r="Q219" s="63">
        <f>'Data above guide'!AI321*100</f>
        <v>23.376989999999999</v>
      </c>
      <c r="R219" s="63">
        <f>'Data above guide'!AJ321*100</f>
        <v>36.070219999999999</v>
      </c>
      <c r="S219" s="63">
        <f t="shared" si="49"/>
        <v>6.3466099999999983</v>
      </c>
      <c r="T219" s="63">
        <f t="shared" si="50"/>
        <v>6.3466200000000015</v>
      </c>
      <c r="V219" s="70">
        <f t="shared" si="43"/>
        <v>0</v>
      </c>
      <c r="W219" s="70">
        <f t="shared" si="44"/>
        <v>3.599999999996939E-4</v>
      </c>
      <c r="X219" s="70">
        <f t="shared" si="45"/>
        <v>-7.6999999999927127E-4</v>
      </c>
      <c r="Y219" s="70">
        <f t="shared" si="46"/>
        <v>7.7000000000282398E-4</v>
      </c>
      <c r="Z219" s="70">
        <f t="shared" si="47"/>
        <v>7.7000000000282398E-4</v>
      </c>
      <c r="AA219" s="70">
        <f t="shared" si="48"/>
        <v>7.6999999999927127E-4</v>
      </c>
    </row>
    <row r="220" spans="1:27">
      <c r="A220" s="15" t="str">
        <f t="shared" si="39"/>
        <v>AboveG_2011-2015_25-44_Females_Merthyr Tydfil</v>
      </c>
      <c r="B220" s="15" t="str">
        <f t="shared" si="40"/>
        <v>Merthyr Tydfil_25-44_Females</v>
      </c>
      <c r="C220" s="15" t="s">
        <v>14</v>
      </c>
      <c r="D220" s="15" t="s">
        <v>49</v>
      </c>
      <c r="E220" s="15" t="s">
        <v>120</v>
      </c>
      <c r="F220" s="15" t="s">
        <v>77</v>
      </c>
      <c r="G220" s="63">
        <f>IFERROR(VLOOKUP($B220,'Data above guide'!$A$6:$I$61,G$1,FALSE),IFERROR(VLOOKUP($B220,'Data above guide'!$O$6:$W$33,G$1,FALSE),IFERROR(VLOOKUP($B220,'Data above guide'!$AB$6:$AJ$181,G$1,FALSE),IFERROR(VLOOKUP($B220,'Data above guide'!$AP$6:$AX$93,G$1,FALSE),IFERROR(VLOOKUP($B220,'Data above guide'!$BC$6:$BK$13,G$1,FALSE),VLOOKUP($B220,'Data above guide'!$BP$6:$BX$9,G$1,FALSE))))))*100</f>
        <v>40.672380000000004</v>
      </c>
      <c r="H220" s="63">
        <f>IFERROR(VLOOKUP($B220,'Data above guide'!$A$6:$I$61,H$1,FALSE),IFERROR(VLOOKUP($B220,'Data above guide'!$O$6:$W$33,H$1,FALSE),IFERROR(VLOOKUP($B220,'Data above guide'!$AB$6:$AJ$181,H$1,FALSE),IFERROR(VLOOKUP($B220,'Data above guide'!$AP$6:$AX$93,H$1,FALSE),IFERROR(VLOOKUP($B220,'Data above guide'!$BC$6:$BK$13,H$1,FALSE),VLOOKUP($B220,'Data above guide'!$BP$6:$BX$9,H$1,FALSE))))))*100</f>
        <v>2.23183</v>
      </c>
      <c r="I220" s="63">
        <f>IFERROR(VLOOKUP($B220,'Data above guide'!$A$6:$I$61,I$1,FALSE),IFERROR(VLOOKUP($B220,'Data above guide'!$O$6:$W$33,I$1,FALSE),IFERROR(VLOOKUP($B220,'Data above guide'!$AB$6:$AJ$181,I$1,FALSE),IFERROR(VLOOKUP($B220,'Data above guide'!$AP$6:$AX$93,I$1,FALSE),IFERROR(VLOOKUP($B220,'Data above guide'!$BC$6:$BK$13,I$1,FALSE),VLOOKUP($B220,'Data above guide'!$BP$6:$BX$9,I$1,FALSE))))))*100</f>
        <v>36.29795</v>
      </c>
      <c r="J220" s="63">
        <f>IFERROR(VLOOKUP($B220,'Data above guide'!$A$6:$I$61,J$1,FALSE),IFERROR(VLOOKUP($B220,'Data above guide'!$O$6:$W$33,J$1,FALSE),IFERROR(VLOOKUP($B220,'Data above guide'!$AB$6:$AJ$181,J$1,FALSE),IFERROR(VLOOKUP($B220,'Data above guide'!$AP$6:$AX$93,J$1,FALSE),IFERROR(VLOOKUP($B220,'Data above guide'!$BC$6:$BK$13,J$1,FALSE),VLOOKUP($B220,'Data above guide'!$BP$6:$BX$9,J$1,FALSE))))))*100</f>
        <v>45.046810000000001</v>
      </c>
      <c r="K220" s="63">
        <f t="shared" si="41"/>
        <v>4.3744299999999967</v>
      </c>
      <c r="L220" s="63">
        <f t="shared" si="42"/>
        <v>4.3744300000000038</v>
      </c>
      <c r="O220" s="63">
        <f>'Data above guide'!AG322*100</f>
        <v>40.672380000000004</v>
      </c>
      <c r="P220" s="63">
        <f>'Data above guide'!AH322*100</f>
        <v>2.2315800000000001</v>
      </c>
      <c r="Q220" s="63">
        <f>'Data above guide'!AI322*100</f>
        <v>36.298479999999998</v>
      </c>
      <c r="R220" s="63">
        <f>'Data above guide'!AJ322*100</f>
        <v>45.046280000000003</v>
      </c>
      <c r="S220" s="63">
        <f t="shared" si="49"/>
        <v>4.373899999999999</v>
      </c>
      <c r="T220" s="63">
        <f t="shared" si="50"/>
        <v>4.3739000000000061</v>
      </c>
      <c r="V220" s="70">
        <f t="shared" si="43"/>
        <v>0</v>
      </c>
      <c r="W220" s="70">
        <f t="shared" si="44"/>
        <v>2.4999999999986144E-4</v>
      </c>
      <c r="X220" s="70">
        <f t="shared" si="45"/>
        <v>-5.2999999999769898E-4</v>
      </c>
      <c r="Y220" s="70">
        <f t="shared" si="46"/>
        <v>5.2999999999769898E-4</v>
      </c>
      <c r="Z220" s="70">
        <f t="shared" si="47"/>
        <v>5.2999999999769898E-4</v>
      </c>
      <c r="AA220" s="70">
        <f t="shared" si="48"/>
        <v>5.2999999999769898E-4</v>
      </c>
    </row>
    <row r="221" spans="1:27">
      <c r="A221" s="15" t="str">
        <f t="shared" si="39"/>
        <v>AboveG_2011-2015_45-64_Females_Merthyr Tydfil</v>
      </c>
      <c r="B221" s="15" t="str">
        <f t="shared" si="40"/>
        <v>Merthyr Tydfil_45-64_Females</v>
      </c>
      <c r="C221" s="15" t="s">
        <v>14</v>
      </c>
      <c r="D221" s="15" t="s">
        <v>50</v>
      </c>
      <c r="E221" s="15" t="s">
        <v>120</v>
      </c>
      <c r="F221" s="15" t="s">
        <v>77</v>
      </c>
      <c r="G221" s="63">
        <f>IFERROR(VLOOKUP($B221,'Data above guide'!$A$6:$I$61,G$1,FALSE),IFERROR(VLOOKUP($B221,'Data above guide'!$O$6:$W$33,G$1,FALSE),IFERROR(VLOOKUP($B221,'Data above guide'!$AB$6:$AJ$181,G$1,FALSE),IFERROR(VLOOKUP($B221,'Data above guide'!$AP$6:$AX$93,G$1,FALSE),IFERROR(VLOOKUP($B221,'Data above guide'!$BC$6:$BK$13,G$1,FALSE),VLOOKUP($B221,'Data above guide'!$BP$6:$BX$9,G$1,FALSE))))))*100</f>
        <v>38.492750000000001</v>
      </c>
      <c r="H221" s="63">
        <f>IFERROR(VLOOKUP($B221,'Data above guide'!$A$6:$I$61,H$1,FALSE),IFERROR(VLOOKUP($B221,'Data above guide'!$O$6:$W$33,H$1,FALSE),IFERROR(VLOOKUP($B221,'Data above guide'!$AB$6:$AJ$181,H$1,FALSE),IFERROR(VLOOKUP($B221,'Data above guide'!$AP$6:$AX$93,H$1,FALSE),IFERROR(VLOOKUP($B221,'Data above guide'!$BC$6:$BK$13,H$1,FALSE),VLOOKUP($B221,'Data above guide'!$BP$6:$BX$9,H$1,FALSE))))))*100</f>
        <v>2.1171100000000003</v>
      </c>
      <c r="I221" s="63">
        <f>IFERROR(VLOOKUP($B221,'Data above guide'!$A$6:$I$61,I$1,FALSE),IFERROR(VLOOKUP($B221,'Data above guide'!$O$6:$W$33,I$1,FALSE),IFERROR(VLOOKUP($B221,'Data above guide'!$AB$6:$AJ$181,I$1,FALSE),IFERROR(VLOOKUP($B221,'Data above guide'!$AP$6:$AX$93,I$1,FALSE),IFERROR(VLOOKUP($B221,'Data above guide'!$BC$6:$BK$13,I$1,FALSE),VLOOKUP($B221,'Data above guide'!$BP$6:$BX$9,I$1,FALSE))))))*100</f>
        <v>34.343180000000004</v>
      </c>
      <c r="J221" s="63">
        <f>IFERROR(VLOOKUP($B221,'Data above guide'!$A$6:$I$61,J$1,FALSE),IFERROR(VLOOKUP($B221,'Data above guide'!$O$6:$W$33,J$1,FALSE),IFERROR(VLOOKUP($B221,'Data above guide'!$AB$6:$AJ$181,J$1,FALSE),IFERROR(VLOOKUP($B221,'Data above guide'!$AP$6:$AX$93,J$1,FALSE),IFERROR(VLOOKUP($B221,'Data above guide'!$BC$6:$BK$13,J$1,FALSE),VLOOKUP($B221,'Data above guide'!$BP$6:$BX$9,J$1,FALSE))))))*100</f>
        <v>42.642330000000001</v>
      </c>
      <c r="K221" s="63">
        <f t="shared" si="41"/>
        <v>4.1495800000000003</v>
      </c>
      <c r="L221" s="63">
        <f t="shared" si="42"/>
        <v>4.1495699999999971</v>
      </c>
      <c r="O221" s="63">
        <f>'Data above guide'!AG323*100</f>
        <v>38.492750000000001</v>
      </c>
      <c r="P221" s="63">
        <f>'Data above guide'!AH323*100</f>
        <v>2.11687</v>
      </c>
      <c r="Q221" s="63">
        <f>'Data above guide'!AI323*100</f>
        <v>34.343679999999999</v>
      </c>
      <c r="R221" s="63">
        <f>'Data above guide'!AJ323*100</f>
        <v>42.641820000000003</v>
      </c>
      <c r="S221" s="63">
        <f t="shared" si="49"/>
        <v>4.1490700000000018</v>
      </c>
      <c r="T221" s="63">
        <f t="shared" si="50"/>
        <v>4.1490700000000018</v>
      </c>
      <c r="V221" s="70">
        <f t="shared" si="43"/>
        <v>0</v>
      </c>
      <c r="W221" s="70">
        <f t="shared" si="44"/>
        <v>2.4000000000024002E-4</v>
      </c>
      <c r="X221" s="70">
        <f t="shared" si="45"/>
        <v>-4.99999999995282E-4</v>
      </c>
      <c r="Y221" s="70">
        <f t="shared" si="46"/>
        <v>5.0999999999845613E-4</v>
      </c>
      <c r="Z221" s="70">
        <f t="shared" si="47"/>
        <v>5.0999999999845613E-4</v>
      </c>
      <c r="AA221" s="70">
        <f t="shared" si="48"/>
        <v>4.99999999995282E-4</v>
      </c>
    </row>
    <row r="222" spans="1:27">
      <c r="A222" s="15" t="str">
        <f t="shared" si="39"/>
        <v>AboveG_2011-2015_65+_Females_Merthyr Tydfil</v>
      </c>
      <c r="B222" s="15" t="str">
        <f t="shared" si="40"/>
        <v>Merthyr Tydfil_65+_Females</v>
      </c>
      <c r="C222" s="15" t="s">
        <v>14</v>
      </c>
      <c r="D222" s="15" t="s">
        <v>43</v>
      </c>
      <c r="E222" s="15" t="s">
        <v>120</v>
      </c>
      <c r="F222" s="15" t="s">
        <v>77</v>
      </c>
      <c r="G222" s="63">
        <f>IFERROR(VLOOKUP($B222,'Data above guide'!$A$6:$I$61,G$1,FALSE),IFERROR(VLOOKUP($B222,'Data above guide'!$O$6:$W$33,G$1,FALSE),IFERROR(VLOOKUP($B222,'Data above guide'!$AB$6:$AJ$181,G$1,FALSE),IFERROR(VLOOKUP($B222,'Data above guide'!$AP$6:$AX$93,G$1,FALSE),IFERROR(VLOOKUP($B222,'Data above guide'!$BC$6:$BK$13,G$1,FALSE),VLOOKUP($B222,'Data above guide'!$BP$6:$BX$9,G$1,FALSE))))))*100</f>
        <v>12.01253</v>
      </c>
      <c r="H222" s="63">
        <f>IFERROR(VLOOKUP($B222,'Data above guide'!$A$6:$I$61,H$1,FALSE),IFERROR(VLOOKUP($B222,'Data above guide'!$O$6:$W$33,H$1,FALSE),IFERROR(VLOOKUP($B222,'Data above guide'!$AB$6:$AJ$181,H$1,FALSE),IFERROR(VLOOKUP($B222,'Data above guide'!$AP$6:$AX$93,H$1,FALSE),IFERROR(VLOOKUP($B222,'Data above guide'!$BC$6:$BK$13,H$1,FALSE),VLOOKUP($B222,'Data above guide'!$BP$6:$BX$9,H$1,FALSE))))))*100</f>
        <v>1.5814100000000002</v>
      </c>
      <c r="I222" s="63">
        <f>IFERROR(VLOOKUP($B222,'Data above guide'!$A$6:$I$61,I$1,FALSE),IFERROR(VLOOKUP($B222,'Data above guide'!$O$6:$W$33,I$1,FALSE),IFERROR(VLOOKUP($B222,'Data above guide'!$AB$6:$AJ$181,I$1,FALSE),IFERROR(VLOOKUP($B222,'Data above guide'!$AP$6:$AX$93,I$1,FALSE),IFERROR(VLOOKUP($B222,'Data above guide'!$BC$6:$BK$13,I$1,FALSE),VLOOKUP($B222,'Data above guide'!$BP$6:$BX$9,I$1,FALSE))))))*100</f>
        <v>8.912939999999999</v>
      </c>
      <c r="J222" s="63">
        <f>IFERROR(VLOOKUP($B222,'Data above guide'!$A$6:$I$61,J$1,FALSE),IFERROR(VLOOKUP($B222,'Data above guide'!$O$6:$W$33,J$1,FALSE),IFERROR(VLOOKUP($B222,'Data above guide'!$AB$6:$AJ$181,J$1,FALSE),IFERROR(VLOOKUP($B222,'Data above guide'!$AP$6:$AX$93,J$1,FALSE),IFERROR(VLOOKUP($B222,'Data above guide'!$BC$6:$BK$13,J$1,FALSE),VLOOKUP($B222,'Data above guide'!$BP$6:$BX$9,J$1,FALSE))))))*100</f>
        <v>15.112129999999999</v>
      </c>
      <c r="K222" s="63">
        <f t="shared" si="41"/>
        <v>3.0995999999999988</v>
      </c>
      <c r="L222" s="63">
        <f t="shared" si="42"/>
        <v>3.099590000000001</v>
      </c>
      <c r="O222" s="63">
        <f>'Data above guide'!AG324*100</f>
        <v>12.01253</v>
      </c>
      <c r="P222" s="63">
        <f>'Data above guide'!AH324*100</f>
        <v>1.5812300000000001</v>
      </c>
      <c r="Q222" s="63">
        <f>'Data above guide'!AI324*100</f>
        <v>8.913310000000001</v>
      </c>
      <c r="R222" s="63">
        <f>'Data above guide'!AJ324*100</f>
        <v>15.111749999999999</v>
      </c>
      <c r="S222" s="63">
        <f t="shared" si="49"/>
        <v>3.099219999999999</v>
      </c>
      <c r="T222" s="63">
        <f t="shared" si="50"/>
        <v>3.099219999999999</v>
      </c>
      <c r="V222" s="70">
        <f t="shared" si="43"/>
        <v>0</v>
      </c>
      <c r="W222" s="70">
        <f t="shared" si="44"/>
        <v>1.8000000000006899E-4</v>
      </c>
      <c r="X222" s="70">
        <f t="shared" si="45"/>
        <v>-3.7000000000197986E-4</v>
      </c>
      <c r="Y222" s="70">
        <f t="shared" si="46"/>
        <v>3.7999999999982492E-4</v>
      </c>
      <c r="Z222" s="70">
        <f t="shared" si="47"/>
        <v>3.7999999999982492E-4</v>
      </c>
      <c r="AA222" s="70">
        <f t="shared" si="48"/>
        <v>3.7000000000197986E-4</v>
      </c>
    </row>
    <row r="223" spans="1:27">
      <c r="A223" s="15" t="str">
        <f t="shared" si="39"/>
        <v>AboveG_2011-2015_16-24_Males_Caerphilly</v>
      </c>
      <c r="B223" s="15" t="str">
        <f t="shared" si="40"/>
        <v>Caerphilly_16-24_Males</v>
      </c>
      <c r="C223" s="15" t="s">
        <v>15</v>
      </c>
      <c r="D223" s="15" t="s">
        <v>48</v>
      </c>
      <c r="E223" s="15" t="s">
        <v>21</v>
      </c>
      <c r="F223" s="15" t="s">
        <v>77</v>
      </c>
      <c r="G223" s="63">
        <f>IFERROR(VLOOKUP($B223,'Data above guide'!$A$6:$I$61,G$1,FALSE),IFERROR(VLOOKUP($B223,'Data above guide'!$O$6:$W$33,G$1,FALSE),IFERROR(VLOOKUP($B223,'Data above guide'!$AB$6:$AJ$181,G$1,FALSE),IFERROR(VLOOKUP($B223,'Data above guide'!$AP$6:$AX$93,G$1,FALSE),IFERROR(VLOOKUP($B223,'Data above guide'!$BC$6:$BK$13,G$1,FALSE),VLOOKUP($B223,'Data above guide'!$BP$6:$BX$9,G$1,FALSE))))))*100</f>
        <v>32.34995</v>
      </c>
      <c r="H223" s="63">
        <f>IFERROR(VLOOKUP($B223,'Data above guide'!$A$6:$I$61,H$1,FALSE),IFERROR(VLOOKUP($B223,'Data above guide'!$O$6:$W$33,H$1,FALSE),IFERROR(VLOOKUP($B223,'Data above guide'!$AB$6:$AJ$181,H$1,FALSE),IFERROR(VLOOKUP($B223,'Data above guide'!$AP$6:$AX$93,H$1,FALSE),IFERROR(VLOOKUP($B223,'Data above guide'!$BC$6:$BK$13,H$1,FALSE),VLOOKUP($B223,'Data above guide'!$BP$6:$BX$9,H$1,FALSE))))))*100</f>
        <v>3.32552</v>
      </c>
      <c r="I223" s="63">
        <f>IFERROR(VLOOKUP($B223,'Data above guide'!$A$6:$I$61,I$1,FALSE),IFERROR(VLOOKUP($B223,'Data above guide'!$O$6:$W$33,I$1,FALSE),IFERROR(VLOOKUP($B223,'Data above guide'!$AB$6:$AJ$181,I$1,FALSE),IFERROR(VLOOKUP($B223,'Data above guide'!$AP$6:$AX$93,I$1,FALSE),IFERROR(VLOOKUP($B223,'Data above guide'!$BC$6:$BK$13,I$1,FALSE),VLOOKUP($B223,'Data above guide'!$BP$6:$BX$9,I$1,FALSE))))))*100</f>
        <v>25.831870000000002</v>
      </c>
      <c r="J223" s="63">
        <f>IFERROR(VLOOKUP($B223,'Data above guide'!$A$6:$I$61,J$1,FALSE),IFERROR(VLOOKUP($B223,'Data above guide'!$O$6:$W$33,J$1,FALSE),IFERROR(VLOOKUP($B223,'Data above guide'!$AB$6:$AJ$181,J$1,FALSE),IFERROR(VLOOKUP($B223,'Data above guide'!$AP$6:$AX$93,J$1,FALSE),IFERROR(VLOOKUP($B223,'Data above guide'!$BC$6:$BK$13,J$1,FALSE),VLOOKUP($B223,'Data above guide'!$BP$6:$BX$9,J$1,FALSE))))))*100</f>
        <v>38.868029999999997</v>
      </c>
      <c r="K223" s="63">
        <f t="shared" si="41"/>
        <v>6.5180799999999977</v>
      </c>
      <c r="L223" s="63">
        <f t="shared" si="42"/>
        <v>6.5180799999999977</v>
      </c>
      <c r="O223" s="63">
        <f>'Data above guide'!AG325*100</f>
        <v>32.34995</v>
      </c>
      <c r="P223" s="63">
        <f>'Data above guide'!AH325*100</f>
        <v>3.3252299999999999</v>
      </c>
      <c r="Q223" s="63">
        <f>'Data above guide'!AI325*100</f>
        <v>25.832509999999999</v>
      </c>
      <c r="R223" s="63">
        <f>'Data above guide'!AJ325*100</f>
        <v>38.86739</v>
      </c>
      <c r="S223" s="63">
        <f t="shared" si="49"/>
        <v>6.5174400000000006</v>
      </c>
      <c r="T223" s="63">
        <f t="shared" si="50"/>
        <v>6.5174400000000006</v>
      </c>
      <c r="V223" s="70">
        <f t="shared" si="43"/>
        <v>0</v>
      </c>
      <c r="W223" s="70">
        <f t="shared" si="44"/>
        <v>2.9000000000012349E-4</v>
      </c>
      <c r="X223" s="70">
        <f t="shared" si="45"/>
        <v>-6.3999999999708734E-4</v>
      </c>
      <c r="Y223" s="70">
        <f t="shared" si="46"/>
        <v>6.3999999999708734E-4</v>
      </c>
      <c r="Z223" s="70">
        <f t="shared" si="47"/>
        <v>6.3999999999708734E-4</v>
      </c>
      <c r="AA223" s="70">
        <f t="shared" si="48"/>
        <v>6.3999999999708734E-4</v>
      </c>
    </row>
    <row r="224" spans="1:27">
      <c r="A224" s="15" t="str">
        <f t="shared" si="39"/>
        <v>AboveG_2011-2015_25-44_Males_Caerphilly</v>
      </c>
      <c r="B224" s="15" t="str">
        <f t="shared" si="40"/>
        <v>Caerphilly_25-44_Males</v>
      </c>
      <c r="C224" s="15" t="s">
        <v>15</v>
      </c>
      <c r="D224" s="15" t="s">
        <v>49</v>
      </c>
      <c r="E224" s="15" t="s">
        <v>21</v>
      </c>
      <c r="F224" s="15" t="s">
        <v>77</v>
      </c>
      <c r="G224" s="63">
        <f>IFERROR(VLOOKUP($B224,'Data above guide'!$A$6:$I$61,G$1,FALSE),IFERROR(VLOOKUP($B224,'Data above guide'!$O$6:$W$33,G$1,FALSE),IFERROR(VLOOKUP($B224,'Data above guide'!$AB$6:$AJ$181,G$1,FALSE),IFERROR(VLOOKUP($B224,'Data above guide'!$AP$6:$AX$93,G$1,FALSE),IFERROR(VLOOKUP($B224,'Data above guide'!$BC$6:$BK$13,G$1,FALSE),VLOOKUP($B224,'Data above guide'!$BP$6:$BX$9,G$1,FALSE))))))*100</f>
        <v>54.968609999999998</v>
      </c>
      <c r="H224" s="63">
        <f>IFERROR(VLOOKUP($B224,'Data above guide'!$A$6:$I$61,H$1,FALSE),IFERROR(VLOOKUP($B224,'Data above guide'!$O$6:$W$33,H$1,FALSE),IFERROR(VLOOKUP($B224,'Data above guide'!$AB$6:$AJ$181,H$1,FALSE),IFERROR(VLOOKUP($B224,'Data above guide'!$AP$6:$AX$93,H$1,FALSE),IFERROR(VLOOKUP($B224,'Data above guide'!$BC$6:$BK$13,H$1,FALSE),VLOOKUP($B224,'Data above guide'!$BP$6:$BX$9,H$1,FALSE))))))*100</f>
        <v>2.2934199999999998</v>
      </c>
      <c r="I224" s="63">
        <f>IFERROR(VLOOKUP($B224,'Data above guide'!$A$6:$I$61,I$1,FALSE),IFERROR(VLOOKUP($B224,'Data above guide'!$O$6:$W$33,I$1,FALSE),IFERROR(VLOOKUP($B224,'Data above guide'!$AB$6:$AJ$181,I$1,FALSE),IFERROR(VLOOKUP($B224,'Data above guide'!$AP$6:$AX$93,I$1,FALSE),IFERROR(VLOOKUP($B224,'Data above guide'!$BC$6:$BK$13,I$1,FALSE),VLOOKUP($B224,'Data above guide'!$BP$6:$BX$9,I$1,FALSE))))))*100</f>
        <v>50.473460000000003</v>
      </c>
      <c r="J224" s="63">
        <f>IFERROR(VLOOKUP($B224,'Data above guide'!$A$6:$I$61,J$1,FALSE),IFERROR(VLOOKUP($B224,'Data above guide'!$O$6:$W$33,J$1,FALSE),IFERROR(VLOOKUP($B224,'Data above guide'!$AB$6:$AJ$181,J$1,FALSE),IFERROR(VLOOKUP($B224,'Data above guide'!$AP$6:$AX$93,J$1,FALSE),IFERROR(VLOOKUP($B224,'Data above guide'!$BC$6:$BK$13,J$1,FALSE),VLOOKUP($B224,'Data above guide'!$BP$6:$BX$9,J$1,FALSE))))))*100</f>
        <v>59.463770000000004</v>
      </c>
      <c r="K224" s="63">
        <f t="shared" si="41"/>
        <v>4.4951600000000056</v>
      </c>
      <c r="L224" s="63">
        <f t="shared" si="42"/>
        <v>4.4951499999999953</v>
      </c>
      <c r="O224" s="63">
        <f>'Data above guide'!AG326*100</f>
        <v>54.968609999999998</v>
      </c>
      <c r="P224" s="63">
        <f>'Data above guide'!AH326*100</f>
        <v>2.2932199999999998</v>
      </c>
      <c r="Q224" s="63">
        <f>'Data above guide'!AI326*100</f>
        <v>50.473909999999997</v>
      </c>
      <c r="R224" s="63">
        <f>'Data above guide'!AJ326*100</f>
        <v>59.463319999999996</v>
      </c>
      <c r="S224" s="63">
        <f t="shared" si="49"/>
        <v>4.4947099999999978</v>
      </c>
      <c r="T224" s="63">
        <f t="shared" si="50"/>
        <v>4.4947000000000017</v>
      </c>
      <c r="V224" s="70">
        <f t="shared" si="43"/>
        <v>0</v>
      </c>
      <c r="W224" s="70">
        <f t="shared" si="44"/>
        <v>1.9999999999997797E-4</v>
      </c>
      <c r="X224" s="70">
        <f t="shared" si="45"/>
        <v>-4.4999999999362217E-4</v>
      </c>
      <c r="Y224" s="70">
        <f t="shared" si="46"/>
        <v>4.5000000000783302E-4</v>
      </c>
      <c r="Z224" s="70">
        <f t="shared" si="47"/>
        <v>4.5000000000783302E-4</v>
      </c>
      <c r="AA224" s="70">
        <f t="shared" si="48"/>
        <v>4.4999999999362217E-4</v>
      </c>
    </row>
    <row r="225" spans="1:27">
      <c r="A225" s="15" t="str">
        <f t="shared" si="39"/>
        <v>AboveG_2011-2015_45-64_Males_Caerphilly</v>
      </c>
      <c r="B225" s="15" t="str">
        <f t="shared" si="40"/>
        <v>Caerphilly_45-64_Males</v>
      </c>
      <c r="C225" s="15" t="s">
        <v>15</v>
      </c>
      <c r="D225" s="15" t="s">
        <v>50</v>
      </c>
      <c r="E225" s="15" t="s">
        <v>21</v>
      </c>
      <c r="F225" s="15" t="s">
        <v>77</v>
      </c>
      <c r="G225" s="63">
        <f>IFERROR(VLOOKUP($B225,'Data above guide'!$A$6:$I$61,G$1,FALSE),IFERROR(VLOOKUP($B225,'Data above guide'!$O$6:$W$33,G$1,FALSE),IFERROR(VLOOKUP($B225,'Data above guide'!$AB$6:$AJ$181,G$1,FALSE),IFERROR(VLOOKUP($B225,'Data above guide'!$AP$6:$AX$93,G$1,FALSE),IFERROR(VLOOKUP($B225,'Data above guide'!$BC$6:$BK$13,G$1,FALSE),VLOOKUP($B225,'Data above guide'!$BP$6:$BX$9,G$1,FALSE))))))*100</f>
        <v>53.973219999999998</v>
      </c>
      <c r="H225" s="63">
        <f>IFERROR(VLOOKUP($B225,'Data above guide'!$A$6:$I$61,H$1,FALSE),IFERROR(VLOOKUP($B225,'Data above guide'!$O$6:$W$33,H$1,FALSE),IFERROR(VLOOKUP($B225,'Data above guide'!$AB$6:$AJ$181,H$1,FALSE),IFERROR(VLOOKUP($B225,'Data above guide'!$AP$6:$AX$93,H$1,FALSE),IFERROR(VLOOKUP($B225,'Data above guide'!$BC$6:$BK$13,H$1,FALSE),VLOOKUP($B225,'Data above guide'!$BP$6:$BX$9,H$1,FALSE))))))*100</f>
        <v>2.0520400000000003</v>
      </c>
      <c r="I225" s="63">
        <f>IFERROR(VLOOKUP($B225,'Data above guide'!$A$6:$I$61,I$1,FALSE),IFERROR(VLOOKUP($B225,'Data above guide'!$O$6:$W$33,I$1,FALSE),IFERROR(VLOOKUP($B225,'Data above guide'!$AB$6:$AJ$181,I$1,FALSE),IFERROR(VLOOKUP($B225,'Data above guide'!$AP$6:$AX$93,I$1,FALSE),IFERROR(VLOOKUP($B225,'Data above guide'!$BC$6:$BK$13,I$1,FALSE),VLOOKUP($B225,'Data above guide'!$BP$6:$BX$9,I$1,FALSE))))))*100</f>
        <v>49.951180000000001</v>
      </c>
      <c r="J225" s="63">
        <f>IFERROR(VLOOKUP($B225,'Data above guide'!$A$6:$I$61,J$1,FALSE),IFERROR(VLOOKUP($B225,'Data above guide'!$O$6:$W$33,J$1,FALSE),IFERROR(VLOOKUP($B225,'Data above guide'!$AB$6:$AJ$181,J$1,FALSE),IFERROR(VLOOKUP($B225,'Data above guide'!$AP$6:$AX$93,J$1,FALSE),IFERROR(VLOOKUP($B225,'Data above guide'!$BC$6:$BK$13,J$1,FALSE),VLOOKUP($B225,'Data above guide'!$BP$6:$BX$9,J$1,FALSE))))))*100</f>
        <v>57.995269999999998</v>
      </c>
      <c r="K225" s="63">
        <f t="shared" si="41"/>
        <v>4.0220500000000001</v>
      </c>
      <c r="L225" s="63">
        <f t="shared" si="42"/>
        <v>4.022039999999997</v>
      </c>
      <c r="O225" s="63">
        <f>'Data above guide'!AG327*100</f>
        <v>53.973219999999998</v>
      </c>
      <c r="P225" s="63">
        <f>'Data above guide'!AH327*100</f>
        <v>2.05186</v>
      </c>
      <c r="Q225" s="63">
        <f>'Data above guide'!AI327*100</f>
        <v>49.951570000000004</v>
      </c>
      <c r="R225" s="63">
        <f>'Data above guide'!AJ327*100</f>
        <v>57.994880000000002</v>
      </c>
      <c r="S225" s="63">
        <f t="shared" si="49"/>
        <v>4.0216600000000042</v>
      </c>
      <c r="T225" s="63">
        <f t="shared" si="50"/>
        <v>4.021649999999994</v>
      </c>
      <c r="V225" s="70">
        <f t="shared" si="43"/>
        <v>0</v>
      </c>
      <c r="W225" s="70">
        <f t="shared" si="44"/>
        <v>1.8000000000029104E-4</v>
      </c>
      <c r="X225" s="70">
        <f t="shared" si="45"/>
        <v>-3.9000000000299906E-4</v>
      </c>
      <c r="Y225" s="70">
        <f t="shared" si="46"/>
        <v>3.8999999999589363E-4</v>
      </c>
      <c r="Z225" s="70">
        <f t="shared" si="47"/>
        <v>3.8999999999589363E-4</v>
      </c>
      <c r="AA225" s="70">
        <f t="shared" si="48"/>
        <v>3.9000000000299906E-4</v>
      </c>
    </row>
    <row r="226" spans="1:27">
      <c r="A226" s="15" t="str">
        <f t="shared" si="39"/>
        <v>AboveG_2011-2015_65+_Males_Caerphilly</v>
      </c>
      <c r="B226" s="15" t="str">
        <f t="shared" si="40"/>
        <v>Caerphilly_65+_Males</v>
      </c>
      <c r="C226" s="15" t="s">
        <v>15</v>
      </c>
      <c r="D226" s="15" t="s">
        <v>43</v>
      </c>
      <c r="E226" s="15" t="s">
        <v>21</v>
      </c>
      <c r="F226" s="15" t="s">
        <v>77</v>
      </c>
      <c r="G226" s="63">
        <f>IFERROR(VLOOKUP($B226,'Data above guide'!$A$6:$I$61,G$1,FALSE),IFERROR(VLOOKUP($B226,'Data above guide'!$O$6:$W$33,G$1,FALSE),IFERROR(VLOOKUP($B226,'Data above guide'!$AB$6:$AJ$181,G$1,FALSE),IFERROR(VLOOKUP($B226,'Data above guide'!$AP$6:$AX$93,G$1,FALSE),IFERROR(VLOOKUP($B226,'Data above guide'!$BC$6:$BK$13,G$1,FALSE),VLOOKUP($B226,'Data above guide'!$BP$6:$BX$9,G$1,FALSE))))))*100</f>
        <v>38.159500000000001</v>
      </c>
      <c r="H226" s="63">
        <f>IFERROR(VLOOKUP($B226,'Data above guide'!$A$6:$I$61,H$1,FALSE),IFERROR(VLOOKUP($B226,'Data above guide'!$O$6:$W$33,H$1,FALSE),IFERROR(VLOOKUP($B226,'Data above guide'!$AB$6:$AJ$181,H$1,FALSE),IFERROR(VLOOKUP($B226,'Data above guide'!$AP$6:$AX$93,H$1,FALSE),IFERROR(VLOOKUP($B226,'Data above guide'!$BC$6:$BK$13,H$1,FALSE),VLOOKUP($B226,'Data above guide'!$BP$6:$BX$9,H$1,FALSE))))))*100</f>
        <v>2.4566999999999997</v>
      </c>
      <c r="I226" s="63">
        <f>IFERROR(VLOOKUP($B226,'Data above guide'!$A$6:$I$61,I$1,FALSE),IFERROR(VLOOKUP($B226,'Data above guide'!$O$6:$W$33,I$1,FALSE),IFERROR(VLOOKUP($B226,'Data above guide'!$AB$6:$AJ$181,I$1,FALSE),IFERROR(VLOOKUP($B226,'Data above guide'!$AP$6:$AX$93,I$1,FALSE),IFERROR(VLOOKUP($B226,'Data above guide'!$BC$6:$BK$13,I$1,FALSE),VLOOKUP($B226,'Data above guide'!$BP$6:$BX$9,I$1,FALSE))))))*100</f>
        <v>33.34431</v>
      </c>
      <c r="J226" s="63">
        <f>IFERROR(VLOOKUP($B226,'Data above guide'!$A$6:$I$61,J$1,FALSE),IFERROR(VLOOKUP($B226,'Data above guide'!$O$6:$W$33,J$1,FALSE),IFERROR(VLOOKUP($B226,'Data above guide'!$AB$6:$AJ$181,J$1,FALSE),IFERROR(VLOOKUP($B226,'Data above guide'!$AP$6:$AX$93,J$1,FALSE),IFERROR(VLOOKUP($B226,'Data above guide'!$BC$6:$BK$13,J$1,FALSE),VLOOKUP($B226,'Data above guide'!$BP$6:$BX$9,J$1,FALSE))))))*100</f>
        <v>42.974689999999995</v>
      </c>
      <c r="K226" s="63">
        <f t="shared" si="41"/>
        <v>4.8151899999999941</v>
      </c>
      <c r="L226" s="63">
        <f t="shared" si="42"/>
        <v>4.8151900000000012</v>
      </c>
      <c r="O226" s="63">
        <f>'Data above guide'!AG328*100</f>
        <v>38.159500000000001</v>
      </c>
      <c r="P226" s="63">
        <f>'Data above guide'!AH328*100</f>
        <v>2.4564900000000001</v>
      </c>
      <c r="Q226" s="63">
        <f>'Data above guide'!AI328*100</f>
        <v>33.34478</v>
      </c>
      <c r="R226" s="63">
        <f>'Data above guide'!AJ328*100</f>
        <v>42.974209999999999</v>
      </c>
      <c r="S226" s="63">
        <f t="shared" si="49"/>
        <v>4.814709999999998</v>
      </c>
      <c r="T226" s="63">
        <f t="shared" si="50"/>
        <v>4.8147200000000012</v>
      </c>
      <c r="V226" s="70">
        <f t="shared" si="43"/>
        <v>0</v>
      </c>
      <c r="W226" s="70">
        <f t="shared" si="44"/>
        <v>2.099999999995994E-4</v>
      </c>
      <c r="X226" s="70">
        <f t="shared" si="45"/>
        <v>-4.6999999999997044E-4</v>
      </c>
      <c r="Y226" s="70">
        <f t="shared" si="46"/>
        <v>4.7999999999603915E-4</v>
      </c>
      <c r="Z226" s="70">
        <f t="shared" si="47"/>
        <v>4.7999999999603915E-4</v>
      </c>
      <c r="AA226" s="70">
        <f t="shared" si="48"/>
        <v>4.6999999999997044E-4</v>
      </c>
    </row>
    <row r="227" spans="1:27">
      <c r="A227" s="15" t="str">
        <f t="shared" si="39"/>
        <v>AboveG_2011-2015_16-24_Females_Caerphilly</v>
      </c>
      <c r="B227" s="15" t="str">
        <f t="shared" si="40"/>
        <v>Caerphilly_16-24_Females</v>
      </c>
      <c r="C227" s="15" t="s">
        <v>15</v>
      </c>
      <c r="D227" s="15" t="s">
        <v>48</v>
      </c>
      <c r="E227" s="15" t="s">
        <v>120</v>
      </c>
      <c r="F227" s="15" t="s">
        <v>77</v>
      </c>
      <c r="G227" s="63">
        <f>IFERROR(VLOOKUP($B227,'Data above guide'!$A$6:$I$61,G$1,FALSE),IFERROR(VLOOKUP($B227,'Data above guide'!$O$6:$W$33,G$1,FALSE),IFERROR(VLOOKUP($B227,'Data above guide'!$AB$6:$AJ$181,G$1,FALSE),IFERROR(VLOOKUP($B227,'Data above guide'!$AP$6:$AX$93,G$1,FALSE),IFERROR(VLOOKUP($B227,'Data above guide'!$BC$6:$BK$13,G$1,FALSE),VLOOKUP($B227,'Data above guide'!$BP$6:$BX$9,G$1,FALSE))))))*100</f>
        <v>36.34919</v>
      </c>
      <c r="H227" s="63">
        <f>IFERROR(VLOOKUP($B227,'Data above guide'!$A$6:$I$61,H$1,FALSE),IFERROR(VLOOKUP($B227,'Data above guide'!$O$6:$W$33,H$1,FALSE),IFERROR(VLOOKUP($B227,'Data above guide'!$AB$6:$AJ$181,H$1,FALSE),IFERROR(VLOOKUP($B227,'Data above guide'!$AP$6:$AX$93,H$1,FALSE),IFERROR(VLOOKUP($B227,'Data above guide'!$BC$6:$BK$13,H$1,FALSE),VLOOKUP($B227,'Data above guide'!$BP$6:$BX$9,H$1,FALSE))))))*100</f>
        <v>2.93919</v>
      </c>
      <c r="I227" s="63">
        <f>IFERROR(VLOOKUP($B227,'Data above guide'!$A$6:$I$61,I$1,FALSE),IFERROR(VLOOKUP($B227,'Data above guide'!$O$6:$W$33,I$1,FALSE),IFERROR(VLOOKUP($B227,'Data above guide'!$AB$6:$AJ$181,I$1,FALSE),IFERROR(VLOOKUP($B227,'Data above guide'!$AP$6:$AX$93,I$1,FALSE),IFERROR(VLOOKUP($B227,'Data above guide'!$BC$6:$BK$13,I$1,FALSE),VLOOKUP($B227,'Data above guide'!$BP$6:$BX$9,I$1,FALSE))))))*100</f>
        <v>30.588330000000003</v>
      </c>
      <c r="J227" s="63">
        <f>IFERROR(VLOOKUP($B227,'Data above guide'!$A$6:$I$61,J$1,FALSE),IFERROR(VLOOKUP($B227,'Data above guide'!$O$6:$W$33,J$1,FALSE),IFERROR(VLOOKUP($B227,'Data above guide'!$AB$6:$AJ$181,J$1,FALSE),IFERROR(VLOOKUP($B227,'Data above guide'!$AP$6:$AX$93,J$1,FALSE),IFERROR(VLOOKUP($B227,'Data above guide'!$BC$6:$BK$13,J$1,FALSE),VLOOKUP($B227,'Data above guide'!$BP$6:$BX$9,J$1,FALSE))))))*100</f>
        <v>42.110059999999997</v>
      </c>
      <c r="K227" s="63">
        <f t="shared" si="41"/>
        <v>5.760869999999997</v>
      </c>
      <c r="L227" s="63">
        <f t="shared" si="42"/>
        <v>5.7608599999999974</v>
      </c>
      <c r="O227" s="63">
        <f>'Data above guide'!AG329*100</f>
        <v>36.34919</v>
      </c>
      <c r="P227" s="63">
        <f>'Data above guide'!AH329*100</f>
        <v>2.93893</v>
      </c>
      <c r="Q227" s="63">
        <f>'Data above guide'!AI329*100</f>
        <v>30.588890000000003</v>
      </c>
      <c r="R227" s="63">
        <f>'Data above guide'!AJ329*100</f>
        <v>42.109499999999997</v>
      </c>
      <c r="S227" s="63">
        <f t="shared" si="49"/>
        <v>5.7603099999999969</v>
      </c>
      <c r="T227" s="63">
        <f t="shared" si="50"/>
        <v>5.7602999999999973</v>
      </c>
      <c r="V227" s="70">
        <f t="shared" si="43"/>
        <v>0</v>
      </c>
      <c r="W227" s="70">
        <f t="shared" si="44"/>
        <v>2.5999999999992696E-4</v>
      </c>
      <c r="X227" s="70">
        <f t="shared" si="45"/>
        <v>-5.6000000000011596E-4</v>
      </c>
      <c r="Y227" s="70">
        <f t="shared" si="46"/>
        <v>5.6000000000011596E-4</v>
      </c>
      <c r="Z227" s="70">
        <f t="shared" si="47"/>
        <v>5.6000000000011596E-4</v>
      </c>
      <c r="AA227" s="70">
        <f t="shared" si="48"/>
        <v>5.6000000000011596E-4</v>
      </c>
    </row>
    <row r="228" spans="1:27">
      <c r="A228" s="15" t="str">
        <f t="shared" si="39"/>
        <v>AboveG_2011-2015_25-44_Females_Caerphilly</v>
      </c>
      <c r="B228" s="15" t="str">
        <f t="shared" si="40"/>
        <v>Caerphilly_25-44_Females</v>
      </c>
      <c r="C228" s="15" t="s">
        <v>15</v>
      </c>
      <c r="D228" s="15" t="s">
        <v>49</v>
      </c>
      <c r="E228" s="15" t="s">
        <v>120</v>
      </c>
      <c r="F228" s="15" t="s">
        <v>77</v>
      </c>
      <c r="G228" s="63">
        <f>IFERROR(VLOOKUP($B228,'Data above guide'!$A$6:$I$61,G$1,FALSE),IFERROR(VLOOKUP($B228,'Data above guide'!$O$6:$W$33,G$1,FALSE),IFERROR(VLOOKUP($B228,'Data above guide'!$AB$6:$AJ$181,G$1,FALSE),IFERROR(VLOOKUP($B228,'Data above guide'!$AP$6:$AX$93,G$1,FALSE),IFERROR(VLOOKUP($B228,'Data above guide'!$BC$6:$BK$13,G$1,FALSE),VLOOKUP($B228,'Data above guide'!$BP$6:$BX$9,G$1,FALSE))))))*100</f>
        <v>48.09299</v>
      </c>
      <c r="H228" s="63">
        <f>IFERROR(VLOOKUP($B228,'Data above guide'!$A$6:$I$61,H$1,FALSE),IFERROR(VLOOKUP($B228,'Data above guide'!$O$6:$W$33,H$1,FALSE),IFERROR(VLOOKUP($B228,'Data above guide'!$AB$6:$AJ$181,H$1,FALSE),IFERROR(VLOOKUP($B228,'Data above guide'!$AP$6:$AX$93,H$1,FALSE),IFERROR(VLOOKUP($B228,'Data above guide'!$BC$6:$BK$13,H$1,FALSE),VLOOKUP($B228,'Data above guide'!$BP$6:$BX$9,H$1,FALSE))))))*100</f>
        <v>2.0526200000000001</v>
      </c>
      <c r="I228" s="63">
        <f>IFERROR(VLOOKUP($B228,'Data above guide'!$A$6:$I$61,I$1,FALSE),IFERROR(VLOOKUP($B228,'Data above guide'!$O$6:$W$33,I$1,FALSE),IFERROR(VLOOKUP($B228,'Data above guide'!$AB$6:$AJ$181,I$1,FALSE),IFERROR(VLOOKUP($B228,'Data above guide'!$AP$6:$AX$93,I$1,FALSE),IFERROR(VLOOKUP($B228,'Data above guide'!$BC$6:$BK$13,I$1,FALSE),VLOOKUP($B228,'Data above guide'!$BP$6:$BX$9,I$1,FALSE))))))*100</f>
        <v>44.069809999999997</v>
      </c>
      <c r="J228" s="63">
        <f>IFERROR(VLOOKUP($B228,'Data above guide'!$A$6:$I$61,J$1,FALSE),IFERROR(VLOOKUP($B228,'Data above guide'!$O$6:$W$33,J$1,FALSE),IFERROR(VLOOKUP($B228,'Data above guide'!$AB$6:$AJ$181,J$1,FALSE),IFERROR(VLOOKUP($B228,'Data above guide'!$AP$6:$AX$93,J$1,FALSE),IFERROR(VLOOKUP($B228,'Data above guide'!$BC$6:$BK$13,J$1,FALSE),VLOOKUP($B228,'Data above guide'!$BP$6:$BX$9,J$1,FALSE))))))*100</f>
        <v>52.11618</v>
      </c>
      <c r="K228" s="63">
        <f t="shared" si="41"/>
        <v>4.0231899999999996</v>
      </c>
      <c r="L228" s="63">
        <f t="shared" si="42"/>
        <v>4.0231800000000035</v>
      </c>
      <c r="O228" s="63">
        <f>'Data above guide'!AG330*100</f>
        <v>48.09299</v>
      </c>
      <c r="P228" s="63">
        <f>'Data above guide'!AH330*100</f>
        <v>2.0524400000000003</v>
      </c>
      <c r="Q228" s="63">
        <f>'Data above guide'!AI330*100</f>
        <v>44.0702</v>
      </c>
      <c r="R228" s="63">
        <f>'Data above guide'!AJ330*100</f>
        <v>52.115780000000001</v>
      </c>
      <c r="S228" s="63">
        <f t="shared" si="49"/>
        <v>4.0227900000000005</v>
      </c>
      <c r="T228" s="63">
        <f t="shared" si="50"/>
        <v>4.0227900000000005</v>
      </c>
      <c r="V228" s="70">
        <f t="shared" si="43"/>
        <v>0</v>
      </c>
      <c r="W228" s="70">
        <f t="shared" si="44"/>
        <v>1.7999999999984695E-4</v>
      </c>
      <c r="X228" s="70">
        <f t="shared" si="45"/>
        <v>-3.9000000000299906E-4</v>
      </c>
      <c r="Y228" s="70">
        <f t="shared" si="46"/>
        <v>3.9999999999906777E-4</v>
      </c>
      <c r="Z228" s="70">
        <f t="shared" si="47"/>
        <v>3.9999999999906777E-4</v>
      </c>
      <c r="AA228" s="70">
        <f t="shared" si="48"/>
        <v>3.9000000000299906E-4</v>
      </c>
    </row>
    <row r="229" spans="1:27">
      <c r="A229" s="15" t="str">
        <f t="shared" si="39"/>
        <v>AboveG_2011-2015_45-64_Females_Caerphilly</v>
      </c>
      <c r="B229" s="15" t="str">
        <f t="shared" si="40"/>
        <v>Caerphilly_45-64_Females</v>
      </c>
      <c r="C229" s="15" t="s">
        <v>15</v>
      </c>
      <c r="D229" s="15" t="s">
        <v>50</v>
      </c>
      <c r="E229" s="15" t="s">
        <v>120</v>
      </c>
      <c r="F229" s="15" t="s">
        <v>77</v>
      </c>
      <c r="G229" s="63">
        <f>IFERROR(VLOOKUP($B229,'Data above guide'!$A$6:$I$61,G$1,FALSE),IFERROR(VLOOKUP($B229,'Data above guide'!$O$6:$W$33,G$1,FALSE),IFERROR(VLOOKUP($B229,'Data above guide'!$AB$6:$AJ$181,G$1,FALSE),IFERROR(VLOOKUP($B229,'Data above guide'!$AP$6:$AX$93,G$1,FALSE),IFERROR(VLOOKUP($B229,'Data above guide'!$BC$6:$BK$13,G$1,FALSE),VLOOKUP($B229,'Data above guide'!$BP$6:$BX$9,G$1,FALSE))))))*100</f>
        <v>40.579949999999997</v>
      </c>
      <c r="H229" s="63">
        <f>IFERROR(VLOOKUP($B229,'Data above guide'!$A$6:$I$61,H$1,FALSE),IFERROR(VLOOKUP($B229,'Data above guide'!$O$6:$W$33,H$1,FALSE),IFERROR(VLOOKUP($B229,'Data above guide'!$AB$6:$AJ$181,H$1,FALSE),IFERROR(VLOOKUP($B229,'Data above guide'!$AP$6:$AX$93,H$1,FALSE),IFERROR(VLOOKUP($B229,'Data above guide'!$BC$6:$BK$13,H$1,FALSE),VLOOKUP($B229,'Data above guide'!$BP$6:$BX$9,H$1,FALSE))))))*100</f>
        <v>1.9944199999999999</v>
      </c>
      <c r="I229" s="63">
        <f>IFERROR(VLOOKUP($B229,'Data above guide'!$A$6:$I$61,I$1,FALSE),IFERROR(VLOOKUP($B229,'Data above guide'!$O$6:$W$33,I$1,FALSE),IFERROR(VLOOKUP($B229,'Data above guide'!$AB$6:$AJ$181,I$1,FALSE),IFERROR(VLOOKUP($B229,'Data above guide'!$AP$6:$AX$93,I$1,FALSE),IFERROR(VLOOKUP($B229,'Data above guide'!$BC$6:$BK$13,I$1,FALSE),VLOOKUP($B229,'Data above guide'!$BP$6:$BX$9,I$1,FALSE))))))*100</f>
        <v>36.670839999999998</v>
      </c>
      <c r="J229" s="63">
        <f>IFERROR(VLOOKUP($B229,'Data above guide'!$A$6:$I$61,J$1,FALSE),IFERROR(VLOOKUP($B229,'Data above guide'!$O$6:$W$33,J$1,FALSE),IFERROR(VLOOKUP($B229,'Data above guide'!$AB$6:$AJ$181,J$1,FALSE),IFERROR(VLOOKUP($B229,'Data above guide'!$AP$6:$AX$93,J$1,FALSE),IFERROR(VLOOKUP($B229,'Data above guide'!$BC$6:$BK$13,J$1,FALSE),VLOOKUP($B229,'Data above guide'!$BP$6:$BX$9,J$1,FALSE))))))*100</f>
        <v>44.489060000000002</v>
      </c>
      <c r="K229" s="63">
        <f t="shared" si="41"/>
        <v>3.9091100000000054</v>
      </c>
      <c r="L229" s="63">
        <f t="shared" si="42"/>
        <v>3.9091099999999983</v>
      </c>
      <c r="O229" s="63">
        <f>'Data above guide'!AG331*100</f>
        <v>40.579949999999997</v>
      </c>
      <c r="P229" s="63">
        <f>'Data above guide'!AH331*100</f>
        <v>1.9942499999999999</v>
      </c>
      <c r="Q229" s="63">
        <f>'Data above guide'!AI331*100</f>
        <v>36.671230000000001</v>
      </c>
      <c r="R229" s="63">
        <f>'Data above guide'!AJ331*100</f>
        <v>44.488669999999999</v>
      </c>
      <c r="S229" s="63">
        <f t="shared" si="49"/>
        <v>3.9087200000000024</v>
      </c>
      <c r="T229" s="63">
        <f t="shared" si="50"/>
        <v>3.9087199999999953</v>
      </c>
      <c r="V229" s="70">
        <f t="shared" si="43"/>
        <v>0</v>
      </c>
      <c r="W229" s="70">
        <f t="shared" si="44"/>
        <v>1.7000000000000348E-4</v>
      </c>
      <c r="X229" s="70">
        <f t="shared" si="45"/>
        <v>-3.9000000000299906E-4</v>
      </c>
      <c r="Y229" s="70">
        <f t="shared" si="46"/>
        <v>3.9000000000299906E-4</v>
      </c>
      <c r="Z229" s="70">
        <f t="shared" si="47"/>
        <v>3.9000000000299906E-4</v>
      </c>
      <c r="AA229" s="70">
        <f t="shared" si="48"/>
        <v>3.9000000000299906E-4</v>
      </c>
    </row>
    <row r="230" spans="1:27">
      <c r="A230" s="15" t="str">
        <f t="shared" si="39"/>
        <v>AboveG_2011-2015_65+_Females_Caerphilly</v>
      </c>
      <c r="B230" s="15" t="str">
        <f t="shared" si="40"/>
        <v>Caerphilly_65+_Females</v>
      </c>
      <c r="C230" s="15" t="s">
        <v>15</v>
      </c>
      <c r="D230" s="15" t="s">
        <v>43</v>
      </c>
      <c r="E230" s="15" t="s">
        <v>120</v>
      </c>
      <c r="F230" s="15" t="s">
        <v>77</v>
      </c>
      <c r="G230" s="63">
        <f>IFERROR(VLOOKUP($B230,'Data above guide'!$A$6:$I$61,G$1,FALSE),IFERROR(VLOOKUP($B230,'Data above guide'!$O$6:$W$33,G$1,FALSE),IFERROR(VLOOKUP($B230,'Data above guide'!$AB$6:$AJ$181,G$1,FALSE),IFERROR(VLOOKUP($B230,'Data above guide'!$AP$6:$AX$93,G$1,FALSE),IFERROR(VLOOKUP($B230,'Data above guide'!$BC$6:$BK$13,G$1,FALSE),VLOOKUP($B230,'Data above guide'!$BP$6:$BX$9,G$1,FALSE))))))*100</f>
        <v>15.397779999999999</v>
      </c>
      <c r="H230" s="63">
        <f>IFERROR(VLOOKUP($B230,'Data above guide'!$A$6:$I$61,H$1,FALSE),IFERROR(VLOOKUP($B230,'Data above guide'!$O$6:$W$33,H$1,FALSE),IFERROR(VLOOKUP($B230,'Data above guide'!$AB$6:$AJ$181,H$1,FALSE),IFERROR(VLOOKUP($B230,'Data above guide'!$AP$6:$AX$93,H$1,FALSE),IFERROR(VLOOKUP($B230,'Data above guide'!$BC$6:$BK$13,H$1,FALSE),VLOOKUP($B230,'Data above guide'!$BP$6:$BX$9,H$1,FALSE))))))*100</f>
        <v>1.64723</v>
      </c>
      <c r="I230" s="63">
        <f>IFERROR(VLOOKUP($B230,'Data above guide'!$A$6:$I$61,I$1,FALSE),IFERROR(VLOOKUP($B230,'Data above guide'!$O$6:$W$33,I$1,FALSE),IFERROR(VLOOKUP($B230,'Data above guide'!$AB$6:$AJ$181,I$1,FALSE),IFERROR(VLOOKUP($B230,'Data above guide'!$AP$6:$AX$93,I$1,FALSE),IFERROR(VLOOKUP($B230,'Data above guide'!$BC$6:$BK$13,I$1,FALSE),VLOOKUP($B230,'Data above guide'!$BP$6:$BX$9,I$1,FALSE))))))*100</f>
        <v>12.169169999999999</v>
      </c>
      <c r="J230" s="63">
        <f>IFERROR(VLOOKUP($B230,'Data above guide'!$A$6:$I$61,J$1,FALSE),IFERROR(VLOOKUP($B230,'Data above guide'!$O$6:$W$33,J$1,FALSE),IFERROR(VLOOKUP($B230,'Data above guide'!$AB$6:$AJ$181,J$1,FALSE),IFERROR(VLOOKUP($B230,'Data above guide'!$AP$6:$AX$93,J$1,FALSE),IFERROR(VLOOKUP($B230,'Data above guide'!$BC$6:$BK$13,J$1,FALSE),VLOOKUP($B230,'Data above guide'!$BP$6:$BX$9,J$1,FALSE))))))*100</f>
        <v>18.6264</v>
      </c>
      <c r="K230" s="63">
        <f t="shared" si="41"/>
        <v>3.2286200000000012</v>
      </c>
      <c r="L230" s="63">
        <f t="shared" si="42"/>
        <v>3.2286099999999998</v>
      </c>
      <c r="O230" s="63">
        <f>'Data above guide'!AG332*100</f>
        <v>15.397779999999999</v>
      </c>
      <c r="P230" s="63">
        <f>'Data above guide'!AH332*100</f>
        <v>1.6470899999999999</v>
      </c>
      <c r="Q230" s="63">
        <f>'Data above guide'!AI332*100</f>
        <v>12.16949</v>
      </c>
      <c r="R230" s="63">
        <f>'Data above guide'!AJ332*100</f>
        <v>18.626080000000002</v>
      </c>
      <c r="S230" s="63">
        <f t="shared" si="49"/>
        <v>3.2283000000000026</v>
      </c>
      <c r="T230" s="63">
        <f t="shared" si="50"/>
        <v>3.2282899999999994</v>
      </c>
      <c r="V230" s="70">
        <f t="shared" si="43"/>
        <v>0</v>
      </c>
      <c r="W230" s="70">
        <f t="shared" si="44"/>
        <v>1.4000000000002899E-4</v>
      </c>
      <c r="X230" s="70">
        <f t="shared" si="45"/>
        <v>-3.2000000000032003E-4</v>
      </c>
      <c r="Y230" s="70">
        <f t="shared" si="46"/>
        <v>3.1999999999854367E-4</v>
      </c>
      <c r="Z230" s="70">
        <f t="shared" si="47"/>
        <v>3.1999999999854367E-4</v>
      </c>
      <c r="AA230" s="70">
        <f t="shared" si="48"/>
        <v>3.2000000000032003E-4</v>
      </c>
    </row>
    <row r="231" spans="1:27">
      <c r="A231" s="15" t="str">
        <f t="shared" si="39"/>
        <v>AboveG_2011-2015_16-24_Males_Blaenau Gwent</v>
      </c>
      <c r="B231" s="15" t="str">
        <f t="shared" si="40"/>
        <v>Blaenau Gwent_16-24_Males</v>
      </c>
      <c r="C231" s="15" t="s">
        <v>16</v>
      </c>
      <c r="D231" s="15" t="s">
        <v>48</v>
      </c>
      <c r="E231" s="15" t="s">
        <v>21</v>
      </c>
      <c r="F231" s="15" t="s">
        <v>77</v>
      </c>
      <c r="G231" s="63">
        <f>IFERROR(VLOOKUP($B231,'Data above guide'!$A$6:$I$61,G$1,FALSE),IFERROR(VLOOKUP($B231,'Data above guide'!$O$6:$W$33,G$1,FALSE),IFERROR(VLOOKUP($B231,'Data above guide'!$AB$6:$AJ$181,G$1,FALSE),IFERROR(VLOOKUP($B231,'Data above guide'!$AP$6:$AX$93,G$1,FALSE),IFERROR(VLOOKUP($B231,'Data above guide'!$BC$6:$BK$13,G$1,FALSE),VLOOKUP($B231,'Data above guide'!$BP$6:$BX$9,G$1,FALSE))))))*100</f>
        <v>34.345680000000002</v>
      </c>
      <c r="H231" s="63">
        <f>IFERROR(VLOOKUP($B231,'Data above guide'!$A$6:$I$61,H$1,FALSE),IFERROR(VLOOKUP($B231,'Data above guide'!$O$6:$W$33,H$1,FALSE),IFERROR(VLOOKUP($B231,'Data above guide'!$AB$6:$AJ$181,H$1,FALSE),IFERROR(VLOOKUP($B231,'Data above guide'!$AP$6:$AX$93,H$1,FALSE),IFERROR(VLOOKUP($B231,'Data above guide'!$BC$6:$BK$13,H$1,FALSE),VLOOKUP($B231,'Data above guide'!$BP$6:$BX$9,H$1,FALSE))))))*100</f>
        <v>3.7730899999999998</v>
      </c>
      <c r="I231" s="63">
        <f>IFERROR(VLOOKUP($B231,'Data above guide'!$A$6:$I$61,I$1,FALSE),IFERROR(VLOOKUP($B231,'Data above guide'!$O$6:$W$33,I$1,FALSE),IFERROR(VLOOKUP($B231,'Data above guide'!$AB$6:$AJ$181,I$1,FALSE),IFERROR(VLOOKUP($B231,'Data above guide'!$AP$6:$AX$93,I$1,FALSE),IFERROR(VLOOKUP($B231,'Data above guide'!$BC$6:$BK$13,I$1,FALSE),VLOOKUP($B231,'Data above guide'!$BP$6:$BX$9,I$1,FALSE))))))*100</f>
        <v>26.950340000000001</v>
      </c>
      <c r="J231" s="63">
        <f>IFERROR(VLOOKUP($B231,'Data above guide'!$A$6:$I$61,J$1,FALSE),IFERROR(VLOOKUP($B231,'Data above guide'!$O$6:$W$33,J$1,FALSE),IFERROR(VLOOKUP($B231,'Data above guide'!$AB$6:$AJ$181,J$1,FALSE),IFERROR(VLOOKUP($B231,'Data above guide'!$AP$6:$AX$93,J$1,FALSE),IFERROR(VLOOKUP($B231,'Data above guide'!$BC$6:$BK$13,J$1,FALSE),VLOOKUP($B231,'Data above guide'!$BP$6:$BX$9,J$1,FALSE))))))*100</f>
        <v>41.741019999999999</v>
      </c>
      <c r="K231" s="63">
        <f t="shared" si="41"/>
        <v>7.3953399999999974</v>
      </c>
      <c r="L231" s="63">
        <f t="shared" si="42"/>
        <v>7.3953400000000009</v>
      </c>
      <c r="O231" s="63">
        <f>'Data above guide'!AG333*100</f>
        <v>34.345680000000002</v>
      </c>
      <c r="P231" s="63">
        <f>'Data above guide'!AH333*100</f>
        <v>3.7726799999999998</v>
      </c>
      <c r="Q231" s="63">
        <f>'Data above guide'!AI333*100</f>
        <v>26.951239999999999</v>
      </c>
      <c r="R231" s="63">
        <f>'Data above guide'!AJ333*100</f>
        <v>41.740120000000005</v>
      </c>
      <c r="S231" s="63">
        <f t="shared" si="49"/>
        <v>7.394440000000003</v>
      </c>
      <c r="T231" s="63">
        <f t="shared" si="50"/>
        <v>7.394440000000003</v>
      </c>
      <c r="V231" s="70">
        <f t="shared" si="43"/>
        <v>0</v>
      </c>
      <c r="W231" s="70">
        <f t="shared" si="44"/>
        <v>4.1000000000002146E-4</v>
      </c>
      <c r="X231" s="70">
        <f t="shared" si="45"/>
        <v>-8.9999999999790248E-4</v>
      </c>
      <c r="Y231" s="70">
        <f t="shared" si="46"/>
        <v>8.9999999999434976E-4</v>
      </c>
      <c r="Z231" s="70">
        <f t="shared" si="47"/>
        <v>8.9999999999434976E-4</v>
      </c>
      <c r="AA231" s="70">
        <f t="shared" si="48"/>
        <v>8.9999999999790248E-4</v>
      </c>
    </row>
    <row r="232" spans="1:27">
      <c r="A232" s="15" t="str">
        <f t="shared" si="39"/>
        <v>AboveG_2011-2015_25-44_Males_Blaenau Gwent</v>
      </c>
      <c r="B232" s="15" t="str">
        <f t="shared" si="40"/>
        <v>Blaenau Gwent_25-44_Males</v>
      </c>
      <c r="C232" s="15" t="s">
        <v>16</v>
      </c>
      <c r="D232" s="15" t="s">
        <v>49</v>
      </c>
      <c r="E232" s="15" t="s">
        <v>21</v>
      </c>
      <c r="F232" s="15" t="s">
        <v>77</v>
      </c>
      <c r="G232" s="63">
        <f>IFERROR(VLOOKUP($B232,'Data above guide'!$A$6:$I$61,G$1,FALSE),IFERROR(VLOOKUP($B232,'Data above guide'!$O$6:$W$33,G$1,FALSE),IFERROR(VLOOKUP($B232,'Data above guide'!$AB$6:$AJ$181,G$1,FALSE),IFERROR(VLOOKUP($B232,'Data above guide'!$AP$6:$AX$93,G$1,FALSE),IFERROR(VLOOKUP($B232,'Data above guide'!$BC$6:$BK$13,G$1,FALSE),VLOOKUP($B232,'Data above guide'!$BP$6:$BX$9,G$1,FALSE))))))*100</f>
        <v>53.692949999999996</v>
      </c>
      <c r="H232" s="63">
        <f>IFERROR(VLOOKUP($B232,'Data above guide'!$A$6:$I$61,H$1,FALSE),IFERROR(VLOOKUP($B232,'Data above guide'!$O$6:$W$33,H$1,FALSE),IFERROR(VLOOKUP($B232,'Data above guide'!$AB$6:$AJ$181,H$1,FALSE),IFERROR(VLOOKUP($B232,'Data above guide'!$AP$6:$AX$93,H$1,FALSE),IFERROR(VLOOKUP($B232,'Data above guide'!$BC$6:$BK$13,H$1,FALSE),VLOOKUP($B232,'Data above guide'!$BP$6:$BX$9,H$1,FALSE))))))*100</f>
        <v>2.6565499999999997</v>
      </c>
      <c r="I232" s="63">
        <f>IFERROR(VLOOKUP($B232,'Data above guide'!$A$6:$I$61,I$1,FALSE),IFERROR(VLOOKUP($B232,'Data above guide'!$O$6:$W$33,I$1,FALSE),IFERROR(VLOOKUP($B232,'Data above guide'!$AB$6:$AJ$181,I$1,FALSE),IFERROR(VLOOKUP($B232,'Data above guide'!$AP$6:$AX$93,I$1,FALSE),IFERROR(VLOOKUP($B232,'Data above guide'!$BC$6:$BK$13,I$1,FALSE),VLOOKUP($B232,'Data above guide'!$BP$6:$BX$9,I$1,FALSE))))))*100</f>
        <v>48.486059999999995</v>
      </c>
      <c r="J232" s="63">
        <f>IFERROR(VLOOKUP($B232,'Data above guide'!$A$6:$I$61,J$1,FALSE),IFERROR(VLOOKUP($B232,'Data above guide'!$O$6:$W$33,J$1,FALSE),IFERROR(VLOOKUP($B232,'Data above guide'!$AB$6:$AJ$181,J$1,FALSE),IFERROR(VLOOKUP($B232,'Data above guide'!$AP$6:$AX$93,J$1,FALSE),IFERROR(VLOOKUP($B232,'Data above guide'!$BC$6:$BK$13,J$1,FALSE),VLOOKUP($B232,'Data above guide'!$BP$6:$BX$9,J$1,FALSE))))))*100</f>
        <v>58.899850000000001</v>
      </c>
      <c r="K232" s="63">
        <f t="shared" si="41"/>
        <v>5.2069000000000045</v>
      </c>
      <c r="L232" s="63">
        <f t="shared" si="42"/>
        <v>5.2068900000000014</v>
      </c>
      <c r="O232" s="63">
        <f>'Data above guide'!AG334*100</f>
        <v>53.692949999999996</v>
      </c>
      <c r="P232" s="63">
        <f>'Data above guide'!AH334*100</f>
        <v>2.6562600000000001</v>
      </c>
      <c r="Q232" s="63">
        <f>'Data above guide'!AI334*100</f>
        <v>48.486699999999999</v>
      </c>
      <c r="R232" s="63">
        <f>'Data above guide'!AJ334*100</f>
        <v>58.899210000000004</v>
      </c>
      <c r="S232" s="63">
        <f t="shared" si="49"/>
        <v>5.2062600000000074</v>
      </c>
      <c r="T232" s="63">
        <f t="shared" si="50"/>
        <v>5.2062499999999972</v>
      </c>
      <c r="V232" s="70">
        <f t="shared" si="43"/>
        <v>0</v>
      </c>
      <c r="W232" s="70">
        <f t="shared" si="44"/>
        <v>2.899999999996794E-4</v>
      </c>
      <c r="X232" s="70">
        <f t="shared" si="45"/>
        <v>-6.4000000000419277E-4</v>
      </c>
      <c r="Y232" s="70">
        <f t="shared" si="46"/>
        <v>6.3999999999708734E-4</v>
      </c>
      <c r="Z232" s="70">
        <f t="shared" si="47"/>
        <v>6.3999999999708734E-4</v>
      </c>
      <c r="AA232" s="70">
        <f t="shared" si="48"/>
        <v>6.4000000000419277E-4</v>
      </c>
    </row>
    <row r="233" spans="1:27">
      <c r="A233" s="15" t="str">
        <f t="shared" si="39"/>
        <v>AboveG_2011-2015_45-64_Males_Blaenau Gwent</v>
      </c>
      <c r="B233" s="15" t="str">
        <f t="shared" si="40"/>
        <v>Blaenau Gwent_45-64_Males</v>
      </c>
      <c r="C233" s="15" t="s">
        <v>16</v>
      </c>
      <c r="D233" s="15" t="s">
        <v>50</v>
      </c>
      <c r="E233" s="15" t="s">
        <v>21</v>
      </c>
      <c r="F233" s="15" t="s">
        <v>77</v>
      </c>
      <c r="G233" s="63">
        <f>IFERROR(VLOOKUP($B233,'Data above guide'!$A$6:$I$61,G$1,FALSE),IFERROR(VLOOKUP($B233,'Data above guide'!$O$6:$W$33,G$1,FALSE),IFERROR(VLOOKUP($B233,'Data above guide'!$AB$6:$AJ$181,G$1,FALSE),IFERROR(VLOOKUP($B233,'Data above guide'!$AP$6:$AX$93,G$1,FALSE),IFERROR(VLOOKUP($B233,'Data above guide'!$BC$6:$BK$13,G$1,FALSE),VLOOKUP($B233,'Data above guide'!$BP$6:$BX$9,G$1,FALSE))))))*100</f>
        <v>53.889879999999998</v>
      </c>
      <c r="H233" s="63">
        <f>IFERROR(VLOOKUP($B233,'Data above guide'!$A$6:$I$61,H$1,FALSE),IFERROR(VLOOKUP($B233,'Data above guide'!$O$6:$W$33,H$1,FALSE),IFERROR(VLOOKUP($B233,'Data above guide'!$AB$6:$AJ$181,H$1,FALSE),IFERROR(VLOOKUP($B233,'Data above guide'!$AP$6:$AX$93,H$1,FALSE),IFERROR(VLOOKUP($B233,'Data above guide'!$BC$6:$BK$13,H$1,FALSE),VLOOKUP($B233,'Data above guide'!$BP$6:$BX$9,H$1,FALSE))))))*100</f>
        <v>2.30993</v>
      </c>
      <c r="I233" s="63">
        <f>IFERROR(VLOOKUP($B233,'Data above guide'!$A$6:$I$61,I$1,FALSE),IFERROR(VLOOKUP($B233,'Data above guide'!$O$6:$W$33,I$1,FALSE),IFERROR(VLOOKUP($B233,'Data above guide'!$AB$6:$AJ$181,I$1,FALSE),IFERROR(VLOOKUP($B233,'Data above guide'!$AP$6:$AX$93,I$1,FALSE),IFERROR(VLOOKUP($B233,'Data above guide'!$BC$6:$BK$13,I$1,FALSE),VLOOKUP($B233,'Data above guide'!$BP$6:$BX$9,I$1,FALSE))))))*100</f>
        <v>49.362360000000002</v>
      </c>
      <c r="J233" s="63">
        <f>IFERROR(VLOOKUP($B233,'Data above guide'!$A$6:$I$61,J$1,FALSE),IFERROR(VLOOKUP($B233,'Data above guide'!$O$6:$W$33,J$1,FALSE),IFERROR(VLOOKUP($B233,'Data above guide'!$AB$6:$AJ$181,J$1,FALSE),IFERROR(VLOOKUP($B233,'Data above guide'!$AP$6:$AX$93,J$1,FALSE),IFERROR(VLOOKUP($B233,'Data above guide'!$BC$6:$BK$13,J$1,FALSE),VLOOKUP($B233,'Data above guide'!$BP$6:$BX$9,J$1,FALSE))))))*100</f>
        <v>58.417400000000001</v>
      </c>
      <c r="K233" s="63">
        <f t="shared" si="41"/>
        <v>4.5275200000000027</v>
      </c>
      <c r="L233" s="63">
        <f t="shared" si="42"/>
        <v>4.5275199999999955</v>
      </c>
      <c r="O233" s="63">
        <f>'Data above guide'!AG335*100</f>
        <v>53.889879999999998</v>
      </c>
      <c r="P233" s="63">
        <f>'Data above guide'!AH335*100</f>
        <v>2.3096800000000002</v>
      </c>
      <c r="Q233" s="63">
        <f>'Data above guide'!AI335*100</f>
        <v>49.362909999999999</v>
      </c>
      <c r="R233" s="63">
        <f>'Data above guide'!AJ335*100</f>
        <v>58.416849999999997</v>
      </c>
      <c r="S233" s="63">
        <f t="shared" si="49"/>
        <v>4.5269699999999986</v>
      </c>
      <c r="T233" s="63">
        <f t="shared" si="50"/>
        <v>4.5269699999999986</v>
      </c>
      <c r="V233" s="70">
        <f t="shared" si="43"/>
        <v>0</v>
      </c>
      <c r="W233" s="70">
        <f t="shared" si="44"/>
        <v>2.4999999999986144E-4</v>
      </c>
      <c r="X233" s="70">
        <f t="shared" si="45"/>
        <v>-5.4999999999694182E-4</v>
      </c>
      <c r="Y233" s="70">
        <f t="shared" si="46"/>
        <v>5.5000000000404725E-4</v>
      </c>
      <c r="Z233" s="70">
        <f t="shared" si="47"/>
        <v>5.5000000000404725E-4</v>
      </c>
      <c r="AA233" s="70">
        <f t="shared" si="48"/>
        <v>5.4999999999694182E-4</v>
      </c>
    </row>
    <row r="234" spans="1:27">
      <c r="A234" s="15" t="str">
        <f t="shared" si="39"/>
        <v>AboveG_2011-2015_65+_Males_Blaenau Gwent</v>
      </c>
      <c r="B234" s="15" t="str">
        <f t="shared" si="40"/>
        <v>Blaenau Gwent_65+_Males</v>
      </c>
      <c r="C234" s="15" t="s">
        <v>16</v>
      </c>
      <c r="D234" s="15" t="s">
        <v>43</v>
      </c>
      <c r="E234" s="15" t="s">
        <v>21</v>
      </c>
      <c r="F234" s="15" t="s">
        <v>77</v>
      </c>
      <c r="G234" s="63">
        <f>IFERROR(VLOOKUP($B234,'Data above guide'!$A$6:$I$61,G$1,FALSE),IFERROR(VLOOKUP($B234,'Data above guide'!$O$6:$W$33,G$1,FALSE),IFERROR(VLOOKUP($B234,'Data above guide'!$AB$6:$AJ$181,G$1,FALSE),IFERROR(VLOOKUP($B234,'Data above guide'!$AP$6:$AX$93,G$1,FALSE),IFERROR(VLOOKUP($B234,'Data above guide'!$BC$6:$BK$13,G$1,FALSE),VLOOKUP($B234,'Data above guide'!$BP$6:$BX$9,G$1,FALSE))))))*100</f>
        <v>34.577259999999995</v>
      </c>
      <c r="H234" s="63">
        <f>IFERROR(VLOOKUP($B234,'Data above guide'!$A$6:$I$61,H$1,FALSE),IFERROR(VLOOKUP($B234,'Data above guide'!$O$6:$W$33,H$1,FALSE),IFERROR(VLOOKUP($B234,'Data above guide'!$AB$6:$AJ$181,H$1,FALSE),IFERROR(VLOOKUP($B234,'Data above guide'!$AP$6:$AX$93,H$1,FALSE),IFERROR(VLOOKUP($B234,'Data above guide'!$BC$6:$BK$13,H$1,FALSE),VLOOKUP($B234,'Data above guide'!$BP$6:$BX$9,H$1,FALSE))))))*100</f>
        <v>2.56291</v>
      </c>
      <c r="I234" s="63">
        <f>IFERROR(VLOOKUP($B234,'Data above guide'!$A$6:$I$61,I$1,FALSE),IFERROR(VLOOKUP($B234,'Data above guide'!$O$6:$W$33,I$1,FALSE),IFERROR(VLOOKUP($B234,'Data above guide'!$AB$6:$AJ$181,I$1,FALSE),IFERROR(VLOOKUP($B234,'Data above guide'!$AP$6:$AX$93,I$1,FALSE),IFERROR(VLOOKUP($B234,'Data above guide'!$BC$6:$BK$13,I$1,FALSE),VLOOKUP($B234,'Data above guide'!$BP$6:$BX$9,I$1,FALSE))))))*100</f>
        <v>29.553899999999999</v>
      </c>
      <c r="J234" s="63">
        <f>IFERROR(VLOOKUP($B234,'Data above guide'!$A$6:$I$61,J$1,FALSE),IFERROR(VLOOKUP($B234,'Data above guide'!$O$6:$W$33,J$1,FALSE),IFERROR(VLOOKUP($B234,'Data above guide'!$AB$6:$AJ$181,J$1,FALSE),IFERROR(VLOOKUP($B234,'Data above guide'!$AP$6:$AX$93,J$1,FALSE),IFERROR(VLOOKUP($B234,'Data above guide'!$BC$6:$BK$13,J$1,FALSE),VLOOKUP($B234,'Data above guide'!$BP$6:$BX$9,J$1,FALSE))))))*100</f>
        <v>39.600619999999999</v>
      </c>
      <c r="K234" s="63">
        <f t="shared" si="41"/>
        <v>5.0233600000000038</v>
      </c>
      <c r="L234" s="63">
        <f t="shared" si="42"/>
        <v>5.0233599999999967</v>
      </c>
      <c r="O234" s="63">
        <f>'Data above guide'!AG336*100</f>
        <v>34.577259999999995</v>
      </c>
      <c r="P234" s="63">
        <f>'Data above guide'!AH336*100</f>
        <v>2.56263</v>
      </c>
      <c r="Q234" s="63">
        <f>'Data above guide'!AI336*100</f>
        <v>29.554510000000001</v>
      </c>
      <c r="R234" s="63">
        <f>'Data above guide'!AJ336*100</f>
        <v>39.600010000000005</v>
      </c>
      <c r="S234" s="63">
        <f t="shared" si="49"/>
        <v>5.0227500000000092</v>
      </c>
      <c r="T234" s="63">
        <f t="shared" si="50"/>
        <v>5.0227499999999949</v>
      </c>
      <c r="V234" s="70">
        <f t="shared" si="43"/>
        <v>0</v>
      </c>
      <c r="W234" s="70">
        <f t="shared" si="44"/>
        <v>2.8000000000005798E-4</v>
      </c>
      <c r="X234" s="70">
        <f t="shared" si="45"/>
        <v>-6.1000000000177579E-4</v>
      </c>
      <c r="Y234" s="70">
        <f t="shared" si="46"/>
        <v>6.0999999999467036E-4</v>
      </c>
      <c r="Z234" s="70">
        <f t="shared" si="47"/>
        <v>6.0999999999467036E-4</v>
      </c>
      <c r="AA234" s="70">
        <f t="shared" si="48"/>
        <v>6.1000000000177579E-4</v>
      </c>
    </row>
    <row r="235" spans="1:27">
      <c r="A235" s="15" t="str">
        <f t="shared" si="39"/>
        <v>AboveG_2011-2015_16-24_Females_Blaenau Gwent</v>
      </c>
      <c r="B235" s="15" t="str">
        <f t="shared" si="40"/>
        <v>Blaenau Gwent_16-24_Females</v>
      </c>
      <c r="C235" s="15" t="s">
        <v>16</v>
      </c>
      <c r="D235" s="15" t="s">
        <v>48</v>
      </c>
      <c r="E235" s="15" t="s">
        <v>120</v>
      </c>
      <c r="F235" s="15" t="s">
        <v>77</v>
      </c>
      <c r="G235" s="63">
        <f>IFERROR(VLOOKUP($B235,'Data above guide'!$A$6:$I$61,G$1,FALSE),IFERROR(VLOOKUP($B235,'Data above guide'!$O$6:$W$33,G$1,FALSE),IFERROR(VLOOKUP($B235,'Data above guide'!$AB$6:$AJ$181,G$1,FALSE),IFERROR(VLOOKUP($B235,'Data above guide'!$AP$6:$AX$93,G$1,FALSE),IFERROR(VLOOKUP($B235,'Data above guide'!$BC$6:$BK$13,G$1,FALSE),VLOOKUP($B235,'Data above guide'!$BP$6:$BX$9,G$1,FALSE))))))*100</f>
        <v>43.606669999999994</v>
      </c>
      <c r="H235" s="63">
        <f>IFERROR(VLOOKUP($B235,'Data above guide'!$A$6:$I$61,H$1,FALSE),IFERROR(VLOOKUP($B235,'Data above guide'!$O$6:$W$33,H$1,FALSE),IFERROR(VLOOKUP($B235,'Data above guide'!$AB$6:$AJ$181,H$1,FALSE),IFERROR(VLOOKUP($B235,'Data above guide'!$AP$6:$AX$93,H$1,FALSE),IFERROR(VLOOKUP($B235,'Data above guide'!$BC$6:$BK$13,H$1,FALSE),VLOOKUP($B235,'Data above guide'!$BP$6:$BX$9,H$1,FALSE))))))*100</f>
        <v>3.6631900000000002</v>
      </c>
      <c r="I235" s="63">
        <f>IFERROR(VLOOKUP($B235,'Data above guide'!$A$6:$I$61,I$1,FALSE),IFERROR(VLOOKUP($B235,'Data above guide'!$O$6:$W$33,I$1,FALSE),IFERROR(VLOOKUP($B235,'Data above guide'!$AB$6:$AJ$181,I$1,FALSE),IFERROR(VLOOKUP($B235,'Data above guide'!$AP$6:$AX$93,I$1,FALSE),IFERROR(VLOOKUP($B235,'Data above guide'!$BC$6:$BK$13,I$1,FALSE),VLOOKUP($B235,'Data above guide'!$BP$6:$BX$9,I$1,FALSE))))))*100</f>
        <v>36.426740000000002</v>
      </c>
      <c r="J235" s="63">
        <f>IFERROR(VLOOKUP($B235,'Data above guide'!$A$6:$I$61,J$1,FALSE),IFERROR(VLOOKUP($B235,'Data above guide'!$O$6:$W$33,J$1,FALSE),IFERROR(VLOOKUP($B235,'Data above guide'!$AB$6:$AJ$181,J$1,FALSE),IFERROR(VLOOKUP($B235,'Data above guide'!$AP$6:$AX$93,J$1,FALSE),IFERROR(VLOOKUP($B235,'Data above guide'!$BC$6:$BK$13,J$1,FALSE),VLOOKUP($B235,'Data above guide'!$BP$6:$BX$9,J$1,FALSE))))))*100</f>
        <v>50.786609999999996</v>
      </c>
      <c r="K235" s="63">
        <f t="shared" si="41"/>
        <v>7.179940000000002</v>
      </c>
      <c r="L235" s="63">
        <f t="shared" si="42"/>
        <v>7.1799299999999917</v>
      </c>
      <c r="O235" s="63">
        <f>'Data above guide'!AG337*100</f>
        <v>43.606669999999994</v>
      </c>
      <c r="P235" s="63">
        <f>'Data above guide'!AH337*100</f>
        <v>3.6627899999999998</v>
      </c>
      <c r="Q235" s="63">
        <f>'Data above guide'!AI337*100</f>
        <v>36.427610000000001</v>
      </c>
      <c r="R235" s="63">
        <f>'Data above guide'!AJ337*100</f>
        <v>50.785740000000004</v>
      </c>
      <c r="S235" s="63">
        <f t="shared" si="49"/>
        <v>7.1790700000000101</v>
      </c>
      <c r="T235" s="63">
        <f t="shared" si="50"/>
        <v>7.1790599999999927</v>
      </c>
      <c r="V235" s="70">
        <f t="shared" si="43"/>
        <v>0</v>
      </c>
      <c r="W235" s="70">
        <f t="shared" si="44"/>
        <v>4.0000000000040004E-4</v>
      </c>
      <c r="X235" s="70">
        <f t="shared" si="45"/>
        <v>-8.6999999999903821E-4</v>
      </c>
      <c r="Y235" s="70">
        <f t="shared" si="46"/>
        <v>8.6999999999193278E-4</v>
      </c>
      <c r="Z235" s="70">
        <f t="shared" si="47"/>
        <v>8.6999999999193278E-4</v>
      </c>
      <c r="AA235" s="70">
        <f t="shared" si="48"/>
        <v>8.6999999999903821E-4</v>
      </c>
    </row>
    <row r="236" spans="1:27">
      <c r="A236" s="15" t="str">
        <f t="shared" si="39"/>
        <v>AboveG_2011-2015_25-44_Females_Blaenau Gwent</v>
      </c>
      <c r="B236" s="15" t="str">
        <f t="shared" si="40"/>
        <v>Blaenau Gwent_25-44_Females</v>
      </c>
      <c r="C236" s="15" t="s">
        <v>16</v>
      </c>
      <c r="D236" s="15" t="s">
        <v>49</v>
      </c>
      <c r="E236" s="15" t="s">
        <v>120</v>
      </c>
      <c r="F236" s="15" t="s">
        <v>77</v>
      </c>
      <c r="G236" s="63">
        <f>IFERROR(VLOOKUP($B236,'Data above guide'!$A$6:$I$61,G$1,FALSE),IFERROR(VLOOKUP($B236,'Data above guide'!$O$6:$W$33,G$1,FALSE),IFERROR(VLOOKUP($B236,'Data above guide'!$AB$6:$AJ$181,G$1,FALSE),IFERROR(VLOOKUP($B236,'Data above guide'!$AP$6:$AX$93,G$1,FALSE),IFERROR(VLOOKUP($B236,'Data above guide'!$BC$6:$BK$13,G$1,FALSE),VLOOKUP($B236,'Data above guide'!$BP$6:$BX$9,G$1,FALSE))))))*100</f>
        <v>43.549720000000001</v>
      </c>
      <c r="H236" s="63">
        <f>IFERROR(VLOOKUP($B236,'Data above guide'!$A$6:$I$61,H$1,FALSE),IFERROR(VLOOKUP($B236,'Data above guide'!$O$6:$W$33,H$1,FALSE),IFERROR(VLOOKUP($B236,'Data above guide'!$AB$6:$AJ$181,H$1,FALSE),IFERROR(VLOOKUP($B236,'Data above guide'!$AP$6:$AX$93,H$1,FALSE),IFERROR(VLOOKUP($B236,'Data above guide'!$BC$6:$BK$13,H$1,FALSE),VLOOKUP($B236,'Data above guide'!$BP$6:$BX$9,H$1,FALSE))))))*100</f>
        <v>2.3396500000000002</v>
      </c>
      <c r="I236" s="63">
        <f>IFERROR(VLOOKUP($B236,'Data above guide'!$A$6:$I$61,I$1,FALSE),IFERROR(VLOOKUP($B236,'Data above guide'!$O$6:$W$33,I$1,FALSE),IFERROR(VLOOKUP($B236,'Data above guide'!$AB$6:$AJ$181,I$1,FALSE),IFERROR(VLOOKUP($B236,'Data above guide'!$AP$6:$AX$93,I$1,FALSE),IFERROR(VLOOKUP($B236,'Data above guide'!$BC$6:$BK$13,I$1,FALSE),VLOOKUP($B236,'Data above guide'!$BP$6:$BX$9,I$1,FALSE))))))*100</f>
        <v>38.96396</v>
      </c>
      <c r="J236" s="63">
        <f>IFERROR(VLOOKUP($B236,'Data above guide'!$A$6:$I$61,J$1,FALSE),IFERROR(VLOOKUP($B236,'Data above guide'!$O$6:$W$33,J$1,FALSE),IFERROR(VLOOKUP($B236,'Data above guide'!$AB$6:$AJ$181,J$1,FALSE),IFERROR(VLOOKUP($B236,'Data above guide'!$AP$6:$AX$93,J$1,FALSE),IFERROR(VLOOKUP($B236,'Data above guide'!$BC$6:$BK$13,J$1,FALSE),VLOOKUP($B236,'Data above guide'!$BP$6:$BX$9,J$1,FALSE))))))*100</f>
        <v>48.135489999999997</v>
      </c>
      <c r="K236" s="63">
        <f t="shared" si="41"/>
        <v>4.5857699999999966</v>
      </c>
      <c r="L236" s="63">
        <f t="shared" si="42"/>
        <v>4.5857600000000005</v>
      </c>
      <c r="O236" s="63">
        <f>'Data above guide'!AG338*100</f>
        <v>43.549720000000001</v>
      </c>
      <c r="P236" s="63">
        <f>'Data above guide'!AH338*100</f>
        <v>2.3393899999999999</v>
      </c>
      <c r="Q236" s="63">
        <f>'Data above guide'!AI338*100</f>
        <v>38.964510000000004</v>
      </c>
      <c r="R236" s="63">
        <f>'Data above guide'!AJ338*100</f>
        <v>48.134929999999997</v>
      </c>
      <c r="S236" s="63">
        <f t="shared" si="49"/>
        <v>4.5852099999999965</v>
      </c>
      <c r="T236" s="63">
        <f t="shared" si="50"/>
        <v>4.5852099999999965</v>
      </c>
      <c r="V236" s="70">
        <f t="shared" si="43"/>
        <v>0</v>
      </c>
      <c r="W236" s="70">
        <f t="shared" si="44"/>
        <v>2.6000000000037105E-4</v>
      </c>
      <c r="X236" s="70">
        <f t="shared" si="45"/>
        <v>-5.5000000000404725E-4</v>
      </c>
      <c r="Y236" s="70">
        <f t="shared" si="46"/>
        <v>5.6000000000011596E-4</v>
      </c>
      <c r="Z236" s="70">
        <f t="shared" si="47"/>
        <v>5.6000000000011596E-4</v>
      </c>
      <c r="AA236" s="70">
        <f t="shared" si="48"/>
        <v>5.5000000000404725E-4</v>
      </c>
    </row>
    <row r="237" spans="1:27">
      <c r="A237" s="15" t="str">
        <f t="shared" si="39"/>
        <v>AboveG_2011-2015_45-64_Females_Blaenau Gwent</v>
      </c>
      <c r="B237" s="15" t="str">
        <f t="shared" si="40"/>
        <v>Blaenau Gwent_45-64_Females</v>
      </c>
      <c r="C237" s="15" t="s">
        <v>16</v>
      </c>
      <c r="D237" s="15" t="s">
        <v>50</v>
      </c>
      <c r="E237" s="15" t="s">
        <v>120</v>
      </c>
      <c r="F237" s="15" t="s">
        <v>77</v>
      </c>
      <c r="G237" s="63">
        <f>IFERROR(VLOOKUP($B237,'Data above guide'!$A$6:$I$61,G$1,FALSE),IFERROR(VLOOKUP($B237,'Data above guide'!$O$6:$W$33,G$1,FALSE),IFERROR(VLOOKUP($B237,'Data above guide'!$AB$6:$AJ$181,G$1,FALSE),IFERROR(VLOOKUP($B237,'Data above guide'!$AP$6:$AX$93,G$1,FALSE),IFERROR(VLOOKUP($B237,'Data above guide'!$BC$6:$BK$13,G$1,FALSE),VLOOKUP($B237,'Data above guide'!$BP$6:$BX$9,G$1,FALSE))))))*100</f>
        <v>33.834789999999998</v>
      </c>
      <c r="H237" s="63">
        <f>IFERROR(VLOOKUP($B237,'Data above guide'!$A$6:$I$61,H$1,FALSE),IFERROR(VLOOKUP($B237,'Data above guide'!$O$6:$W$33,H$1,FALSE),IFERROR(VLOOKUP($B237,'Data above guide'!$AB$6:$AJ$181,H$1,FALSE),IFERROR(VLOOKUP($B237,'Data above guide'!$AP$6:$AX$93,H$1,FALSE),IFERROR(VLOOKUP($B237,'Data above guide'!$BC$6:$BK$13,H$1,FALSE),VLOOKUP($B237,'Data above guide'!$BP$6:$BX$9,H$1,FALSE))))))*100</f>
        <v>2.0344500000000001</v>
      </c>
      <c r="I237" s="63">
        <f>IFERROR(VLOOKUP($B237,'Data above guide'!$A$6:$I$61,I$1,FALSE),IFERROR(VLOOKUP($B237,'Data above guide'!$O$6:$W$33,I$1,FALSE),IFERROR(VLOOKUP($B237,'Data above guide'!$AB$6:$AJ$181,I$1,FALSE),IFERROR(VLOOKUP($B237,'Data above guide'!$AP$6:$AX$93,I$1,FALSE),IFERROR(VLOOKUP($B237,'Data above guide'!$BC$6:$BK$13,I$1,FALSE),VLOOKUP($B237,'Data above guide'!$BP$6:$BX$9,I$1,FALSE))))))*100</f>
        <v>29.847220000000004</v>
      </c>
      <c r="J237" s="63">
        <f>IFERROR(VLOOKUP($B237,'Data above guide'!$A$6:$I$61,J$1,FALSE),IFERROR(VLOOKUP($B237,'Data above guide'!$O$6:$W$33,J$1,FALSE),IFERROR(VLOOKUP($B237,'Data above guide'!$AB$6:$AJ$181,J$1,FALSE),IFERROR(VLOOKUP($B237,'Data above guide'!$AP$6:$AX$93,J$1,FALSE),IFERROR(VLOOKUP($B237,'Data above guide'!$BC$6:$BK$13,J$1,FALSE),VLOOKUP($B237,'Data above guide'!$BP$6:$BX$9,J$1,FALSE))))))*100</f>
        <v>37.822359999999996</v>
      </c>
      <c r="K237" s="63">
        <f t="shared" si="41"/>
        <v>3.9875699999999981</v>
      </c>
      <c r="L237" s="63">
        <f t="shared" si="42"/>
        <v>3.9875699999999945</v>
      </c>
      <c r="O237" s="63">
        <f>'Data above guide'!AG339*100</f>
        <v>33.834789999999998</v>
      </c>
      <c r="P237" s="63">
        <f>'Data above guide'!AH339*100</f>
        <v>2.03423</v>
      </c>
      <c r="Q237" s="63">
        <f>'Data above guide'!AI339*100</f>
        <v>29.8477</v>
      </c>
      <c r="R237" s="63">
        <f>'Data above guide'!AJ339*100</f>
        <v>37.82188</v>
      </c>
      <c r="S237" s="63">
        <f t="shared" si="49"/>
        <v>3.987090000000002</v>
      </c>
      <c r="T237" s="63">
        <f t="shared" si="50"/>
        <v>3.9870899999999985</v>
      </c>
      <c r="V237" s="70">
        <f t="shared" si="43"/>
        <v>0</v>
      </c>
      <c r="W237" s="70">
        <f t="shared" si="44"/>
        <v>2.20000000000109E-4</v>
      </c>
      <c r="X237" s="70">
        <f t="shared" si="45"/>
        <v>-4.7999999999603915E-4</v>
      </c>
      <c r="Y237" s="70">
        <f t="shared" si="46"/>
        <v>4.7999999999603915E-4</v>
      </c>
      <c r="Z237" s="70">
        <f t="shared" si="47"/>
        <v>4.7999999999603915E-4</v>
      </c>
      <c r="AA237" s="70">
        <f t="shared" si="48"/>
        <v>4.7999999999603915E-4</v>
      </c>
    </row>
    <row r="238" spans="1:27">
      <c r="A238" s="15" t="str">
        <f t="shared" si="39"/>
        <v>AboveG_2011-2015_65+_Females_Blaenau Gwent</v>
      </c>
      <c r="B238" s="15" t="str">
        <f t="shared" si="40"/>
        <v>Blaenau Gwent_65+_Females</v>
      </c>
      <c r="C238" s="15" t="s">
        <v>16</v>
      </c>
      <c r="D238" s="15" t="s">
        <v>43</v>
      </c>
      <c r="E238" s="15" t="s">
        <v>120</v>
      </c>
      <c r="F238" s="15" t="s">
        <v>77</v>
      </c>
      <c r="G238" s="63">
        <f>IFERROR(VLOOKUP($B238,'Data above guide'!$A$6:$I$61,G$1,FALSE),IFERROR(VLOOKUP($B238,'Data above guide'!$O$6:$W$33,G$1,FALSE),IFERROR(VLOOKUP($B238,'Data above guide'!$AB$6:$AJ$181,G$1,FALSE),IFERROR(VLOOKUP($B238,'Data above guide'!$AP$6:$AX$93,G$1,FALSE),IFERROR(VLOOKUP($B238,'Data above guide'!$BC$6:$BK$13,G$1,FALSE),VLOOKUP($B238,'Data above guide'!$BP$6:$BX$9,G$1,FALSE))))))*100</f>
        <v>13.517609999999999</v>
      </c>
      <c r="H238" s="63">
        <f>IFERROR(VLOOKUP($B238,'Data above guide'!$A$6:$I$61,H$1,FALSE),IFERROR(VLOOKUP($B238,'Data above guide'!$O$6:$W$33,H$1,FALSE),IFERROR(VLOOKUP($B238,'Data above guide'!$AB$6:$AJ$181,H$1,FALSE),IFERROR(VLOOKUP($B238,'Data above guide'!$AP$6:$AX$93,H$1,FALSE),IFERROR(VLOOKUP($B238,'Data above guide'!$BC$6:$BK$13,H$1,FALSE),VLOOKUP($B238,'Data above guide'!$BP$6:$BX$9,H$1,FALSE))))))*100</f>
        <v>1.7036900000000001</v>
      </c>
      <c r="I238" s="63">
        <f>IFERROR(VLOOKUP($B238,'Data above guide'!$A$6:$I$61,I$1,FALSE),IFERROR(VLOOKUP($B238,'Data above guide'!$O$6:$W$33,I$1,FALSE),IFERROR(VLOOKUP($B238,'Data above guide'!$AB$6:$AJ$181,I$1,FALSE),IFERROR(VLOOKUP($B238,'Data above guide'!$AP$6:$AX$93,I$1,FALSE),IFERROR(VLOOKUP($B238,'Data above guide'!$BC$6:$BK$13,I$1,FALSE),VLOOKUP($B238,'Data above guide'!$BP$6:$BX$9,I$1,FALSE))))))*100</f>
        <v>10.17834</v>
      </c>
      <c r="J238" s="63">
        <f>IFERROR(VLOOKUP($B238,'Data above guide'!$A$6:$I$61,J$1,FALSE),IFERROR(VLOOKUP($B238,'Data above guide'!$O$6:$W$33,J$1,FALSE),IFERROR(VLOOKUP($B238,'Data above guide'!$AB$6:$AJ$181,J$1,FALSE),IFERROR(VLOOKUP($B238,'Data above guide'!$AP$6:$AX$93,J$1,FALSE),IFERROR(VLOOKUP($B238,'Data above guide'!$BC$6:$BK$13,J$1,FALSE),VLOOKUP($B238,'Data above guide'!$BP$6:$BX$9,J$1,FALSE))))))*100</f>
        <v>16.85689</v>
      </c>
      <c r="K238" s="63">
        <f t="shared" si="41"/>
        <v>3.3392800000000005</v>
      </c>
      <c r="L238" s="63">
        <f t="shared" si="42"/>
        <v>3.3392699999999991</v>
      </c>
      <c r="O238" s="63">
        <f>'Data above guide'!AG340*100</f>
        <v>13.517609999999999</v>
      </c>
      <c r="P238" s="63">
        <f>'Data above guide'!AH340*100</f>
        <v>1.7035100000000001</v>
      </c>
      <c r="Q238" s="63">
        <f>'Data above guide'!AI340*100</f>
        <v>10.178739999999999</v>
      </c>
      <c r="R238" s="63">
        <f>'Data above guide'!AJ340*100</f>
        <v>16.856489999999997</v>
      </c>
      <c r="S238" s="63">
        <f t="shared" si="49"/>
        <v>3.3388799999999978</v>
      </c>
      <c r="T238" s="63">
        <f t="shared" si="50"/>
        <v>3.33887</v>
      </c>
      <c r="V238" s="70">
        <f t="shared" si="43"/>
        <v>0</v>
      </c>
      <c r="W238" s="70">
        <f t="shared" si="44"/>
        <v>1.8000000000006899E-4</v>
      </c>
      <c r="X238" s="70">
        <f t="shared" si="45"/>
        <v>-3.9999999999906777E-4</v>
      </c>
      <c r="Y238" s="70">
        <f t="shared" si="46"/>
        <v>4.0000000000262048E-4</v>
      </c>
      <c r="Z238" s="70">
        <f t="shared" si="47"/>
        <v>4.0000000000262048E-4</v>
      </c>
      <c r="AA238" s="70">
        <f t="shared" si="48"/>
        <v>3.9999999999906777E-4</v>
      </c>
    </row>
    <row r="239" spans="1:27">
      <c r="A239" s="15" t="str">
        <f t="shared" si="39"/>
        <v>AboveG_2011-2015_16-24_Males_Torfaen</v>
      </c>
      <c r="B239" s="15" t="str">
        <f t="shared" si="40"/>
        <v>Torfaen_16-24_Males</v>
      </c>
      <c r="C239" s="15" t="s">
        <v>17</v>
      </c>
      <c r="D239" s="15" t="s">
        <v>48</v>
      </c>
      <c r="E239" s="15" t="s">
        <v>21</v>
      </c>
      <c r="F239" s="15" t="s">
        <v>77</v>
      </c>
      <c r="G239" s="63">
        <f>IFERROR(VLOOKUP($B239,'Data above guide'!$A$6:$I$61,G$1,FALSE),IFERROR(VLOOKUP($B239,'Data above guide'!$O$6:$W$33,G$1,FALSE),IFERROR(VLOOKUP($B239,'Data above guide'!$AB$6:$AJ$181,G$1,FALSE),IFERROR(VLOOKUP($B239,'Data above guide'!$AP$6:$AX$93,G$1,FALSE),IFERROR(VLOOKUP($B239,'Data above guide'!$BC$6:$BK$13,G$1,FALSE),VLOOKUP($B239,'Data above guide'!$BP$6:$BX$9,G$1,FALSE))))))*100</f>
        <v>28.564299999999999</v>
      </c>
      <c r="H239" s="63">
        <f>IFERROR(VLOOKUP($B239,'Data above guide'!$A$6:$I$61,H$1,FALSE),IFERROR(VLOOKUP($B239,'Data above guide'!$O$6:$W$33,H$1,FALSE),IFERROR(VLOOKUP($B239,'Data above guide'!$AB$6:$AJ$181,H$1,FALSE),IFERROR(VLOOKUP($B239,'Data above guide'!$AP$6:$AX$93,H$1,FALSE),IFERROR(VLOOKUP($B239,'Data above guide'!$BC$6:$BK$13,H$1,FALSE),VLOOKUP($B239,'Data above guide'!$BP$6:$BX$9,H$1,FALSE))))))*100</f>
        <v>4.05532</v>
      </c>
      <c r="I239" s="63">
        <f>IFERROR(VLOOKUP($B239,'Data above guide'!$A$6:$I$61,I$1,FALSE),IFERROR(VLOOKUP($B239,'Data above guide'!$O$6:$W$33,I$1,FALSE),IFERROR(VLOOKUP($B239,'Data above guide'!$AB$6:$AJ$181,I$1,FALSE),IFERROR(VLOOKUP($B239,'Data above guide'!$AP$6:$AX$93,I$1,FALSE),IFERROR(VLOOKUP($B239,'Data above guide'!$BC$6:$BK$13,I$1,FALSE),VLOOKUP($B239,'Data above guide'!$BP$6:$BX$9,I$1,FALSE))))))*100</f>
        <v>20.615790000000001</v>
      </c>
      <c r="J239" s="63">
        <f>IFERROR(VLOOKUP($B239,'Data above guide'!$A$6:$I$61,J$1,FALSE),IFERROR(VLOOKUP($B239,'Data above guide'!$O$6:$W$33,J$1,FALSE),IFERROR(VLOOKUP($B239,'Data above guide'!$AB$6:$AJ$181,J$1,FALSE),IFERROR(VLOOKUP($B239,'Data above guide'!$AP$6:$AX$93,J$1,FALSE),IFERROR(VLOOKUP($B239,'Data above guide'!$BC$6:$BK$13,J$1,FALSE),VLOOKUP($B239,'Data above guide'!$BP$6:$BX$9,J$1,FALSE))))))*100</f>
        <v>36.512820000000005</v>
      </c>
      <c r="K239" s="63">
        <f t="shared" si="41"/>
        <v>7.9485200000000056</v>
      </c>
      <c r="L239" s="63">
        <f t="shared" si="42"/>
        <v>7.9485099999999989</v>
      </c>
      <c r="O239" s="63">
        <f>'Data above guide'!AG341*100</f>
        <v>28.564299999999999</v>
      </c>
      <c r="P239" s="63">
        <f>'Data above guide'!AH341*100</f>
        <v>4.0548700000000002</v>
      </c>
      <c r="Q239" s="63">
        <f>'Data above guide'!AI341*100</f>
        <v>20.61675</v>
      </c>
      <c r="R239" s="63">
        <f>'Data above guide'!AJ341*100</f>
        <v>36.511850000000003</v>
      </c>
      <c r="S239" s="63">
        <f t="shared" si="49"/>
        <v>7.9475500000000032</v>
      </c>
      <c r="T239" s="63">
        <f t="shared" si="50"/>
        <v>7.9475499999999997</v>
      </c>
      <c r="V239" s="70">
        <f t="shared" si="43"/>
        <v>0</v>
      </c>
      <c r="W239" s="70">
        <f t="shared" si="44"/>
        <v>4.4999999999983942E-4</v>
      </c>
      <c r="X239" s="70">
        <f t="shared" si="45"/>
        <v>-9.5999999999918373E-4</v>
      </c>
      <c r="Y239" s="70">
        <f t="shared" si="46"/>
        <v>9.7000000000235787E-4</v>
      </c>
      <c r="Z239" s="70">
        <f t="shared" si="47"/>
        <v>9.7000000000235787E-4</v>
      </c>
      <c r="AA239" s="70">
        <f t="shared" si="48"/>
        <v>9.5999999999918373E-4</v>
      </c>
    </row>
    <row r="240" spans="1:27">
      <c r="A240" s="15" t="str">
        <f t="shared" si="39"/>
        <v>AboveG_2011-2015_25-44_Males_Torfaen</v>
      </c>
      <c r="B240" s="15" t="str">
        <f t="shared" si="40"/>
        <v>Torfaen_25-44_Males</v>
      </c>
      <c r="C240" s="15" t="s">
        <v>17</v>
      </c>
      <c r="D240" s="15" t="s">
        <v>49</v>
      </c>
      <c r="E240" s="15" t="s">
        <v>21</v>
      </c>
      <c r="F240" s="15" t="s">
        <v>77</v>
      </c>
      <c r="G240" s="63">
        <f>IFERROR(VLOOKUP($B240,'Data above guide'!$A$6:$I$61,G$1,FALSE),IFERROR(VLOOKUP($B240,'Data above guide'!$O$6:$W$33,G$1,FALSE),IFERROR(VLOOKUP($B240,'Data above guide'!$AB$6:$AJ$181,G$1,FALSE),IFERROR(VLOOKUP($B240,'Data above guide'!$AP$6:$AX$93,G$1,FALSE),IFERROR(VLOOKUP($B240,'Data above guide'!$BC$6:$BK$13,G$1,FALSE),VLOOKUP($B240,'Data above guide'!$BP$6:$BX$9,G$1,FALSE))))))*100</f>
        <v>50.394579999999998</v>
      </c>
      <c r="H240" s="63">
        <f>IFERROR(VLOOKUP($B240,'Data above guide'!$A$6:$I$61,H$1,FALSE),IFERROR(VLOOKUP($B240,'Data above guide'!$O$6:$W$33,H$1,FALSE),IFERROR(VLOOKUP($B240,'Data above guide'!$AB$6:$AJ$181,H$1,FALSE),IFERROR(VLOOKUP($B240,'Data above guide'!$AP$6:$AX$93,H$1,FALSE),IFERROR(VLOOKUP($B240,'Data above guide'!$BC$6:$BK$13,H$1,FALSE),VLOOKUP($B240,'Data above guide'!$BP$6:$BX$9,H$1,FALSE))))))*100</f>
        <v>2.6068500000000001</v>
      </c>
      <c r="I240" s="63">
        <f>IFERROR(VLOOKUP($B240,'Data above guide'!$A$6:$I$61,I$1,FALSE),IFERROR(VLOOKUP($B240,'Data above guide'!$O$6:$W$33,I$1,FALSE),IFERROR(VLOOKUP($B240,'Data above guide'!$AB$6:$AJ$181,I$1,FALSE),IFERROR(VLOOKUP($B240,'Data above guide'!$AP$6:$AX$93,I$1,FALSE),IFERROR(VLOOKUP($B240,'Data above guide'!$BC$6:$BK$13,I$1,FALSE),VLOOKUP($B240,'Data above guide'!$BP$6:$BX$9,I$1,FALSE))))))*100</f>
        <v>45.2851</v>
      </c>
      <c r="J240" s="63">
        <f>IFERROR(VLOOKUP($B240,'Data above guide'!$A$6:$I$61,J$1,FALSE),IFERROR(VLOOKUP($B240,'Data above guide'!$O$6:$W$33,J$1,FALSE),IFERROR(VLOOKUP($B240,'Data above guide'!$AB$6:$AJ$181,J$1,FALSE),IFERROR(VLOOKUP($B240,'Data above guide'!$AP$6:$AX$93,J$1,FALSE),IFERROR(VLOOKUP($B240,'Data above guide'!$BC$6:$BK$13,J$1,FALSE),VLOOKUP($B240,'Data above guide'!$BP$6:$BX$9,J$1,FALSE))))))*100</f>
        <v>55.504060000000003</v>
      </c>
      <c r="K240" s="63">
        <f t="shared" si="41"/>
        <v>5.1094800000000049</v>
      </c>
      <c r="L240" s="63">
        <f t="shared" si="42"/>
        <v>5.1094799999999978</v>
      </c>
      <c r="O240" s="63">
        <f>'Data above guide'!AG342*100</f>
        <v>50.394579999999998</v>
      </c>
      <c r="P240" s="63">
        <f>'Data above guide'!AH342*100</f>
        <v>2.60656</v>
      </c>
      <c r="Q240" s="63">
        <f>'Data above guide'!AI342*100</f>
        <v>45.285720000000005</v>
      </c>
      <c r="R240" s="63">
        <f>'Data above guide'!AJ342*100</f>
        <v>55.503440000000005</v>
      </c>
      <c r="S240" s="63">
        <f t="shared" si="49"/>
        <v>5.1088600000000071</v>
      </c>
      <c r="T240" s="63">
        <f t="shared" si="50"/>
        <v>5.1088599999999929</v>
      </c>
      <c r="V240" s="70">
        <f t="shared" si="43"/>
        <v>0</v>
      </c>
      <c r="W240" s="70">
        <f t="shared" si="44"/>
        <v>2.9000000000012349E-4</v>
      </c>
      <c r="X240" s="70">
        <f t="shared" si="45"/>
        <v>-6.2000000000494992E-4</v>
      </c>
      <c r="Y240" s="70">
        <f t="shared" si="46"/>
        <v>6.199999999978445E-4</v>
      </c>
      <c r="Z240" s="70">
        <f t="shared" si="47"/>
        <v>6.199999999978445E-4</v>
      </c>
      <c r="AA240" s="70">
        <f t="shared" si="48"/>
        <v>6.2000000000494992E-4</v>
      </c>
    </row>
    <row r="241" spans="1:27">
      <c r="A241" s="15" t="str">
        <f t="shared" si="39"/>
        <v>AboveG_2011-2015_45-64_Males_Torfaen</v>
      </c>
      <c r="B241" s="15" t="str">
        <f t="shared" si="40"/>
        <v>Torfaen_45-64_Males</v>
      </c>
      <c r="C241" s="15" t="s">
        <v>17</v>
      </c>
      <c r="D241" s="15" t="s">
        <v>50</v>
      </c>
      <c r="E241" s="15" t="s">
        <v>21</v>
      </c>
      <c r="F241" s="15" t="s">
        <v>77</v>
      </c>
      <c r="G241" s="63">
        <f>IFERROR(VLOOKUP($B241,'Data above guide'!$A$6:$I$61,G$1,FALSE),IFERROR(VLOOKUP($B241,'Data above guide'!$O$6:$W$33,G$1,FALSE),IFERROR(VLOOKUP($B241,'Data above guide'!$AB$6:$AJ$181,G$1,FALSE),IFERROR(VLOOKUP($B241,'Data above guide'!$AP$6:$AX$93,G$1,FALSE),IFERROR(VLOOKUP($B241,'Data above guide'!$BC$6:$BK$13,G$1,FALSE),VLOOKUP($B241,'Data above guide'!$BP$6:$BX$9,G$1,FALSE))))))*100</f>
        <v>48.442410000000002</v>
      </c>
      <c r="H241" s="63">
        <f>IFERROR(VLOOKUP($B241,'Data above guide'!$A$6:$I$61,H$1,FALSE),IFERROR(VLOOKUP($B241,'Data above guide'!$O$6:$W$33,H$1,FALSE),IFERROR(VLOOKUP($B241,'Data above guide'!$AB$6:$AJ$181,H$1,FALSE),IFERROR(VLOOKUP($B241,'Data above guide'!$AP$6:$AX$93,H$1,FALSE),IFERROR(VLOOKUP($B241,'Data above guide'!$BC$6:$BK$13,H$1,FALSE),VLOOKUP($B241,'Data above guide'!$BP$6:$BX$9,H$1,FALSE))))))*100</f>
        <v>2.2323900000000001</v>
      </c>
      <c r="I241" s="63">
        <f>IFERROR(VLOOKUP($B241,'Data above guide'!$A$6:$I$61,I$1,FALSE),IFERROR(VLOOKUP($B241,'Data above guide'!$O$6:$W$33,I$1,FALSE),IFERROR(VLOOKUP($B241,'Data above guide'!$AB$6:$AJ$181,I$1,FALSE),IFERROR(VLOOKUP($B241,'Data above guide'!$AP$6:$AX$93,I$1,FALSE),IFERROR(VLOOKUP($B241,'Data above guide'!$BC$6:$BK$13,I$1,FALSE),VLOOKUP($B241,'Data above guide'!$BP$6:$BX$9,I$1,FALSE))))))*100</f>
        <v>44.066870000000002</v>
      </c>
      <c r="J241" s="63">
        <f>IFERROR(VLOOKUP($B241,'Data above guide'!$A$6:$I$61,J$1,FALSE),IFERROR(VLOOKUP($B241,'Data above guide'!$O$6:$W$33,J$1,FALSE),IFERROR(VLOOKUP($B241,'Data above guide'!$AB$6:$AJ$181,J$1,FALSE),IFERROR(VLOOKUP($B241,'Data above guide'!$AP$6:$AX$93,J$1,FALSE),IFERROR(VLOOKUP($B241,'Data above guide'!$BC$6:$BK$13,J$1,FALSE),VLOOKUP($B241,'Data above guide'!$BP$6:$BX$9,J$1,FALSE))))))*100</f>
        <v>52.817950000000003</v>
      </c>
      <c r="K241" s="63">
        <f t="shared" si="41"/>
        <v>4.3755400000000009</v>
      </c>
      <c r="L241" s="63">
        <f t="shared" si="42"/>
        <v>4.3755400000000009</v>
      </c>
      <c r="O241" s="63">
        <f>'Data above guide'!AG343*100</f>
        <v>48.442410000000002</v>
      </c>
      <c r="P241" s="63">
        <f>'Data above guide'!AH343*100</f>
        <v>2.2321500000000003</v>
      </c>
      <c r="Q241" s="63">
        <f>'Data above guide'!AI343*100</f>
        <v>44.067399999999999</v>
      </c>
      <c r="R241" s="63">
        <f>'Data above guide'!AJ343*100</f>
        <v>52.817420000000006</v>
      </c>
      <c r="S241" s="63">
        <f t="shared" si="49"/>
        <v>4.3750100000000032</v>
      </c>
      <c r="T241" s="63">
        <f t="shared" si="50"/>
        <v>4.3750100000000032</v>
      </c>
      <c r="V241" s="70">
        <f t="shared" si="43"/>
        <v>0</v>
      </c>
      <c r="W241" s="70">
        <f t="shared" si="44"/>
        <v>2.3999999999979593E-4</v>
      </c>
      <c r="X241" s="70">
        <f t="shared" si="45"/>
        <v>-5.2999999999769898E-4</v>
      </c>
      <c r="Y241" s="70">
        <f t="shared" si="46"/>
        <v>5.2999999999769898E-4</v>
      </c>
      <c r="Z241" s="70">
        <f t="shared" si="47"/>
        <v>5.2999999999769898E-4</v>
      </c>
      <c r="AA241" s="70">
        <f t="shared" si="48"/>
        <v>5.2999999999769898E-4</v>
      </c>
    </row>
    <row r="242" spans="1:27">
      <c r="A242" s="15" t="str">
        <f t="shared" si="39"/>
        <v>AboveG_2011-2015_65+_Males_Torfaen</v>
      </c>
      <c r="B242" s="15" t="str">
        <f t="shared" si="40"/>
        <v>Torfaen_65+_Males</v>
      </c>
      <c r="C242" s="15" t="s">
        <v>17</v>
      </c>
      <c r="D242" s="15" t="s">
        <v>43</v>
      </c>
      <c r="E242" s="15" t="s">
        <v>21</v>
      </c>
      <c r="F242" s="15" t="s">
        <v>77</v>
      </c>
      <c r="G242" s="63">
        <f>IFERROR(VLOOKUP($B242,'Data above guide'!$A$6:$I$61,G$1,FALSE),IFERROR(VLOOKUP($B242,'Data above guide'!$O$6:$W$33,G$1,FALSE),IFERROR(VLOOKUP($B242,'Data above guide'!$AB$6:$AJ$181,G$1,FALSE),IFERROR(VLOOKUP($B242,'Data above guide'!$AP$6:$AX$93,G$1,FALSE),IFERROR(VLOOKUP($B242,'Data above guide'!$BC$6:$BK$13,G$1,FALSE),VLOOKUP($B242,'Data above guide'!$BP$6:$BX$9,G$1,FALSE))))))*100</f>
        <v>35.484529999999999</v>
      </c>
      <c r="H242" s="63">
        <f>IFERROR(VLOOKUP($B242,'Data above guide'!$A$6:$I$61,H$1,FALSE),IFERROR(VLOOKUP($B242,'Data above guide'!$O$6:$W$33,H$1,FALSE),IFERROR(VLOOKUP($B242,'Data above guide'!$AB$6:$AJ$181,H$1,FALSE),IFERROR(VLOOKUP($B242,'Data above guide'!$AP$6:$AX$93,H$1,FALSE),IFERROR(VLOOKUP($B242,'Data above guide'!$BC$6:$BK$13,H$1,FALSE),VLOOKUP($B242,'Data above guide'!$BP$6:$BX$9,H$1,FALSE))))))*100</f>
        <v>2.56677</v>
      </c>
      <c r="I242" s="63">
        <f>IFERROR(VLOOKUP($B242,'Data above guide'!$A$6:$I$61,I$1,FALSE),IFERROR(VLOOKUP($B242,'Data above guide'!$O$6:$W$33,I$1,FALSE),IFERROR(VLOOKUP($B242,'Data above guide'!$AB$6:$AJ$181,I$1,FALSE),IFERROR(VLOOKUP($B242,'Data above guide'!$AP$6:$AX$93,I$1,FALSE),IFERROR(VLOOKUP($B242,'Data above guide'!$BC$6:$BK$13,I$1,FALSE),VLOOKUP($B242,'Data above guide'!$BP$6:$BX$9,I$1,FALSE))))))*100</f>
        <v>30.453609999999998</v>
      </c>
      <c r="J242" s="63">
        <f>IFERROR(VLOOKUP($B242,'Data above guide'!$A$6:$I$61,J$1,FALSE),IFERROR(VLOOKUP($B242,'Data above guide'!$O$6:$W$33,J$1,FALSE),IFERROR(VLOOKUP($B242,'Data above guide'!$AB$6:$AJ$181,J$1,FALSE),IFERROR(VLOOKUP($B242,'Data above guide'!$AP$6:$AX$93,J$1,FALSE),IFERROR(VLOOKUP($B242,'Data above guide'!$BC$6:$BK$13,J$1,FALSE),VLOOKUP($B242,'Data above guide'!$BP$6:$BX$9,J$1,FALSE))))))*100</f>
        <v>40.515449999999994</v>
      </c>
      <c r="K242" s="63">
        <f t="shared" si="41"/>
        <v>5.0309199999999947</v>
      </c>
      <c r="L242" s="63">
        <f t="shared" si="42"/>
        <v>5.0309200000000018</v>
      </c>
      <c r="O242" s="63">
        <f>'Data above guide'!AG344*100</f>
        <v>35.484529999999999</v>
      </c>
      <c r="P242" s="63">
        <f>'Data above guide'!AH344*100</f>
        <v>2.5664899999999999</v>
      </c>
      <c r="Q242" s="63">
        <f>'Data above guide'!AI344*100</f>
        <v>30.454219999999999</v>
      </c>
      <c r="R242" s="63">
        <f>'Data above guide'!AJ344*100</f>
        <v>40.51484</v>
      </c>
      <c r="S242" s="63">
        <f t="shared" si="49"/>
        <v>5.0303100000000001</v>
      </c>
      <c r="T242" s="63">
        <f t="shared" si="50"/>
        <v>5.0303100000000001</v>
      </c>
      <c r="V242" s="70">
        <f t="shared" si="43"/>
        <v>0</v>
      </c>
      <c r="W242" s="70">
        <f t="shared" si="44"/>
        <v>2.8000000000005798E-4</v>
      </c>
      <c r="X242" s="70">
        <f t="shared" si="45"/>
        <v>-6.1000000000177579E-4</v>
      </c>
      <c r="Y242" s="70">
        <f t="shared" si="46"/>
        <v>6.0999999999467036E-4</v>
      </c>
      <c r="Z242" s="70">
        <f t="shared" si="47"/>
        <v>6.0999999999467036E-4</v>
      </c>
      <c r="AA242" s="70">
        <f t="shared" si="48"/>
        <v>6.1000000000177579E-4</v>
      </c>
    </row>
    <row r="243" spans="1:27">
      <c r="A243" s="15" t="str">
        <f t="shared" si="39"/>
        <v>AboveG_2011-2015_16-24_Females_Torfaen</v>
      </c>
      <c r="B243" s="15" t="str">
        <f t="shared" si="40"/>
        <v>Torfaen_16-24_Females</v>
      </c>
      <c r="C243" s="15" t="s">
        <v>17</v>
      </c>
      <c r="D243" s="15" t="s">
        <v>48</v>
      </c>
      <c r="E243" s="15" t="s">
        <v>120</v>
      </c>
      <c r="F243" s="15" t="s">
        <v>77</v>
      </c>
      <c r="G243" s="63">
        <f>IFERROR(VLOOKUP($B243,'Data above guide'!$A$6:$I$61,G$1,FALSE),IFERROR(VLOOKUP($B243,'Data above guide'!$O$6:$W$33,G$1,FALSE),IFERROR(VLOOKUP($B243,'Data above guide'!$AB$6:$AJ$181,G$1,FALSE),IFERROR(VLOOKUP($B243,'Data above guide'!$AP$6:$AX$93,G$1,FALSE),IFERROR(VLOOKUP($B243,'Data above guide'!$BC$6:$BK$13,G$1,FALSE),VLOOKUP($B243,'Data above guide'!$BP$6:$BX$9,G$1,FALSE))))))*100</f>
        <v>33.990349999999999</v>
      </c>
      <c r="H243" s="63">
        <f>IFERROR(VLOOKUP($B243,'Data above guide'!$A$6:$I$61,H$1,FALSE),IFERROR(VLOOKUP($B243,'Data above guide'!$O$6:$W$33,H$1,FALSE),IFERROR(VLOOKUP($B243,'Data above guide'!$AB$6:$AJ$181,H$1,FALSE),IFERROR(VLOOKUP($B243,'Data above guide'!$AP$6:$AX$93,H$1,FALSE),IFERROR(VLOOKUP($B243,'Data above guide'!$BC$6:$BK$13,H$1,FALSE),VLOOKUP($B243,'Data above guide'!$BP$6:$BX$9,H$1,FALSE))))))*100</f>
        <v>3.5147999999999997</v>
      </c>
      <c r="I243" s="63">
        <f>IFERROR(VLOOKUP($B243,'Data above guide'!$A$6:$I$61,I$1,FALSE),IFERROR(VLOOKUP($B243,'Data above guide'!$O$6:$W$33,I$1,FALSE),IFERROR(VLOOKUP($B243,'Data above guide'!$AB$6:$AJ$181,I$1,FALSE),IFERROR(VLOOKUP($B243,'Data above guide'!$AP$6:$AX$93,I$1,FALSE),IFERROR(VLOOKUP($B243,'Data above guide'!$BC$6:$BK$13,I$1,FALSE),VLOOKUP($B243,'Data above guide'!$BP$6:$BX$9,I$1,FALSE))))))*100</f>
        <v>27.10126</v>
      </c>
      <c r="J243" s="63">
        <f>IFERROR(VLOOKUP($B243,'Data above guide'!$A$6:$I$61,J$1,FALSE),IFERROR(VLOOKUP($B243,'Data above guide'!$O$6:$W$33,J$1,FALSE),IFERROR(VLOOKUP($B243,'Data above guide'!$AB$6:$AJ$181,J$1,FALSE),IFERROR(VLOOKUP($B243,'Data above guide'!$AP$6:$AX$93,J$1,FALSE),IFERROR(VLOOKUP($B243,'Data above guide'!$BC$6:$BK$13,J$1,FALSE),VLOOKUP($B243,'Data above guide'!$BP$6:$BX$9,J$1,FALSE))))))*100</f>
        <v>40.879440000000002</v>
      </c>
      <c r="K243" s="63">
        <f t="shared" si="41"/>
        <v>6.889090000000003</v>
      </c>
      <c r="L243" s="63">
        <f t="shared" si="42"/>
        <v>6.8890899999999995</v>
      </c>
      <c r="O243" s="63">
        <f>'Data above guide'!AG345*100</f>
        <v>33.990349999999999</v>
      </c>
      <c r="P243" s="63">
        <f>'Data above guide'!AH345*100</f>
        <v>3.5144199999999999</v>
      </c>
      <c r="Q243" s="63">
        <f>'Data above guide'!AI345*100</f>
        <v>27.10209</v>
      </c>
      <c r="R243" s="63">
        <f>'Data above guide'!AJ345*100</f>
        <v>40.878610000000002</v>
      </c>
      <c r="S243" s="63">
        <f t="shared" si="49"/>
        <v>6.8882600000000025</v>
      </c>
      <c r="T243" s="63">
        <f t="shared" si="50"/>
        <v>6.8882599999999989</v>
      </c>
      <c r="V243" s="70">
        <f t="shared" si="43"/>
        <v>0</v>
      </c>
      <c r="W243" s="70">
        <f t="shared" si="44"/>
        <v>3.7999999999982492E-4</v>
      </c>
      <c r="X243" s="70">
        <f t="shared" si="45"/>
        <v>-8.3000000000055252E-4</v>
      </c>
      <c r="Y243" s="70">
        <f t="shared" si="46"/>
        <v>8.3000000000055252E-4</v>
      </c>
      <c r="Z243" s="70">
        <f t="shared" si="47"/>
        <v>8.3000000000055252E-4</v>
      </c>
      <c r="AA243" s="70">
        <f t="shared" si="48"/>
        <v>8.3000000000055252E-4</v>
      </c>
    </row>
    <row r="244" spans="1:27">
      <c r="A244" s="15" t="str">
        <f t="shared" si="39"/>
        <v>AboveG_2011-2015_25-44_Females_Torfaen</v>
      </c>
      <c r="B244" s="15" t="str">
        <f t="shared" si="40"/>
        <v>Torfaen_25-44_Females</v>
      </c>
      <c r="C244" s="15" t="s">
        <v>17</v>
      </c>
      <c r="D244" s="15" t="s">
        <v>49</v>
      </c>
      <c r="E244" s="15" t="s">
        <v>120</v>
      </c>
      <c r="F244" s="15" t="s">
        <v>77</v>
      </c>
      <c r="G244" s="63">
        <f>IFERROR(VLOOKUP($B244,'Data above guide'!$A$6:$I$61,G$1,FALSE),IFERROR(VLOOKUP($B244,'Data above guide'!$O$6:$W$33,G$1,FALSE),IFERROR(VLOOKUP($B244,'Data above guide'!$AB$6:$AJ$181,G$1,FALSE),IFERROR(VLOOKUP($B244,'Data above guide'!$AP$6:$AX$93,G$1,FALSE),IFERROR(VLOOKUP($B244,'Data above guide'!$BC$6:$BK$13,G$1,FALSE),VLOOKUP($B244,'Data above guide'!$BP$6:$BX$9,G$1,FALSE))))))*100</f>
        <v>42.466949999999997</v>
      </c>
      <c r="H244" s="63">
        <f>IFERROR(VLOOKUP($B244,'Data above guide'!$A$6:$I$61,H$1,FALSE),IFERROR(VLOOKUP($B244,'Data above guide'!$O$6:$W$33,H$1,FALSE),IFERROR(VLOOKUP($B244,'Data above guide'!$AB$6:$AJ$181,H$1,FALSE),IFERROR(VLOOKUP($B244,'Data above guide'!$AP$6:$AX$93,H$1,FALSE),IFERROR(VLOOKUP($B244,'Data above guide'!$BC$6:$BK$13,H$1,FALSE),VLOOKUP($B244,'Data above guide'!$BP$6:$BX$9,H$1,FALSE))))))*100</f>
        <v>2.3105500000000001</v>
      </c>
      <c r="I244" s="63">
        <f>IFERROR(VLOOKUP($B244,'Data above guide'!$A$6:$I$61,I$1,FALSE),IFERROR(VLOOKUP($B244,'Data above guide'!$O$6:$W$33,I$1,FALSE),IFERROR(VLOOKUP($B244,'Data above guide'!$AB$6:$AJ$181,I$1,FALSE),IFERROR(VLOOKUP($B244,'Data above guide'!$AP$6:$AX$93,I$1,FALSE),IFERROR(VLOOKUP($B244,'Data above guide'!$BC$6:$BK$13,I$1,FALSE),VLOOKUP($B244,'Data above guide'!$BP$6:$BX$9,I$1,FALSE))))))*100</f>
        <v>37.938220000000001</v>
      </c>
      <c r="J244" s="63">
        <f>IFERROR(VLOOKUP($B244,'Data above guide'!$A$6:$I$61,J$1,FALSE),IFERROR(VLOOKUP($B244,'Data above guide'!$O$6:$W$33,J$1,FALSE),IFERROR(VLOOKUP($B244,'Data above guide'!$AB$6:$AJ$181,J$1,FALSE),IFERROR(VLOOKUP($B244,'Data above guide'!$AP$6:$AX$93,J$1,FALSE),IFERROR(VLOOKUP($B244,'Data above guide'!$BC$6:$BK$13,J$1,FALSE),VLOOKUP($B244,'Data above guide'!$BP$6:$BX$9,J$1,FALSE))))))*100</f>
        <v>46.995670000000004</v>
      </c>
      <c r="K244" s="63">
        <f t="shared" si="41"/>
        <v>4.528720000000007</v>
      </c>
      <c r="L244" s="63">
        <f t="shared" si="42"/>
        <v>4.5287299999999959</v>
      </c>
      <c r="O244" s="63">
        <f>'Data above guide'!AG346*100</f>
        <v>42.466949999999997</v>
      </c>
      <c r="P244" s="63">
        <f>'Data above guide'!AH346*100</f>
        <v>2.3102999999999998</v>
      </c>
      <c r="Q244" s="63">
        <f>'Data above guide'!AI346*100</f>
        <v>37.938769999999998</v>
      </c>
      <c r="R244" s="63">
        <f>'Data above guide'!AJ346*100</f>
        <v>46.99512</v>
      </c>
      <c r="S244" s="63">
        <f t="shared" si="49"/>
        <v>4.5281700000000029</v>
      </c>
      <c r="T244" s="63">
        <f t="shared" si="50"/>
        <v>4.528179999999999</v>
      </c>
      <c r="V244" s="70">
        <f t="shared" si="43"/>
        <v>0</v>
      </c>
      <c r="W244" s="70">
        <f t="shared" si="44"/>
        <v>2.5000000000030553E-4</v>
      </c>
      <c r="X244" s="70">
        <f t="shared" si="45"/>
        <v>-5.4999999999694182E-4</v>
      </c>
      <c r="Y244" s="70">
        <f t="shared" si="46"/>
        <v>5.5000000000404725E-4</v>
      </c>
      <c r="Z244" s="70">
        <f t="shared" si="47"/>
        <v>5.5000000000404725E-4</v>
      </c>
      <c r="AA244" s="70">
        <f t="shared" si="48"/>
        <v>5.4999999999694182E-4</v>
      </c>
    </row>
    <row r="245" spans="1:27">
      <c r="A245" s="15" t="str">
        <f t="shared" si="39"/>
        <v>AboveG_2011-2015_45-64_Females_Torfaen</v>
      </c>
      <c r="B245" s="15" t="str">
        <f t="shared" si="40"/>
        <v>Torfaen_45-64_Females</v>
      </c>
      <c r="C245" s="15" t="s">
        <v>17</v>
      </c>
      <c r="D245" s="15" t="s">
        <v>50</v>
      </c>
      <c r="E245" s="15" t="s">
        <v>120</v>
      </c>
      <c r="F245" s="15" t="s">
        <v>77</v>
      </c>
      <c r="G245" s="63">
        <f>IFERROR(VLOOKUP($B245,'Data above guide'!$A$6:$I$61,G$1,FALSE),IFERROR(VLOOKUP($B245,'Data above guide'!$O$6:$W$33,G$1,FALSE),IFERROR(VLOOKUP($B245,'Data above guide'!$AB$6:$AJ$181,G$1,FALSE),IFERROR(VLOOKUP($B245,'Data above guide'!$AP$6:$AX$93,G$1,FALSE),IFERROR(VLOOKUP($B245,'Data above guide'!$BC$6:$BK$13,G$1,FALSE),VLOOKUP($B245,'Data above guide'!$BP$6:$BX$9,G$1,FALSE))))))*100</f>
        <v>39.276949999999999</v>
      </c>
      <c r="H245" s="63">
        <f>IFERROR(VLOOKUP($B245,'Data above guide'!$A$6:$I$61,H$1,FALSE),IFERROR(VLOOKUP($B245,'Data above guide'!$O$6:$W$33,H$1,FALSE),IFERROR(VLOOKUP($B245,'Data above guide'!$AB$6:$AJ$181,H$1,FALSE),IFERROR(VLOOKUP($B245,'Data above guide'!$AP$6:$AX$93,H$1,FALSE),IFERROR(VLOOKUP($B245,'Data above guide'!$BC$6:$BK$13,H$1,FALSE),VLOOKUP($B245,'Data above guide'!$BP$6:$BX$9,H$1,FALSE))))))*100</f>
        <v>2.08982</v>
      </c>
      <c r="I245" s="63">
        <f>IFERROR(VLOOKUP($B245,'Data above guide'!$A$6:$I$61,I$1,FALSE),IFERROR(VLOOKUP($B245,'Data above guide'!$O$6:$W$33,I$1,FALSE),IFERROR(VLOOKUP($B245,'Data above guide'!$AB$6:$AJ$181,I$1,FALSE),IFERROR(VLOOKUP($B245,'Data above guide'!$AP$6:$AX$93,I$1,FALSE),IFERROR(VLOOKUP($B245,'Data above guide'!$BC$6:$BK$13,I$1,FALSE),VLOOKUP($B245,'Data above guide'!$BP$6:$BX$9,I$1,FALSE))))))*100</f>
        <v>35.180860000000003</v>
      </c>
      <c r="J245" s="63">
        <f>IFERROR(VLOOKUP($B245,'Data above guide'!$A$6:$I$61,J$1,FALSE),IFERROR(VLOOKUP($B245,'Data above guide'!$O$6:$W$33,J$1,FALSE),IFERROR(VLOOKUP($B245,'Data above guide'!$AB$6:$AJ$181,J$1,FALSE),IFERROR(VLOOKUP($B245,'Data above guide'!$AP$6:$AX$93,J$1,FALSE),IFERROR(VLOOKUP($B245,'Data above guide'!$BC$6:$BK$13,J$1,FALSE),VLOOKUP($B245,'Data above guide'!$BP$6:$BX$9,J$1,FALSE))))))*100</f>
        <v>43.373049999999999</v>
      </c>
      <c r="K245" s="63">
        <f t="shared" si="41"/>
        <v>4.0960999999999999</v>
      </c>
      <c r="L245" s="63">
        <f t="shared" si="42"/>
        <v>4.0960899999999967</v>
      </c>
      <c r="O245" s="63">
        <f>'Data above guide'!AG347*100</f>
        <v>39.276949999999999</v>
      </c>
      <c r="P245" s="63">
        <f>'Data above guide'!AH347*100</f>
        <v>2.0895899999999998</v>
      </c>
      <c r="Q245" s="63">
        <f>'Data above guide'!AI347*100</f>
        <v>35.181350000000002</v>
      </c>
      <c r="R245" s="63">
        <f>'Data above guide'!AJ347*100</f>
        <v>43.372549999999997</v>
      </c>
      <c r="S245" s="63">
        <f t="shared" si="49"/>
        <v>4.0955999999999975</v>
      </c>
      <c r="T245" s="63">
        <f t="shared" si="50"/>
        <v>4.0955999999999975</v>
      </c>
      <c r="V245" s="70">
        <f t="shared" si="43"/>
        <v>0</v>
      </c>
      <c r="W245" s="70">
        <f t="shared" si="44"/>
        <v>2.3000000000017451E-4</v>
      </c>
      <c r="X245" s="70">
        <f t="shared" si="45"/>
        <v>-4.8999999999921329E-4</v>
      </c>
      <c r="Y245" s="70">
        <f t="shared" si="46"/>
        <v>5.0000000000238742E-4</v>
      </c>
      <c r="Z245" s="70">
        <f t="shared" si="47"/>
        <v>5.0000000000238742E-4</v>
      </c>
      <c r="AA245" s="70">
        <f t="shared" si="48"/>
        <v>4.8999999999921329E-4</v>
      </c>
    </row>
    <row r="246" spans="1:27">
      <c r="A246" s="15" t="str">
        <f t="shared" si="39"/>
        <v>AboveG_2011-2015_65+_Females_Torfaen</v>
      </c>
      <c r="B246" s="15" t="str">
        <f t="shared" si="40"/>
        <v>Torfaen_65+_Females</v>
      </c>
      <c r="C246" s="15" t="s">
        <v>17</v>
      </c>
      <c r="D246" s="15" t="s">
        <v>43</v>
      </c>
      <c r="E246" s="15" t="s">
        <v>120</v>
      </c>
      <c r="F246" s="15" t="s">
        <v>77</v>
      </c>
      <c r="G246" s="63">
        <f>IFERROR(VLOOKUP($B246,'Data above guide'!$A$6:$I$61,G$1,FALSE),IFERROR(VLOOKUP($B246,'Data above guide'!$O$6:$W$33,G$1,FALSE),IFERROR(VLOOKUP($B246,'Data above guide'!$AB$6:$AJ$181,G$1,FALSE),IFERROR(VLOOKUP($B246,'Data above guide'!$AP$6:$AX$93,G$1,FALSE),IFERROR(VLOOKUP($B246,'Data above guide'!$BC$6:$BK$13,G$1,FALSE),VLOOKUP($B246,'Data above guide'!$BP$6:$BX$9,G$1,FALSE))))))*100</f>
        <v>17.019660000000002</v>
      </c>
      <c r="H246" s="63">
        <f>IFERROR(VLOOKUP($B246,'Data above guide'!$A$6:$I$61,H$1,FALSE),IFERROR(VLOOKUP($B246,'Data above guide'!$O$6:$W$33,H$1,FALSE),IFERROR(VLOOKUP($B246,'Data above guide'!$AB$6:$AJ$181,H$1,FALSE),IFERROR(VLOOKUP($B246,'Data above guide'!$AP$6:$AX$93,H$1,FALSE),IFERROR(VLOOKUP($B246,'Data above guide'!$BC$6:$BK$13,H$1,FALSE),VLOOKUP($B246,'Data above guide'!$BP$6:$BX$9,H$1,FALSE))))))*100</f>
        <v>1.8295999999999999</v>
      </c>
      <c r="I246" s="63">
        <f>IFERROR(VLOOKUP($B246,'Data above guide'!$A$6:$I$61,I$1,FALSE),IFERROR(VLOOKUP($B246,'Data above guide'!$O$6:$W$33,I$1,FALSE),IFERROR(VLOOKUP($B246,'Data above guide'!$AB$6:$AJ$181,I$1,FALSE),IFERROR(VLOOKUP($B246,'Data above guide'!$AP$6:$AX$93,I$1,FALSE),IFERROR(VLOOKUP($B246,'Data above guide'!$BC$6:$BK$13,I$1,FALSE),VLOOKUP($B246,'Data above guide'!$BP$6:$BX$9,I$1,FALSE))))))*100</f>
        <v>13.433600000000002</v>
      </c>
      <c r="J246" s="63">
        <f>IFERROR(VLOOKUP($B246,'Data above guide'!$A$6:$I$61,J$1,FALSE),IFERROR(VLOOKUP($B246,'Data above guide'!$O$6:$W$33,J$1,FALSE),IFERROR(VLOOKUP($B246,'Data above guide'!$AB$6:$AJ$181,J$1,FALSE),IFERROR(VLOOKUP($B246,'Data above guide'!$AP$6:$AX$93,J$1,FALSE),IFERROR(VLOOKUP($B246,'Data above guide'!$BC$6:$BK$13,J$1,FALSE),VLOOKUP($B246,'Data above guide'!$BP$6:$BX$9,J$1,FALSE))))))*100</f>
        <v>20.605719999999998</v>
      </c>
      <c r="K246" s="63">
        <f t="shared" si="41"/>
        <v>3.5860599999999963</v>
      </c>
      <c r="L246" s="63">
        <f t="shared" si="42"/>
        <v>3.5860599999999998</v>
      </c>
      <c r="O246" s="63">
        <f>'Data above guide'!AG348*100</f>
        <v>17.019660000000002</v>
      </c>
      <c r="P246" s="63">
        <f>'Data above guide'!AH348*100</f>
        <v>1.8294000000000001</v>
      </c>
      <c r="Q246" s="63">
        <f>'Data above guide'!AI348*100</f>
        <v>13.43404</v>
      </c>
      <c r="R246" s="63">
        <f>'Data above guide'!AJ348*100</f>
        <v>20.60528</v>
      </c>
      <c r="S246" s="63">
        <f t="shared" si="49"/>
        <v>3.5856199999999987</v>
      </c>
      <c r="T246" s="63">
        <f t="shared" si="50"/>
        <v>3.5856200000000022</v>
      </c>
      <c r="V246" s="70">
        <f t="shared" si="43"/>
        <v>0</v>
      </c>
      <c r="W246" s="70">
        <f t="shared" si="44"/>
        <v>1.9999999999975593E-4</v>
      </c>
      <c r="X246" s="70">
        <f t="shared" si="45"/>
        <v>-4.3999999999755346E-4</v>
      </c>
      <c r="Y246" s="70">
        <f t="shared" si="46"/>
        <v>4.3999999999755346E-4</v>
      </c>
      <c r="Z246" s="70">
        <f t="shared" si="47"/>
        <v>4.3999999999755346E-4</v>
      </c>
      <c r="AA246" s="70">
        <f t="shared" si="48"/>
        <v>4.3999999999755346E-4</v>
      </c>
    </row>
    <row r="247" spans="1:27">
      <c r="A247" s="15" t="str">
        <f t="shared" si="39"/>
        <v>AboveG_2011-2015_16-24_Males_Monmouthshire</v>
      </c>
      <c r="B247" s="15" t="str">
        <f t="shared" si="40"/>
        <v>Monmouthshire_16-24_Males</v>
      </c>
      <c r="C247" s="15" t="s">
        <v>18</v>
      </c>
      <c r="D247" s="15" t="s">
        <v>48</v>
      </c>
      <c r="E247" s="15" t="s">
        <v>21</v>
      </c>
      <c r="F247" s="15" t="s">
        <v>77</v>
      </c>
      <c r="G247" s="63">
        <f>IFERROR(VLOOKUP($B247,'Data above guide'!$A$6:$I$61,G$1,FALSE),IFERROR(VLOOKUP($B247,'Data above guide'!$O$6:$W$33,G$1,FALSE),IFERROR(VLOOKUP($B247,'Data above guide'!$AB$6:$AJ$181,G$1,FALSE),IFERROR(VLOOKUP($B247,'Data above guide'!$AP$6:$AX$93,G$1,FALSE),IFERROR(VLOOKUP($B247,'Data above guide'!$BC$6:$BK$13,G$1,FALSE),VLOOKUP($B247,'Data above guide'!$BP$6:$BX$9,G$1,FALSE))))))*100</f>
        <v>48.566090000000003</v>
      </c>
      <c r="H247" s="63">
        <f>IFERROR(VLOOKUP($B247,'Data above guide'!$A$6:$I$61,H$1,FALSE),IFERROR(VLOOKUP($B247,'Data above guide'!$O$6:$W$33,H$1,FALSE),IFERROR(VLOOKUP($B247,'Data above guide'!$AB$6:$AJ$181,H$1,FALSE),IFERROR(VLOOKUP($B247,'Data above guide'!$AP$6:$AX$93,H$1,FALSE),IFERROR(VLOOKUP($B247,'Data above guide'!$BC$6:$BK$13,H$1,FALSE),VLOOKUP($B247,'Data above guide'!$BP$6:$BX$9,H$1,FALSE))))))*100</f>
        <v>4.9090099999999994</v>
      </c>
      <c r="I247" s="63">
        <f>IFERROR(VLOOKUP($B247,'Data above guide'!$A$6:$I$61,I$1,FALSE),IFERROR(VLOOKUP($B247,'Data above guide'!$O$6:$W$33,I$1,FALSE),IFERROR(VLOOKUP($B247,'Data above guide'!$AB$6:$AJ$181,I$1,FALSE),IFERROR(VLOOKUP($B247,'Data above guide'!$AP$6:$AX$93,I$1,FALSE),IFERROR(VLOOKUP($B247,'Data above guide'!$BC$6:$BK$13,I$1,FALSE),VLOOKUP($B247,'Data above guide'!$BP$6:$BX$9,I$1,FALSE))))))*100</f>
        <v>38.944319999999998</v>
      </c>
      <c r="J247" s="63">
        <f>IFERROR(VLOOKUP($B247,'Data above guide'!$A$6:$I$61,J$1,FALSE),IFERROR(VLOOKUP($B247,'Data above guide'!$O$6:$W$33,J$1,FALSE),IFERROR(VLOOKUP($B247,'Data above guide'!$AB$6:$AJ$181,J$1,FALSE),IFERROR(VLOOKUP($B247,'Data above guide'!$AP$6:$AX$93,J$1,FALSE),IFERROR(VLOOKUP($B247,'Data above guide'!$BC$6:$BK$13,J$1,FALSE),VLOOKUP($B247,'Data above guide'!$BP$6:$BX$9,J$1,FALSE))))))*100</f>
        <v>58.187849999999997</v>
      </c>
      <c r="K247" s="63">
        <f t="shared" si="41"/>
        <v>9.6217599999999948</v>
      </c>
      <c r="L247" s="63">
        <f t="shared" si="42"/>
        <v>9.621770000000005</v>
      </c>
      <c r="O247" s="63">
        <f>'Data above guide'!AG349*100</f>
        <v>48.566090000000003</v>
      </c>
      <c r="P247" s="63">
        <f>'Data above guide'!AH349*100</f>
        <v>4.90848</v>
      </c>
      <c r="Q247" s="63">
        <f>'Data above guide'!AI349*100</f>
        <v>38.945459999999997</v>
      </c>
      <c r="R247" s="63">
        <f>'Data above guide'!AJ349*100</f>
        <v>58.186709999999998</v>
      </c>
      <c r="S247" s="63">
        <f t="shared" si="49"/>
        <v>9.6206199999999953</v>
      </c>
      <c r="T247" s="63">
        <f t="shared" si="50"/>
        <v>9.6206300000000056</v>
      </c>
      <c r="V247" s="70">
        <f t="shared" si="43"/>
        <v>0</v>
      </c>
      <c r="W247" s="70">
        <f t="shared" si="44"/>
        <v>5.2999999999947534E-4</v>
      </c>
      <c r="X247" s="70">
        <f t="shared" si="45"/>
        <v>-1.1399999999994748E-3</v>
      </c>
      <c r="Y247" s="70">
        <f t="shared" si="46"/>
        <v>1.1399999999994748E-3</v>
      </c>
      <c r="Z247" s="70">
        <f t="shared" si="47"/>
        <v>1.1399999999994748E-3</v>
      </c>
      <c r="AA247" s="70">
        <f t="shared" si="48"/>
        <v>1.1399999999994748E-3</v>
      </c>
    </row>
    <row r="248" spans="1:27">
      <c r="A248" s="15" t="str">
        <f t="shared" si="39"/>
        <v>AboveG_2011-2015_25-44_Males_Monmouthshire</v>
      </c>
      <c r="B248" s="15" t="str">
        <f t="shared" si="40"/>
        <v>Monmouthshire_25-44_Males</v>
      </c>
      <c r="C248" s="15" t="s">
        <v>18</v>
      </c>
      <c r="D248" s="15" t="s">
        <v>49</v>
      </c>
      <c r="E248" s="15" t="s">
        <v>21</v>
      </c>
      <c r="F248" s="15" t="s">
        <v>77</v>
      </c>
      <c r="G248" s="63">
        <f>IFERROR(VLOOKUP($B248,'Data above guide'!$A$6:$I$61,G$1,FALSE),IFERROR(VLOOKUP($B248,'Data above guide'!$O$6:$W$33,G$1,FALSE),IFERROR(VLOOKUP($B248,'Data above guide'!$AB$6:$AJ$181,G$1,FALSE),IFERROR(VLOOKUP($B248,'Data above guide'!$AP$6:$AX$93,G$1,FALSE),IFERROR(VLOOKUP($B248,'Data above guide'!$BC$6:$BK$13,G$1,FALSE),VLOOKUP($B248,'Data above guide'!$BP$6:$BX$9,G$1,FALSE))))))*100</f>
        <v>56.784739999999999</v>
      </c>
      <c r="H248" s="63">
        <f>IFERROR(VLOOKUP($B248,'Data above guide'!$A$6:$I$61,H$1,FALSE),IFERROR(VLOOKUP($B248,'Data above guide'!$O$6:$W$33,H$1,FALSE),IFERROR(VLOOKUP($B248,'Data above guide'!$AB$6:$AJ$181,H$1,FALSE),IFERROR(VLOOKUP($B248,'Data above guide'!$AP$6:$AX$93,H$1,FALSE),IFERROR(VLOOKUP($B248,'Data above guide'!$BC$6:$BK$13,H$1,FALSE),VLOOKUP($B248,'Data above guide'!$BP$6:$BX$9,H$1,FALSE))))))*100</f>
        <v>2.7903799999999999</v>
      </c>
      <c r="I248" s="63">
        <f>IFERROR(VLOOKUP($B248,'Data above guide'!$A$6:$I$61,I$1,FALSE),IFERROR(VLOOKUP($B248,'Data above guide'!$O$6:$W$33,I$1,FALSE),IFERROR(VLOOKUP($B248,'Data above guide'!$AB$6:$AJ$181,I$1,FALSE),IFERROR(VLOOKUP($B248,'Data above guide'!$AP$6:$AX$93,I$1,FALSE),IFERROR(VLOOKUP($B248,'Data above guide'!$BC$6:$BK$13,I$1,FALSE),VLOOKUP($B248,'Data above guide'!$BP$6:$BX$9,I$1,FALSE))))))*100</f>
        <v>51.315550000000002</v>
      </c>
      <c r="J248" s="63">
        <f>IFERROR(VLOOKUP($B248,'Data above guide'!$A$6:$I$61,J$1,FALSE),IFERROR(VLOOKUP($B248,'Data above guide'!$O$6:$W$33,J$1,FALSE),IFERROR(VLOOKUP($B248,'Data above guide'!$AB$6:$AJ$181,J$1,FALSE),IFERROR(VLOOKUP($B248,'Data above guide'!$AP$6:$AX$93,J$1,FALSE),IFERROR(VLOOKUP($B248,'Data above guide'!$BC$6:$BK$13,J$1,FALSE),VLOOKUP($B248,'Data above guide'!$BP$6:$BX$9,J$1,FALSE))))))*100</f>
        <v>62.25394</v>
      </c>
      <c r="K248" s="63">
        <f t="shared" si="41"/>
        <v>5.4692000000000007</v>
      </c>
      <c r="L248" s="63">
        <f t="shared" si="42"/>
        <v>5.4691899999999976</v>
      </c>
      <c r="O248" s="63">
        <f>'Data above guide'!AG350*100</f>
        <v>56.784739999999999</v>
      </c>
      <c r="P248" s="63">
        <f>'Data above guide'!AH350*100</f>
        <v>2.7900700000000001</v>
      </c>
      <c r="Q248" s="63">
        <f>'Data above guide'!AI350*100</f>
        <v>51.316200000000002</v>
      </c>
      <c r="R248" s="63">
        <f>'Data above guide'!AJ350*100</f>
        <v>62.253289999999993</v>
      </c>
      <c r="S248" s="63">
        <f t="shared" si="49"/>
        <v>5.4685499999999934</v>
      </c>
      <c r="T248" s="63">
        <f t="shared" si="50"/>
        <v>5.4685399999999973</v>
      </c>
      <c r="V248" s="70">
        <f t="shared" si="43"/>
        <v>0</v>
      </c>
      <c r="W248" s="70">
        <f t="shared" si="44"/>
        <v>3.0999999999981043E-4</v>
      </c>
      <c r="X248" s="70">
        <f t="shared" si="45"/>
        <v>-6.5000000000026148E-4</v>
      </c>
      <c r="Y248" s="70">
        <f t="shared" si="46"/>
        <v>6.5000000000736691E-4</v>
      </c>
      <c r="Z248" s="70">
        <f t="shared" si="47"/>
        <v>6.5000000000736691E-4</v>
      </c>
      <c r="AA248" s="70">
        <f t="shared" si="48"/>
        <v>6.5000000000026148E-4</v>
      </c>
    </row>
    <row r="249" spans="1:27">
      <c r="A249" s="15" t="str">
        <f t="shared" si="39"/>
        <v>AboveG_2011-2015_45-64_Males_Monmouthshire</v>
      </c>
      <c r="B249" s="15" t="str">
        <f t="shared" si="40"/>
        <v>Monmouthshire_45-64_Males</v>
      </c>
      <c r="C249" s="15" t="s">
        <v>18</v>
      </c>
      <c r="D249" s="15" t="s">
        <v>50</v>
      </c>
      <c r="E249" s="15" t="s">
        <v>21</v>
      </c>
      <c r="F249" s="15" t="s">
        <v>77</v>
      </c>
      <c r="G249" s="63">
        <f>IFERROR(VLOOKUP($B249,'Data above guide'!$A$6:$I$61,G$1,FALSE),IFERROR(VLOOKUP($B249,'Data above guide'!$O$6:$W$33,G$1,FALSE),IFERROR(VLOOKUP($B249,'Data above guide'!$AB$6:$AJ$181,G$1,FALSE),IFERROR(VLOOKUP($B249,'Data above guide'!$AP$6:$AX$93,G$1,FALSE),IFERROR(VLOOKUP($B249,'Data above guide'!$BC$6:$BK$13,G$1,FALSE),VLOOKUP($B249,'Data above guide'!$BP$6:$BX$9,G$1,FALSE))))))*100</f>
        <v>59.687710000000003</v>
      </c>
      <c r="H249" s="63">
        <f>IFERROR(VLOOKUP($B249,'Data above guide'!$A$6:$I$61,H$1,FALSE),IFERROR(VLOOKUP($B249,'Data above guide'!$O$6:$W$33,H$1,FALSE),IFERROR(VLOOKUP($B249,'Data above guide'!$AB$6:$AJ$181,H$1,FALSE),IFERROR(VLOOKUP($B249,'Data above guide'!$AP$6:$AX$93,H$1,FALSE),IFERROR(VLOOKUP($B249,'Data above guide'!$BC$6:$BK$13,H$1,FALSE),VLOOKUP($B249,'Data above guide'!$BP$6:$BX$9,H$1,FALSE))))))*100</f>
        <v>2.1626099999999999</v>
      </c>
      <c r="I249" s="63">
        <f>IFERROR(VLOOKUP($B249,'Data above guide'!$A$6:$I$61,I$1,FALSE),IFERROR(VLOOKUP($B249,'Data above guide'!$O$6:$W$33,I$1,FALSE),IFERROR(VLOOKUP($B249,'Data above guide'!$AB$6:$AJ$181,I$1,FALSE),IFERROR(VLOOKUP($B249,'Data above guide'!$AP$6:$AX$93,I$1,FALSE),IFERROR(VLOOKUP($B249,'Data above guide'!$BC$6:$BK$13,I$1,FALSE),VLOOKUP($B249,'Data above guide'!$BP$6:$BX$9,I$1,FALSE))))))*100</f>
        <v>55.448949999999996</v>
      </c>
      <c r="J249" s="63">
        <f>IFERROR(VLOOKUP($B249,'Data above guide'!$A$6:$I$61,J$1,FALSE),IFERROR(VLOOKUP($B249,'Data above guide'!$O$6:$W$33,J$1,FALSE),IFERROR(VLOOKUP($B249,'Data above guide'!$AB$6:$AJ$181,J$1,FALSE),IFERROR(VLOOKUP($B249,'Data above guide'!$AP$6:$AX$93,J$1,FALSE),IFERROR(VLOOKUP($B249,'Data above guide'!$BC$6:$BK$13,J$1,FALSE),VLOOKUP($B249,'Data above guide'!$BP$6:$BX$9,J$1,FALSE))))))*100</f>
        <v>63.926479999999998</v>
      </c>
      <c r="K249" s="63">
        <f t="shared" si="41"/>
        <v>4.2387699999999953</v>
      </c>
      <c r="L249" s="63">
        <f t="shared" si="42"/>
        <v>4.2387600000000063</v>
      </c>
      <c r="O249" s="63">
        <f>'Data above guide'!AG351*100</f>
        <v>59.687710000000003</v>
      </c>
      <c r="P249" s="63">
        <f>'Data above guide'!AH351*100</f>
        <v>2.1623799999999997</v>
      </c>
      <c r="Q249" s="63">
        <f>'Data above guide'!AI351*100</f>
        <v>55.449449999999999</v>
      </c>
      <c r="R249" s="63">
        <f>'Data above guide'!AJ351*100</f>
        <v>63.92597</v>
      </c>
      <c r="S249" s="63">
        <f t="shared" si="49"/>
        <v>4.2382599999999968</v>
      </c>
      <c r="T249" s="63">
        <f t="shared" si="50"/>
        <v>4.2382600000000039</v>
      </c>
      <c r="V249" s="70">
        <f t="shared" si="43"/>
        <v>0</v>
      </c>
      <c r="W249" s="70">
        <f t="shared" si="44"/>
        <v>2.3000000000017451E-4</v>
      </c>
      <c r="X249" s="70">
        <f t="shared" si="45"/>
        <v>-5.0000000000238742E-4</v>
      </c>
      <c r="Y249" s="70">
        <f t="shared" si="46"/>
        <v>5.0999999999845613E-4</v>
      </c>
      <c r="Z249" s="70">
        <f t="shared" si="47"/>
        <v>5.0999999999845613E-4</v>
      </c>
      <c r="AA249" s="70">
        <f t="shared" si="48"/>
        <v>5.0000000000238742E-4</v>
      </c>
    </row>
    <row r="250" spans="1:27">
      <c r="A250" s="15" t="str">
        <f t="shared" si="39"/>
        <v>AboveG_2011-2015_65+_Males_Monmouthshire</v>
      </c>
      <c r="B250" s="15" t="str">
        <f t="shared" si="40"/>
        <v>Monmouthshire_65+_Males</v>
      </c>
      <c r="C250" s="15" t="s">
        <v>18</v>
      </c>
      <c r="D250" s="15" t="s">
        <v>43</v>
      </c>
      <c r="E250" s="15" t="s">
        <v>21</v>
      </c>
      <c r="F250" s="15" t="s">
        <v>77</v>
      </c>
      <c r="G250" s="63">
        <f>IFERROR(VLOOKUP($B250,'Data above guide'!$A$6:$I$61,G$1,FALSE),IFERROR(VLOOKUP($B250,'Data above guide'!$O$6:$W$33,G$1,FALSE),IFERROR(VLOOKUP($B250,'Data above guide'!$AB$6:$AJ$181,G$1,FALSE),IFERROR(VLOOKUP($B250,'Data above guide'!$AP$6:$AX$93,G$1,FALSE),IFERROR(VLOOKUP($B250,'Data above guide'!$BC$6:$BK$13,G$1,FALSE),VLOOKUP($B250,'Data above guide'!$BP$6:$BX$9,G$1,FALSE))))))*100</f>
        <v>38.83446</v>
      </c>
      <c r="H250" s="63">
        <f>IFERROR(VLOOKUP($B250,'Data above guide'!$A$6:$I$61,H$1,FALSE),IFERROR(VLOOKUP($B250,'Data above guide'!$O$6:$W$33,H$1,FALSE),IFERROR(VLOOKUP($B250,'Data above guide'!$AB$6:$AJ$181,H$1,FALSE),IFERROR(VLOOKUP($B250,'Data above guide'!$AP$6:$AX$93,H$1,FALSE),IFERROR(VLOOKUP($B250,'Data above guide'!$BC$6:$BK$13,H$1,FALSE),VLOOKUP($B250,'Data above guide'!$BP$6:$BX$9,H$1,FALSE))))))*100</f>
        <v>2.4135400000000002</v>
      </c>
      <c r="I250" s="63">
        <f>IFERROR(VLOOKUP($B250,'Data above guide'!$A$6:$I$61,I$1,FALSE),IFERROR(VLOOKUP($B250,'Data above guide'!$O$6:$W$33,I$1,FALSE),IFERROR(VLOOKUP($B250,'Data above guide'!$AB$6:$AJ$181,I$1,FALSE),IFERROR(VLOOKUP($B250,'Data above guide'!$AP$6:$AX$93,I$1,FALSE),IFERROR(VLOOKUP($B250,'Data above guide'!$BC$6:$BK$13,I$1,FALSE),VLOOKUP($B250,'Data above guide'!$BP$6:$BX$9,I$1,FALSE))))))*100</f>
        <v>34.103870000000001</v>
      </c>
      <c r="J250" s="63">
        <f>IFERROR(VLOOKUP($B250,'Data above guide'!$A$6:$I$61,J$1,FALSE),IFERROR(VLOOKUP($B250,'Data above guide'!$O$6:$W$33,J$1,FALSE),IFERROR(VLOOKUP($B250,'Data above guide'!$AB$6:$AJ$181,J$1,FALSE),IFERROR(VLOOKUP($B250,'Data above guide'!$AP$6:$AX$93,J$1,FALSE),IFERROR(VLOOKUP($B250,'Data above guide'!$BC$6:$BK$13,J$1,FALSE),VLOOKUP($B250,'Data above guide'!$BP$6:$BX$9,J$1,FALSE))))))*100</f>
        <v>43.565049999999999</v>
      </c>
      <c r="K250" s="63">
        <f t="shared" si="41"/>
        <v>4.7305899999999994</v>
      </c>
      <c r="L250" s="63">
        <f t="shared" si="42"/>
        <v>4.7305899999999994</v>
      </c>
      <c r="O250" s="63">
        <f>'Data above guide'!AG352*100</f>
        <v>38.83446</v>
      </c>
      <c r="P250" s="63">
        <f>'Data above guide'!AH352*100</f>
        <v>2.4132799999999999</v>
      </c>
      <c r="Q250" s="63">
        <f>'Data above guide'!AI352*100</f>
        <v>34.104430000000001</v>
      </c>
      <c r="R250" s="63">
        <f>'Data above guide'!AJ352*100</f>
        <v>43.564489999999999</v>
      </c>
      <c r="S250" s="63">
        <f t="shared" si="49"/>
        <v>4.7300299999999993</v>
      </c>
      <c r="T250" s="63">
        <f t="shared" si="50"/>
        <v>4.7300299999999993</v>
      </c>
      <c r="V250" s="70">
        <f t="shared" si="43"/>
        <v>0</v>
      </c>
      <c r="W250" s="70">
        <f t="shared" si="44"/>
        <v>2.6000000000037105E-4</v>
      </c>
      <c r="X250" s="70">
        <f t="shared" si="45"/>
        <v>-5.6000000000011596E-4</v>
      </c>
      <c r="Y250" s="70">
        <f t="shared" si="46"/>
        <v>5.6000000000011596E-4</v>
      </c>
      <c r="Z250" s="70">
        <f t="shared" si="47"/>
        <v>5.6000000000011596E-4</v>
      </c>
      <c r="AA250" s="70">
        <f t="shared" si="48"/>
        <v>5.6000000000011596E-4</v>
      </c>
    </row>
    <row r="251" spans="1:27">
      <c r="A251" s="15" t="str">
        <f t="shared" si="39"/>
        <v>AboveG_2011-2015_16-24_Females_Monmouthshire</v>
      </c>
      <c r="B251" s="15" t="str">
        <f t="shared" si="40"/>
        <v>Monmouthshire_16-24_Females</v>
      </c>
      <c r="C251" s="15" t="s">
        <v>18</v>
      </c>
      <c r="D251" s="15" t="s">
        <v>48</v>
      </c>
      <c r="E251" s="15" t="s">
        <v>120</v>
      </c>
      <c r="F251" s="15" t="s">
        <v>77</v>
      </c>
      <c r="G251" s="63">
        <f>IFERROR(VLOOKUP($B251,'Data above guide'!$A$6:$I$61,G$1,FALSE),IFERROR(VLOOKUP($B251,'Data above guide'!$O$6:$W$33,G$1,FALSE),IFERROR(VLOOKUP($B251,'Data above guide'!$AB$6:$AJ$181,G$1,FALSE),IFERROR(VLOOKUP($B251,'Data above guide'!$AP$6:$AX$93,G$1,FALSE),IFERROR(VLOOKUP($B251,'Data above guide'!$BC$6:$BK$13,G$1,FALSE),VLOOKUP($B251,'Data above guide'!$BP$6:$BX$9,G$1,FALSE))))))*100</f>
        <v>41.395189999999999</v>
      </c>
      <c r="H251" s="63">
        <f>IFERROR(VLOOKUP($B251,'Data above guide'!$A$6:$I$61,H$1,FALSE),IFERROR(VLOOKUP($B251,'Data above guide'!$O$6:$W$33,H$1,FALSE),IFERROR(VLOOKUP($B251,'Data above guide'!$AB$6:$AJ$181,H$1,FALSE),IFERROR(VLOOKUP($B251,'Data above guide'!$AP$6:$AX$93,H$1,FALSE),IFERROR(VLOOKUP($B251,'Data above guide'!$BC$6:$BK$13,H$1,FALSE),VLOOKUP($B251,'Data above guide'!$BP$6:$BX$9,H$1,FALSE))))))*100</f>
        <v>4.4197699999999998</v>
      </c>
      <c r="I251" s="63">
        <f>IFERROR(VLOOKUP($B251,'Data above guide'!$A$6:$I$61,I$1,FALSE),IFERROR(VLOOKUP($B251,'Data above guide'!$O$6:$W$33,I$1,FALSE),IFERROR(VLOOKUP($B251,'Data above guide'!$AB$6:$AJ$181,I$1,FALSE),IFERROR(VLOOKUP($B251,'Data above guide'!$AP$6:$AX$93,I$1,FALSE),IFERROR(VLOOKUP($B251,'Data above guide'!$BC$6:$BK$13,I$1,FALSE),VLOOKUP($B251,'Data above guide'!$BP$6:$BX$9,I$1,FALSE))))))*100</f>
        <v>32.732349999999997</v>
      </c>
      <c r="J251" s="63">
        <f>IFERROR(VLOOKUP($B251,'Data above guide'!$A$6:$I$61,J$1,FALSE),IFERROR(VLOOKUP($B251,'Data above guide'!$O$6:$W$33,J$1,FALSE),IFERROR(VLOOKUP($B251,'Data above guide'!$AB$6:$AJ$181,J$1,FALSE),IFERROR(VLOOKUP($B251,'Data above guide'!$AP$6:$AX$93,J$1,FALSE),IFERROR(VLOOKUP($B251,'Data above guide'!$BC$6:$BK$13,J$1,FALSE),VLOOKUP($B251,'Data above guide'!$BP$6:$BX$9,J$1,FALSE))))))*100</f>
        <v>50.058029999999995</v>
      </c>
      <c r="K251" s="63">
        <f t="shared" si="41"/>
        <v>8.6628399999999957</v>
      </c>
      <c r="L251" s="63">
        <f t="shared" si="42"/>
        <v>8.6628400000000028</v>
      </c>
      <c r="O251" s="63">
        <f>'Data above guide'!AG353*100</f>
        <v>41.395189999999999</v>
      </c>
      <c r="P251" s="63">
        <f>'Data above guide'!AH353*100</f>
        <v>4.4192900000000002</v>
      </c>
      <c r="Q251" s="63">
        <f>'Data above guide'!AI353*100</f>
        <v>32.733380000000004</v>
      </c>
      <c r="R251" s="63">
        <f>'Data above guide'!AJ353*100</f>
        <v>50.056999999999995</v>
      </c>
      <c r="S251" s="63">
        <f t="shared" si="49"/>
        <v>8.6618099999999956</v>
      </c>
      <c r="T251" s="63">
        <f t="shared" si="50"/>
        <v>8.6618099999999956</v>
      </c>
      <c r="V251" s="70">
        <f t="shared" si="43"/>
        <v>0</v>
      </c>
      <c r="W251" s="70">
        <f t="shared" si="44"/>
        <v>4.7999999999959186E-4</v>
      </c>
      <c r="X251" s="70">
        <f t="shared" si="45"/>
        <v>-1.0300000000071918E-3</v>
      </c>
      <c r="Y251" s="70">
        <f t="shared" si="46"/>
        <v>1.0300000000000864E-3</v>
      </c>
      <c r="Z251" s="70">
        <f t="shared" si="47"/>
        <v>1.0300000000000864E-3</v>
      </c>
      <c r="AA251" s="70">
        <f t="shared" si="48"/>
        <v>1.0300000000071918E-3</v>
      </c>
    </row>
    <row r="252" spans="1:27">
      <c r="A252" s="15" t="str">
        <f t="shared" si="39"/>
        <v>AboveG_2011-2015_25-44_Females_Monmouthshire</v>
      </c>
      <c r="B252" s="15" t="str">
        <f t="shared" si="40"/>
        <v>Monmouthshire_25-44_Females</v>
      </c>
      <c r="C252" s="15" t="s">
        <v>18</v>
      </c>
      <c r="D252" s="15" t="s">
        <v>49</v>
      </c>
      <c r="E252" s="15" t="s">
        <v>120</v>
      </c>
      <c r="F252" s="15" t="s">
        <v>77</v>
      </c>
      <c r="G252" s="63">
        <f>IFERROR(VLOOKUP($B252,'Data above guide'!$A$6:$I$61,G$1,FALSE),IFERROR(VLOOKUP($B252,'Data above guide'!$O$6:$W$33,G$1,FALSE),IFERROR(VLOOKUP($B252,'Data above guide'!$AB$6:$AJ$181,G$1,FALSE),IFERROR(VLOOKUP($B252,'Data above guide'!$AP$6:$AX$93,G$1,FALSE),IFERROR(VLOOKUP($B252,'Data above guide'!$BC$6:$BK$13,G$1,FALSE),VLOOKUP($B252,'Data above guide'!$BP$6:$BX$9,G$1,FALSE))))))*100</f>
        <v>48.262090000000001</v>
      </c>
      <c r="H252" s="63">
        <f>IFERROR(VLOOKUP($B252,'Data above guide'!$A$6:$I$61,H$1,FALSE),IFERROR(VLOOKUP($B252,'Data above guide'!$O$6:$W$33,H$1,FALSE),IFERROR(VLOOKUP($B252,'Data above guide'!$AB$6:$AJ$181,H$1,FALSE),IFERROR(VLOOKUP($B252,'Data above guide'!$AP$6:$AX$93,H$1,FALSE),IFERROR(VLOOKUP($B252,'Data above guide'!$BC$6:$BK$13,H$1,FALSE),VLOOKUP($B252,'Data above guide'!$BP$6:$BX$9,H$1,FALSE))))))*100</f>
        <v>2.55463</v>
      </c>
      <c r="I252" s="63">
        <f>IFERROR(VLOOKUP($B252,'Data above guide'!$A$6:$I$61,I$1,FALSE),IFERROR(VLOOKUP($B252,'Data above guide'!$O$6:$W$33,I$1,FALSE),IFERROR(VLOOKUP($B252,'Data above guide'!$AB$6:$AJ$181,I$1,FALSE),IFERROR(VLOOKUP($B252,'Data above guide'!$AP$6:$AX$93,I$1,FALSE),IFERROR(VLOOKUP($B252,'Data above guide'!$BC$6:$BK$13,I$1,FALSE),VLOOKUP($B252,'Data above guide'!$BP$6:$BX$9,I$1,FALSE))))))*100</f>
        <v>43.25497</v>
      </c>
      <c r="J252" s="63">
        <f>IFERROR(VLOOKUP($B252,'Data above guide'!$A$6:$I$61,J$1,FALSE),IFERROR(VLOOKUP($B252,'Data above guide'!$O$6:$W$33,J$1,FALSE),IFERROR(VLOOKUP($B252,'Data above guide'!$AB$6:$AJ$181,J$1,FALSE),IFERROR(VLOOKUP($B252,'Data above guide'!$AP$6:$AX$93,J$1,FALSE),IFERROR(VLOOKUP($B252,'Data above guide'!$BC$6:$BK$13,J$1,FALSE),VLOOKUP($B252,'Data above guide'!$BP$6:$BX$9,J$1,FALSE))))))*100</f>
        <v>53.269219999999997</v>
      </c>
      <c r="K252" s="63">
        <f t="shared" si="41"/>
        <v>5.0071299999999965</v>
      </c>
      <c r="L252" s="63">
        <f t="shared" si="42"/>
        <v>5.0071200000000005</v>
      </c>
      <c r="O252" s="63">
        <f>'Data above guide'!AG354*100</f>
        <v>48.262090000000001</v>
      </c>
      <c r="P252" s="63">
        <f>'Data above guide'!AH354*100</f>
        <v>2.5543499999999999</v>
      </c>
      <c r="Q252" s="63">
        <f>'Data above guide'!AI354*100</f>
        <v>43.255569999999999</v>
      </c>
      <c r="R252" s="63">
        <f>'Data above guide'!AJ354*100</f>
        <v>53.268619999999999</v>
      </c>
      <c r="S252" s="63">
        <f t="shared" si="49"/>
        <v>5.0065299999999979</v>
      </c>
      <c r="T252" s="63">
        <f t="shared" si="50"/>
        <v>5.0065200000000019</v>
      </c>
      <c r="V252" s="70">
        <f t="shared" si="43"/>
        <v>0</v>
      </c>
      <c r="W252" s="70">
        <f t="shared" si="44"/>
        <v>2.8000000000005798E-4</v>
      </c>
      <c r="X252" s="70">
        <f t="shared" si="45"/>
        <v>-5.9999999999860165E-4</v>
      </c>
      <c r="Y252" s="70">
        <f t="shared" si="46"/>
        <v>5.9999999999860165E-4</v>
      </c>
      <c r="Z252" s="70">
        <f t="shared" si="47"/>
        <v>5.9999999999860165E-4</v>
      </c>
      <c r="AA252" s="70">
        <f t="shared" si="48"/>
        <v>5.9999999999860165E-4</v>
      </c>
    </row>
    <row r="253" spans="1:27">
      <c r="A253" s="15" t="str">
        <f t="shared" si="39"/>
        <v>AboveG_2011-2015_45-64_Females_Monmouthshire</v>
      </c>
      <c r="B253" s="15" t="str">
        <f t="shared" si="40"/>
        <v>Monmouthshire_45-64_Females</v>
      </c>
      <c r="C253" s="15" t="s">
        <v>18</v>
      </c>
      <c r="D253" s="15" t="s">
        <v>50</v>
      </c>
      <c r="E253" s="15" t="s">
        <v>120</v>
      </c>
      <c r="F253" s="15" t="s">
        <v>77</v>
      </c>
      <c r="G253" s="63">
        <f>IFERROR(VLOOKUP($B253,'Data above guide'!$A$6:$I$61,G$1,FALSE),IFERROR(VLOOKUP($B253,'Data above guide'!$O$6:$W$33,G$1,FALSE),IFERROR(VLOOKUP($B253,'Data above guide'!$AB$6:$AJ$181,G$1,FALSE),IFERROR(VLOOKUP($B253,'Data above guide'!$AP$6:$AX$93,G$1,FALSE),IFERROR(VLOOKUP($B253,'Data above guide'!$BC$6:$BK$13,G$1,FALSE),VLOOKUP($B253,'Data above guide'!$BP$6:$BX$9,G$1,FALSE))))))*100</f>
        <v>47.581220000000002</v>
      </c>
      <c r="H253" s="63">
        <f>IFERROR(VLOOKUP($B253,'Data above guide'!$A$6:$I$61,H$1,FALSE),IFERROR(VLOOKUP($B253,'Data above guide'!$O$6:$W$33,H$1,FALSE),IFERROR(VLOOKUP($B253,'Data above guide'!$AB$6:$AJ$181,H$1,FALSE),IFERROR(VLOOKUP($B253,'Data above guide'!$AP$6:$AX$93,H$1,FALSE),IFERROR(VLOOKUP($B253,'Data above guide'!$BC$6:$BK$13,H$1,FALSE),VLOOKUP($B253,'Data above guide'!$BP$6:$BX$9,H$1,FALSE))))))*100</f>
        <v>2.0241799999999999</v>
      </c>
      <c r="I253" s="63">
        <f>IFERROR(VLOOKUP($B253,'Data above guide'!$A$6:$I$61,I$1,FALSE),IFERROR(VLOOKUP($B253,'Data above guide'!$O$6:$W$33,I$1,FALSE),IFERROR(VLOOKUP($B253,'Data above guide'!$AB$6:$AJ$181,I$1,FALSE),IFERROR(VLOOKUP($B253,'Data above guide'!$AP$6:$AX$93,I$1,FALSE),IFERROR(VLOOKUP($B253,'Data above guide'!$BC$6:$BK$13,I$1,FALSE),VLOOKUP($B253,'Data above guide'!$BP$6:$BX$9,I$1,FALSE))))))*100</f>
        <v>43.613770000000002</v>
      </c>
      <c r="J253" s="63">
        <f>IFERROR(VLOOKUP($B253,'Data above guide'!$A$6:$I$61,J$1,FALSE),IFERROR(VLOOKUP($B253,'Data above guide'!$O$6:$W$33,J$1,FALSE),IFERROR(VLOOKUP($B253,'Data above guide'!$AB$6:$AJ$181,J$1,FALSE),IFERROR(VLOOKUP($B253,'Data above guide'!$AP$6:$AX$93,J$1,FALSE),IFERROR(VLOOKUP($B253,'Data above guide'!$BC$6:$BK$13,J$1,FALSE),VLOOKUP($B253,'Data above guide'!$BP$6:$BX$9,J$1,FALSE))))))*100</f>
        <v>51.548659999999998</v>
      </c>
      <c r="K253" s="63">
        <f t="shared" si="41"/>
        <v>3.9674399999999963</v>
      </c>
      <c r="L253" s="63">
        <f t="shared" si="42"/>
        <v>3.9674499999999995</v>
      </c>
      <c r="O253" s="63">
        <f>'Data above guide'!AG355*100</f>
        <v>47.581220000000002</v>
      </c>
      <c r="P253" s="63">
        <f>'Data above guide'!AH355*100</f>
        <v>2.0239699999999998</v>
      </c>
      <c r="Q253" s="63">
        <f>'Data above guide'!AI355*100</f>
        <v>43.614249999999998</v>
      </c>
      <c r="R253" s="63">
        <f>'Data above guide'!AJ355*100</f>
        <v>51.548190000000005</v>
      </c>
      <c r="S253" s="63">
        <f t="shared" si="49"/>
        <v>3.9669700000000034</v>
      </c>
      <c r="T253" s="63">
        <f t="shared" si="50"/>
        <v>3.9669700000000034</v>
      </c>
      <c r="V253" s="70">
        <f t="shared" si="43"/>
        <v>0</v>
      </c>
      <c r="W253" s="70">
        <f t="shared" si="44"/>
        <v>2.1000000000004349E-4</v>
      </c>
      <c r="X253" s="70">
        <f t="shared" si="45"/>
        <v>-4.7999999999603915E-4</v>
      </c>
      <c r="Y253" s="70">
        <f t="shared" si="46"/>
        <v>4.6999999999286501E-4</v>
      </c>
      <c r="Z253" s="70">
        <f t="shared" si="47"/>
        <v>4.6999999999286501E-4</v>
      </c>
      <c r="AA253" s="70">
        <f t="shared" si="48"/>
        <v>4.7999999999603915E-4</v>
      </c>
    </row>
    <row r="254" spans="1:27">
      <c r="A254" s="15" t="str">
        <f t="shared" si="39"/>
        <v>AboveG_2011-2015_65+_Females_Monmouthshire</v>
      </c>
      <c r="B254" s="15" t="str">
        <f t="shared" si="40"/>
        <v>Monmouthshire_65+_Females</v>
      </c>
      <c r="C254" s="15" t="s">
        <v>18</v>
      </c>
      <c r="D254" s="15" t="s">
        <v>43</v>
      </c>
      <c r="E254" s="15" t="s">
        <v>120</v>
      </c>
      <c r="F254" s="15" t="s">
        <v>77</v>
      </c>
      <c r="G254" s="63">
        <f>IFERROR(VLOOKUP($B254,'Data above guide'!$A$6:$I$61,G$1,FALSE),IFERROR(VLOOKUP($B254,'Data above guide'!$O$6:$W$33,G$1,FALSE),IFERROR(VLOOKUP($B254,'Data above guide'!$AB$6:$AJ$181,G$1,FALSE),IFERROR(VLOOKUP($B254,'Data above guide'!$AP$6:$AX$93,G$1,FALSE),IFERROR(VLOOKUP($B254,'Data above guide'!$BC$6:$BK$13,G$1,FALSE),VLOOKUP($B254,'Data above guide'!$BP$6:$BX$9,G$1,FALSE))))))*100</f>
        <v>23.199280000000002</v>
      </c>
      <c r="H254" s="63">
        <f>IFERROR(VLOOKUP($B254,'Data above guide'!$A$6:$I$61,H$1,FALSE),IFERROR(VLOOKUP($B254,'Data above guide'!$O$6:$W$33,H$1,FALSE),IFERROR(VLOOKUP($B254,'Data above guide'!$AB$6:$AJ$181,H$1,FALSE),IFERROR(VLOOKUP($B254,'Data above guide'!$AP$6:$AX$93,H$1,FALSE),IFERROR(VLOOKUP($B254,'Data above guide'!$BC$6:$BK$13,H$1,FALSE),VLOOKUP($B254,'Data above guide'!$BP$6:$BX$9,H$1,FALSE))))))*100</f>
        <v>1.8928400000000001</v>
      </c>
      <c r="I254" s="63">
        <f>IFERROR(VLOOKUP($B254,'Data above guide'!$A$6:$I$61,I$1,FALSE),IFERROR(VLOOKUP($B254,'Data above guide'!$O$6:$W$33,I$1,FALSE),IFERROR(VLOOKUP($B254,'Data above guide'!$AB$6:$AJ$181,I$1,FALSE),IFERROR(VLOOKUP($B254,'Data above guide'!$AP$6:$AX$93,I$1,FALSE),IFERROR(VLOOKUP($B254,'Data above guide'!$BC$6:$BK$13,I$1,FALSE),VLOOKUP($B254,'Data above guide'!$BP$6:$BX$9,I$1,FALSE))))))*100</f>
        <v>19.489280000000001</v>
      </c>
      <c r="J254" s="63">
        <f>IFERROR(VLOOKUP($B254,'Data above guide'!$A$6:$I$61,J$1,FALSE),IFERROR(VLOOKUP($B254,'Data above guide'!$O$6:$W$33,J$1,FALSE),IFERROR(VLOOKUP($B254,'Data above guide'!$AB$6:$AJ$181,J$1,FALSE),IFERROR(VLOOKUP($B254,'Data above guide'!$AP$6:$AX$93,J$1,FALSE),IFERROR(VLOOKUP($B254,'Data above guide'!$BC$6:$BK$13,J$1,FALSE),VLOOKUP($B254,'Data above guide'!$BP$6:$BX$9,J$1,FALSE))))))*100</f>
        <v>26.909280000000003</v>
      </c>
      <c r="K254" s="63">
        <f t="shared" si="41"/>
        <v>3.7100000000000009</v>
      </c>
      <c r="L254" s="63">
        <f t="shared" si="42"/>
        <v>3.7100000000000009</v>
      </c>
      <c r="O254" s="63">
        <f>'Data above guide'!AG356*100</f>
        <v>23.199280000000002</v>
      </c>
      <c r="P254" s="63">
        <f>'Data above guide'!AH356*100</f>
        <v>1.89263</v>
      </c>
      <c r="Q254" s="63">
        <f>'Data above guide'!AI356*100</f>
        <v>19.489729999999998</v>
      </c>
      <c r="R254" s="63">
        <f>'Data above guide'!AJ356*100</f>
        <v>26.908840000000001</v>
      </c>
      <c r="S254" s="63">
        <f t="shared" si="49"/>
        <v>3.7095599999999997</v>
      </c>
      <c r="T254" s="63">
        <f t="shared" si="50"/>
        <v>3.7095500000000037</v>
      </c>
      <c r="V254" s="70">
        <f t="shared" si="43"/>
        <v>0</v>
      </c>
      <c r="W254" s="70">
        <f t="shared" si="44"/>
        <v>2.1000000000004349E-4</v>
      </c>
      <c r="X254" s="70">
        <f t="shared" si="45"/>
        <v>-4.4999999999717488E-4</v>
      </c>
      <c r="Y254" s="70">
        <f t="shared" si="46"/>
        <v>4.4000000000110617E-4</v>
      </c>
      <c r="Z254" s="70">
        <f t="shared" si="47"/>
        <v>4.4000000000110617E-4</v>
      </c>
      <c r="AA254" s="70">
        <f t="shared" si="48"/>
        <v>4.4999999999717488E-4</v>
      </c>
    </row>
    <row r="255" spans="1:27">
      <c r="A255" s="15" t="str">
        <f t="shared" si="39"/>
        <v>AboveG_2011-2015_16-24_Males_Newport</v>
      </c>
      <c r="B255" s="15" t="str">
        <f t="shared" si="40"/>
        <v>Newport_16-24_Males</v>
      </c>
      <c r="C255" s="15" t="s">
        <v>19</v>
      </c>
      <c r="D255" s="15" t="s">
        <v>48</v>
      </c>
      <c r="E255" s="15" t="s">
        <v>21</v>
      </c>
      <c r="F255" s="15" t="s">
        <v>77</v>
      </c>
      <c r="G255" s="63">
        <f>IFERROR(VLOOKUP($B255,'Data above guide'!$A$6:$I$61,G$1,FALSE),IFERROR(VLOOKUP($B255,'Data above guide'!$O$6:$W$33,G$1,FALSE),IFERROR(VLOOKUP($B255,'Data above guide'!$AB$6:$AJ$181,G$1,FALSE),IFERROR(VLOOKUP($B255,'Data above guide'!$AP$6:$AX$93,G$1,FALSE),IFERROR(VLOOKUP($B255,'Data above guide'!$BC$6:$BK$13,G$1,FALSE),VLOOKUP($B255,'Data above guide'!$BP$6:$BX$9,G$1,FALSE))))))*100</f>
        <v>32.737480000000005</v>
      </c>
      <c r="H255" s="63">
        <f>IFERROR(VLOOKUP($B255,'Data above guide'!$A$6:$I$61,H$1,FALSE),IFERROR(VLOOKUP($B255,'Data above guide'!$O$6:$W$33,H$1,FALSE),IFERROR(VLOOKUP($B255,'Data above guide'!$AB$6:$AJ$181,H$1,FALSE),IFERROR(VLOOKUP($B255,'Data above guide'!$AP$6:$AX$93,H$1,FALSE),IFERROR(VLOOKUP($B255,'Data above guide'!$BC$6:$BK$13,H$1,FALSE),VLOOKUP($B255,'Data above guide'!$BP$6:$BX$9,H$1,FALSE))))))*100</f>
        <v>3.5496300000000001</v>
      </c>
      <c r="I255" s="63">
        <f>IFERROR(VLOOKUP($B255,'Data above guide'!$A$6:$I$61,I$1,FALSE),IFERROR(VLOOKUP($B255,'Data above guide'!$O$6:$W$33,I$1,FALSE),IFERROR(VLOOKUP($B255,'Data above guide'!$AB$6:$AJ$181,I$1,FALSE),IFERROR(VLOOKUP($B255,'Data above guide'!$AP$6:$AX$93,I$1,FALSE),IFERROR(VLOOKUP($B255,'Data above guide'!$BC$6:$BK$13,I$1,FALSE),VLOOKUP($B255,'Data above guide'!$BP$6:$BX$9,I$1,FALSE))))))*100</f>
        <v>25.78013</v>
      </c>
      <c r="J255" s="63">
        <f>IFERROR(VLOOKUP($B255,'Data above guide'!$A$6:$I$61,J$1,FALSE),IFERROR(VLOOKUP($B255,'Data above guide'!$O$6:$W$33,J$1,FALSE),IFERROR(VLOOKUP($B255,'Data above guide'!$AB$6:$AJ$181,J$1,FALSE),IFERROR(VLOOKUP($B255,'Data above guide'!$AP$6:$AX$93,J$1,FALSE),IFERROR(VLOOKUP($B255,'Data above guide'!$BC$6:$BK$13,J$1,FALSE),VLOOKUP($B255,'Data above guide'!$BP$6:$BX$9,J$1,FALSE))))))*100</f>
        <v>39.694829999999996</v>
      </c>
      <c r="K255" s="63">
        <f t="shared" si="41"/>
        <v>6.957349999999991</v>
      </c>
      <c r="L255" s="63">
        <f t="shared" si="42"/>
        <v>6.9573500000000053</v>
      </c>
      <c r="O255" s="63">
        <f>'Data above guide'!AG357*100</f>
        <v>32.737480000000005</v>
      </c>
      <c r="P255" s="63">
        <f>'Data above guide'!AH357*100</f>
        <v>3.5492500000000002</v>
      </c>
      <c r="Q255" s="63">
        <f>'Data above guide'!AI357*100</f>
        <v>25.780960000000004</v>
      </c>
      <c r="R255" s="63">
        <f>'Data above guide'!AJ357*100</f>
        <v>39.694000000000003</v>
      </c>
      <c r="S255" s="63">
        <f t="shared" si="49"/>
        <v>6.9565199999999976</v>
      </c>
      <c r="T255" s="63">
        <f t="shared" si="50"/>
        <v>6.9565200000000011</v>
      </c>
      <c r="V255" s="70">
        <f t="shared" si="43"/>
        <v>0</v>
      </c>
      <c r="W255" s="70">
        <f t="shared" si="44"/>
        <v>3.7999999999982492E-4</v>
      </c>
      <c r="X255" s="70">
        <f t="shared" si="45"/>
        <v>-8.3000000000410523E-4</v>
      </c>
      <c r="Y255" s="70">
        <f t="shared" si="46"/>
        <v>8.2999999999344709E-4</v>
      </c>
      <c r="Z255" s="70">
        <f t="shared" si="47"/>
        <v>8.2999999999344709E-4</v>
      </c>
      <c r="AA255" s="70">
        <f t="shared" si="48"/>
        <v>8.3000000000410523E-4</v>
      </c>
    </row>
    <row r="256" spans="1:27">
      <c r="A256" s="15" t="str">
        <f t="shared" si="39"/>
        <v>AboveG_2011-2015_25-44_Males_Newport</v>
      </c>
      <c r="B256" s="15" t="str">
        <f t="shared" si="40"/>
        <v>Newport_25-44_Males</v>
      </c>
      <c r="C256" s="15" t="s">
        <v>19</v>
      </c>
      <c r="D256" s="15" t="s">
        <v>49</v>
      </c>
      <c r="E256" s="15" t="s">
        <v>21</v>
      </c>
      <c r="F256" s="15" t="s">
        <v>77</v>
      </c>
      <c r="G256" s="63">
        <f>IFERROR(VLOOKUP($B256,'Data above guide'!$A$6:$I$61,G$1,FALSE),IFERROR(VLOOKUP($B256,'Data above guide'!$O$6:$W$33,G$1,FALSE),IFERROR(VLOOKUP($B256,'Data above guide'!$AB$6:$AJ$181,G$1,FALSE),IFERROR(VLOOKUP($B256,'Data above guide'!$AP$6:$AX$93,G$1,FALSE),IFERROR(VLOOKUP($B256,'Data above guide'!$BC$6:$BK$13,G$1,FALSE),VLOOKUP($B256,'Data above guide'!$BP$6:$BX$9,G$1,FALSE))))))*100</f>
        <v>50.256869999999999</v>
      </c>
      <c r="H256" s="63">
        <f>IFERROR(VLOOKUP($B256,'Data above guide'!$A$6:$I$61,H$1,FALSE),IFERROR(VLOOKUP($B256,'Data above guide'!$O$6:$W$33,H$1,FALSE),IFERROR(VLOOKUP($B256,'Data above guide'!$AB$6:$AJ$181,H$1,FALSE),IFERROR(VLOOKUP($B256,'Data above guide'!$AP$6:$AX$93,H$1,FALSE),IFERROR(VLOOKUP($B256,'Data above guide'!$BC$6:$BK$13,H$1,FALSE),VLOOKUP($B256,'Data above guide'!$BP$6:$BX$9,H$1,FALSE))))))*100</f>
        <v>2.4632399999999999</v>
      </c>
      <c r="I256" s="63">
        <f>IFERROR(VLOOKUP($B256,'Data above guide'!$A$6:$I$61,I$1,FALSE),IFERROR(VLOOKUP($B256,'Data above guide'!$O$6:$W$33,I$1,FALSE),IFERROR(VLOOKUP($B256,'Data above guide'!$AB$6:$AJ$181,I$1,FALSE),IFERROR(VLOOKUP($B256,'Data above guide'!$AP$6:$AX$93,I$1,FALSE),IFERROR(VLOOKUP($B256,'Data above guide'!$BC$6:$BK$13,I$1,FALSE),VLOOKUP($B256,'Data above guide'!$BP$6:$BX$9,I$1,FALSE))))))*100</f>
        <v>45.428869999999996</v>
      </c>
      <c r="J256" s="63">
        <f>IFERROR(VLOOKUP($B256,'Data above guide'!$A$6:$I$61,J$1,FALSE),IFERROR(VLOOKUP($B256,'Data above guide'!$O$6:$W$33,J$1,FALSE),IFERROR(VLOOKUP($B256,'Data above guide'!$AB$6:$AJ$181,J$1,FALSE),IFERROR(VLOOKUP($B256,'Data above guide'!$AP$6:$AX$93,J$1,FALSE),IFERROR(VLOOKUP($B256,'Data above guide'!$BC$6:$BK$13,J$1,FALSE),VLOOKUP($B256,'Data above guide'!$BP$6:$BX$9,J$1,FALSE))))))*100</f>
        <v>55.084859999999999</v>
      </c>
      <c r="K256" s="63">
        <f t="shared" si="41"/>
        <v>4.8279899999999998</v>
      </c>
      <c r="L256" s="63">
        <f t="shared" si="42"/>
        <v>4.828000000000003</v>
      </c>
      <c r="O256" s="63">
        <f>'Data above guide'!AG358*100</f>
        <v>50.256869999999999</v>
      </c>
      <c r="P256" s="63">
        <f>'Data above guide'!AH358*100</f>
        <v>2.4629699999999999</v>
      </c>
      <c r="Q256" s="63">
        <f>'Data above guide'!AI358*100</f>
        <v>45.429449999999996</v>
      </c>
      <c r="R256" s="63">
        <f>'Data above guide'!AJ358*100</f>
        <v>55.08428</v>
      </c>
      <c r="S256" s="63">
        <f t="shared" si="49"/>
        <v>4.8274100000000004</v>
      </c>
      <c r="T256" s="63">
        <f t="shared" si="50"/>
        <v>4.8274200000000036</v>
      </c>
      <c r="V256" s="70">
        <f t="shared" si="43"/>
        <v>0</v>
      </c>
      <c r="W256" s="70">
        <f t="shared" si="44"/>
        <v>2.6999999999999247E-4</v>
      </c>
      <c r="X256" s="70">
        <f t="shared" si="45"/>
        <v>-5.7999999999935881E-4</v>
      </c>
      <c r="Y256" s="70">
        <f t="shared" si="46"/>
        <v>5.7999999999935881E-4</v>
      </c>
      <c r="Z256" s="70">
        <f t="shared" si="47"/>
        <v>5.7999999999935881E-4</v>
      </c>
      <c r="AA256" s="70">
        <f t="shared" si="48"/>
        <v>5.7999999999935881E-4</v>
      </c>
    </row>
    <row r="257" spans="1:27">
      <c r="A257" s="15" t="str">
        <f t="shared" si="39"/>
        <v>AboveG_2011-2015_45-64_Males_Newport</v>
      </c>
      <c r="B257" s="15" t="str">
        <f t="shared" si="40"/>
        <v>Newport_45-64_Males</v>
      </c>
      <c r="C257" s="15" t="s">
        <v>19</v>
      </c>
      <c r="D257" s="15" t="s">
        <v>50</v>
      </c>
      <c r="E257" s="15" t="s">
        <v>21</v>
      </c>
      <c r="F257" s="15" t="s">
        <v>77</v>
      </c>
      <c r="G257" s="63">
        <f>IFERROR(VLOOKUP($B257,'Data above guide'!$A$6:$I$61,G$1,FALSE),IFERROR(VLOOKUP($B257,'Data above guide'!$O$6:$W$33,G$1,FALSE),IFERROR(VLOOKUP($B257,'Data above guide'!$AB$6:$AJ$181,G$1,FALSE),IFERROR(VLOOKUP($B257,'Data above guide'!$AP$6:$AX$93,G$1,FALSE),IFERROR(VLOOKUP($B257,'Data above guide'!$BC$6:$BK$13,G$1,FALSE),VLOOKUP($B257,'Data above guide'!$BP$6:$BX$9,G$1,FALSE))))))*100</f>
        <v>57.788609999999998</v>
      </c>
      <c r="H257" s="63">
        <f>IFERROR(VLOOKUP($B257,'Data above guide'!$A$6:$I$61,H$1,FALSE),IFERROR(VLOOKUP($B257,'Data above guide'!$O$6:$W$33,H$1,FALSE),IFERROR(VLOOKUP($B257,'Data above guide'!$AB$6:$AJ$181,H$1,FALSE),IFERROR(VLOOKUP($B257,'Data above guide'!$AP$6:$AX$93,H$1,FALSE),IFERROR(VLOOKUP($B257,'Data above guide'!$BC$6:$BK$13,H$1,FALSE),VLOOKUP($B257,'Data above guide'!$BP$6:$BX$9,H$1,FALSE))))))*100</f>
        <v>2.2854800000000002</v>
      </c>
      <c r="I257" s="63">
        <f>IFERROR(VLOOKUP($B257,'Data above guide'!$A$6:$I$61,I$1,FALSE),IFERROR(VLOOKUP($B257,'Data above guide'!$O$6:$W$33,I$1,FALSE),IFERROR(VLOOKUP($B257,'Data above guide'!$AB$6:$AJ$181,I$1,FALSE),IFERROR(VLOOKUP($B257,'Data above guide'!$AP$6:$AX$93,I$1,FALSE),IFERROR(VLOOKUP($B257,'Data above guide'!$BC$6:$BK$13,I$1,FALSE),VLOOKUP($B257,'Data above guide'!$BP$6:$BX$9,I$1,FALSE))))))*100</f>
        <v>53.309010000000001</v>
      </c>
      <c r="J257" s="63">
        <f>IFERROR(VLOOKUP($B257,'Data above guide'!$A$6:$I$61,J$1,FALSE),IFERROR(VLOOKUP($B257,'Data above guide'!$O$6:$W$33,J$1,FALSE),IFERROR(VLOOKUP($B257,'Data above guide'!$AB$6:$AJ$181,J$1,FALSE),IFERROR(VLOOKUP($B257,'Data above guide'!$AP$6:$AX$93,J$1,FALSE),IFERROR(VLOOKUP($B257,'Data above guide'!$BC$6:$BK$13,J$1,FALSE),VLOOKUP($B257,'Data above guide'!$BP$6:$BX$9,J$1,FALSE))))))*100</f>
        <v>62.268199999999993</v>
      </c>
      <c r="K257" s="63">
        <f t="shared" si="41"/>
        <v>4.4795899999999946</v>
      </c>
      <c r="L257" s="63">
        <f t="shared" si="42"/>
        <v>4.4795999999999978</v>
      </c>
      <c r="O257" s="63">
        <f>'Data above guide'!AG359*100</f>
        <v>57.788609999999998</v>
      </c>
      <c r="P257" s="63">
        <f>'Data above guide'!AH359*100</f>
        <v>2.2852299999999999</v>
      </c>
      <c r="Q257" s="63">
        <f>'Data above guide'!AI359*100</f>
        <v>53.309550000000009</v>
      </c>
      <c r="R257" s="63">
        <f>'Data above guide'!AJ359*100</f>
        <v>62.267659999999999</v>
      </c>
      <c r="S257" s="63">
        <f t="shared" si="49"/>
        <v>4.4790500000000009</v>
      </c>
      <c r="T257" s="63">
        <f t="shared" si="50"/>
        <v>4.4790599999999898</v>
      </c>
      <c r="V257" s="70">
        <f t="shared" si="43"/>
        <v>0</v>
      </c>
      <c r="W257" s="70">
        <f t="shared" si="44"/>
        <v>2.5000000000030553E-4</v>
      </c>
      <c r="X257" s="70">
        <f t="shared" si="45"/>
        <v>-5.4000000000797854E-4</v>
      </c>
      <c r="Y257" s="70">
        <f t="shared" si="46"/>
        <v>5.3999999999376769E-4</v>
      </c>
      <c r="Z257" s="70">
        <f t="shared" si="47"/>
        <v>5.3999999999376769E-4</v>
      </c>
      <c r="AA257" s="70">
        <f t="shared" si="48"/>
        <v>5.4000000000797854E-4</v>
      </c>
    </row>
    <row r="258" spans="1:27">
      <c r="A258" s="15" t="str">
        <f t="shared" si="39"/>
        <v>AboveG_2011-2015_65+_Males_Newport</v>
      </c>
      <c r="B258" s="15" t="str">
        <f t="shared" si="40"/>
        <v>Newport_65+_Males</v>
      </c>
      <c r="C258" s="15" t="s">
        <v>19</v>
      </c>
      <c r="D258" s="15" t="s">
        <v>43</v>
      </c>
      <c r="E258" s="15" t="s">
        <v>21</v>
      </c>
      <c r="F258" s="15" t="s">
        <v>77</v>
      </c>
      <c r="G258" s="63">
        <f>IFERROR(VLOOKUP($B258,'Data above guide'!$A$6:$I$61,G$1,FALSE),IFERROR(VLOOKUP($B258,'Data above guide'!$O$6:$W$33,G$1,FALSE),IFERROR(VLOOKUP($B258,'Data above guide'!$AB$6:$AJ$181,G$1,FALSE),IFERROR(VLOOKUP($B258,'Data above guide'!$AP$6:$AX$93,G$1,FALSE),IFERROR(VLOOKUP($B258,'Data above guide'!$BC$6:$BK$13,G$1,FALSE),VLOOKUP($B258,'Data above guide'!$BP$6:$BX$9,G$1,FALSE))))))*100</f>
        <v>38.855250000000005</v>
      </c>
      <c r="H258" s="63">
        <f>IFERROR(VLOOKUP($B258,'Data above guide'!$A$6:$I$61,H$1,FALSE),IFERROR(VLOOKUP($B258,'Data above guide'!$O$6:$W$33,H$1,FALSE),IFERROR(VLOOKUP($B258,'Data above guide'!$AB$6:$AJ$181,H$1,FALSE),IFERROR(VLOOKUP($B258,'Data above guide'!$AP$6:$AX$93,H$1,FALSE),IFERROR(VLOOKUP($B258,'Data above guide'!$BC$6:$BK$13,H$1,FALSE),VLOOKUP($B258,'Data above guide'!$BP$6:$BX$9,H$1,FALSE))))))*100</f>
        <v>2.5631900000000001</v>
      </c>
      <c r="I258" s="63">
        <f>IFERROR(VLOOKUP($B258,'Data above guide'!$A$6:$I$61,I$1,FALSE),IFERROR(VLOOKUP($B258,'Data above guide'!$O$6:$W$33,I$1,FALSE),IFERROR(VLOOKUP($B258,'Data above guide'!$AB$6:$AJ$181,I$1,FALSE),IFERROR(VLOOKUP($B258,'Data above guide'!$AP$6:$AX$93,I$1,FALSE),IFERROR(VLOOKUP($B258,'Data above guide'!$BC$6:$BK$13,I$1,FALSE),VLOOKUP($B258,'Data above guide'!$BP$6:$BX$9,I$1,FALSE))))))*100</f>
        <v>33.831339999999997</v>
      </c>
      <c r="J258" s="63">
        <f>IFERROR(VLOOKUP($B258,'Data above guide'!$A$6:$I$61,J$1,FALSE),IFERROR(VLOOKUP($B258,'Data above guide'!$O$6:$W$33,J$1,FALSE),IFERROR(VLOOKUP($B258,'Data above guide'!$AB$6:$AJ$181,J$1,FALSE),IFERROR(VLOOKUP($B258,'Data above guide'!$AP$6:$AX$93,J$1,FALSE),IFERROR(VLOOKUP($B258,'Data above guide'!$BC$6:$BK$13,J$1,FALSE),VLOOKUP($B258,'Data above guide'!$BP$6:$BX$9,J$1,FALSE))))))*100</f>
        <v>43.879159999999999</v>
      </c>
      <c r="K258" s="63">
        <f t="shared" si="41"/>
        <v>5.0239099999999937</v>
      </c>
      <c r="L258" s="63">
        <f t="shared" si="42"/>
        <v>5.0239100000000079</v>
      </c>
      <c r="O258" s="63">
        <f>'Data above guide'!AG360*100</f>
        <v>38.855250000000005</v>
      </c>
      <c r="P258" s="63">
        <f>'Data above guide'!AH360*100</f>
        <v>2.56291</v>
      </c>
      <c r="Q258" s="63">
        <f>'Data above guide'!AI360*100</f>
        <v>33.831949999999999</v>
      </c>
      <c r="R258" s="63">
        <f>'Data above guide'!AJ360*100</f>
        <v>43.87856</v>
      </c>
      <c r="S258" s="63">
        <f t="shared" si="49"/>
        <v>5.0233099999999951</v>
      </c>
      <c r="T258" s="63">
        <f t="shared" si="50"/>
        <v>5.0233000000000061</v>
      </c>
      <c r="V258" s="70">
        <f t="shared" si="43"/>
        <v>0</v>
      </c>
      <c r="W258" s="70">
        <f t="shared" si="44"/>
        <v>2.8000000000005798E-4</v>
      </c>
      <c r="X258" s="70">
        <f t="shared" si="45"/>
        <v>-6.1000000000177579E-4</v>
      </c>
      <c r="Y258" s="70">
        <f t="shared" si="46"/>
        <v>5.9999999999860165E-4</v>
      </c>
      <c r="Z258" s="70">
        <f t="shared" si="47"/>
        <v>5.9999999999860165E-4</v>
      </c>
      <c r="AA258" s="70">
        <f t="shared" si="48"/>
        <v>6.1000000000177579E-4</v>
      </c>
    </row>
    <row r="259" spans="1:27">
      <c r="A259" s="15" t="str">
        <f t="shared" si="39"/>
        <v>AboveG_2011-2015_16-24_Females_Newport</v>
      </c>
      <c r="B259" s="15" t="str">
        <f t="shared" si="40"/>
        <v>Newport_16-24_Females</v>
      </c>
      <c r="C259" s="15" t="s">
        <v>19</v>
      </c>
      <c r="D259" s="15" t="s">
        <v>48</v>
      </c>
      <c r="E259" s="15" t="s">
        <v>120</v>
      </c>
      <c r="F259" s="15" t="s">
        <v>77</v>
      </c>
      <c r="G259" s="63">
        <f>IFERROR(VLOOKUP($B259,'Data above guide'!$A$6:$I$61,G$1,FALSE),IFERROR(VLOOKUP($B259,'Data above guide'!$O$6:$W$33,G$1,FALSE),IFERROR(VLOOKUP($B259,'Data above guide'!$AB$6:$AJ$181,G$1,FALSE),IFERROR(VLOOKUP($B259,'Data above guide'!$AP$6:$AX$93,G$1,FALSE),IFERROR(VLOOKUP($B259,'Data above guide'!$BC$6:$BK$13,G$1,FALSE),VLOOKUP($B259,'Data above guide'!$BP$6:$BX$9,G$1,FALSE))))))*100</f>
        <v>29.204509999999999</v>
      </c>
      <c r="H259" s="63">
        <f>IFERROR(VLOOKUP($B259,'Data above guide'!$A$6:$I$61,H$1,FALSE),IFERROR(VLOOKUP($B259,'Data above guide'!$O$6:$W$33,H$1,FALSE),IFERROR(VLOOKUP($B259,'Data above guide'!$AB$6:$AJ$181,H$1,FALSE),IFERROR(VLOOKUP($B259,'Data above guide'!$AP$6:$AX$93,H$1,FALSE),IFERROR(VLOOKUP($B259,'Data above guide'!$BC$6:$BK$13,H$1,FALSE),VLOOKUP($B259,'Data above guide'!$BP$6:$BX$9,H$1,FALSE))))))*100</f>
        <v>3.3902000000000001</v>
      </c>
      <c r="I259" s="63">
        <f>IFERROR(VLOOKUP($B259,'Data above guide'!$A$6:$I$61,I$1,FALSE),IFERROR(VLOOKUP($B259,'Data above guide'!$O$6:$W$33,I$1,FALSE),IFERROR(VLOOKUP($B259,'Data above guide'!$AB$6:$AJ$181,I$1,FALSE),IFERROR(VLOOKUP($B259,'Data above guide'!$AP$6:$AX$93,I$1,FALSE),IFERROR(VLOOKUP($B259,'Data above guide'!$BC$6:$BK$13,I$1,FALSE),VLOOKUP($B259,'Data above guide'!$BP$6:$BX$9,I$1,FALSE))))))*100</f>
        <v>22.559640000000002</v>
      </c>
      <c r="J259" s="63">
        <f>IFERROR(VLOOKUP($B259,'Data above guide'!$A$6:$I$61,J$1,FALSE),IFERROR(VLOOKUP($B259,'Data above guide'!$O$6:$W$33,J$1,FALSE),IFERROR(VLOOKUP($B259,'Data above guide'!$AB$6:$AJ$181,J$1,FALSE),IFERROR(VLOOKUP($B259,'Data above guide'!$AP$6:$AX$93,J$1,FALSE),IFERROR(VLOOKUP($B259,'Data above guide'!$BC$6:$BK$13,J$1,FALSE),VLOOKUP($B259,'Data above guide'!$BP$6:$BX$9,J$1,FALSE))))))*100</f>
        <v>35.849379999999996</v>
      </c>
      <c r="K259" s="63">
        <f t="shared" si="41"/>
        <v>6.6448699999999974</v>
      </c>
      <c r="L259" s="63">
        <f t="shared" si="42"/>
        <v>6.6448699999999974</v>
      </c>
      <c r="O259" s="63">
        <f>'Data above guide'!AG361*100</f>
        <v>29.204509999999999</v>
      </c>
      <c r="P259" s="63">
        <f>'Data above guide'!AH361*100</f>
        <v>3.3898400000000004</v>
      </c>
      <c r="Q259" s="63">
        <f>'Data above guide'!AI361*100</f>
        <v>22.56043</v>
      </c>
      <c r="R259" s="63">
        <f>'Data above guide'!AJ361*100</f>
        <v>35.848590000000002</v>
      </c>
      <c r="S259" s="63">
        <f t="shared" si="49"/>
        <v>6.6440800000000024</v>
      </c>
      <c r="T259" s="63">
        <f t="shared" si="50"/>
        <v>6.6440799999999989</v>
      </c>
      <c r="V259" s="70">
        <f t="shared" si="43"/>
        <v>0</v>
      </c>
      <c r="W259" s="70">
        <f t="shared" si="44"/>
        <v>3.599999999996939E-4</v>
      </c>
      <c r="X259" s="70">
        <f t="shared" si="45"/>
        <v>-7.8999999999851411E-4</v>
      </c>
      <c r="Y259" s="70">
        <f t="shared" si="46"/>
        <v>7.899999999949614E-4</v>
      </c>
      <c r="Z259" s="70">
        <f t="shared" si="47"/>
        <v>7.899999999949614E-4</v>
      </c>
      <c r="AA259" s="70">
        <f t="shared" si="48"/>
        <v>7.8999999999851411E-4</v>
      </c>
    </row>
    <row r="260" spans="1:27">
      <c r="A260" s="15" t="str">
        <f t="shared" ref="A260:A323" si="51">TRIM(F260&amp;"_2011-2015"&amp;"_"&amp;D260&amp;"_"&amp;E260&amp;"_"&amp;C260&amp;" "&amp;M260)</f>
        <v>AboveG_2011-2015_25-44_Females_Newport</v>
      </c>
      <c r="B260" s="15" t="str">
        <f t="shared" ref="B260:B323" si="52">C260&amp;"_"&amp;D260&amp;"_"&amp;E260</f>
        <v>Newport_25-44_Females</v>
      </c>
      <c r="C260" s="15" t="s">
        <v>19</v>
      </c>
      <c r="D260" s="15" t="s">
        <v>49</v>
      </c>
      <c r="E260" s="15" t="s">
        <v>120</v>
      </c>
      <c r="F260" s="15" t="s">
        <v>77</v>
      </c>
      <c r="G260" s="63">
        <f>IFERROR(VLOOKUP($B260,'Data above guide'!$A$6:$I$61,G$1,FALSE),IFERROR(VLOOKUP($B260,'Data above guide'!$O$6:$W$33,G$1,FALSE),IFERROR(VLOOKUP($B260,'Data above guide'!$AB$6:$AJ$181,G$1,FALSE),IFERROR(VLOOKUP($B260,'Data above guide'!$AP$6:$AX$93,G$1,FALSE),IFERROR(VLOOKUP($B260,'Data above guide'!$BC$6:$BK$13,G$1,FALSE),VLOOKUP($B260,'Data above guide'!$BP$6:$BX$9,G$1,FALSE))))))*100</f>
        <v>41.442259999999997</v>
      </c>
      <c r="H260" s="63">
        <f>IFERROR(VLOOKUP($B260,'Data above guide'!$A$6:$I$61,H$1,FALSE),IFERROR(VLOOKUP($B260,'Data above guide'!$O$6:$W$33,H$1,FALSE),IFERROR(VLOOKUP($B260,'Data above guide'!$AB$6:$AJ$181,H$1,FALSE),IFERROR(VLOOKUP($B260,'Data above guide'!$AP$6:$AX$93,H$1,FALSE),IFERROR(VLOOKUP($B260,'Data above guide'!$BC$6:$BK$13,H$1,FALSE),VLOOKUP($B260,'Data above guide'!$BP$6:$BX$9,H$1,FALSE))))))*100</f>
        <v>2.2821799999999999</v>
      </c>
      <c r="I260" s="63">
        <f>IFERROR(VLOOKUP($B260,'Data above guide'!$A$6:$I$61,I$1,FALSE),IFERROR(VLOOKUP($B260,'Data above guide'!$O$6:$W$33,I$1,FALSE),IFERROR(VLOOKUP($B260,'Data above guide'!$AB$6:$AJ$181,I$1,FALSE),IFERROR(VLOOKUP($B260,'Data above guide'!$AP$6:$AX$93,I$1,FALSE),IFERROR(VLOOKUP($B260,'Data above guide'!$BC$6:$BK$13,I$1,FALSE),VLOOKUP($B260,'Data above guide'!$BP$6:$BX$9,I$1,FALSE))))))*100</f>
        <v>36.969140000000003</v>
      </c>
      <c r="J260" s="63">
        <f>IFERROR(VLOOKUP($B260,'Data above guide'!$A$6:$I$61,J$1,FALSE),IFERROR(VLOOKUP($B260,'Data above guide'!$O$6:$W$33,J$1,FALSE),IFERROR(VLOOKUP($B260,'Data above guide'!$AB$6:$AJ$181,J$1,FALSE),IFERROR(VLOOKUP($B260,'Data above guide'!$AP$6:$AX$93,J$1,FALSE),IFERROR(VLOOKUP($B260,'Data above guide'!$BC$6:$BK$13,J$1,FALSE),VLOOKUP($B260,'Data above guide'!$BP$6:$BX$9,J$1,FALSE))))))*100</f>
        <v>45.915370000000003</v>
      </c>
      <c r="K260" s="63">
        <f t="shared" ref="K260:K323" si="53">J260-G260</f>
        <v>4.4731100000000055</v>
      </c>
      <c r="L260" s="63">
        <f t="shared" ref="L260:L323" si="54">G260-I260</f>
        <v>4.4731199999999944</v>
      </c>
      <c r="O260" s="63">
        <f>'Data above guide'!AG362*100</f>
        <v>41.442259999999997</v>
      </c>
      <c r="P260" s="63">
        <f>'Data above guide'!AH362*100</f>
        <v>2.28193</v>
      </c>
      <c r="Q260" s="63">
        <f>'Data above guide'!AI362*100</f>
        <v>36.969679999999997</v>
      </c>
      <c r="R260" s="63">
        <f>'Data above guide'!AJ362*100</f>
        <v>45.914839999999998</v>
      </c>
      <c r="S260" s="63">
        <f t="shared" si="49"/>
        <v>4.4725800000000007</v>
      </c>
      <c r="T260" s="63">
        <f t="shared" si="50"/>
        <v>4.4725800000000007</v>
      </c>
      <c r="V260" s="70">
        <f t="shared" ref="V260:V323" si="55">G260-O260</f>
        <v>0</v>
      </c>
      <c r="W260" s="70">
        <f t="shared" ref="W260:W323" si="56">H260-P260</f>
        <v>2.4999999999986144E-4</v>
      </c>
      <c r="X260" s="70">
        <f t="shared" ref="X260:X323" si="57">I260-Q260</f>
        <v>-5.3999999999376769E-4</v>
      </c>
      <c r="Y260" s="70">
        <f t="shared" ref="Y260:Y323" si="58">J260-R260</f>
        <v>5.3000000000480441E-4</v>
      </c>
      <c r="Z260" s="70">
        <f t="shared" ref="Z260:Z323" si="59">K260-S260</f>
        <v>5.3000000000480441E-4</v>
      </c>
      <c r="AA260" s="70">
        <f t="shared" ref="AA260:AA323" si="60">L260-T260</f>
        <v>5.3999999999376769E-4</v>
      </c>
    </row>
    <row r="261" spans="1:27">
      <c r="A261" s="15" t="str">
        <f t="shared" si="51"/>
        <v>AboveG_2011-2015_45-64_Females_Newport</v>
      </c>
      <c r="B261" s="15" t="str">
        <f t="shared" si="52"/>
        <v>Newport_45-64_Females</v>
      </c>
      <c r="C261" s="15" t="s">
        <v>19</v>
      </c>
      <c r="D261" s="15" t="s">
        <v>50</v>
      </c>
      <c r="E261" s="15" t="s">
        <v>120</v>
      </c>
      <c r="F261" s="15" t="s">
        <v>77</v>
      </c>
      <c r="G261" s="63">
        <f>IFERROR(VLOOKUP($B261,'Data above guide'!$A$6:$I$61,G$1,FALSE),IFERROR(VLOOKUP($B261,'Data above guide'!$O$6:$W$33,G$1,FALSE),IFERROR(VLOOKUP($B261,'Data above guide'!$AB$6:$AJ$181,G$1,FALSE),IFERROR(VLOOKUP($B261,'Data above guide'!$AP$6:$AX$93,G$1,FALSE),IFERROR(VLOOKUP($B261,'Data above guide'!$BC$6:$BK$13,G$1,FALSE),VLOOKUP($B261,'Data above guide'!$BP$6:$BX$9,G$1,FALSE))))))*100</f>
        <v>43.623539999999998</v>
      </c>
      <c r="H261" s="63">
        <f>IFERROR(VLOOKUP($B261,'Data above guide'!$A$6:$I$61,H$1,FALSE),IFERROR(VLOOKUP($B261,'Data above guide'!$O$6:$W$33,H$1,FALSE),IFERROR(VLOOKUP($B261,'Data above guide'!$AB$6:$AJ$181,H$1,FALSE),IFERROR(VLOOKUP($B261,'Data above guide'!$AP$6:$AX$93,H$1,FALSE),IFERROR(VLOOKUP($B261,'Data above guide'!$BC$6:$BK$13,H$1,FALSE),VLOOKUP($B261,'Data above guide'!$BP$6:$BX$9,H$1,FALSE))))))*100</f>
        <v>2.1535100000000003</v>
      </c>
      <c r="I261" s="63">
        <f>IFERROR(VLOOKUP($B261,'Data above guide'!$A$6:$I$61,I$1,FALSE),IFERROR(VLOOKUP($B261,'Data above guide'!$O$6:$W$33,I$1,FALSE),IFERROR(VLOOKUP($B261,'Data above guide'!$AB$6:$AJ$181,I$1,FALSE),IFERROR(VLOOKUP($B261,'Data above guide'!$AP$6:$AX$93,I$1,FALSE),IFERROR(VLOOKUP($B261,'Data above guide'!$BC$6:$BK$13,I$1,FALSE),VLOOKUP($B261,'Data above guide'!$BP$6:$BX$9,I$1,FALSE))))))*100</f>
        <v>39.402609999999996</v>
      </c>
      <c r="J261" s="63">
        <f>IFERROR(VLOOKUP($B261,'Data above guide'!$A$6:$I$61,J$1,FALSE),IFERROR(VLOOKUP($B261,'Data above guide'!$O$6:$W$33,J$1,FALSE),IFERROR(VLOOKUP($B261,'Data above guide'!$AB$6:$AJ$181,J$1,FALSE),IFERROR(VLOOKUP($B261,'Data above guide'!$AP$6:$AX$93,J$1,FALSE),IFERROR(VLOOKUP($B261,'Data above guide'!$BC$6:$BK$13,J$1,FALSE),VLOOKUP($B261,'Data above guide'!$BP$6:$BX$9,J$1,FALSE))))))*100</f>
        <v>47.844470000000001</v>
      </c>
      <c r="K261" s="63">
        <f t="shared" si="53"/>
        <v>4.2209300000000027</v>
      </c>
      <c r="L261" s="63">
        <f t="shared" si="54"/>
        <v>4.2209300000000027</v>
      </c>
      <c r="O261" s="63">
        <f>'Data above guide'!AG363*100</f>
        <v>43.623539999999998</v>
      </c>
      <c r="P261" s="63">
        <f>'Data above guide'!AH363*100</f>
        <v>2.1532800000000001</v>
      </c>
      <c r="Q261" s="63">
        <f>'Data above guide'!AI363*100</f>
        <v>39.403110000000005</v>
      </c>
      <c r="R261" s="63">
        <f>'Data above guide'!AJ363*100</f>
        <v>47.843969999999999</v>
      </c>
      <c r="S261" s="63">
        <f t="shared" si="49"/>
        <v>4.2204300000000003</v>
      </c>
      <c r="T261" s="63">
        <f t="shared" si="50"/>
        <v>4.2204299999999932</v>
      </c>
      <c r="V261" s="70">
        <f t="shared" si="55"/>
        <v>0</v>
      </c>
      <c r="W261" s="70">
        <f t="shared" si="56"/>
        <v>2.3000000000017451E-4</v>
      </c>
      <c r="X261" s="70">
        <f t="shared" si="57"/>
        <v>-5.0000000000949285E-4</v>
      </c>
      <c r="Y261" s="70">
        <f t="shared" si="58"/>
        <v>5.0000000000238742E-4</v>
      </c>
      <c r="Z261" s="70">
        <f t="shared" si="59"/>
        <v>5.0000000000238742E-4</v>
      </c>
      <c r="AA261" s="70">
        <f t="shared" si="60"/>
        <v>5.0000000000949285E-4</v>
      </c>
    </row>
    <row r="262" spans="1:27">
      <c r="A262" s="15" t="str">
        <f t="shared" si="51"/>
        <v>AboveG_2011-2015_65+_Females_Newport</v>
      </c>
      <c r="B262" s="15" t="str">
        <f t="shared" si="52"/>
        <v>Newport_65+_Females</v>
      </c>
      <c r="C262" s="15" t="s">
        <v>19</v>
      </c>
      <c r="D262" s="15" t="s">
        <v>43</v>
      </c>
      <c r="E262" s="15" t="s">
        <v>120</v>
      </c>
      <c r="F262" s="15" t="s">
        <v>77</v>
      </c>
      <c r="G262" s="63">
        <f>IFERROR(VLOOKUP($B262,'Data above guide'!$A$6:$I$61,G$1,FALSE),IFERROR(VLOOKUP($B262,'Data above guide'!$O$6:$W$33,G$1,FALSE),IFERROR(VLOOKUP($B262,'Data above guide'!$AB$6:$AJ$181,G$1,FALSE),IFERROR(VLOOKUP($B262,'Data above guide'!$AP$6:$AX$93,G$1,FALSE),IFERROR(VLOOKUP($B262,'Data above guide'!$BC$6:$BK$13,G$1,FALSE),VLOOKUP($B262,'Data above guide'!$BP$6:$BX$9,G$1,FALSE))))))*100</f>
        <v>17.324200000000001</v>
      </c>
      <c r="H262" s="63">
        <f>IFERROR(VLOOKUP($B262,'Data above guide'!$A$6:$I$61,H$1,FALSE),IFERROR(VLOOKUP($B262,'Data above guide'!$O$6:$W$33,H$1,FALSE),IFERROR(VLOOKUP($B262,'Data above guide'!$AB$6:$AJ$181,H$1,FALSE),IFERROR(VLOOKUP($B262,'Data above guide'!$AP$6:$AX$93,H$1,FALSE),IFERROR(VLOOKUP($B262,'Data above guide'!$BC$6:$BK$13,H$1,FALSE),VLOOKUP($B262,'Data above guide'!$BP$6:$BX$9,H$1,FALSE))))))*100</f>
        <v>1.78871</v>
      </c>
      <c r="I262" s="63">
        <f>IFERROR(VLOOKUP($B262,'Data above guide'!$A$6:$I$61,I$1,FALSE),IFERROR(VLOOKUP($B262,'Data above guide'!$O$6:$W$33,I$1,FALSE),IFERROR(VLOOKUP($B262,'Data above guide'!$AB$6:$AJ$181,I$1,FALSE),IFERROR(VLOOKUP($B262,'Data above guide'!$AP$6:$AX$93,I$1,FALSE),IFERROR(VLOOKUP($B262,'Data above guide'!$BC$6:$BK$13,I$1,FALSE),VLOOKUP($B262,'Data above guide'!$BP$6:$BX$9,I$1,FALSE))))))*100</f>
        <v>13.818289999999999</v>
      </c>
      <c r="J262" s="63">
        <f>IFERROR(VLOOKUP($B262,'Data above guide'!$A$6:$I$61,J$1,FALSE),IFERROR(VLOOKUP($B262,'Data above guide'!$O$6:$W$33,J$1,FALSE),IFERROR(VLOOKUP($B262,'Data above guide'!$AB$6:$AJ$181,J$1,FALSE),IFERROR(VLOOKUP($B262,'Data above guide'!$AP$6:$AX$93,J$1,FALSE),IFERROR(VLOOKUP($B262,'Data above guide'!$BC$6:$BK$13,J$1,FALSE),VLOOKUP($B262,'Data above guide'!$BP$6:$BX$9,J$1,FALSE))))))*100</f>
        <v>20.830099999999998</v>
      </c>
      <c r="K262" s="63">
        <f t="shared" si="53"/>
        <v>3.5058999999999969</v>
      </c>
      <c r="L262" s="63">
        <f t="shared" si="54"/>
        <v>3.5059100000000019</v>
      </c>
      <c r="O262" s="63">
        <f>'Data above guide'!AG364*100</f>
        <v>17.324200000000001</v>
      </c>
      <c r="P262" s="63">
        <f>'Data above guide'!AH364*100</f>
        <v>1.7885200000000001</v>
      </c>
      <c r="Q262" s="63">
        <f>'Data above guide'!AI364*100</f>
        <v>13.818710000000001</v>
      </c>
      <c r="R262" s="63">
        <f>'Data above guide'!AJ364*100</f>
        <v>20.82968</v>
      </c>
      <c r="S262" s="63">
        <f t="shared" si="49"/>
        <v>3.5054799999999986</v>
      </c>
      <c r="T262" s="63">
        <f t="shared" si="50"/>
        <v>3.50549</v>
      </c>
      <c r="V262" s="70">
        <f t="shared" si="55"/>
        <v>0</v>
      </c>
      <c r="W262" s="70">
        <f t="shared" si="56"/>
        <v>1.8999999999991246E-4</v>
      </c>
      <c r="X262" s="70">
        <f t="shared" si="57"/>
        <v>-4.2000000000186333E-4</v>
      </c>
      <c r="Y262" s="70">
        <f t="shared" si="58"/>
        <v>4.1999999999831061E-4</v>
      </c>
      <c r="Z262" s="70">
        <f t="shared" si="59"/>
        <v>4.1999999999831061E-4</v>
      </c>
      <c r="AA262" s="70">
        <f t="shared" si="60"/>
        <v>4.2000000000186333E-4</v>
      </c>
    </row>
    <row r="263" spans="1:27">
      <c r="A263" s="15" t="str">
        <f t="shared" si="51"/>
        <v>AboveG_2011-2015_16-24_Persons_Isle of Anglesey</v>
      </c>
      <c r="B263" s="15" t="str">
        <f t="shared" si="52"/>
        <v>Isle of Anglesey_16-24_Persons</v>
      </c>
      <c r="C263" s="15" t="s">
        <v>0</v>
      </c>
      <c r="D263" s="15" t="s">
        <v>48</v>
      </c>
      <c r="E263" s="15" t="s">
        <v>117</v>
      </c>
      <c r="F263" s="15" t="s">
        <v>77</v>
      </c>
      <c r="G263" s="63">
        <f>IFERROR(VLOOKUP($B263,'Data above guide'!$A$6:$I$61,G$1,FALSE),IFERROR(VLOOKUP($B263,'Data above guide'!$O$6:$W$33,G$1,FALSE),IFERROR(VLOOKUP($B263,'Data above guide'!$AB$6:$AJ$181,G$1,FALSE),IFERROR(VLOOKUP($B263,'Data above guide'!$AP$6:$AX$93,G$1,FALSE),IFERROR(VLOOKUP($B263,'Data above guide'!$BC$6:$BK$13,G$1,FALSE),VLOOKUP($B263,'Data above guide'!$BP$6:$BX$9,G$1,FALSE))))))*100</f>
        <v>38.989339999999999</v>
      </c>
      <c r="H263" s="63">
        <f>IFERROR(VLOOKUP($B263,'Data above guide'!$A$6:$I$61,H$1,FALSE),IFERROR(VLOOKUP($B263,'Data above guide'!$O$6:$W$33,H$1,FALSE),IFERROR(VLOOKUP($B263,'Data above guide'!$AB$6:$AJ$181,H$1,FALSE),IFERROR(VLOOKUP($B263,'Data above guide'!$AP$6:$AX$93,H$1,FALSE),IFERROR(VLOOKUP($B263,'Data above guide'!$BC$6:$BK$13,H$1,FALSE),VLOOKUP($B263,'Data above guide'!$BP$6:$BX$9,H$1,FALSE))))))*100</f>
        <v>2.9534099999999999</v>
      </c>
      <c r="I263" s="63">
        <f>IFERROR(VLOOKUP($B263,'Data above guide'!$A$6:$I$61,I$1,FALSE),IFERROR(VLOOKUP($B263,'Data above guide'!$O$6:$W$33,I$1,FALSE),IFERROR(VLOOKUP($B263,'Data above guide'!$AB$6:$AJ$181,I$1,FALSE),IFERROR(VLOOKUP($B263,'Data above guide'!$AP$6:$AX$93,I$1,FALSE),IFERROR(VLOOKUP($B263,'Data above guide'!$BC$6:$BK$13,I$1,FALSE),VLOOKUP($B263,'Data above guide'!$BP$6:$BX$9,I$1,FALSE))))))*100</f>
        <v>33.200590000000005</v>
      </c>
      <c r="J263" s="63">
        <f>IFERROR(VLOOKUP($B263,'Data above guide'!$A$6:$I$61,J$1,FALSE),IFERROR(VLOOKUP($B263,'Data above guide'!$O$6:$W$33,J$1,FALSE),IFERROR(VLOOKUP($B263,'Data above guide'!$AB$6:$AJ$181,J$1,FALSE),IFERROR(VLOOKUP($B263,'Data above guide'!$AP$6:$AX$93,J$1,FALSE),IFERROR(VLOOKUP($B263,'Data above guide'!$BC$6:$BK$13,J$1,FALSE),VLOOKUP($B263,'Data above guide'!$BP$6:$BX$9,J$1,FALSE))))))*100</f>
        <v>44.778089999999999</v>
      </c>
      <c r="K263" s="63">
        <f t="shared" si="53"/>
        <v>5.7887500000000003</v>
      </c>
      <c r="L263" s="63">
        <f t="shared" si="54"/>
        <v>5.7887499999999932</v>
      </c>
      <c r="O263" s="63">
        <f>'Data above guide'!AU101*100</f>
        <v>38.989339999999999</v>
      </c>
      <c r="P263" s="63">
        <f>'Data above guide'!AV101*100</f>
        <v>2.95309</v>
      </c>
      <c r="Q263" s="63">
        <f>'Data above guide'!AW101*100</f>
        <v>33.20129</v>
      </c>
      <c r="R263" s="63">
        <f>'Data above guide'!AX101*100</f>
        <v>44.777389999999997</v>
      </c>
      <c r="S263" s="63">
        <f t="shared" ref="S263" si="61">R263-O263</f>
        <v>5.7880499999999984</v>
      </c>
      <c r="T263" s="63">
        <f t="shared" ref="T263" si="62">O263-Q263</f>
        <v>5.7880499999999984</v>
      </c>
      <c r="V263" s="70">
        <f t="shared" si="55"/>
        <v>0</v>
      </c>
      <c r="W263" s="70">
        <f t="shared" si="56"/>
        <v>3.1999999999987594E-4</v>
      </c>
      <c r="X263" s="70">
        <f t="shared" si="57"/>
        <v>-6.9999999999481588E-4</v>
      </c>
      <c r="Y263" s="70">
        <f t="shared" si="58"/>
        <v>7.0000000000192131E-4</v>
      </c>
      <c r="Z263" s="70">
        <f t="shared" si="59"/>
        <v>7.0000000000192131E-4</v>
      </c>
      <c r="AA263" s="70">
        <f t="shared" si="60"/>
        <v>6.9999999999481588E-4</v>
      </c>
    </row>
    <row r="264" spans="1:27">
      <c r="A264" s="15" t="str">
        <f t="shared" si="51"/>
        <v>AboveG_2011-2015_25-44_Persons_Isle of Anglesey</v>
      </c>
      <c r="B264" s="15" t="str">
        <f t="shared" si="52"/>
        <v>Isle of Anglesey_25-44_Persons</v>
      </c>
      <c r="C264" s="15" t="s">
        <v>0</v>
      </c>
      <c r="D264" s="15" t="s">
        <v>49</v>
      </c>
      <c r="E264" s="15" t="s">
        <v>117</v>
      </c>
      <c r="F264" s="15" t="s">
        <v>77</v>
      </c>
      <c r="G264" s="63">
        <f>IFERROR(VLOOKUP($B264,'Data above guide'!$A$6:$I$61,G$1,FALSE),IFERROR(VLOOKUP($B264,'Data above guide'!$O$6:$W$33,G$1,FALSE),IFERROR(VLOOKUP($B264,'Data above guide'!$AB$6:$AJ$181,G$1,FALSE),IFERROR(VLOOKUP($B264,'Data above guide'!$AP$6:$AX$93,G$1,FALSE),IFERROR(VLOOKUP($B264,'Data above guide'!$BC$6:$BK$13,G$1,FALSE),VLOOKUP($B264,'Data above guide'!$BP$6:$BX$9,G$1,FALSE))))))*100</f>
        <v>44.976289999999999</v>
      </c>
      <c r="H264" s="63">
        <f>IFERROR(VLOOKUP($B264,'Data above guide'!$A$6:$I$61,H$1,FALSE),IFERROR(VLOOKUP($B264,'Data above guide'!$O$6:$W$33,H$1,FALSE),IFERROR(VLOOKUP($B264,'Data above guide'!$AB$6:$AJ$181,H$1,FALSE),IFERROR(VLOOKUP($B264,'Data above guide'!$AP$6:$AX$93,H$1,FALSE),IFERROR(VLOOKUP($B264,'Data above guide'!$BC$6:$BK$13,H$1,FALSE),VLOOKUP($B264,'Data above guide'!$BP$6:$BX$9,H$1,FALSE))))))*100</f>
        <v>2.1529800000000003</v>
      </c>
      <c r="I264" s="63">
        <f>IFERROR(VLOOKUP($B264,'Data above guide'!$A$6:$I$61,I$1,FALSE),IFERROR(VLOOKUP($B264,'Data above guide'!$O$6:$W$33,I$1,FALSE),IFERROR(VLOOKUP($B264,'Data above guide'!$AB$6:$AJ$181,I$1,FALSE),IFERROR(VLOOKUP($B264,'Data above guide'!$AP$6:$AX$93,I$1,FALSE),IFERROR(VLOOKUP($B264,'Data above guide'!$BC$6:$BK$13,I$1,FALSE),VLOOKUP($B264,'Data above guide'!$BP$6:$BX$9,I$1,FALSE))))))*100</f>
        <v>40.756409999999995</v>
      </c>
      <c r="J264" s="63">
        <f>IFERROR(VLOOKUP($B264,'Data above guide'!$A$6:$I$61,J$1,FALSE),IFERROR(VLOOKUP($B264,'Data above guide'!$O$6:$W$33,J$1,FALSE),IFERROR(VLOOKUP($B264,'Data above guide'!$AB$6:$AJ$181,J$1,FALSE),IFERROR(VLOOKUP($B264,'Data above guide'!$AP$6:$AX$93,J$1,FALSE),IFERROR(VLOOKUP($B264,'Data above guide'!$BC$6:$BK$13,J$1,FALSE),VLOOKUP($B264,'Data above guide'!$BP$6:$BX$9,J$1,FALSE))))))*100</f>
        <v>49.196170000000002</v>
      </c>
      <c r="K264" s="63">
        <f t="shared" si="53"/>
        <v>4.2198800000000034</v>
      </c>
      <c r="L264" s="63">
        <f t="shared" si="54"/>
        <v>4.2198800000000034</v>
      </c>
      <c r="O264" s="63">
        <f>'Data above guide'!AU102*100</f>
        <v>44.976289999999999</v>
      </c>
      <c r="P264" s="63">
        <f>'Data above guide'!AV102*100</f>
        <v>2.1527399999999997</v>
      </c>
      <c r="Q264" s="63">
        <f>'Data above guide'!AW102*100</f>
        <v>40.756920000000001</v>
      </c>
      <c r="R264" s="63">
        <f>'Data above guide'!AX102*100</f>
        <v>49.195660000000004</v>
      </c>
      <c r="S264" s="63">
        <f t="shared" ref="S264:S327" si="63">R264-O264</f>
        <v>4.2193700000000049</v>
      </c>
      <c r="T264" s="63">
        <f t="shared" ref="T264:T327" si="64">O264-Q264</f>
        <v>4.2193699999999978</v>
      </c>
      <c r="V264" s="70">
        <f t="shared" si="55"/>
        <v>0</v>
      </c>
      <c r="W264" s="70">
        <f t="shared" si="56"/>
        <v>2.4000000000068411E-4</v>
      </c>
      <c r="X264" s="70">
        <f t="shared" si="57"/>
        <v>-5.1000000000556156E-4</v>
      </c>
      <c r="Y264" s="70">
        <f t="shared" si="58"/>
        <v>5.0999999999845613E-4</v>
      </c>
      <c r="Z264" s="70">
        <f t="shared" si="59"/>
        <v>5.0999999999845613E-4</v>
      </c>
      <c r="AA264" s="70">
        <f t="shared" si="60"/>
        <v>5.1000000000556156E-4</v>
      </c>
    </row>
    <row r="265" spans="1:27">
      <c r="A265" s="15" t="str">
        <f t="shared" si="51"/>
        <v>AboveG_2011-2015_45-64_Persons_Isle of Anglesey</v>
      </c>
      <c r="B265" s="15" t="str">
        <f t="shared" si="52"/>
        <v>Isle of Anglesey_45-64_Persons</v>
      </c>
      <c r="C265" s="15" t="s">
        <v>0</v>
      </c>
      <c r="D265" s="15" t="s">
        <v>50</v>
      </c>
      <c r="E265" s="15" t="s">
        <v>117</v>
      </c>
      <c r="F265" s="15" t="s">
        <v>77</v>
      </c>
      <c r="G265" s="63">
        <f>IFERROR(VLOOKUP($B265,'Data above guide'!$A$6:$I$61,G$1,FALSE),IFERROR(VLOOKUP($B265,'Data above guide'!$O$6:$W$33,G$1,FALSE),IFERROR(VLOOKUP($B265,'Data above guide'!$AB$6:$AJ$181,G$1,FALSE),IFERROR(VLOOKUP($B265,'Data above guide'!$AP$6:$AX$93,G$1,FALSE),IFERROR(VLOOKUP($B265,'Data above guide'!$BC$6:$BK$13,G$1,FALSE),VLOOKUP($B265,'Data above guide'!$BP$6:$BX$9,G$1,FALSE))))))*100</f>
        <v>47.26079</v>
      </c>
      <c r="H265" s="63">
        <f>IFERROR(VLOOKUP($B265,'Data above guide'!$A$6:$I$61,H$1,FALSE),IFERROR(VLOOKUP($B265,'Data above guide'!$O$6:$W$33,H$1,FALSE),IFERROR(VLOOKUP($B265,'Data above guide'!$AB$6:$AJ$181,H$1,FALSE),IFERROR(VLOOKUP($B265,'Data above guide'!$AP$6:$AX$93,H$1,FALSE),IFERROR(VLOOKUP($B265,'Data above guide'!$BC$6:$BK$13,H$1,FALSE),VLOOKUP($B265,'Data above guide'!$BP$6:$BX$9,H$1,FALSE))))))*100</f>
        <v>1.7729499999999998</v>
      </c>
      <c r="I265" s="63">
        <f>IFERROR(VLOOKUP($B265,'Data above guide'!$A$6:$I$61,I$1,FALSE),IFERROR(VLOOKUP($B265,'Data above guide'!$O$6:$W$33,I$1,FALSE),IFERROR(VLOOKUP($B265,'Data above guide'!$AB$6:$AJ$181,I$1,FALSE),IFERROR(VLOOKUP($B265,'Data above guide'!$AP$6:$AX$93,I$1,FALSE),IFERROR(VLOOKUP($B265,'Data above guide'!$BC$6:$BK$13,I$1,FALSE),VLOOKUP($B265,'Data above guide'!$BP$6:$BX$9,I$1,FALSE))))))*100</f>
        <v>43.785780000000003</v>
      </c>
      <c r="J265" s="63">
        <f>IFERROR(VLOOKUP($B265,'Data above guide'!$A$6:$I$61,J$1,FALSE),IFERROR(VLOOKUP($B265,'Data above guide'!$O$6:$W$33,J$1,FALSE),IFERROR(VLOOKUP($B265,'Data above guide'!$AB$6:$AJ$181,J$1,FALSE),IFERROR(VLOOKUP($B265,'Data above guide'!$AP$6:$AX$93,J$1,FALSE),IFERROR(VLOOKUP($B265,'Data above guide'!$BC$6:$BK$13,J$1,FALSE),VLOOKUP($B265,'Data above guide'!$BP$6:$BX$9,J$1,FALSE))))))*100</f>
        <v>50.735799999999998</v>
      </c>
      <c r="K265" s="63">
        <f t="shared" si="53"/>
        <v>3.4750099999999975</v>
      </c>
      <c r="L265" s="63">
        <f t="shared" si="54"/>
        <v>3.4750099999999975</v>
      </c>
      <c r="O265" s="63">
        <f>'Data above guide'!AU103*100</f>
        <v>47.26079</v>
      </c>
      <c r="P265" s="63">
        <f>'Data above guide'!AV103*100</f>
        <v>1.77275</v>
      </c>
      <c r="Q265" s="63">
        <f>'Data above guide'!AW103*100</f>
        <v>43.786199999999994</v>
      </c>
      <c r="R265" s="63">
        <f>'Data above guide'!AX103*100</f>
        <v>50.735379999999999</v>
      </c>
      <c r="S265" s="63">
        <f t="shared" si="63"/>
        <v>3.4745899999999992</v>
      </c>
      <c r="T265" s="63">
        <f t="shared" si="64"/>
        <v>3.4745900000000063</v>
      </c>
      <c r="V265" s="70">
        <f t="shared" si="55"/>
        <v>0</v>
      </c>
      <c r="W265" s="70">
        <f t="shared" si="56"/>
        <v>1.9999999999975593E-4</v>
      </c>
      <c r="X265" s="70">
        <f t="shared" si="57"/>
        <v>-4.1999999999120519E-4</v>
      </c>
      <c r="Y265" s="70">
        <f t="shared" si="58"/>
        <v>4.1999999999831061E-4</v>
      </c>
      <c r="Z265" s="70">
        <f t="shared" si="59"/>
        <v>4.1999999999831061E-4</v>
      </c>
      <c r="AA265" s="70">
        <f t="shared" si="60"/>
        <v>4.1999999999120519E-4</v>
      </c>
    </row>
    <row r="266" spans="1:27">
      <c r="A266" s="15" t="str">
        <f t="shared" si="51"/>
        <v>AboveG_2011-2015_65+_Persons_Isle of Anglesey</v>
      </c>
      <c r="B266" s="15" t="str">
        <f t="shared" si="52"/>
        <v>Isle of Anglesey_65+_Persons</v>
      </c>
      <c r="C266" s="15" t="s">
        <v>0</v>
      </c>
      <c r="D266" s="15" t="s">
        <v>43</v>
      </c>
      <c r="E266" s="15" t="s">
        <v>117</v>
      </c>
      <c r="F266" s="15" t="s">
        <v>77</v>
      </c>
      <c r="G266" s="63">
        <f>IFERROR(VLOOKUP($B266,'Data above guide'!$A$6:$I$61,G$1,FALSE),IFERROR(VLOOKUP($B266,'Data above guide'!$O$6:$W$33,G$1,FALSE),IFERROR(VLOOKUP($B266,'Data above guide'!$AB$6:$AJ$181,G$1,FALSE),IFERROR(VLOOKUP($B266,'Data above guide'!$AP$6:$AX$93,G$1,FALSE),IFERROR(VLOOKUP($B266,'Data above guide'!$BC$6:$BK$13,G$1,FALSE),VLOOKUP($B266,'Data above guide'!$BP$6:$BX$9,G$1,FALSE))))))*100</f>
        <v>21.16733</v>
      </c>
      <c r="H266" s="63">
        <f>IFERROR(VLOOKUP($B266,'Data above guide'!$A$6:$I$61,H$1,FALSE),IFERROR(VLOOKUP($B266,'Data above guide'!$O$6:$W$33,H$1,FALSE),IFERROR(VLOOKUP($B266,'Data above guide'!$AB$6:$AJ$181,H$1,FALSE),IFERROR(VLOOKUP($B266,'Data above guide'!$AP$6:$AX$93,H$1,FALSE),IFERROR(VLOOKUP($B266,'Data above guide'!$BC$6:$BK$13,H$1,FALSE),VLOOKUP($B266,'Data above guide'!$BP$6:$BX$9,H$1,FALSE))))))*100</f>
        <v>1.5004299999999999</v>
      </c>
      <c r="I266" s="63">
        <f>IFERROR(VLOOKUP($B266,'Data above guide'!$A$6:$I$61,I$1,FALSE),IFERROR(VLOOKUP($B266,'Data above guide'!$O$6:$W$33,I$1,FALSE),IFERROR(VLOOKUP($B266,'Data above guide'!$AB$6:$AJ$181,I$1,FALSE),IFERROR(VLOOKUP($B266,'Data above guide'!$AP$6:$AX$93,I$1,FALSE),IFERROR(VLOOKUP($B266,'Data above guide'!$BC$6:$BK$13,I$1,FALSE),VLOOKUP($B266,'Data above guide'!$BP$6:$BX$9,I$1,FALSE))))))*100</f>
        <v>18.22645</v>
      </c>
      <c r="J266" s="63">
        <f>IFERROR(VLOOKUP($B266,'Data above guide'!$A$6:$I$61,J$1,FALSE),IFERROR(VLOOKUP($B266,'Data above guide'!$O$6:$W$33,J$1,FALSE),IFERROR(VLOOKUP($B266,'Data above guide'!$AB$6:$AJ$181,J$1,FALSE),IFERROR(VLOOKUP($B266,'Data above guide'!$AP$6:$AX$93,J$1,FALSE),IFERROR(VLOOKUP($B266,'Data above guide'!$BC$6:$BK$13,J$1,FALSE),VLOOKUP($B266,'Data above guide'!$BP$6:$BX$9,J$1,FALSE))))))*100</f>
        <v>24.10821</v>
      </c>
      <c r="K266" s="63">
        <f t="shared" si="53"/>
        <v>2.9408799999999999</v>
      </c>
      <c r="L266" s="63">
        <f t="shared" si="54"/>
        <v>2.9408799999999999</v>
      </c>
      <c r="O266" s="63">
        <f>'Data above guide'!AU104*100</f>
        <v>21.16733</v>
      </c>
      <c r="P266" s="63">
        <f>'Data above guide'!AV104*100</f>
        <v>1.50027</v>
      </c>
      <c r="Q266" s="63">
        <f>'Data above guide'!AW104*100</f>
        <v>18.226800000000001</v>
      </c>
      <c r="R266" s="63">
        <f>'Data above guide'!AX104*100</f>
        <v>24.107849999999999</v>
      </c>
      <c r="S266" s="63">
        <f t="shared" si="63"/>
        <v>2.9405199999999994</v>
      </c>
      <c r="T266" s="63">
        <f t="shared" si="64"/>
        <v>2.940529999999999</v>
      </c>
      <c r="V266" s="70">
        <f t="shared" si="55"/>
        <v>0</v>
      </c>
      <c r="W266" s="70">
        <f t="shared" si="56"/>
        <v>1.5999999999993797E-4</v>
      </c>
      <c r="X266" s="70">
        <f t="shared" si="57"/>
        <v>-3.5000000000096065E-4</v>
      </c>
      <c r="Y266" s="70">
        <f t="shared" si="58"/>
        <v>3.6000000000058208E-4</v>
      </c>
      <c r="Z266" s="70">
        <f t="shared" si="59"/>
        <v>3.6000000000058208E-4</v>
      </c>
      <c r="AA266" s="70">
        <f t="shared" si="60"/>
        <v>3.5000000000096065E-4</v>
      </c>
    </row>
    <row r="267" spans="1:27">
      <c r="A267" s="15" t="str">
        <f t="shared" si="51"/>
        <v>AboveG_2011-2015_16-24_Persons_Gwynedd</v>
      </c>
      <c r="B267" s="15" t="str">
        <f t="shared" si="52"/>
        <v>Gwynedd_16-24_Persons</v>
      </c>
      <c r="C267" s="15" t="s">
        <v>1</v>
      </c>
      <c r="D267" s="15" t="s">
        <v>48</v>
      </c>
      <c r="E267" s="15" t="s">
        <v>117</v>
      </c>
      <c r="F267" s="15" t="s">
        <v>77</v>
      </c>
      <c r="G267" s="63">
        <f>IFERROR(VLOOKUP($B267,'Data above guide'!$A$6:$I$61,G$1,FALSE),IFERROR(VLOOKUP($B267,'Data above guide'!$O$6:$W$33,G$1,FALSE),IFERROR(VLOOKUP($B267,'Data above guide'!$AB$6:$AJ$181,G$1,FALSE),IFERROR(VLOOKUP($B267,'Data above guide'!$AP$6:$AX$93,G$1,FALSE),IFERROR(VLOOKUP($B267,'Data above guide'!$BC$6:$BK$13,G$1,FALSE),VLOOKUP($B267,'Data above guide'!$BP$6:$BX$9,G$1,FALSE))))))*100</f>
        <v>40.675379999999997</v>
      </c>
      <c r="H267" s="63">
        <f>IFERROR(VLOOKUP($B267,'Data above guide'!$A$6:$I$61,H$1,FALSE),IFERROR(VLOOKUP($B267,'Data above guide'!$O$6:$W$33,H$1,FALSE),IFERROR(VLOOKUP($B267,'Data above guide'!$AB$6:$AJ$181,H$1,FALSE),IFERROR(VLOOKUP($B267,'Data above guide'!$AP$6:$AX$93,H$1,FALSE),IFERROR(VLOOKUP($B267,'Data above guide'!$BC$6:$BK$13,H$1,FALSE),VLOOKUP($B267,'Data above guide'!$BP$6:$BX$9,H$1,FALSE))))))*100</f>
        <v>3.1355099999999996</v>
      </c>
      <c r="I267" s="63">
        <f>IFERROR(VLOOKUP($B267,'Data above guide'!$A$6:$I$61,I$1,FALSE),IFERROR(VLOOKUP($B267,'Data above guide'!$O$6:$W$33,I$1,FALSE),IFERROR(VLOOKUP($B267,'Data above guide'!$AB$6:$AJ$181,I$1,FALSE),IFERROR(VLOOKUP($B267,'Data above guide'!$AP$6:$AX$93,I$1,FALSE),IFERROR(VLOOKUP($B267,'Data above guide'!$BC$6:$BK$13,I$1,FALSE),VLOOKUP($B267,'Data above guide'!$BP$6:$BX$9,I$1,FALSE))))))*100</f>
        <v>34.529720000000005</v>
      </c>
      <c r="J267" s="63">
        <f>IFERROR(VLOOKUP($B267,'Data above guide'!$A$6:$I$61,J$1,FALSE),IFERROR(VLOOKUP($B267,'Data above guide'!$O$6:$W$33,J$1,FALSE),IFERROR(VLOOKUP($B267,'Data above guide'!$AB$6:$AJ$181,J$1,FALSE),IFERROR(VLOOKUP($B267,'Data above guide'!$AP$6:$AX$93,J$1,FALSE),IFERROR(VLOOKUP($B267,'Data above guide'!$BC$6:$BK$13,J$1,FALSE),VLOOKUP($B267,'Data above guide'!$BP$6:$BX$9,J$1,FALSE))))))*100</f>
        <v>46.82105</v>
      </c>
      <c r="K267" s="63">
        <f t="shared" si="53"/>
        <v>6.1456700000000026</v>
      </c>
      <c r="L267" s="63">
        <f t="shared" si="54"/>
        <v>6.1456599999999924</v>
      </c>
      <c r="O267" s="63">
        <f>'Data above guide'!AU105*100</f>
        <v>40.675379999999997</v>
      </c>
      <c r="P267" s="63">
        <f>'Data above guide'!AV105*100</f>
        <v>3.1351700000000005</v>
      </c>
      <c r="Q267" s="63">
        <f>'Data above guide'!AW105*100</f>
        <v>34.530450000000002</v>
      </c>
      <c r="R267" s="63">
        <f>'Data above guide'!AX105*100</f>
        <v>46.820319999999995</v>
      </c>
      <c r="S267" s="63">
        <f t="shared" si="63"/>
        <v>6.1449399999999983</v>
      </c>
      <c r="T267" s="63">
        <f t="shared" si="64"/>
        <v>6.1449299999999951</v>
      </c>
      <c r="V267" s="70">
        <f t="shared" si="55"/>
        <v>0</v>
      </c>
      <c r="W267" s="70">
        <f t="shared" si="56"/>
        <v>3.3999999999911878E-4</v>
      </c>
      <c r="X267" s="70">
        <f t="shared" si="57"/>
        <v>-7.2999999999723286E-4</v>
      </c>
      <c r="Y267" s="70">
        <f t="shared" si="58"/>
        <v>7.3000000000433829E-4</v>
      </c>
      <c r="Z267" s="70">
        <f t="shared" si="59"/>
        <v>7.3000000000433829E-4</v>
      </c>
      <c r="AA267" s="70">
        <f t="shared" si="60"/>
        <v>7.2999999999723286E-4</v>
      </c>
    </row>
    <row r="268" spans="1:27">
      <c r="A268" s="15" t="str">
        <f t="shared" si="51"/>
        <v>AboveG_2011-2015_25-44_Persons_Gwynedd</v>
      </c>
      <c r="B268" s="15" t="str">
        <f t="shared" si="52"/>
        <v>Gwynedd_25-44_Persons</v>
      </c>
      <c r="C268" s="15" t="s">
        <v>1</v>
      </c>
      <c r="D268" s="15" t="s">
        <v>49</v>
      </c>
      <c r="E268" s="15" t="s">
        <v>117</v>
      </c>
      <c r="F268" s="15" t="s">
        <v>77</v>
      </c>
      <c r="G268" s="63">
        <f>IFERROR(VLOOKUP($B268,'Data above guide'!$A$6:$I$61,G$1,FALSE),IFERROR(VLOOKUP($B268,'Data above guide'!$O$6:$W$33,G$1,FALSE),IFERROR(VLOOKUP($B268,'Data above guide'!$AB$6:$AJ$181,G$1,FALSE),IFERROR(VLOOKUP($B268,'Data above guide'!$AP$6:$AX$93,G$1,FALSE),IFERROR(VLOOKUP($B268,'Data above guide'!$BC$6:$BK$13,G$1,FALSE),VLOOKUP($B268,'Data above guide'!$BP$6:$BX$9,G$1,FALSE))))))*100</f>
        <v>48.473050000000001</v>
      </c>
      <c r="H268" s="63">
        <f>IFERROR(VLOOKUP($B268,'Data above guide'!$A$6:$I$61,H$1,FALSE),IFERROR(VLOOKUP($B268,'Data above guide'!$O$6:$W$33,H$1,FALSE),IFERROR(VLOOKUP($B268,'Data above guide'!$AB$6:$AJ$181,H$1,FALSE),IFERROR(VLOOKUP($B268,'Data above guide'!$AP$6:$AX$93,H$1,FALSE),IFERROR(VLOOKUP($B268,'Data above guide'!$BC$6:$BK$13,H$1,FALSE),VLOOKUP($B268,'Data above guide'!$BP$6:$BX$9,H$1,FALSE))))))*100</f>
        <v>2.10737</v>
      </c>
      <c r="I268" s="63">
        <f>IFERROR(VLOOKUP($B268,'Data above guide'!$A$6:$I$61,I$1,FALSE),IFERROR(VLOOKUP($B268,'Data above guide'!$O$6:$W$33,I$1,FALSE),IFERROR(VLOOKUP($B268,'Data above guide'!$AB$6:$AJ$181,I$1,FALSE),IFERROR(VLOOKUP($B268,'Data above guide'!$AP$6:$AX$93,I$1,FALSE),IFERROR(VLOOKUP($B268,'Data above guide'!$BC$6:$BK$13,I$1,FALSE),VLOOKUP($B268,'Data above guide'!$BP$6:$BX$9,I$1,FALSE))))))*100</f>
        <v>44.342559999999999</v>
      </c>
      <c r="J268" s="63">
        <f>IFERROR(VLOOKUP($B268,'Data above guide'!$A$6:$I$61,J$1,FALSE),IFERROR(VLOOKUP($B268,'Data above guide'!$O$6:$W$33,J$1,FALSE),IFERROR(VLOOKUP($B268,'Data above guide'!$AB$6:$AJ$181,J$1,FALSE),IFERROR(VLOOKUP($B268,'Data above guide'!$AP$6:$AX$93,J$1,FALSE),IFERROR(VLOOKUP($B268,'Data above guide'!$BC$6:$BK$13,J$1,FALSE),VLOOKUP($B268,'Data above guide'!$BP$6:$BX$9,J$1,FALSE))))))*100</f>
        <v>52.603549999999998</v>
      </c>
      <c r="K268" s="63">
        <f t="shared" si="53"/>
        <v>4.1304999999999978</v>
      </c>
      <c r="L268" s="63">
        <f t="shared" si="54"/>
        <v>4.1304900000000018</v>
      </c>
      <c r="O268" s="63">
        <f>'Data above guide'!AU106*100</f>
        <v>48.473050000000001</v>
      </c>
      <c r="P268" s="63">
        <f>'Data above guide'!AV106*100</f>
        <v>2.1071499999999999</v>
      </c>
      <c r="Q268" s="63">
        <f>'Data above guide'!AW106*100</f>
        <v>44.343040000000002</v>
      </c>
      <c r="R268" s="63">
        <f>'Data above guide'!AX106*100</f>
        <v>52.603059999999999</v>
      </c>
      <c r="S268" s="63">
        <f t="shared" si="63"/>
        <v>4.1300099999999986</v>
      </c>
      <c r="T268" s="63">
        <f t="shared" si="64"/>
        <v>4.1300099999999986</v>
      </c>
      <c r="V268" s="70">
        <f t="shared" si="55"/>
        <v>0</v>
      </c>
      <c r="W268" s="70">
        <f t="shared" si="56"/>
        <v>2.20000000000109E-4</v>
      </c>
      <c r="X268" s="70">
        <f t="shared" si="57"/>
        <v>-4.8000000000314458E-4</v>
      </c>
      <c r="Y268" s="70">
        <f t="shared" si="58"/>
        <v>4.8999999999921329E-4</v>
      </c>
      <c r="Z268" s="70">
        <f t="shared" si="59"/>
        <v>4.8999999999921329E-4</v>
      </c>
      <c r="AA268" s="70">
        <f t="shared" si="60"/>
        <v>4.8000000000314458E-4</v>
      </c>
    </row>
    <row r="269" spans="1:27">
      <c r="A269" s="15" t="str">
        <f t="shared" si="51"/>
        <v>AboveG_2011-2015_45-64_Persons_Gwynedd</v>
      </c>
      <c r="B269" s="15" t="str">
        <f t="shared" si="52"/>
        <v>Gwynedd_45-64_Persons</v>
      </c>
      <c r="C269" s="15" t="s">
        <v>1</v>
      </c>
      <c r="D269" s="15" t="s">
        <v>50</v>
      </c>
      <c r="E269" s="15" t="s">
        <v>117</v>
      </c>
      <c r="F269" s="15" t="s">
        <v>77</v>
      </c>
      <c r="G269" s="63">
        <f>IFERROR(VLOOKUP($B269,'Data above guide'!$A$6:$I$61,G$1,FALSE),IFERROR(VLOOKUP($B269,'Data above guide'!$O$6:$W$33,G$1,FALSE),IFERROR(VLOOKUP($B269,'Data above guide'!$AB$6:$AJ$181,G$1,FALSE),IFERROR(VLOOKUP($B269,'Data above guide'!$AP$6:$AX$93,G$1,FALSE),IFERROR(VLOOKUP($B269,'Data above guide'!$BC$6:$BK$13,G$1,FALSE),VLOOKUP($B269,'Data above guide'!$BP$6:$BX$9,G$1,FALSE))))))*100</f>
        <v>48.301209999999998</v>
      </c>
      <c r="H269" s="63">
        <f>IFERROR(VLOOKUP($B269,'Data above guide'!$A$6:$I$61,H$1,FALSE),IFERROR(VLOOKUP($B269,'Data above guide'!$O$6:$W$33,H$1,FALSE),IFERROR(VLOOKUP($B269,'Data above guide'!$AB$6:$AJ$181,H$1,FALSE),IFERROR(VLOOKUP($B269,'Data above guide'!$AP$6:$AX$93,H$1,FALSE),IFERROR(VLOOKUP($B269,'Data above guide'!$BC$6:$BK$13,H$1,FALSE),VLOOKUP($B269,'Data above guide'!$BP$6:$BX$9,H$1,FALSE))))))*100</f>
        <v>1.7369399999999999</v>
      </c>
      <c r="I269" s="63">
        <f>IFERROR(VLOOKUP($B269,'Data above guide'!$A$6:$I$61,I$1,FALSE),IFERROR(VLOOKUP($B269,'Data above guide'!$O$6:$W$33,I$1,FALSE),IFERROR(VLOOKUP($B269,'Data above guide'!$AB$6:$AJ$181,I$1,FALSE),IFERROR(VLOOKUP($B269,'Data above guide'!$AP$6:$AX$93,I$1,FALSE),IFERROR(VLOOKUP($B269,'Data above guide'!$BC$6:$BK$13,I$1,FALSE),VLOOKUP($B269,'Data above guide'!$BP$6:$BX$9,I$1,FALSE))))))*100</f>
        <v>44.896770000000004</v>
      </c>
      <c r="J269" s="63">
        <f>IFERROR(VLOOKUP($B269,'Data above guide'!$A$6:$I$61,J$1,FALSE),IFERROR(VLOOKUP($B269,'Data above guide'!$O$6:$W$33,J$1,FALSE),IFERROR(VLOOKUP($B269,'Data above guide'!$AB$6:$AJ$181,J$1,FALSE),IFERROR(VLOOKUP($B269,'Data above guide'!$AP$6:$AX$93,J$1,FALSE),IFERROR(VLOOKUP($B269,'Data above guide'!$BC$6:$BK$13,J$1,FALSE),VLOOKUP($B269,'Data above guide'!$BP$6:$BX$9,J$1,FALSE))))))*100</f>
        <v>51.705650000000006</v>
      </c>
      <c r="K269" s="63">
        <f t="shared" si="53"/>
        <v>3.4044400000000081</v>
      </c>
      <c r="L269" s="63">
        <f t="shared" si="54"/>
        <v>3.4044399999999939</v>
      </c>
      <c r="O269" s="63">
        <f>'Data above guide'!AU107*100</f>
        <v>48.301209999999998</v>
      </c>
      <c r="P269" s="63">
        <f>'Data above guide'!AV107*100</f>
        <v>1.73675</v>
      </c>
      <c r="Q269" s="63">
        <f>'Data above guide'!AW107*100</f>
        <v>44.897179999999999</v>
      </c>
      <c r="R269" s="63">
        <f>'Data above guide'!AX107*100</f>
        <v>51.705249999999999</v>
      </c>
      <c r="S269" s="63">
        <f t="shared" si="63"/>
        <v>3.404040000000002</v>
      </c>
      <c r="T269" s="63">
        <f t="shared" si="64"/>
        <v>3.4040299999999988</v>
      </c>
      <c r="V269" s="70">
        <f t="shared" si="55"/>
        <v>0</v>
      </c>
      <c r="W269" s="70">
        <f t="shared" si="56"/>
        <v>1.8999999999991246E-4</v>
      </c>
      <c r="X269" s="70">
        <f t="shared" si="57"/>
        <v>-4.0999999999513648E-4</v>
      </c>
      <c r="Y269" s="70">
        <f t="shared" si="58"/>
        <v>4.000000000061732E-4</v>
      </c>
      <c r="Z269" s="70">
        <f t="shared" si="59"/>
        <v>4.000000000061732E-4</v>
      </c>
      <c r="AA269" s="70">
        <f t="shared" si="60"/>
        <v>4.0999999999513648E-4</v>
      </c>
    </row>
    <row r="270" spans="1:27">
      <c r="A270" s="15" t="str">
        <f t="shared" si="51"/>
        <v>AboveG_2011-2015_65+_Persons_Gwynedd</v>
      </c>
      <c r="B270" s="15" t="str">
        <f t="shared" si="52"/>
        <v>Gwynedd_65+_Persons</v>
      </c>
      <c r="C270" s="15" t="s">
        <v>1</v>
      </c>
      <c r="D270" s="15" t="s">
        <v>43</v>
      </c>
      <c r="E270" s="15" t="s">
        <v>117</v>
      </c>
      <c r="F270" s="15" t="s">
        <v>77</v>
      </c>
      <c r="G270" s="63">
        <f>IFERROR(VLOOKUP($B270,'Data above guide'!$A$6:$I$61,G$1,FALSE),IFERROR(VLOOKUP($B270,'Data above guide'!$O$6:$W$33,G$1,FALSE),IFERROR(VLOOKUP($B270,'Data above guide'!$AB$6:$AJ$181,G$1,FALSE),IFERROR(VLOOKUP($B270,'Data above guide'!$AP$6:$AX$93,G$1,FALSE),IFERROR(VLOOKUP($B270,'Data above guide'!$BC$6:$BK$13,G$1,FALSE),VLOOKUP($B270,'Data above guide'!$BP$6:$BX$9,G$1,FALSE))))))*100</f>
        <v>24.913920000000001</v>
      </c>
      <c r="H270" s="63">
        <f>IFERROR(VLOOKUP($B270,'Data above guide'!$A$6:$I$61,H$1,FALSE),IFERROR(VLOOKUP($B270,'Data above guide'!$O$6:$W$33,H$1,FALSE),IFERROR(VLOOKUP($B270,'Data above guide'!$AB$6:$AJ$181,H$1,FALSE),IFERROR(VLOOKUP($B270,'Data above guide'!$AP$6:$AX$93,H$1,FALSE),IFERROR(VLOOKUP($B270,'Data above guide'!$BC$6:$BK$13,H$1,FALSE),VLOOKUP($B270,'Data above guide'!$BP$6:$BX$9,H$1,FALSE))))))*100</f>
        <v>1.5746599999999999</v>
      </c>
      <c r="I270" s="63">
        <f>IFERROR(VLOOKUP($B270,'Data above guide'!$A$6:$I$61,I$1,FALSE),IFERROR(VLOOKUP($B270,'Data above guide'!$O$6:$W$33,I$1,FALSE),IFERROR(VLOOKUP($B270,'Data above guide'!$AB$6:$AJ$181,I$1,FALSE),IFERROR(VLOOKUP($B270,'Data above guide'!$AP$6:$AX$93,I$1,FALSE),IFERROR(VLOOKUP($B270,'Data above guide'!$BC$6:$BK$13,I$1,FALSE),VLOOKUP($B270,'Data above guide'!$BP$6:$BX$9,I$1,FALSE))))))*100</f>
        <v>21.827550000000002</v>
      </c>
      <c r="J270" s="63">
        <f>IFERROR(VLOOKUP($B270,'Data above guide'!$A$6:$I$61,J$1,FALSE),IFERROR(VLOOKUP($B270,'Data above guide'!$O$6:$W$33,J$1,FALSE),IFERROR(VLOOKUP($B270,'Data above guide'!$AB$6:$AJ$181,J$1,FALSE),IFERROR(VLOOKUP($B270,'Data above guide'!$AP$6:$AX$93,J$1,FALSE),IFERROR(VLOOKUP($B270,'Data above guide'!$BC$6:$BK$13,J$1,FALSE),VLOOKUP($B270,'Data above guide'!$BP$6:$BX$9,J$1,FALSE))))))*100</f>
        <v>28.000299999999999</v>
      </c>
      <c r="K270" s="63">
        <f t="shared" si="53"/>
        <v>3.0863799999999983</v>
      </c>
      <c r="L270" s="63">
        <f t="shared" si="54"/>
        <v>3.0863699999999987</v>
      </c>
      <c r="O270" s="63">
        <f>'Data above guide'!AU108*100</f>
        <v>24.913920000000001</v>
      </c>
      <c r="P270" s="63">
        <f>'Data above guide'!AV108*100</f>
        <v>1.5744899999999999</v>
      </c>
      <c r="Q270" s="63">
        <f>'Data above guide'!AW108*100</f>
        <v>21.827919999999999</v>
      </c>
      <c r="R270" s="63">
        <f>'Data above guide'!AX108*100</f>
        <v>27.999929999999999</v>
      </c>
      <c r="S270" s="63">
        <f t="shared" si="63"/>
        <v>3.0860099999999981</v>
      </c>
      <c r="T270" s="63">
        <f t="shared" si="64"/>
        <v>3.0860000000000021</v>
      </c>
      <c r="V270" s="70">
        <f t="shared" si="55"/>
        <v>0</v>
      </c>
      <c r="W270" s="70">
        <f t="shared" si="56"/>
        <v>1.7000000000000348E-4</v>
      </c>
      <c r="X270" s="70">
        <f t="shared" si="57"/>
        <v>-3.6999999999665079E-4</v>
      </c>
      <c r="Y270" s="70">
        <f t="shared" si="58"/>
        <v>3.700000000002035E-4</v>
      </c>
      <c r="Z270" s="70">
        <f t="shared" si="59"/>
        <v>3.700000000002035E-4</v>
      </c>
      <c r="AA270" s="70">
        <f t="shared" si="60"/>
        <v>3.6999999999665079E-4</v>
      </c>
    </row>
    <row r="271" spans="1:27">
      <c r="A271" s="15" t="str">
        <f t="shared" si="51"/>
        <v>AboveG_2011-2015_16-24_Persons_Conwy</v>
      </c>
      <c r="B271" s="15" t="str">
        <f t="shared" si="52"/>
        <v>Conwy_16-24_Persons</v>
      </c>
      <c r="C271" s="15" t="s">
        <v>2</v>
      </c>
      <c r="D271" s="15" t="s">
        <v>48</v>
      </c>
      <c r="E271" s="15" t="s">
        <v>117</v>
      </c>
      <c r="F271" s="15" t="s">
        <v>77</v>
      </c>
      <c r="G271" s="63">
        <f>IFERROR(VLOOKUP($B271,'Data above guide'!$A$6:$I$61,G$1,FALSE),IFERROR(VLOOKUP($B271,'Data above guide'!$O$6:$W$33,G$1,FALSE),IFERROR(VLOOKUP($B271,'Data above guide'!$AB$6:$AJ$181,G$1,FALSE),IFERROR(VLOOKUP($B271,'Data above guide'!$AP$6:$AX$93,G$1,FALSE),IFERROR(VLOOKUP($B271,'Data above guide'!$BC$6:$BK$13,G$1,FALSE),VLOOKUP($B271,'Data above guide'!$BP$6:$BX$9,G$1,FALSE))))))*100</f>
        <v>36.50132</v>
      </c>
      <c r="H271" s="63">
        <f>IFERROR(VLOOKUP($B271,'Data above guide'!$A$6:$I$61,H$1,FALSE),IFERROR(VLOOKUP($B271,'Data above guide'!$O$6:$W$33,H$1,FALSE),IFERROR(VLOOKUP($B271,'Data above guide'!$AB$6:$AJ$181,H$1,FALSE),IFERROR(VLOOKUP($B271,'Data above guide'!$AP$6:$AX$93,H$1,FALSE),IFERROR(VLOOKUP($B271,'Data above guide'!$BC$6:$BK$13,H$1,FALSE),VLOOKUP($B271,'Data above guide'!$BP$6:$BX$9,H$1,FALSE))))))*100</f>
        <v>3.1922199999999998</v>
      </c>
      <c r="I271" s="63">
        <f>IFERROR(VLOOKUP($B271,'Data above guide'!$A$6:$I$61,I$1,FALSE),IFERROR(VLOOKUP($B271,'Data above guide'!$O$6:$W$33,I$1,FALSE),IFERROR(VLOOKUP($B271,'Data above guide'!$AB$6:$AJ$181,I$1,FALSE),IFERROR(VLOOKUP($B271,'Data above guide'!$AP$6:$AX$93,I$1,FALSE),IFERROR(VLOOKUP($B271,'Data above guide'!$BC$6:$BK$13,I$1,FALSE),VLOOKUP($B271,'Data above guide'!$BP$6:$BX$9,I$1,FALSE))))))*100</f>
        <v>30.244500000000002</v>
      </c>
      <c r="J271" s="63">
        <f>IFERROR(VLOOKUP($B271,'Data above guide'!$A$6:$I$61,J$1,FALSE),IFERROR(VLOOKUP($B271,'Data above guide'!$O$6:$W$33,J$1,FALSE),IFERROR(VLOOKUP($B271,'Data above guide'!$AB$6:$AJ$181,J$1,FALSE),IFERROR(VLOOKUP($B271,'Data above guide'!$AP$6:$AX$93,J$1,FALSE),IFERROR(VLOOKUP($B271,'Data above guide'!$BC$6:$BK$13,J$1,FALSE),VLOOKUP($B271,'Data above guide'!$BP$6:$BX$9,J$1,FALSE))))))*100</f>
        <v>42.758139999999997</v>
      </c>
      <c r="K271" s="63">
        <f t="shared" si="53"/>
        <v>6.2568199999999976</v>
      </c>
      <c r="L271" s="63">
        <f t="shared" si="54"/>
        <v>6.2568199999999976</v>
      </c>
      <c r="O271" s="63">
        <f>'Data above guide'!AU109*100</f>
        <v>36.50132</v>
      </c>
      <c r="P271" s="63">
        <f>'Data above guide'!AV109*100</f>
        <v>3.1918599999999997</v>
      </c>
      <c r="Q271" s="63">
        <f>'Data above guide'!AW109*100</f>
        <v>30.245270000000001</v>
      </c>
      <c r="R271" s="63">
        <f>'Data above guide'!AX109*100</f>
        <v>42.757370000000002</v>
      </c>
      <c r="S271" s="63">
        <f t="shared" si="63"/>
        <v>6.2560500000000019</v>
      </c>
      <c r="T271" s="63">
        <f t="shared" si="64"/>
        <v>6.2560499999999983</v>
      </c>
      <c r="V271" s="70">
        <f t="shared" si="55"/>
        <v>0</v>
      </c>
      <c r="W271" s="70">
        <f t="shared" si="56"/>
        <v>3.6000000000013799E-4</v>
      </c>
      <c r="X271" s="70">
        <f t="shared" si="57"/>
        <v>-7.6999999999927127E-4</v>
      </c>
      <c r="Y271" s="70">
        <f t="shared" si="58"/>
        <v>7.6999999999571855E-4</v>
      </c>
      <c r="Z271" s="70">
        <f t="shared" si="59"/>
        <v>7.6999999999571855E-4</v>
      </c>
      <c r="AA271" s="70">
        <f t="shared" si="60"/>
        <v>7.6999999999927127E-4</v>
      </c>
    </row>
    <row r="272" spans="1:27">
      <c r="A272" s="15" t="str">
        <f t="shared" si="51"/>
        <v>AboveG_2011-2015_25-44_Persons_Conwy</v>
      </c>
      <c r="B272" s="15" t="str">
        <f t="shared" si="52"/>
        <v>Conwy_25-44_Persons</v>
      </c>
      <c r="C272" s="15" t="s">
        <v>2</v>
      </c>
      <c r="D272" s="15" t="s">
        <v>49</v>
      </c>
      <c r="E272" s="15" t="s">
        <v>117</v>
      </c>
      <c r="F272" s="15" t="s">
        <v>77</v>
      </c>
      <c r="G272" s="63">
        <f>IFERROR(VLOOKUP($B272,'Data above guide'!$A$6:$I$61,G$1,FALSE),IFERROR(VLOOKUP($B272,'Data above guide'!$O$6:$W$33,G$1,FALSE),IFERROR(VLOOKUP($B272,'Data above guide'!$AB$6:$AJ$181,G$1,FALSE),IFERROR(VLOOKUP($B272,'Data above guide'!$AP$6:$AX$93,G$1,FALSE),IFERROR(VLOOKUP($B272,'Data above guide'!$BC$6:$BK$13,G$1,FALSE),VLOOKUP($B272,'Data above guide'!$BP$6:$BX$9,G$1,FALSE))))))*100</f>
        <v>47.471740000000004</v>
      </c>
      <c r="H272" s="63">
        <f>IFERROR(VLOOKUP($B272,'Data above guide'!$A$6:$I$61,H$1,FALSE),IFERROR(VLOOKUP($B272,'Data above guide'!$O$6:$W$33,H$1,FALSE),IFERROR(VLOOKUP($B272,'Data above guide'!$AB$6:$AJ$181,H$1,FALSE),IFERROR(VLOOKUP($B272,'Data above guide'!$AP$6:$AX$93,H$1,FALSE),IFERROR(VLOOKUP($B272,'Data above guide'!$BC$6:$BK$13,H$1,FALSE),VLOOKUP($B272,'Data above guide'!$BP$6:$BX$9,H$1,FALSE))))))*100</f>
        <v>2.11341</v>
      </c>
      <c r="I272" s="63">
        <f>IFERROR(VLOOKUP($B272,'Data above guide'!$A$6:$I$61,I$1,FALSE),IFERROR(VLOOKUP($B272,'Data above guide'!$O$6:$W$33,I$1,FALSE),IFERROR(VLOOKUP($B272,'Data above guide'!$AB$6:$AJ$181,I$1,FALSE),IFERROR(VLOOKUP($B272,'Data above guide'!$AP$6:$AX$93,I$1,FALSE),IFERROR(VLOOKUP($B272,'Data above guide'!$BC$6:$BK$13,I$1,FALSE),VLOOKUP($B272,'Data above guide'!$BP$6:$BX$9,I$1,FALSE))))))*100</f>
        <v>43.329410000000003</v>
      </c>
      <c r="J272" s="63">
        <f>IFERROR(VLOOKUP($B272,'Data above guide'!$A$6:$I$61,J$1,FALSE),IFERROR(VLOOKUP($B272,'Data above guide'!$O$6:$W$33,J$1,FALSE),IFERROR(VLOOKUP($B272,'Data above guide'!$AB$6:$AJ$181,J$1,FALSE),IFERROR(VLOOKUP($B272,'Data above guide'!$AP$6:$AX$93,J$1,FALSE),IFERROR(VLOOKUP($B272,'Data above guide'!$BC$6:$BK$13,J$1,FALSE),VLOOKUP($B272,'Data above guide'!$BP$6:$BX$9,J$1,FALSE))))))*100</f>
        <v>51.614069999999998</v>
      </c>
      <c r="K272" s="63">
        <f t="shared" si="53"/>
        <v>4.1423299999999941</v>
      </c>
      <c r="L272" s="63">
        <f t="shared" si="54"/>
        <v>4.1423300000000012</v>
      </c>
      <c r="O272" s="63">
        <f>'Data above guide'!AU110*100</f>
        <v>47.471740000000004</v>
      </c>
      <c r="P272" s="63">
        <f>'Data above guide'!AV110*100</f>
        <v>2.1131699999999998</v>
      </c>
      <c r="Q272" s="63">
        <f>'Data above guide'!AW110*100</f>
        <v>43.329920000000001</v>
      </c>
      <c r="R272" s="63">
        <f>'Data above guide'!AX110*100</f>
        <v>51.61356</v>
      </c>
      <c r="S272" s="63">
        <f t="shared" si="63"/>
        <v>4.1418199999999956</v>
      </c>
      <c r="T272" s="63">
        <f t="shared" si="64"/>
        <v>4.1418200000000027</v>
      </c>
      <c r="V272" s="70">
        <f t="shared" si="55"/>
        <v>0</v>
      </c>
      <c r="W272" s="70">
        <f t="shared" si="56"/>
        <v>2.4000000000024002E-4</v>
      </c>
      <c r="X272" s="70">
        <f t="shared" si="57"/>
        <v>-5.0999999999845613E-4</v>
      </c>
      <c r="Y272" s="70">
        <f t="shared" si="58"/>
        <v>5.0999999999845613E-4</v>
      </c>
      <c r="Z272" s="70">
        <f t="shared" si="59"/>
        <v>5.0999999999845613E-4</v>
      </c>
      <c r="AA272" s="70">
        <f t="shared" si="60"/>
        <v>5.0999999999845613E-4</v>
      </c>
    </row>
    <row r="273" spans="1:27">
      <c r="A273" s="15" t="str">
        <f t="shared" si="51"/>
        <v>AboveG_2011-2015_45-64_Persons_Conwy</v>
      </c>
      <c r="B273" s="15" t="str">
        <f t="shared" si="52"/>
        <v>Conwy_45-64_Persons</v>
      </c>
      <c r="C273" s="15" t="s">
        <v>2</v>
      </c>
      <c r="D273" s="15" t="s">
        <v>50</v>
      </c>
      <c r="E273" s="15" t="s">
        <v>117</v>
      </c>
      <c r="F273" s="15" t="s">
        <v>77</v>
      </c>
      <c r="G273" s="63">
        <f>IFERROR(VLOOKUP($B273,'Data above guide'!$A$6:$I$61,G$1,FALSE),IFERROR(VLOOKUP($B273,'Data above guide'!$O$6:$W$33,G$1,FALSE),IFERROR(VLOOKUP($B273,'Data above guide'!$AB$6:$AJ$181,G$1,FALSE),IFERROR(VLOOKUP($B273,'Data above guide'!$AP$6:$AX$93,G$1,FALSE),IFERROR(VLOOKUP($B273,'Data above guide'!$BC$6:$BK$13,G$1,FALSE),VLOOKUP($B273,'Data above guide'!$BP$6:$BX$9,G$1,FALSE))))))*100</f>
        <v>47.447659999999999</v>
      </c>
      <c r="H273" s="63">
        <f>IFERROR(VLOOKUP($B273,'Data above guide'!$A$6:$I$61,H$1,FALSE),IFERROR(VLOOKUP($B273,'Data above guide'!$O$6:$W$33,H$1,FALSE),IFERROR(VLOOKUP($B273,'Data above guide'!$AB$6:$AJ$181,H$1,FALSE),IFERROR(VLOOKUP($B273,'Data above guide'!$AP$6:$AX$93,H$1,FALSE),IFERROR(VLOOKUP($B273,'Data above guide'!$BC$6:$BK$13,H$1,FALSE),VLOOKUP($B273,'Data above guide'!$BP$6:$BX$9,H$1,FALSE))))))*100</f>
        <v>1.7041199999999999</v>
      </c>
      <c r="I273" s="63">
        <f>IFERROR(VLOOKUP($B273,'Data above guide'!$A$6:$I$61,I$1,FALSE),IFERROR(VLOOKUP($B273,'Data above guide'!$O$6:$W$33,I$1,FALSE),IFERROR(VLOOKUP($B273,'Data above guide'!$AB$6:$AJ$181,I$1,FALSE),IFERROR(VLOOKUP($B273,'Data above guide'!$AP$6:$AX$93,I$1,FALSE),IFERROR(VLOOKUP($B273,'Data above guide'!$BC$6:$BK$13,I$1,FALSE),VLOOKUP($B273,'Data above guide'!$BP$6:$BX$9,I$1,FALSE))))))*100</f>
        <v>44.107550000000003</v>
      </c>
      <c r="J273" s="63">
        <f>IFERROR(VLOOKUP($B273,'Data above guide'!$A$6:$I$61,J$1,FALSE),IFERROR(VLOOKUP($B273,'Data above guide'!$O$6:$W$33,J$1,FALSE),IFERROR(VLOOKUP($B273,'Data above guide'!$AB$6:$AJ$181,J$1,FALSE),IFERROR(VLOOKUP($B273,'Data above guide'!$AP$6:$AX$93,J$1,FALSE),IFERROR(VLOOKUP($B273,'Data above guide'!$BC$6:$BK$13,J$1,FALSE),VLOOKUP($B273,'Data above guide'!$BP$6:$BX$9,J$1,FALSE))))))*100</f>
        <v>50.787770000000002</v>
      </c>
      <c r="K273" s="63">
        <f t="shared" si="53"/>
        <v>3.3401100000000028</v>
      </c>
      <c r="L273" s="63">
        <f t="shared" si="54"/>
        <v>3.3401099999999957</v>
      </c>
      <c r="O273" s="63">
        <f>'Data above guide'!AU111*100</f>
        <v>47.447659999999999</v>
      </c>
      <c r="P273" s="63">
        <f>'Data above guide'!AV111*100</f>
        <v>1.7039299999999999</v>
      </c>
      <c r="Q273" s="63">
        <f>'Data above guide'!AW111*100</f>
        <v>44.107959999999999</v>
      </c>
      <c r="R273" s="63">
        <f>'Data above guide'!AX111*100</f>
        <v>50.787360000000007</v>
      </c>
      <c r="S273" s="63">
        <f t="shared" si="63"/>
        <v>3.3397000000000077</v>
      </c>
      <c r="T273" s="63">
        <f t="shared" si="64"/>
        <v>3.3397000000000006</v>
      </c>
      <c r="V273" s="70">
        <f t="shared" si="55"/>
        <v>0</v>
      </c>
      <c r="W273" s="70">
        <f t="shared" si="56"/>
        <v>1.8999999999991246E-4</v>
      </c>
      <c r="X273" s="70">
        <f t="shared" si="57"/>
        <v>-4.0999999999513648E-4</v>
      </c>
      <c r="Y273" s="70">
        <f t="shared" si="58"/>
        <v>4.0999999999513648E-4</v>
      </c>
      <c r="Z273" s="70">
        <f t="shared" si="59"/>
        <v>4.0999999999513648E-4</v>
      </c>
      <c r="AA273" s="70">
        <f t="shared" si="60"/>
        <v>4.0999999999513648E-4</v>
      </c>
    </row>
    <row r="274" spans="1:27">
      <c r="A274" s="15" t="str">
        <f t="shared" si="51"/>
        <v>AboveG_2011-2015_65+_Persons_Conwy</v>
      </c>
      <c r="B274" s="15" t="str">
        <f t="shared" si="52"/>
        <v>Conwy_65+_Persons</v>
      </c>
      <c r="C274" s="15" t="s">
        <v>2</v>
      </c>
      <c r="D274" s="15" t="s">
        <v>43</v>
      </c>
      <c r="E274" s="15" t="s">
        <v>117</v>
      </c>
      <c r="F274" s="15" t="s">
        <v>77</v>
      </c>
      <c r="G274" s="63">
        <f>IFERROR(VLOOKUP($B274,'Data above guide'!$A$6:$I$61,G$1,FALSE),IFERROR(VLOOKUP($B274,'Data above guide'!$O$6:$W$33,G$1,FALSE),IFERROR(VLOOKUP($B274,'Data above guide'!$AB$6:$AJ$181,G$1,FALSE),IFERROR(VLOOKUP($B274,'Data above guide'!$AP$6:$AX$93,G$1,FALSE),IFERROR(VLOOKUP($B274,'Data above guide'!$BC$6:$BK$13,G$1,FALSE),VLOOKUP($B274,'Data above guide'!$BP$6:$BX$9,G$1,FALSE))))))*100</f>
        <v>25.32658</v>
      </c>
      <c r="H274" s="63">
        <f>IFERROR(VLOOKUP($B274,'Data above guide'!$A$6:$I$61,H$1,FALSE),IFERROR(VLOOKUP($B274,'Data above guide'!$O$6:$W$33,H$1,FALSE),IFERROR(VLOOKUP($B274,'Data above guide'!$AB$6:$AJ$181,H$1,FALSE),IFERROR(VLOOKUP($B274,'Data above guide'!$AP$6:$AX$93,H$1,FALSE),IFERROR(VLOOKUP($B274,'Data above guide'!$BC$6:$BK$13,H$1,FALSE),VLOOKUP($B274,'Data above guide'!$BP$6:$BX$9,H$1,FALSE))))))*100</f>
        <v>1.5120899999999999</v>
      </c>
      <c r="I274" s="63">
        <f>IFERROR(VLOOKUP($B274,'Data above guide'!$A$6:$I$61,I$1,FALSE),IFERROR(VLOOKUP($B274,'Data above guide'!$O$6:$W$33,I$1,FALSE),IFERROR(VLOOKUP($B274,'Data above guide'!$AB$6:$AJ$181,I$1,FALSE),IFERROR(VLOOKUP($B274,'Data above guide'!$AP$6:$AX$93,I$1,FALSE),IFERROR(VLOOKUP($B274,'Data above guide'!$BC$6:$BK$13,I$1,FALSE),VLOOKUP($B274,'Data above guide'!$BP$6:$BX$9,I$1,FALSE))))))*100</f>
        <v>22.362850000000002</v>
      </c>
      <c r="J274" s="63">
        <f>IFERROR(VLOOKUP($B274,'Data above guide'!$A$6:$I$61,J$1,FALSE),IFERROR(VLOOKUP($B274,'Data above guide'!$O$6:$W$33,J$1,FALSE),IFERROR(VLOOKUP($B274,'Data above guide'!$AB$6:$AJ$181,J$1,FALSE),IFERROR(VLOOKUP($B274,'Data above guide'!$AP$6:$AX$93,J$1,FALSE),IFERROR(VLOOKUP($B274,'Data above guide'!$BC$6:$BK$13,J$1,FALSE),VLOOKUP($B274,'Data above guide'!$BP$6:$BX$9,J$1,FALSE))))))*100</f>
        <v>28.290300000000002</v>
      </c>
      <c r="K274" s="63">
        <f t="shared" si="53"/>
        <v>2.9637200000000021</v>
      </c>
      <c r="L274" s="63">
        <f t="shared" si="54"/>
        <v>2.9637299999999982</v>
      </c>
      <c r="O274" s="63">
        <f>'Data above guide'!AU112*100</f>
        <v>25.32658</v>
      </c>
      <c r="P274" s="63">
        <f>'Data above guide'!AV112*100</f>
        <v>1.5119199999999999</v>
      </c>
      <c r="Q274" s="63">
        <f>'Data above guide'!AW112*100</f>
        <v>22.363220000000002</v>
      </c>
      <c r="R274" s="63">
        <f>'Data above guide'!AX112*100</f>
        <v>28.289940000000001</v>
      </c>
      <c r="S274" s="63">
        <f t="shared" si="63"/>
        <v>2.9633600000000015</v>
      </c>
      <c r="T274" s="63">
        <f t="shared" si="64"/>
        <v>2.963359999999998</v>
      </c>
      <c r="V274" s="70">
        <f t="shared" si="55"/>
        <v>0</v>
      </c>
      <c r="W274" s="70">
        <f t="shared" si="56"/>
        <v>1.7000000000000348E-4</v>
      </c>
      <c r="X274" s="70">
        <f t="shared" si="57"/>
        <v>-3.700000000002035E-4</v>
      </c>
      <c r="Y274" s="70">
        <f t="shared" si="58"/>
        <v>3.6000000000058208E-4</v>
      </c>
      <c r="Z274" s="70">
        <f t="shared" si="59"/>
        <v>3.6000000000058208E-4</v>
      </c>
      <c r="AA274" s="70">
        <f t="shared" si="60"/>
        <v>3.700000000002035E-4</v>
      </c>
    </row>
    <row r="275" spans="1:27">
      <c r="A275" s="15" t="str">
        <f t="shared" si="51"/>
        <v>AboveG_2011-2015_16-24_Persons_Denbighshire</v>
      </c>
      <c r="B275" s="15" t="str">
        <f t="shared" si="52"/>
        <v>Denbighshire_16-24_Persons</v>
      </c>
      <c r="C275" s="15" t="s">
        <v>3</v>
      </c>
      <c r="D275" s="15" t="s">
        <v>48</v>
      </c>
      <c r="E275" s="15" t="s">
        <v>117</v>
      </c>
      <c r="F275" s="15" t="s">
        <v>77</v>
      </c>
      <c r="G275" s="63">
        <f>IFERROR(VLOOKUP($B275,'Data above guide'!$A$6:$I$61,G$1,FALSE),IFERROR(VLOOKUP($B275,'Data above guide'!$O$6:$W$33,G$1,FALSE),IFERROR(VLOOKUP($B275,'Data above guide'!$AB$6:$AJ$181,G$1,FALSE),IFERROR(VLOOKUP($B275,'Data above guide'!$AP$6:$AX$93,G$1,FALSE),IFERROR(VLOOKUP($B275,'Data above guide'!$BC$6:$BK$13,G$1,FALSE),VLOOKUP($B275,'Data above guide'!$BP$6:$BX$9,G$1,FALSE))))))*100</f>
        <v>37.956690000000002</v>
      </c>
      <c r="H275" s="63">
        <f>IFERROR(VLOOKUP($B275,'Data above guide'!$A$6:$I$61,H$1,FALSE),IFERROR(VLOOKUP($B275,'Data above guide'!$O$6:$W$33,H$1,FALSE),IFERROR(VLOOKUP($B275,'Data above guide'!$AB$6:$AJ$181,H$1,FALSE),IFERROR(VLOOKUP($B275,'Data above guide'!$AP$6:$AX$93,H$1,FALSE),IFERROR(VLOOKUP($B275,'Data above guide'!$BC$6:$BK$13,H$1,FALSE),VLOOKUP($B275,'Data above guide'!$BP$6:$BX$9,H$1,FALSE))))))*100</f>
        <v>2.9041399999999999</v>
      </c>
      <c r="I275" s="63">
        <f>IFERROR(VLOOKUP($B275,'Data above guide'!$A$6:$I$61,I$1,FALSE),IFERROR(VLOOKUP($B275,'Data above guide'!$O$6:$W$33,I$1,FALSE),IFERROR(VLOOKUP($B275,'Data above guide'!$AB$6:$AJ$181,I$1,FALSE),IFERROR(VLOOKUP($B275,'Data above guide'!$AP$6:$AX$93,I$1,FALSE),IFERROR(VLOOKUP($B275,'Data above guide'!$BC$6:$BK$13,I$1,FALSE),VLOOKUP($B275,'Data above guide'!$BP$6:$BX$9,I$1,FALSE))))))*100</f>
        <v>32.264520000000005</v>
      </c>
      <c r="J275" s="63">
        <f>IFERROR(VLOOKUP($B275,'Data above guide'!$A$6:$I$61,J$1,FALSE),IFERROR(VLOOKUP($B275,'Data above guide'!$O$6:$W$33,J$1,FALSE),IFERROR(VLOOKUP($B275,'Data above guide'!$AB$6:$AJ$181,J$1,FALSE),IFERROR(VLOOKUP($B275,'Data above guide'!$AP$6:$AX$93,J$1,FALSE),IFERROR(VLOOKUP($B275,'Data above guide'!$BC$6:$BK$13,J$1,FALSE),VLOOKUP($B275,'Data above guide'!$BP$6:$BX$9,J$1,FALSE))))))*100</f>
        <v>43.648870000000002</v>
      </c>
      <c r="K275" s="63">
        <f t="shared" si="53"/>
        <v>5.6921800000000005</v>
      </c>
      <c r="L275" s="63">
        <f t="shared" si="54"/>
        <v>5.6921699999999973</v>
      </c>
      <c r="O275" s="63">
        <f>'Data above guide'!AU113*100</f>
        <v>37.956690000000002</v>
      </c>
      <c r="P275" s="63">
        <f>'Data above guide'!AV113*100</f>
        <v>2.9038300000000001</v>
      </c>
      <c r="Q275" s="63">
        <f>'Data above guide'!AW113*100</f>
        <v>32.265180000000001</v>
      </c>
      <c r="R275" s="63">
        <f>'Data above guide'!AX113*100</f>
        <v>43.648199999999996</v>
      </c>
      <c r="S275" s="63">
        <f t="shared" si="63"/>
        <v>5.6915099999999939</v>
      </c>
      <c r="T275" s="63">
        <f t="shared" si="64"/>
        <v>5.691510000000001</v>
      </c>
      <c r="V275" s="70">
        <f t="shared" si="55"/>
        <v>0</v>
      </c>
      <c r="W275" s="70">
        <f t="shared" si="56"/>
        <v>3.0999999999981043E-4</v>
      </c>
      <c r="X275" s="70">
        <f t="shared" si="57"/>
        <v>-6.5999999999633019E-4</v>
      </c>
      <c r="Y275" s="70">
        <f t="shared" si="58"/>
        <v>6.7000000000660975E-4</v>
      </c>
      <c r="Z275" s="70">
        <f t="shared" si="59"/>
        <v>6.7000000000660975E-4</v>
      </c>
      <c r="AA275" s="70">
        <f t="shared" si="60"/>
        <v>6.5999999999633019E-4</v>
      </c>
    </row>
    <row r="276" spans="1:27">
      <c r="A276" s="15" t="str">
        <f t="shared" si="51"/>
        <v>AboveG_2011-2015_25-44_Persons_Denbighshire</v>
      </c>
      <c r="B276" s="15" t="str">
        <f t="shared" si="52"/>
        <v>Denbighshire_25-44_Persons</v>
      </c>
      <c r="C276" s="15" t="s">
        <v>3</v>
      </c>
      <c r="D276" s="15" t="s">
        <v>49</v>
      </c>
      <c r="E276" s="15" t="s">
        <v>117</v>
      </c>
      <c r="F276" s="15" t="s">
        <v>77</v>
      </c>
      <c r="G276" s="63">
        <f>IFERROR(VLOOKUP($B276,'Data above guide'!$A$6:$I$61,G$1,FALSE),IFERROR(VLOOKUP($B276,'Data above guide'!$O$6:$W$33,G$1,FALSE),IFERROR(VLOOKUP($B276,'Data above guide'!$AB$6:$AJ$181,G$1,FALSE),IFERROR(VLOOKUP($B276,'Data above guide'!$AP$6:$AX$93,G$1,FALSE),IFERROR(VLOOKUP($B276,'Data above guide'!$BC$6:$BK$13,G$1,FALSE),VLOOKUP($B276,'Data above guide'!$BP$6:$BX$9,G$1,FALSE))))))*100</f>
        <v>47.985340000000001</v>
      </c>
      <c r="H276" s="63">
        <f>IFERROR(VLOOKUP($B276,'Data above guide'!$A$6:$I$61,H$1,FALSE),IFERROR(VLOOKUP($B276,'Data above guide'!$O$6:$W$33,H$1,FALSE),IFERROR(VLOOKUP($B276,'Data above guide'!$AB$6:$AJ$181,H$1,FALSE),IFERROR(VLOOKUP($B276,'Data above guide'!$AP$6:$AX$93,H$1,FALSE),IFERROR(VLOOKUP($B276,'Data above guide'!$BC$6:$BK$13,H$1,FALSE),VLOOKUP($B276,'Data above guide'!$BP$6:$BX$9,H$1,FALSE))))))*100</f>
        <v>1.9520699999999997</v>
      </c>
      <c r="I276" s="63">
        <f>IFERROR(VLOOKUP($B276,'Data above guide'!$A$6:$I$61,I$1,FALSE),IFERROR(VLOOKUP($B276,'Data above guide'!$O$6:$W$33,I$1,FALSE),IFERROR(VLOOKUP($B276,'Data above guide'!$AB$6:$AJ$181,I$1,FALSE),IFERROR(VLOOKUP($B276,'Data above guide'!$AP$6:$AX$93,I$1,FALSE),IFERROR(VLOOKUP($B276,'Data above guide'!$BC$6:$BK$13,I$1,FALSE),VLOOKUP($B276,'Data above guide'!$BP$6:$BX$9,I$1,FALSE))))))*100</f>
        <v>44.159239999999997</v>
      </c>
      <c r="J276" s="63">
        <f>IFERROR(VLOOKUP($B276,'Data above guide'!$A$6:$I$61,J$1,FALSE),IFERROR(VLOOKUP($B276,'Data above guide'!$O$6:$W$33,J$1,FALSE),IFERROR(VLOOKUP($B276,'Data above guide'!$AB$6:$AJ$181,J$1,FALSE),IFERROR(VLOOKUP($B276,'Data above guide'!$AP$6:$AX$93,J$1,FALSE),IFERROR(VLOOKUP($B276,'Data above guide'!$BC$6:$BK$13,J$1,FALSE),VLOOKUP($B276,'Data above guide'!$BP$6:$BX$9,J$1,FALSE))))))*100</f>
        <v>51.811439999999997</v>
      </c>
      <c r="K276" s="63">
        <f t="shared" si="53"/>
        <v>3.8260999999999967</v>
      </c>
      <c r="L276" s="63">
        <f t="shared" si="54"/>
        <v>3.8261000000000038</v>
      </c>
      <c r="O276" s="63">
        <f>'Data above guide'!AU114*100</f>
        <v>47.985340000000001</v>
      </c>
      <c r="P276" s="63">
        <f>'Data above guide'!AV114*100</f>
        <v>1.9518600000000002</v>
      </c>
      <c r="Q276" s="63">
        <f>'Data above guide'!AW114*100</f>
        <v>44.159690000000005</v>
      </c>
      <c r="R276" s="63">
        <f>'Data above guide'!AX114*100</f>
        <v>51.810990000000004</v>
      </c>
      <c r="S276" s="63">
        <f t="shared" si="63"/>
        <v>3.8256500000000031</v>
      </c>
      <c r="T276" s="63">
        <f t="shared" si="64"/>
        <v>3.825649999999996</v>
      </c>
      <c r="V276" s="70">
        <f t="shared" si="55"/>
        <v>0</v>
      </c>
      <c r="W276" s="70">
        <f t="shared" si="56"/>
        <v>2.099999999995994E-4</v>
      </c>
      <c r="X276" s="70">
        <f t="shared" si="57"/>
        <v>-4.5000000000783302E-4</v>
      </c>
      <c r="Y276" s="70">
        <f t="shared" si="58"/>
        <v>4.4999999999362217E-4</v>
      </c>
      <c r="Z276" s="70">
        <f t="shared" si="59"/>
        <v>4.4999999999362217E-4</v>
      </c>
      <c r="AA276" s="70">
        <f t="shared" si="60"/>
        <v>4.5000000000783302E-4</v>
      </c>
    </row>
    <row r="277" spans="1:27">
      <c r="A277" s="15" t="str">
        <f t="shared" si="51"/>
        <v>AboveG_2011-2015_45-64_Persons_Denbighshire</v>
      </c>
      <c r="B277" s="15" t="str">
        <f t="shared" si="52"/>
        <v>Denbighshire_45-64_Persons</v>
      </c>
      <c r="C277" s="15" t="s">
        <v>3</v>
      </c>
      <c r="D277" s="15" t="s">
        <v>50</v>
      </c>
      <c r="E277" s="15" t="s">
        <v>117</v>
      </c>
      <c r="F277" s="15" t="s">
        <v>77</v>
      </c>
      <c r="G277" s="63">
        <f>IFERROR(VLOOKUP($B277,'Data above guide'!$A$6:$I$61,G$1,FALSE),IFERROR(VLOOKUP($B277,'Data above guide'!$O$6:$W$33,G$1,FALSE),IFERROR(VLOOKUP($B277,'Data above guide'!$AB$6:$AJ$181,G$1,FALSE),IFERROR(VLOOKUP($B277,'Data above guide'!$AP$6:$AX$93,G$1,FALSE),IFERROR(VLOOKUP($B277,'Data above guide'!$BC$6:$BK$13,G$1,FALSE),VLOOKUP($B277,'Data above guide'!$BP$6:$BX$9,G$1,FALSE))))))*100</f>
        <v>49.025379999999998</v>
      </c>
      <c r="H277" s="63">
        <f>IFERROR(VLOOKUP($B277,'Data above guide'!$A$6:$I$61,H$1,FALSE),IFERROR(VLOOKUP($B277,'Data above guide'!$O$6:$W$33,H$1,FALSE),IFERROR(VLOOKUP($B277,'Data above guide'!$AB$6:$AJ$181,H$1,FALSE),IFERROR(VLOOKUP($B277,'Data above guide'!$AP$6:$AX$93,H$1,FALSE),IFERROR(VLOOKUP($B277,'Data above guide'!$BC$6:$BK$13,H$1,FALSE),VLOOKUP($B277,'Data above guide'!$BP$6:$BX$9,H$1,FALSE))))))*100</f>
        <v>1.6709600000000002</v>
      </c>
      <c r="I277" s="63">
        <f>IFERROR(VLOOKUP($B277,'Data above guide'!$A$6:$I$61,I$1,FALSE),IFERROR(VLOOKUP($B277,'Data above guide'!$O$6:$W$33,I$1,FALSE),IFERROR(VLOOKUP($B277,'Data above guide'!$AB$6:$AJ$181,I$1,FALSE),IFERROR(VLOOKUP($B277,'Data above guide'!$AP$6:$AX$93,I$1,FALSE),IFERROR(VLOOKUP($B277,'Data above guide'!$BC$6:$BK$13,I$1,FALSE),VLOOKUP($B277,'Data above guide'!$BP$6:$BX$9,I$1,FALSE))))))*100</f>
        <v>45.75027</v>
      </c>
      <c r="J277" s="63">
        <f>IFERROR(VLOOKUP($B277,'Data above guide'!$A$6:$I$61,J$1,FALSE),IFERROR(VLOOKUP($B277,'Data above guide'!$O$6:$W$33,J$1,FALSE),IFERROR(VLOOKUP($B277,'Data above guide'!$AB$6:$AJ$181,J$1,FALSE),IFERROR(VLOOKUP($B277,'Data above guide'!$AP$6:$AX$93,J$1,FALSE),IFERROR(VLOOKUP($B277,'Data above guide'!$BC$6:$BK$13,J$1,FALSE),VLOOKUP($B277,'Data above guide'!$BP$6:$BX$9,J$1,FALSE))))))*100</f>
        <v>52.300500000000007</v>
      </c>
      <c r="K277" s="63">
        <f t="shared" si="53"/>
        <v>3.2751200000000082</v>
      </c>
      <c r="L277" s="63">
        <f t="shared" si="54"/>
        <v>3.275109999999998</v>
      </c>
      <c r="O277" s="63">
        <f>'Data above guide'!AU115*100</f>
        <v>49.025379999999998</v>
      </c>
      <c r="P277" s="63">
        <f>'Data above guide'!AV115*100</f>
        <v>1.6707799999999999</v>
      </c>
      <c r="Q277" s="63">
        <f>'Data above guide'!AW115*100</f>
        <v>45.75065</v>
      </c>
      <c r="R277" s="63">
        <f>'Data above guide'!AX115*100</f>
        <v>52.300109999999997</v>
      </c>
      <c r="S277" s="63">
        <f t="shared" si="63"/>
        <v>3.2747299999999981</v>
      </c>
      <c r="T277" s="63">
        <f t="shared" si="64"/>
        <v>3.2747299999999981</v>
      </c>
      <c r="V277" s="70">
        <f t="shared" si="55"/>
        <v>0</v>
      </c>
      <c r="W277" s="70">
        <f t="shared" si="56"/>
        <v>1.8000000000029104E-4</v>
      </c>
      <c r="X277" s="70">
        <f t="shared" si="57"/>
        <v>-3.7999999999982492E-4</v>
      </c>
      <c r="Y277" s="70">
        <f t="shared" si="58"/>
        <v>3.9000000001010449E-4</v>
      </c>
      <c r="Z277" s="70">
        <f t="shared" si="59"/>
        <v>3.9000000001010449E-4</v>
      </c>
      <c r="AA277" s="70">
        <f t="shared" si="60"/>
        <v>3.7999999999982492E-4</v>
      </c>
    </row>
    <row r="278" spans="1:27">
      <c r="A278" s="15" t="str">
        <f t="shared" si="51"/>
        <v>AboveG_2011-2015_65+_Persons_Denbighshire</v>
      </c>
      <c r="B278" s="15" t="str">
        <f t="shared" si="52"/>
        <v>Denbighshire_65+_Persons</v>
      </c>
      <c r="C278" s="15" t="s">
        <v>3</v>
      </c>
      <c r="D278" s="15" t="s">
        <v>43</v>
      </c>
      <c r="E278" s="15" t="s">
        <v>117</v>
      </c>
      <c r="F278" s="15" t="s">
        <v>77</v>
      </c>
      <c r="G278" s="63">
        <f>IFERROR(VLOOKUP($B278,'Data above guide'!$A$6:$I$61,G$1,FALSE),IFERROR(VLOOKUP($B278,'Data above guide'!$O$6:$W$33,G$1,FALSE),IFERROR(VLOOKUP($B278,'Data above guide'!$AB$6:$AJ$181,G$1,FALSE),IFERROR(VLOOKUP($B278,'Data above guide'!$AP$6:$AX$93,G$1,FALSE),IFERROR(VLOOKUP($B278,'Data above guide'!$BC$6:$BK$13,G$1,FALSE),VLOOKUP($B278,'Data above guide'!$BP$6:$BX$9,G$1,FALSE))))))*100</f>
        <v>23.631930000000001</v>
      </c>
      <c r="H278" s="63">
        <f>IFERROR(VLOOKUP($B278,'Data above guide'!$A$6:$I$61,H$1,FALSE),IFERROR(VLOOKUP($B278,'Data above guide'!$O$6:$W$33,H$1,FALSE),IFERROR(VLOOKUP($B278,'Data above guide'!$AB$6:$AJ$181,H$1,FALSE),IFERROR(VLOOKUP($B278,'Data above guide'!$AP$6:$AX$93,H$1,FALSE),IFERROR(VLOOKUP($B278,'Data above guide'!$BC$6:$BK$13,H$1,FALSE),VLOOKUP($B278,'Data above guide'!$BP$6:$BX$9,H$1,FALSE))))))*100</f>
        <v>1.4781300000000002</v>
      </c>
      <c r="I278" s="63">
        <f>IFERROR(VLOOKUP($B278,'Data above guide'!$A$6:$I$61,I$1,FALSE),IFERROR(VLOOKUP($B278,'Data above guide'!$O$6:$W$33,I$1,FALSE),IFERROR(VLOOKUP($B278,'Data above guide'!$AB$6:$AJ$181,I$1,FALSE),IFERROR(VLOOKUP($B278,'Data above guide'!$AP$6:$AX$93,I$1,FALSE),IFERROR(VLOOKUP($B278,'Data above guide'!$BC$6:$BK$13,I$1,FALSE),VLOOKUP($B278,'Data above guide'!$BP$6:$BX$9,I$1,FALSE))))))*100</f>
        <v>20.734749999999998</v>
      </c>
      <c r="J278" s="63">
        <f>IFERROR(VLOOKUP($B278,'Data above guide'!$A$6:$I$61,J$1,FALSE),IFERROR(VLOOKUP($B278,'Data above guide'!$O$6:$W$33,J$1,FALSE),IFERROR(VLOOKUP($B278,'Data above guide'!$AB$6:$AJ$181,J$1,FALSE),IFERROR(VLOOKUP($B278,'Data above guide'!$AP$6:$AX$93,J$1,FALSE),IFERROR(VLOOKUP($B278,'Data above guide'!$BC$6:$BK$13,J$1,FALSE),VLOOKUP($B278,'Data above guide'!$BP$6:$BX$9,J$1,FALSE))))))*100</f>
        <v>26.5291</v>
      </c>
      <c r="K278" s="63">
        <f t="shared" si="53"/>
        <v>2.8971699999999991</v>
      </c>
      <c r="L278" s="63">
        <f t="shared" si="54"/>
        <v>2.8971800000000023</v>
      </c>
      <c r="O278" s="63">
        <f>'Data above guide'!AU116*100</f>
        <v>23.631930000000001</v>
      </c>
      <c r="P278" s="63">
        <f>'Data above guide'!AV116*100</f>
        <v>1.4779799999999998</v>
      </c>
      <c r="Q278" s="63">
        <f>'Data above guide'!AW116*100</f>
        <v>20.73509</v>
      </c>
      <c r="R278" s="63">
        <f>'Data above guide'!AX116*100</f>
        <v>26.528770000000002</v>
      </c>
      <c r="S278" s="63">
        <f t="shared" si="63"/>
        <v>2.896840000000001</v>
      </c>
      <c r="T278" s="63">
        <f t="shared" si="64"/>
        <v>2.896840000000001</v>
      </c>
      <c r="V278" s="70">
        <f t="shared" si="55"/>
        <v>0</v>
      </c>
      <c r="W278" s="70">
        <f t="shared" si="56"/>
        <v>1.5000000000031655E-4</v>
      </c>
      <c r="X278" s="70">
        <f t="shared" si="57"/>
        <v>-3.4000000000133923E-4</v>
      </c>
      <c r="Y278" s="70">
        <f t="shared" si="58"/>
        <v>3.2999999999816509E-4</v>
      </c>
      <c r="Z278" s="70">
        <f t="shared" si="59"/>
        <v>3.2999999999816509E-4</v>
      </c>
      <c r="AA278" s="70">
        <f t="shared" si="60"/>
        <v>3.4000000000133923E-4</v>
      </c>
    </row>
    <row r="279" spans="1:27">
      <c r="A279" s="15" t="str">
        <f t="shared" si="51"/>
        <v>AboveG_2011-2015_16-24_Persons_Flintshire</v>
      </c>
      <c r="B279" s="15" t="str">
        <f t="shared" si="52"/>
        <v>Flintshire_16-24_Persons</v>
      </c>
      <c r="C279" s="15" t="s">
        <v>4</v>
      </c>
      <c r="D279" s="15" t="s">
        <v>48</v>
      </c>
      <c r="E279" s="15" t="s">
        <v>117</v>
      </c>
      <c r="F279" s="15" t="s">
        <v>77</v>
      </c>
      <c r="G279" s="63">
        <f>IFERROR(VLOOKUP($B279,'Data above guide'!$A$6:$I$61,G$1,FALSE),IFERROR(VLOOKUP($B279,'Data above guide'!$O$6:$W$33,G$1,FALSE),IFERROR(VLOOKUP($B279,'Data above guide'!$AB$6:$AJ$181,G$1,FALSE),IFERROR(VLOOKUP($B279,'Data above guide'!$AP$6:$AX$93,G$1,FALSE),IFERROR(VLOOKUP($B279,'Data above guide'!$BC$6:$BK$13,G$1,FALSE),VLOOKUP($B279,'Data above guide'!$BP$6:$BX$9,G$1,FALSE))))))*100</f>
        <v>38.173749999999998</v>
      </c>
      <c r="H279" s="63">
        <f>IFERROR(VLOOKUP($B279,'Data above guide'!$A$6:$I$61,H$1,FALSE),IFERROR(VLOOKUP($B279,'Data above guide'!$O$6:$W$33,H$1,FALSE),IFERROR(VLOOKUP($B279,'Data above guide'!$AB$6:$AJ$181,H$1,FALSE),IFERROR(VLOOKUP($B279,'Data above guide'!$AP$6:$AX$93,H$1,FALSE),IFERROR(VLOOKUP($B279,'Data above guide'!$BC$6:$BK$13,H$1,FALSE),VLOOKUP($B279,'Data above guide'!$BP$6:$BX$9,H$1,FALSE))))))*100</f>
        <v>2.7784499999999999</v>
      </c>
      <c r="I279" s="63">
        <f>IFERROR(VLOOKUP($B279,'Data above guide'!$A$6:$I$61,I$1,FALSE),IFERROR(VLOOKUP($B279,'Data above guide'!$O$6:$W$33,I$1,FALSE),IFERROR(VLOOKUP($B279,'Data above guide'!$AB$6:$AJ$181,I$1,FALSE),IFERROR(VLOOKUP($B279,'Data above guide'!$AP$6:$AX$93,I$1,FALSE),IFERROR(VLOOKUP($B279,'Data above guide'!$BC$6:$BK$13,I$1,FALSE),VLOOKUP($B279,'Data above guide'!$BP$6:$BX$9,I$1,FALSE))))))*100</f>
        <v>32.727930000000001</v>
      </c>
      <c r="J279" s="63">
        <f>IFERROR(VLOOKUP($B279,'Data above guide'!$A$6:$I$61,J$1,FALSE),IFERROR(VLOOKUP($B279,'Data above guide'!$O$6:$W$33,J$1,FALSE),IFERROR(VLOOKUP($B279,'Data above guide'!$AB$6:$AJ$181,J$1,FALSE),IFERROR(VLOOKUP($B279,'Data above guide'!$AP$6:$AX$93,J$1,FALSE),IFERROR(VLOOKUP($B279,'Data above guide'!$BC$6:$BK$13,J$1,FALSE),VLOOKUP($B279,'Data above guide'!$BP$6:$BX$9,J$1,FALSE))))))*100</f>
        <v>43.619579999999999</v>
      </c>
      <c r="K279" s="63">
        <f t="shared" si="53"/>
        <v>5.4458300000000008</v>
      </c>
      <c r="L279" s="63">
        <f t="shared" si="54"/>
        <v>5.4458199999999977</v>
      </c>
      <c r="O279" s="63">
        <f>'Data above guide'!AU117*100</f>
        <v>38.173749999999998</v>
      </c>
      <c r="P279" s="63">
        <f>'Data above guide'!AV117*100</f>
        <v>2.7781600000000002</v>
      </c>
      <c r="Q279" s="63">
        <f>'Data above guide'!AW117*100</f>
        <v>32.728570000000005</v>
      </c>
      <c r="R279" s="63">
        <f>'Data above guide'!AX117*100</f>
        <v>43.618940000000002</v>
      </c>
      <c r="S279" s="63">
        <f t="shared" si="63"/>
        <v>5.4451900000000037</v>
      </c>
      <c r="T279" s="63">
        <f t="shared" si="64"/>
        <v>5.4451799999999935</v>
      </c>
      <c r="V279" s="70">
        <f t="shared" si="55"/>
        <v>0</v>
      </c>
      <c r="W279" s="70">
        <f t="shared" si="56"/>
        <v>2.899999999996794E-4</v>
      </c>
      <c r="X279" s="70">
        <f t="shared" si="57"/>
        <v>-6.4000000000419277E-4</v>
      </c>
      <c r="Y279" s="70">
        <f t="shared" si="58"/>
        <v>6.3999999999708734E-4</v>
      </c>
      <c r="Z279" s="70">
        <f t="shared" si="59"/>
        <v>6.3999999999708734E-4</v>
      </c>
      <c r="AA279" s="70">
        <f t="shared" si="60"/>
        <v>6.4000000000419277E-4</v>
      </c>
    </row>
    <row r="280" spans="1:27">
      <c r="A280" s="15" t="str">
        <f t="shared" si="51"/>
        <v>AboveG_2011-2015_25-44_Persons_Flintshire</v>
      </c>
      <c r="B280" s="15" t="str">
        <f t="shared" si="52"/>
        <v>Flintshire_25-44_Persons</v>
      </c>
      <c r="C280" s="15" t="s">
        <v>4</v>
      </c>
      <c r="D280" s="15" t="s">
        <v>49</v>
      </c>
      <c r="E280" s="15" t="s">
        <v>117</v>
      </c>
      <c r="F280" s="15" t="s">
        <v>77</v>
      </c>
      <c r="G280" s="63">
        <f>IFERROR(VLOOKUP($B280,'Data above guide'!$A$6:$I$61,G$1,FALSE),IFERROR(VLOOKUP($B280,'Data above guide'!$O$6:$W$33,G$1,FALSE),IFERROR(VLOOKUP($B280,'Data above guide'!$AB$6:$AJ$181,G$1,FALSE),IFERROR(VLOOKUP($B280,'Data above guide'!$AP$6:$AX$93,G$1,FALSE),IFERROR(VLOOKUP($B280,'Data above guide'!$BC$6:$BK$13,G$1,FALSE),VLOOKUP($B280,'Data above guide'!$BP$6:$BX$9,G$1,FALSE))))))*100</f>
        <v>51.758559999999996</v>
      </c>
      <c r="H280" s="63">
        <f>IFERROR(VLOOKUP($B280,'Data above guide'!$A$6:$I$61,H$1,FALSE),IFERROR(VLOOKUP($B280,'Data above guide'!$O$6:$W$33,H$1,FALSE),IFERROR(VLOOKUP($B280,'Data above guide'!$AB$6:$AJ$181,H$1,FALSE),IFERROR(VLOOKUP($B280,'Data above guide'!$AP$6:$AX$93,H$1,FALSE),IFERROR(VLOOKUP($B280,'Data above guide'!$BC$6:$BK$13,H$1,FALSE),VLOOKUP($B280,'Data above guide'!$BP$6:$BX$9,H$1,FALSE))))))*100</f>
        <v>1.8962799999999997</v>
      </c>
      <c r="I280" s="63">
        <f>IFERROR(VLOOKUP($B280,'Data above guide'!$A$6:$I$61,I$1,FALSE),IFERROR(VLOOKUP($B280,'Data above guide'!$O$6:$W$33,I$1,FALSE),IFERROR(VLOOKUP($B280,'Data above guide'!$AB$6:$AJ$181,I$1,FALSE),IFERROR(VLOOKUP($B280,'Data above guide'!$AP$6:$AX$93,I$1,FALSE),IFERROR(VLOOKUP($B280,'Data above guide'!$BC$6:$BK$13,I$1,FALSE),VLOOKUP($B280,'Data above guide'!$BP$6:$BX$9,I$1,FALSE))))))*100</f>
        <v>48.041809999999998</v>
      </c>
      <c r="J280" s="63">
        <f>IFERROR(VLOOKUP($B280,'Data above guide'!$A$6:$I$61,J$1,FALSE),IFERROR(VLOOKUP($B280,'Data above guide'!$O$6:$W$33,J$1,FALSE),IFERROR(VLOOKUP($B280,'Data above guide'!$AB$6:$AJ$181,J$1,FALSE),IFERROR(VLOOKUP($B280,'Data above guide'!$AP$6:$AX$93,J$1,FALSE),IFERROR(VLOOKUP($B280,'Data above guide'!$BC$6:$BK$13,J$1,FALSE),VLOOKUP($B280,'Data above guide'!$BP$6:$BX$9,J$1,FALSE))))))*100</f>
        <v>55.47531</v>
      </c>
      <c r="K280" s="63">
        <f t="shared" si="53"/>
        <v>3.7167500000000047</v>
      </c>
      <c r="L280" s="63">
        <f t="shared" si="54"/>
        <v>3.7167499999999976</v>
      </c>
      <c r="O280" s="63">
        <f>'Data above guide'!AU118*100</f>
        <v>51.758559999999996</v>
      </c>
      <c r="P280" s="63">
        <f>'Data above guide'!AV118*100</f>
        <v>1.89608</v>
      </c>
      <c r="Q280" s="63">
        <f>'Data above guide'!AW118*100</f>
        <v>48.042249999999996</v>
      </c>
      <c r="R280" s="63">
        <f>'Data above guide'!AX118*100</f>
        <v>55.474869999999996</v>
      </c>
      <c r="S280" s="63">
        <f t="shared" si="63"/>
        <v>3.71631</v>
      </c>
      <c r="T280" s="63">
        <f t="shared" si="64"/>
        <v>3.71631</v>
      </c>
      <c r="V280" s="70">
        <f t="shared" si="55"/>
        <v>0</v>
      </c>
      <c r="W280" s="70">
        <f t="shared" si="56"/>
        <v>1.9999999999975593E-4</v>
      </c>
      <c r="X280" s="70">
        <f t="shared" si="57"/>
        <v>-4.3999999999755346E-4</v>
      </c>
      <c r="Y280" s="70">
        <f t="shared" si="58"/>
        <v>4.4000000000465889E-4</v>
      </c>
      <c r="Z280" s="70">
        <f t="shared" si="59"/>
        <v>4.4000000000465889E-4</v>
      </c>
      <c r="AA280" s="70">
        <f t="shared" si="60"/>
        <v>4.3999999999755346E-4</v>
      </c>
    </row>
    <row r="281" spans="1:27">
      <c r="A281" s="15" t="str">
        <f t="shared" si="51"/>
        <v>AboveG_2011-2015_45-64_Persons_Flintshire</v>
      </c>
      <c r="B281" s="15" t="str">
        <f t="shared" si="52"/>
        <v>Flintshire_45-64_Persons</v>
      </c>
      <c r="C281" s="15" t="s">
        <v>4</v>
      </c>
      <c r="D281" s="15" t="s">
        <v>50</v>
      </c>
      <c r="E281" s="15" t="s">
        <v>117</v>
      </c>
      <c r="F281" s="15" t="s">
        <v>77</v>
      </c>
      <c r="G281" s="63">
        <f>IFERROR(VLOOKUP($B281,'Data above guide'!$A$6:$I$61,G$1,FALSE),IFERROR(VLOOKUP($B281,'Data above guide'!$O$6:$W$33,G$1,FALSE),IFERROR(VLOOKUP($B281,'Data above guide'!$AB$6:$AJ$181,G$1,FALSE),IFERROR(VLOOKUP($B281,'Data above guide'!$AP$6:$AX$93,G$1,FALSE),IFERROR(VLOOKUP($B281,'Data above guide'!$BC$6:$BK$13,G$1,FALSE),VLOOKUP($B281,'Data above guide'!$BP$6:$BX$9,G$1,FALSE))))))*100</f>
        <v>51.082720000000002</v>
      </c>
      <c r="H281" s="63">
        <f>IFERROR(VLOOKUP($B281,'Data above guide'!$A$6:$I$61,H$1,FALSE),IFERROR(VLOOKUP($B281,'Data above guide'!$O$6:$W$33,H$1,FALSE),IFERROR(VLOOKUP($B281,'Data above guide'!$AB$6:$AJ$181,H$1,FALSE),IFERROR(VLOOKUP($B281,'Data above guide'!$AP$6:$AX$93,H$1,FALSE),IFERROR(VLOOKUP($B281,'Data above guide'!$BC$6:$BK$13,H$1,FALSE),VLOOKUP($B281,'Data above guide'!$BP$6:$BX$9,H$1,FALSE))))))*100</f>
        <v>1.6884300000000001</v>
      </c>
      <c r="I281" s="63">
        <f>IFERROR(VLOOKUP($B281,'Data above guide'!$A$6:$I$61,I$1,FALSE),IFERROR(VLOOKUP($B281,'Data above guide'!$O$6:$W$33,I$1,FALSE),IFERROR(VLOOKUP($B281,'Data above guide'!$AB$6:$AJ$181,I$1,FALSE),IFERROR(VLOOKUP($B281,'Data above guide'!$AP$6:$AX$93,I$1,FALSE),IFERROR(VLOOKUP($B281,'Data above guide'!$BC$6:$BK$13,I$1,FALSE),VLOOKUP($B281,'Data above guide'!$BP$6:$BX$9,I$1,FALSE))))))*100</f>
        <v>47.773359999999997</v>
      </c>
      <c r="J281" s="63">
        <f>IFERROR(VLOOKUP($B281,'Data above guide'!$A$6:$I$61,J$1,FALSE),IFERROR(VLOOKUP($B281,'Data above guide'!$O$6:$W$33,J$1,FALSE),IFERROR(VLOOKUP($B281,'Data above guide'!$AB$6:$AJ$181,J$1,FALSE),IFERROR(VLOOKUP($B281,'Data above guide'!$AP$6:$AX$93,J$1,FALSE),IFERROR(VLOOKUP($B281,'Data above guide'!$BC$6:$BK$13,J$1,FALSE),VLOOKUP($B281,'Data above guide'!$BP$6:$BX$9,J$1,FALSE))))))*100</f>
        <v>54.392070000000004</v>
      </c>
      <c r="K281" s="63">
        <f t="shared" si="53"/>
        <v>3.309350000000002</v>
      </c>
      <c r="L281" s="63">
        <f t="shared" si="54"/>
        <v>3.3093600000000052</v>
      </c>
      <c r="O281" s="63">
        <f>'Data above guide'!AU119*100</f>
        <v>51.082720000000002</v>
      </c>
      <c r="P281" s="63">
        <f>'Data above guide'!AV119*100</f>
        <v>1.6882500000000003</v>
      </c>
      <c r="Q281" s="63">
        <f>'Data above guide'!AW119*100</f>
        <v>47.77375</v>
      </c>
      <c r="R281" s="63">
        <f>'Data above guide'!AX119*100</f>
        <v>54.391680000000001</v>
      </c>
      <c r="S281" s="63">
        <f t="shared" si="63"/>
        <v>3.308959999999999</v>
      </c>
      <c r="T281" s="63">
        <f t="shared" si="64"/>
        <v>3.3089700000000022</v>
      </c>
      <c r="V281" s="70">
        <f t="shared" si="55"/>
        <v>0</v>
      </c>
      <c r="W281" s="70">
        <f t="shared" si="56"/>
        <v>1.7999999999984695E-4</v>
      </c>
      <c r="X281" s="70">
        <f t="shared" si="57"/>
        <v>-3.9000000000299906E-4</v>
      </c>
      <c r="Y281" s="70">
        <f t="shared" si="58"/>
        <v>3.9000000000299906E-4</v>
      </c>
      <c r="Z281" s="70">
        <f t="shared" si="59"/>
        <v>3.9000000000299906E-4</v>
      </c>
      <c r="AA281" s="70">
        <f t="shared" si="60"/>
        <v>3.9000000000299906E-4</v>
      </c>
    </row>
    <row r="282" spans="1:27">
      <c r="A282" s="15" t="str">
        <f t="shared" si="51"/>
        <v>AboveG_2011-2015_65+_Persons_Flintshire</v>
      </c>
      <c r="B282" s="15" t="str">
        <f t="shared" si="52"/>
        <v>Flintshire_65+_Persons</v>
      </c>
      <c r="C282" s="15" t="s">
        <v>4</v>
      </c>
      <c r="D282" s="15" t="s">
        <v>43</v>
      </c>
      <c r="E282" s="15" t="s">
        <v>117</v>
      </c>
      <c r="F282" s="15" t="s">
        <v>77</v>
      </c>
      <c r="G282" s="63">
        <f>IFERROR(VLOOKUP($B282,'Data above guide'!$A$6:$I$61,G$1,FALSE),IFERROR(VLOOKUP($B282,'Data above guide'!$O$6:$W$33,G$1,FALSE),IFERROR(VLOOKUP($B282,'Data above guide'!$AB$6:$AJ$181,G$1,FALSE),IFERROR(VLOOKUP($B282,'Data above guide'!$AP$6:$AX$93,G$1,FALSE),IFERROR(VLOOKUP($B282,'Data above guide'!$BC$6:$BK$13,G$1,FALSE),VLOOKUP($B282,'Data above guide'!$BP$6:$BX$9,G$1,FALSE))))))*100</f>
        <v>25.538129999999999</v>
      </c>
      <c r="H282" s="63">
        <f>IFERROR(VLOOKUP($B282,'Data above guide'!$A$6:$I$61,H$1,FALSE),IFERROR(VLOOKUP($B282,'Data above guide'!$O$6:$W$33,H$1,FALSE),IFERROR(VLOOKUP($B282,'Data above guide'!$AB$6:$AJ$181,H$1,FALSE),IFERROR(VLOOKUP($B282,'Data above guide'!$AP$6:$AX$93,H$1,FALSE),IFERROR(VLOOKUP($B282,'Data above guide'!$BC$6:$BK$13,H$1,FALSE),VLOOKUP($B282,'Data above guide'!$BP$6:$BX$9,H$1,FALSE))))))*100</f>
        <v>1.5971200000000001</v>
      </c>
      <c r="I282" s="63">
        <f>IFERROR(VLOOKUP($B282,'Data above guide'!$A$6:$I$61,I$1,FALSE),IFERROR(VLOOKUP($B282,'Data above guide'!$O$6:$W$33,I$1,FALSE),IFERROR(VLOOKUP($B282,'Data above guide'!$AB$6:$AJ$181,I$1,FALSE),IFERROR(VLOOKUP($B282,'Data above guide'!$AP$6:$AX$93,I$1,FALSE),IFERROR(VLOOKUP($B282,'Data above guide'!$BC$6:$BK$13,I$1,FALSE),VLOOKUP($B282,'Data above guide'!$BP$6:$BX$9,I$1,FALSE))))))*100</f>
        <v>22.40774</v>
      </c>
      <c r="J282" s="63">
        <f>IFERROR(VLOOKUP($B282,'Data above guide'!$A$6:$I$61,J$1,FALSE),IFERROR(VLOOKUP($B282,'Data above guide'!$O$6:$W$33,J$1,FALSE),IFERROR(VLOOKUP($B282,'Data above guide'!$AB$6:$AJ$181,J$1,FALSE),IFERROR(VLOOKUP($B282,'Data above guide'!$AP$6:$AX$93,J$1,FALSE),IFERROR(VLOOKUP($B282,'Data above guide'!$BC$6:$BK$13,J$1,FALSE),VLOOKUP($B282,'Data above guide'!$BP$6:$BX$9,J$1,FALSE))))))*100</f>
        <v>28.668519999999997</v>
      </c>
      <c r="K282" s="63">
        <f t="shared" si="53"/>
        <v>3.1303899999999985</v>
      </c>
      <c r="L282" s="63">
        <f t="shared" si="54"/>
        <v>3.1303899999999985</v>
      </c>
      <c r="O282" s="63">
        <f>'Data above guide'!AU120*100</f>
        <v>25.538129999999999</v>
      </c>
      <c r="P282" s="63">
        <f>'Data above guide'!AV120*100</f>
        <v>1.5969500000000001</v>
      </c>
      <c r="Q282" s="63">
        <f>'Data above guide'!AW120*100</f>
        <v>22.408110000000001</v>
      </c>
      <c r="R282" s="63">
        <f>'Data above guide'!AX120*100</f>
        <v>28.668149999999997</v>
      </c>
      <c r="S282" s="63">
        <f t="shared" si="63"/>
        <v>3.1300199999999982</v>
      </c>
      <c r="T282" s="63">
        <f t="shared" si="64"/>
        <v>3.1300199999999982</v>
      </c>
      <c r="V282" s="70">
        <f t="shared" si="55"/>
        <v>0</v>
      </c>
      <c r="W282" s="70">
        <f t="shared" si="56"/>
        <v>1.7000000000000348E-4</v>
      </c>
      <c r="X282" s="70">
        <f t="shared" si="57"/>
        <v>-3.700000000002035E-4</v>
      </c>
      <c r="Y282" s="70">
        <f t="shared" si="58"/>
        <v>3.700000000002035E-4</v>
      </c>
      <c r="Z282" s="70">
        <f t="shared" si="59"/>
        <v>3.700000000002035E-4</v>
      </c>
      <c r="AA282" s="70">
        <f t="shared" si="60"/>
        <v>3.700000000002035E-4</v>
      </c>
    </row>
    <row r="283" spans="1:27">
      <c r="A283" s="15" t="str">
        <f t="shared" si="51"/>
        <v>AboveG_2011-2015_16-24_Persons_Wrexham</v>
      </c>
      <c r="B283" s="15" t="str">
        <f t="shared" si="52"/>
        <v>Wrexham_16-24_Persons</v>
      </c>
      <c r="C283" s="15" t="s">
        <v>5</v>
      </c>
      <c r="D283" s="15" t="s">
        <v>48</v>
      </c>
      <c r="E283" s="15" t="s">
        <v>117</v>
      </c>
      <c r="F283" s="15" t="s">
        <v>77</v>
      </c>
      <c r="G283" s="63">
        <f>IFERROR(VLOOKUP($B283,'Data above guide'!$A$6:$I$61,G$1,FALSE),IFERROR(VLOOKUP($B283,'Data above guide'!$O$6:$W$33,G$1,FALSE),IFERROR(VLOOKUP($B283,'Data above guide'!$AB$6:$AJ$181,G$1,FALSE),IFERROR(VLOOKUP($B283,'Data above guide'!$AP$6:$AX$93,G$1,FALSE),IFERROR(VLOOKUP($B283,'Data above guide'!$BC$6:$BK$13,G$1,FALSE),VLOOKUP($B283,'Data above guide'!$BP$6:$BX$9,G$1,FALSE))))))*100</f>
        <v>36.754849999999998</v>
      </c>
      <c r="H283" s="63">
        <f>IFERROR(VLOOKUP($B283,'Data above guide'!$A$6:$I$61,H$1,FALSE),IFERROR(VLOOKUP($B283,'Data above guide'!$O$6:$W$33,H$1,FALSE),IFERROR(VLOOKUP($B283,'Data above guide'!$AB$6:$AJ$181,H$1,FALSE),IFERROR(VLOOKUP($B283,'Data above guide'!$AP$6:$AX$93,H$1,FALSE),IFERROR(VLOOKUP($B283,'Data above guide'!$BC$6:$BK$13,H$1,FALSE),VLOOKUP($B283,'Data above guide'!$BP$6:$BX$9,H$1,FALSE))))))*100</f>
        <v>2.7702500000000003</v>
      </c>
      <c r="I283" s="63">
        <f>IFERROR(VLOOKUP($B283,'Data above guide'!$A$6:$I$61,I$1,FALSE),IFERROR(VLOOKUP($B283,'Data above guide'!$O$6:$W$33,I$1,FALSE),IFERROR(VLOOKUP($B283,'Data above guide'!$AB$6:$AJ$181,I$1,FALSE),IFERROR(VLOOKUP($B283,'Data above guide'!$AP$6:$AX$93,I$1,FALSE),IFERROR(VLOOKUP($B283,'Data above guide'!$BC$6:$BK$13,I$1,FALSE),VLOOKUP($B283,'Data above guide'!$BP$6:$BX$9,I$1,FALSE))))))*100</f>
        <v>31.325099999999999</v>
      </c>
      <c r="J283" s="63">
        <f>IFERROR(VLOOKUP($B283,'Data above guide'!$A$6:$I$61,J$1,FALSE),IFERROR(VLOOKUP($B283,'Data above guide'!$O$6:$W$33,J$1,FALSE),IFERROR(VLOOKUP($B283,'Data above guide'!$AB$6:$AJ$181,J$1,FALSE),IFERROR(VLOOKUP($B283,'Data above guide'!$AP$6:$AX$93,J$1,FALSE),IFERROR(VLOOKUP($B283,'Data above guide'!$BC$6:$BK$13,J$1,FALSE),VLOOKUP($B283,'Data above guide'!$BP$6:$BX$9,J$1,FALSE))))))*100</f>
        <v>42.18459</v>
      </c>
      <c r="K283" s="63">
        <f t="shared" si="53"/>
        <v>5.4297400000000025</v>
      </c>
      <c r="L283" s="63">
        <f t="shared" si="54"/>
        <v>5.4297499999999985</v>
      </c>
      <c r="O283" s="63">
        <f>'Data above guide'!AU121*100</f>
        <v>36.754849999999998</v>
      </c>
      <c r="P283" s="63">
        <f>'Data above guide'!AV121*100</f>
        <v>2.7699499999999997</v>
      </c>
      <c r="Q283" s="63">
        <f>'Data above guide'!AW121*100</f>
        <v>31.325740000000003</v>
      </c>
      <c r="R283" s="63">
        <f>'Data above guide'!AX121*100</f>
        <v>42.183949999999996</v>
      </c>
      <c r="S283" s="63">
        <f t="shared" si="63"/>
        <v>5.4290999999999983</v>
      </c>
      <c r="T283" s="63">
        <f t="shared" si="64"/>
        <v>5.4291099999999943</v>
      </c>
      <c r="V283" s="70">
        <f t="shared" si="55"/>
        <v>0</v>
      </c>
      <c r="W283" s="70">
        <f t="shared" si="56"/>
        <v>3.0000000000063309E-4</v>
      </c>
      <c r="X283" s="70">
        <f t="shared" si="57"/>
        <v>-6.4000000000419277E-4</v>
      </c>
      <c r="Y283" s="70">
        <f t="shared" si="58"/>
        <v>6.4000000000419277E-4</v>
      </c>
      <c r="Z283" s="70">
        <f t="shared" si="59"/>
        <v>6.4000000000419277E-4</v>
      </c>
      <c r="AA283" s="70">
        <f t="shared" si="60"/>
        <v>6.4000000000419277E-4</v>
      </c>
    </row>
    <row r="284" spans="1:27">
      <c r="A284" s="15" t="str">
        <f t="shared" si="51"/>
        <v>AboveG_2011-2015_25-44_Persons_Wrexham</v>
      </c>
      <c r="B284" s="15" t="str">
        <f t="shared" si="52"/>
        <v>Wrexham_25-44_Persons</v>
      </c>
      <c r="C284" s="15" t="s">
        <v>5</v>
      </c>
      <c r="D284" s="15" t="s">
        <v>49</v>
      </c>
      <c r="E284" s="15" t="s">
        <v>117</v>
      </c>
      <c r="F284" s="15" t="s">
        <v>77</v>
      </c>
      <c r="G284" s="63">
        <f>IFERROR(VLOOKUP($B284,'Data above guide'!$A$6:$I$61,G$1,FALSE),IFERROR(VLOOKUP($B284,'Data above guide'!$O$6:$W$33,G$1,FALSE),IFERROR(VLOOKUP($B284,'Data above guide'!$AB$6:$AJ$181,G$1,FALSE),IFERROR(VLOOKUP($B284,'Data above guide'!$AP$6:$AX$93,G$1,FALSE),IFERROR(VLOOKUP($B284,'Data above guide'!$BC$6:$BK$13,G$1,FALSE),VLOOKUP($B284,'Data above guide'!$BP$6:$BX$9,G$1,FALSE))))))*100</f>
        <v>45.495570000000001</v>
      </c>
      <c r="H284" s="63">
        <f>IFERROR(VLOOKUP($B284,'Data above guide'!$A$6:$I$61,H$1,FALSE),IFERROR(VLOOKUP($B284,'Data above guide'!$O$6:$W$33,H$1,FALSE),IFERROR(VLOOKUP($B284,'Data above guide'!$AB$6:$AJ$181,H$1,FALSE),IFERROR(VLOOKUP($B284,'Data above guide'!$AP$6:$AX$93,H$1,FALSE),IFERROR(VLOOKUP($B284,'Data above guide'!$BC$6:$BK$13,H$1,FALSE),VLOOKUP($B284,'Data above guide'!$BP$6:$BX$9,H$1,FALSE))))))*100</f>
        <v>1.82575</v>
      </c>
      <c r="I284" s="63">
        <f>IFERROR(VLOOKUP($B284,'Data above guide'!$A$6:$I$61,I$1,FALSE),IFERROR(VLOOKUP($B284,'Data above guide'!$O$6:$W$33,I$1,FALSE),IFERROR(VLOOKUP($B284,'Data above guide'!$AB$6:$AJ$181,I$1,FALSE),IFERROR(VLOOKUP($B284,'Data above guide'!$AP$6:$AX$93,I$1,FALSE),IFERROR(VLOOKUP($B284,'Data above guide'!$BC$6:$BK$13,I$1,FALSE),VLOOKUP($B284,'Data above guide'!$BP$6:$BX$9,I$1,FALSE))))))*100</f>
        <v>41.917050000000003</v>
      </c>
      <c r="J284" s="63">
        <f>IFERROR(VLOOKUP($B284,'Data above guide'!$A$6:$I$61,J$1,FALSE),IFERROR(VLOOKUP($B284,'Data above guide'!$O$6:$W$33,J$1,FALSE),IFERROR(VLOOKUP($B284,'Data above guide'!$AB$6:$AJ$181,J$1,FALSE),IFERROR(VLOOKUP($B284,'Data above guide'!$AP$6:$AX$93,J$1,FALSE),IFERROR(VLOOKUP($B284,'Data above guide'!$BC$6:$BK$13,J$1,FALSE),VLOOKUP($B284,'Data above guide'!$BP$6:$BX$9,J$1,FALSE))))))*100</f>
        <v>49.074089999999998</v>
      </c>
      <c r="K284" s="63">
        <f t="shared" si="53"/>
        <v>3.5785199999999975</v>
      </c>
      <c r="L284" s="63">
        <f t="shared" si="54"/>
        <v>3.5785199999999975</v>
      </c>
      <c r="O284" s="63">
        <f>'Data above guide'!AU122*100</f>
        <v>45.495570000000001</v>
      </c>
      <c r="P284" s="63">
        <f>'Data above guide'!AV122*100</f>
        <v>1.8255600000000001</v>
      </c>
      <c r="Q284" s="63">
        <f>'Data above guide'!AW122*100</f>
        <v>41.917470000000002</v>
      </c>
      <c r="R284" s="63">
        <f>'Data above guide'!AX122*100</f>
        <v>49.073660000000004</v>
      </c>
      <c r="S284" s="63">
        <f t="shared" si="63"/>
        <v>3.5780900000000031</v>
      </c>
      <c r="T284" s="63">
        <f t="shared" si="64"/>
        <v>3.5780999999999992</v>
      </c>
      <c r="V284" s="70">
        <f t="shared" si="55"/>
        <v>0</v>
      </c>
      <c r="W284" s="70">
        <f t="shared" si="56"/>
        <v>1.8999999999991246E-4</v>
      </c>
      <c r="X284" s="70">
        <f t="shared" si="57"/>
        <v>-4.1999999999831061E-4</v>
      </c>
      <c r="Y284" s="70">
        <f t="shared" si="58"/>
        <v>4.2999999999437932E-4</v>
      </c>
      <c r="Z284" s="70">
        <f t="shared" si="59"/>
        <v>4.2999999999437932E-4</v>
      </c>
      <c r="AA284" s="70">
        <f t="shared" si="60"/>
        <v>4.1999999999831061E-4</v>
      </c>
    </row>
    <row r="285" spans="1:27">
      <c r="A285" s="15" t="str">
        <f t="shared" si="51"/>
        <v>AboveG_2011-2015_45-64_Persons_Wrexham</v>
      </c>
      <c r="B285" s="15" t="str">
        <f t="shared" si="52"/>
        <v>Wrexham_45-64_Persons</v>
      </c>
      <c r="C285" s="15" t="s">
        <v>5</v>
      </c>
      <c r="D285" s="15" t="s">
        <v>50</v>
      </c>
      <c r="E285" s="15" t="s">
        <v>117</v>
      </c>
      <c r="F285" s="15" t="s">
        <v>77</v>
      </c>
      <c r="G285" s="63">
        <f>IFERROR(VLOOKUP($B285,'Data above guide'!$A$6:$I$61,G$1,FALSE),IFERROR(VLOOKUP($B285,'Data above guide'!$O$6:$W$33,G$1,FALSE),IFERROR(VLOOKUP($B285,'Data above guide'!$AB$6:$AJ$181,G$1,FALSE),IFERROR(VLOOKUP($B285,'Data above guide'!$AP$6:$AX$93,G$1,FALSE),IFERROR(VLOOKUP($B285,'Data above guide'!$BC$6:$BK$13,G$1,FALSE),VLOOKUP($B285,'Data above guide'!$BP$6:$BX$9,G$1,FALSE))))))*100</f>
        <v>48.721969999999999</v>
      </c>
      <c r="H285" s="63">
        <f>IFERROR(VLOOKUP($B285,'Data above guide'!$A$6:$I$61,H$1,FALSE),IFERROR(VLOOKUP($B285,'Data above guide'!$O$6:$W$33,H$1,FALSE),IFERROR(VLOOKUP($B285,'Data above guide'!$AB$6:$AJ$181,H$1,FALSE),IFERROR(VLOOKUP($B285,'Data above guide'!$AP$6:$AX$93,H$1,FALSE),IFERROR(VLOOKUP($B285,'Data above guide'!$BC$6:$BK$13,H$1,FALSE),VLOOKUP($B285,'Data above guide'!$BP$6:$BX$9,H$1,FALSE))))))*100</f>
        <v>1.64652</v>
      </c>
      <c r="I285" s="63">
        <f>IFERROR(VLOOKUP($B285,'Data above guide'!$A$6:$I$61,I$1,FALSE),IFERROR(VLOOKUP($B285,'Data above guide'!$O$6:$W$33,I$1,FALSE),IFERROR(VLOOKUP($B285,'Data above guide'!$AB$6:$AJ$181,I$1,FALSE),IFERROR(VLOOKUP($B285,'Data above guide'!$AP$6:$AX$93,I$1,FALSE),IFERROR(VLOOKUP($B285,'Data above guide'!$BC$6:$BK$13,I$1,FALSE),VLOOKUP($B285,'Data above guide'!$BP$6:$BX$9,I$1,FALSE))))))*100</f>
        <v>45.494759999999999</v>
      </c>
      <c r="J285" s="63">
        <f>IFERROR(VLOOKUP($B285,'Data above guide'!$A$6:$I$61,J$1,FALSE),IFERROR(VLOOKUP($B285,'Data above guide'!$O$6:$W$33,J$1,FALSE),IFERROR(VLOOKUP($B285,'Data above guide'!$AB$6:$AJ$181,J$1,FALSE),IFERROR(VLOOKUP($B285,'Data above guide'!$AP$6:$AX$93,J$1,FALSE),IFERROR(VLOOKUP($B285,'Data above guide'!$BC$6:$BK$13,J$1,FALSE),VLOOKUP($B285,'Data above guide'!$BP$6:$BX$9,J$1,FALSE))))))*100</f>
        <v>51.949179999999998</v>
      </c>
      <c r="K285" s="63">
        <f t="shared" si="53"/>
        <v>3.2272099999999995</v>
      </c>
      <c r="L285" s="63">
        <f t="shared" si="54"/>
        <v>3.2272099999999995</v>
      </c>
      <c r="O285" s="63">
        <f>'Data above guide'!AU123*100</f>
        <v>48.721969999999999</v>
      </c>
      <c r="P285" s="63">
        <f>'Data above guide'!AV123*100</f>
        <v>1.6463399999999999</v>
      </c>
      <c r="Q285" s="63">
        <f>'Data above guide'!AW123*100</f>
        <v>45.495139999999999</v>
      </c>
      <c r="R285" s="63">
        <f>'Data above guide'!AX123*100</f>
        <v>51.948799999999991</v>
      </c>
      <c r="S285" s="63">
        <f t="shared" si="63"/>
        <v>3.2268299999999925</v>
      </c>
      <c r="T285" s="63">
        <f t="shared" si="64"/>
        <v>3.2268299999999996</v>
      </c>
      <c r="V285" s="70">
        <f t="shared" si="55"/>
        <v>0</v>
      </c>
      <c r="W285" s="70">
        <f t="shared" si="56"/>
        <v>1.8000000000006899E-4</v>
      </c>
      <c r="X285" s="70">
        <f t="shared" si="57"/>
        <v>-3.7999999999982492E-4</v>
      </c>
      <c r="Y285" s="70">
        <f t="shared" si="58"/>
        <v>3.8000000000693035E-4</v>
      </c>
      <c r="Z285" s="70">
        <f t="shared" si="59"/>
        <v>3.8000000000693035E-4</v>
      </c>
      <c r="AA285" s="70">
        <f t="shared" si="60"/>
        <v>3.7999999999982492E-4</v>
      </c>
    </row>
    <row r="286" spans="1:27">
      <c r="A286" s="15" t="str">
        <f t="shared" si="51"/>
        <v>AboveG_2011-2015_65+_Persons_Wrexham</v>
      </c>
      <c r="B286" s="15" t="str">
        <f t="shared" si="52"/>
        <v>Wrexham_65+_Persons</v>
      </c>
      <c r="C286" s="15" t="s">
        <v>5</v>
      </c>
      <c r="D286" s="15" t="s">
        <v>43</v>
      </c>
      <c r="E286" s="15" t="s">
        <v>117</v>
      </c>
      <c r="F286" s="15" t="s">
        <v>77</v>
      </c>
      <c r="G286" s="63">
        <f>IFERROR(VLOOKUP($B286,'Data above guide'!$A$6:$I$61,G$1,FALSE),IFERROR(VLOOKUP($B286,'Data above guide'!$O$6:$W$33,G$1,FALSE),IFERROR(VLOOKUP($B286,'Data above guide'!$AB$6:$AJ$181,G$1,FALSE),IFERROR(VLOOKUP($B286,'Data above guide'!$AP$6:$AX$93,G$1,FALSE),IFERROR(VLOOKUP($B286,'Data above guide'!$BC$6:$BK$13,G$1,FALSE),VLOOKUP($B286,'Data above guide'!$BP$6:$BX$9,G$1,FALSE))))))*100</f>
        <v>27.287749999999999</v>
      </c>
      <c r="H286" s="63">
        <f>IFERROR(VLOOKUP($B286,'Data above guide'!$A$6:$I$61,H$1,FALSE),IFERROR(VLOOKUP($B286,'Data above guide'!$O$6:$W$33,H$1,FALSE),IFERROR(VLOOKUP($B286,'Data above guide'!$AB$6:$AJ$181,H$1,FALSE),IFERROR(VLOOKUP($B286,'Data above guide'!$AP$6:$AX$93,H$1,FALSE),IFERROR(VLOOKUP($B286,'Data above guide'!$BC$6:$BK$13,H$1,FALSE),VLOOKUP($B286,'Data above guide'!$BP$6:$BX$9,H$1,FALSE))))))*100</f>
        <v>1.6631799999999999</v>
      </c>
      <c r="I286" s="63">
        <f>IFERROR(VLOOKUP($B286,'Data above guide'!$A$6:$I$61,I$1,FALSE),IFERROR(VLOOKUP($B286,'Data above guide'!$O$6:$W$33,I$1,FALSE),IFERROR(VLOOKUP($B286,'Data above guide'!$AB$6:$AJ$181,I$1,FALSE),IFERROR(VLOOKUP($B286,'Data above guide'!$AP$6:$AX$93,I$1,FALSE),IFERROR(VLOOKUP($B286,'Data above guide'!$BC$6:$BK$13,I$1,FALSE),VLOOKUP($B286,'Data above guide'!$BP$6:$BX$9,I$1,FALSE))))))*100</f>
        <v>24.027889999999999</v>
      </c>
      <c r="J286" s="63">
        <f>IFERROR(VLOOKUP($B286,'Data above guide'!$A$6:$I$61,J$1,FALSE),IFERROR(VLOOKUP($B286,'Data above guide'!$O$6:$W$33,J$1,FALSE),IFERROR(VLOOKUP($B286,'Data above guide'!$AB$6:$AJ$181,J$1,FALSE),IFERROR(VLOOKUP($B286,'Data above guide'!$AP$6:$AX$93,J$1,FALSE),IFERROR(VLOOKUP($B286,'Data above guide'!$BC$6:$BK$13,J$1,FALSE),VLOOKUP($B286,'Data above guide'!$BP$6:$BX$9,J$1,FALSE))))))*100</f>
        <v>30.547609999999999</v>
      </c>
      <c r="K286" s="63">
        <f t="shared" si="53"/>
        <v>3.2598599999999998</v>
      </c>
      <c r="L286" s="63">
        <f t="shared" si="54"/>
        <v>3.2598599999999998</v>
      </c>
      <c r="O286" s="63">
        <f>'Data above guide'!AU124*100</f>
        <v>27.287749999999999</v>
      </c>
      <c r="P286" s="63">
        <f>'Data above guide'!AV124*100</f>
        <v>1.6629999999999998</v>
      </c>
      <c r="Q286" s="63">
        <f>'Data above guide'!AW124*100</f>
        <v>24.028279999999999</v>
      </c>
      <c r="R286" s="63">
        <f>'Data above guide'!AX124*100</f>
        <v>30.547220000000003</v>
      </c>
      <c r="S286" s="63">
        <f t="shared" si="63"/>
        <v>3.2594700000000039</v>
      </c>
      <c r="T286" s="63">
        <f t="shared" si="64"/>
        <v>3.2594700000000003</v>
      </c>
      <c r="V286" s="70">
        <f t="shared" si="55"/>
        <v>0</v>
      </c>
      <c r="W286" s="70">
        <f t="shared" si="56"/>
        <v>1.8000000000006899E-4</v>
      </c>
      <c r="X286" s="70">
        <f t="shared" si="57"/>
        <v>-3.8999999999944635E-4</v>
      </c>
      <c r="Y286" s="70">
        <f t="shared" si="58"/>
        <v>3.8999999999589363E-4</v>
      </c>
      <c r="Z286" s="70">
        <f t="shared" si="59"/>
        <v>3.8999999999589363E-4</v>
      </c>
      <c r="AA286" s="70">
        <f t="shared" si="60"/>
        <v>3.8999999999944635E-4</v>
      </c>
    </row>
    <row r="287" spans="1:27">
      <c r="A287" s="15" t="str">
        <f t="shared" si="51"/>
        <v>AboveG_2011-2015_16-24_Persons_Powys</v>
      </c>
      <c r="B287" s="15" t="str">
        <f t="shared" si="52"/>
        <v>Powys_16-24_Persons</v>
      </c>
      <c r="C287" s="15" t="s">
        <v>118</v>
      </c>
      <c r="D287" s="15" t="s">
        <v>48</v>
      </c>
      <c r="E287" s="15" t="s">
        <v>117</v>
      </c>
      <c r="F287" s="15" t="s">
        <v>77</v>
      </c>
      <c r="G287" s="63">
        <f>IFERROR(VLOOKUP($B287,'Data above guide'!$A$6:$I$61,G$1,FALSE),IFERROR(VLOOKUP($B287,'Data above guide'!$O$6:$W$33,G$1,FALSE),IFERROR(VLOOKUP($B287,'Data above guide'!$AB$6:$AJ$181,G$1,FALSE),IFERROR(VLOOKUP($B287,'Data above guide'!$AP$6:$AX$93,G$1,FALSE),IFERROR(VLOOKUP($B287,'Data above guide'!$BC$6:$BK$13,G$1,FALSE),VLOOKUP($B287,'Data above guide'!$BP$6:$BX$9,G$1,FALSE))))))*100</f>
        <v>41.12397</v>
      </c>
      <c r="H287" s="63">
        <f>IFERROR(VLOOKUP($B287,'Data above guide'!$A$6:$I$61,H$1,FALSE),IFERROR(VLOOKUP($B287,'Data above guide'!$O$6:$W$33,H$1,FALSE),IFERROR(VLOOKUP($B287,'Data above guide'!$AB$6:$AJ$181,H$1,FALSE),IFERROR(VLOOKUP($B287,'Data above guide'!$AP$6:$AX$93,H$1,FALSE),IFERROR(VLOOKUP($B287,'Data above guide'!$BC$6:$BK$13,H$1,FALSE),VLOOKUP($B287,'Data above guide'!$BP$6:$BX$9,H$1,FALSE))))))*100</f>
        <v>2.8100700000000001</v>
      </c>
      <c r="I287" s="63">
        <f>IFERROR(VLOOKUP($B287,'Data above guide'!$A$6:$I$61,I$1,FALSE),IFERROR(VLOOKUP($B287,'Data above guide'!$O$6:$W$33,I$1,FALSE),IFERROR(VLOOKUP($B287,'Data above guide'!$AB$6:$AJ$181,I$1,FALSE),IFERROR(VLOOKUP($B287,'Data above guide'!$AP$6:$AX$93,I$1,FALSE),IFERROR(VLOOKUP($B287,'Data above guide'!$BC$6:$BK$13,I$1,FALSE),VLOOKUP($B287,'Data above guide'!$BP$6:$BX$9,I$1,FALSE))))))*100</f>
        <v>35.61618</v>
      </c>
      <c r="J287" s="63">
        <f>IFERROR(VLOOKUP($B287,'Data above guide'!$A$6:$I$61,J$1,FALSE),IFERROR(VLOOKUP($B287,'Data above guide'!$O$6:$W$33,J$1,FALSE),IFERROR(VLOOKUP($B287,'Data above guide'!$AB$6:$AJ$181,J$1,FALSE),IFERROR(VLOOKUP($B287,'Data above guide'!$AP$6:$AX$93,J$1,FALSE),IFERROR(VLOOKUP($B287,'Data above guide'!$BC$6:$BK$13,J$1,FALSE),VLOOKUP($B287,'Data above guide'!$BP$6:$BX$9,J$1,FALSE))))))*100</f>
        <v>46.63176</v>
      </c>
      <c r="K287" s="63">
        <f t="shared" si="53"/>
        <v>5.50779</v>
      </c>
      <c r="L287" s="63">
        <f t="shared" si="54"/>
        <v>5.50779</v>
      </c>
      <c r="O287" s="63">
        <f>'Data above guide'!AU125*100</f>
        <v>41.12397</v>
      </c>
      <c r="P287" s="63">
        <f>'Data above guide'!AV125*100</f>
        <v>2.8098000000000001</v>
      </c>
      <c r="Q287" s="63">
        <f>'Data above guide'!AW125*100</f>
        <v>35.616759999999999</v>
      </c>
      <c r="R287" s="63">
        <f>'Data above guide'!AX125*100</f>
        <v>46.631180000000001</v>
      </c>
      <c r="S287" s="63">
        <f t="shared" si="63"/>
        <v>5.5072100000000006</v>
      </c>
      <c r="T287" s="63">
        <f t="shared" si="64"/>
        <v>5.5072100000000006</v>
      </c>
      <c r="V287" s="70">
        <f t="shared" si="55"/>
        <v>0</v>
      </c>
      <c r="W287" s="70">
        <f t="shared" si="56"/>
        <v>2.6999999999999247E-4</v>
      </c>
      <c r="X287" s="70">
        <f t="shared" si="57"/>
        <v>-5.7999999999935881E-4</v>
      </c>
      <c r="Y287" s="70">
        <f t="shared" si="58"/>
        <v>5.7999999999935881E-4</v>
      </c>
      <c r="Z287" s="70">
        <f t="shared" si="59"/>
        <v>5.7999999999935881E-4</v>
      </c>
      <c r="AA287" s="70">
        <f t="shared" si="60"/>
        <v>5.7999999999935881E-4</v>
      </c>
    </row>
    <row r="288" spans="1:27">
      <c r="A288" s="15" t="str">
        <f t="shared" si="51"/>
        <v>AboveG_2011-2015_25-44_Persons_Powys</v>
      </c>
      <c r="B288" s="15" t="str">
        <f t="shared" si="52"/>
        <v>Powys_25-44_Persons</v>
      </c>
      <c r="C288" s="15" t="s">
        <v>118</v>
      </c>
      <c r="D288" s="15" t="s">
        <v>49</v>
      </c>
      <c r="E288" s="15" t="s">
        <v>117</v>
      </c>
      <c r="F288" s="15" t="s">
        <v>77</v>
      </c>
      <c r="G288" s="63">
        <f>IFERROR(VLOOKUP($B288,'Data above guide'!$A$6:$I$61,G$1,FALSE),IFERROR(VLOOKUP($B288,'Data above guide'!$O$6:$W$33,G$1,FALSE),IFERROR(VLOOKUP($B288,'Data above guide'!$AB$6:$AJ$181,G$1,FALSE),IFERROR(VLOOKUP($B288,'Data above guide'!$AP$6:$AX$93,G$1,FALSE),IFERROR(VLOOKUP($B288,'Data above guide'!$BC$6:$BK$13,G$1,FALSE),VLOOKUP($B288,'Data above guide'!$BP$6:$BX$9,G$1,FALSE))))))*100</f>
        <v>46.617669999999997</v>
      </c>
      <c r="H288" s="63">
        <f>IFERROR(VLOOKUP($B288,'Data above guide'!$A$6:$I$61,H$1,FALSE),IFERROR(VLOOKUP($B288,'Data above guide'!$O$6:$W$33,H$1,FALSE),IFERROR(VLOOKUP($B288,'Data above guide'!$AB$6:$AJ$181,H$1,FALSE),IFERROR(VLOOKUP($B288,'Data above guide'!$AP$6:$AX$93,H$1,FALSE),IFERROR(VLOOKUP($B288,'Data above guide'!$BC$6:$BK$13,H$1,FALSE),VLOOKUP($B288,'Data above guide'!$BP$6:$BX$9,H$1,FALSE))))))*100</f>
        <v>2.05348</v>
      </c>
      <c r="I288" s="63">
        <f>IFERROR(VLOOKUP($B288,'Data above guide'!$A$6:$I$61,I$1,FALSE),IFERROR(VLOOKUP($B288,'Data above guide'!$O$6:$W$33,I$1,FALSE),IFERROR(VLOOKUP($B288,'Data above guide'!$AB$6:$AJ$181,I$1,FALSE),IFERROR(VLOOKUP($B288,'Data above guide'!$AP$6:$AX$93,I$1,FALSE),IFERROR(VLOOKUP($B288,'Data above guide'!$BC$6:$BK$13,I$1,FALSE),VLOOKUP($B288,'Data above guide'!$BP$6:$BX$9,I$1,FALSE))))))*100</f>
        <v>42.592799999999997</v>
      </c>
      <c r="J288" s="63">
        <f>IFERROR(VLOOKUP($B288,'Data above guide'!$A$6:$I$61,J$1,FALSE),IFERROR(VLOOKUP($B288,'Data above guide'!$O$6:$W$33,J$1,FALSE),IFERROR(VLOOKUP($B288,'Data above guide'!$AB$6:$AJ$181,J$1,FALSE),IFERROR(VLOOKUP($B288,'Data above guide'!$AP$6:$AX$93,J$1,FALSE),IFERROR(VLOOKUP($B288,'Data above guide'!$BC$6:$BK$13,J$1,FALSE),VLOOKUP($B288,'Data above guide'!$BP$6:$BX$9,J$1,FALSE))))))*100</f>
        <v>50.642540000000004</v>
      </c>
      <c r="K288" s="63">
        <f t="shared" si="53"/>
        <v>4.0248700000000071</v>
      </c>
      <c r="L288" s="63">
        <f t="shared" si="54"/>
        <v>4.0248699999999999</v>
      </c>
      <c r="O288" s="63">
        <f>'Data above guide'!AU126*100</f>
        <v>46.617669999999997</v>
      </c>
      <c r="P288" s="63">
        <f>'Data above guide'!AV126*100</f>
        <v>2.0532900000000001</v>
      </c>
      <c r="Q288" s="63">
        <f>'Data above guide'!AW126*100</f>
        <v>42.593219999999995</v>
      </c>
      <c r="R288" s="63">
        <f>'Data above guide'!AX126*100</f>
        <v>50.642119999999998</v>
      </c>
      <c r="S288" s="63">
        <f t="shared" si="63"/>
        <v>4.0244500000000016</v>
      </c>
      <c r="T288" s="63">
        <f t="shared" si="64"/>
        <v>4.0244500000000016</v>
      </c>
      <c r="V288" s="70">
        <f t="shared" si="55"/>
        <v>0</v>
      </c>
      <c r="W288" s="70">
        <f t="shared" si="56"/>
        <v>1.8999999999991246E-4</v>
      </c>
      <c r="X288" s="70">
        <f t="shared" si="57"/>
        <v>-4.1999999999831061E-4</v>
      </c>
      <c r="Y288" s="70">
        <f t="shared" si="58"/>
        <v>4.2000000000541604E-4</v>
      </c>
      <c r="Z288" s="70">
        <f t="shared" si="59"/>
        <v>4.2000000000541604E-4</v>
      </c>
      <c r="AA288" s="70">
        <f t="shared" si="60"/>
        <v>4.1999999999831061E-4</v>
      </c>
    </row>
    <row r="289" spans="1:27">
      <c r="A289" s="15" t="str">
        <f t="shared" si="51"/>
        <v>AboveG_2011-2015_45-64_Persons_Powys</v>
      </c>
      <c r="B289" s="15" t="str">
        <f t="shared" si="52"/>
        <v>Powys_45-64_Persons</v>
      </c>
      <c r="C289" s="15" t="s">
        <v>118</v>
      </c>
      <c r="D289" s="15" t="s">
        <v>50</v>
      </c>
      <c r="E289" s="15" t="s">
        <v>117</v>
      </c>
      <c r="F289" s="15" t="s">
        <v>77</v>
      </c>
      <c r="G289" s="63">
        <f>IFERROR(VLOOKUP($B289,'Data above guide'!$A$6:$I$61,G$1,FALSE),IFERROR(VLOOKUP($B289,'Data above guide'!$O$6:$W$33,G$1,FALSE),IFERROR(VLOOKUP($B289,'Data above guide'!$AB$6:$AJ$181,G$1,FALSE),IFERROR(VLOOKUP($B289,'Data above guide'!$AP$6:$AX$93,G$1,FALSE),IFERROR(VLOOKUP($B289,'Data above guide'!$BC$6:$BK$13,G$1,FALSE),VLOOKUP($B289,'Data above guide'!$BP$6:$BX$9,G$1,FALSE))))))*100</f>
        <v>43.977830000000004</v>
      </c>
      <c r="H289" s="63">
        <f>IFERROR(VLOOKUP($B289,'Data above guide'!$A$6:$I$61,H$1,FALSE),IFERROR(VLOOKUP($B289,'Data above guide'!$O$6:$W$33,H$1,FALSE),IFERROR(VLOOKUP($B289,'Data above guide'!$AB$6:$AJ$181,H$1,FALSE),IFERROR(VLOOKUP($B289,'Data above guide'!$AP$6:$AX$93,H$1,FALSE),IFERROR(VLOOKUP($B289,'Data above guide'!$BC$6:$BK$13,H$1,FALSE),VLOOKUP($B289,'Data above guide'!$BP$6:$BX$9,H$1,FALSE))))))*100</f>
        <v>1.59006</v>
      </c>
      <c r="I289" s="63">
        <f>IFERROR(VLOOKUP($B289,'Data above guide'!$A$6:$I$61,I$1,FALSE),IFERROR(VLOOKUP($B289,'Data above guide'!$O$6:$W$33,I$1,FALSE),IFERROR(VLOOKUP($B289,'Data above guide'!$AB$6:$AJ$181,I$1,FALSE),IFERROR(VLOOKUP($B289,'Data above guide'!$AP$6:$AX$93,I$1,FALSE),IFERROR(VLOOKUP($B289,'Data above guide'!$BC$6:$BK$13,I$1,FALSE),VLOOKUP($B289,'Data above guide'!$BP$6:$BX$9,I$1,FALSE))))))*100</f>
        <v>40.861269999999998</v>
      </c>
      <c r="J289" s="63">
        <f>IFERROR(VLOOKUP($B289,'Data above guide'!$A$6:$I$61,J$1,FALSE),IFERROR(VLOOKUP($B289,'Data above guide'!$O$6:$W$33,J$1,FALSE),IFERROR(VLOOKUP($B289,'Data above guide'!$AB$6:$AJ$181,J$1,FALSE),IFERROR(VLOOKUP($B289,'Data above guide'!$AP$6:$AX$93,J$1,FALSE),IFERROR(VLOOKUP($B289,'Data above guide'!$BC$6:$BK$13,J$1,FALSE),VLOOKUP($B289,'Data above guide'!$BP$6:$BX$9,J$1,FALSE))))))*100</f>
        <v>47.094380000000001</v>
      </c>
      <c r="K289" s="63">
        <f t="shared" si="53"/>
        <v>3.1165499999999966</v>
      </c>
      <c r="L289" s="63">
        <f t="shared" si="54"/>
        <v>3.1165600000000069</v>
      </c>
      <c r="O289" s="63">
        <f>'Data above guide'!AU127*100</f>
        <v>43.977830000000004</v>
      </c>
      <c r="P289" s="63">
        <f>'Data above guide'!AV127*100</f>
        <v>1.5899099999999999</v>
      </c>
      <c r="Q289" s="63">
        <f>'Data above guide'!AW127*100</f>
        <v>40.861599999999996</v>
      </c>
      <c r="R289" s="63">
        <f>'Data above guide'!AX127*100</f>
        <v>47.094059999999999</v>
      </c>
      <c r="S289" s="63">
        <f t="shared" si="63"/>
        <v>3.1162299999999945</v>
      </c>
      <c r="T289" s="63">
        <f t="shared" si="64"/>
        <v>3.1162300000000087</v>
      </c>
      <c r="V289" s="70">
        <f t="shared" si="55"/>
        <v>0</v>
      </c>
      <c r="W289" s="70">
        <f t="shared" si="56"/>
        <v>1.500000000000945E-4</v>
      </c>
      <c r="X289" s="70">
        <f t="shared" si="57"/>
        <v>-3.2999999999816509E-4</v>
      </c>
      <c r="Y289" s="70">
        <f t="shared" si="58"/>
        <v>3.2000000000209639E-4</v>
      </c>
      <c r="Z289" s="70">
        <f t="shared" si="59"/>
        <v>3.2000000000209639E-4</v>
      </c>
      <c r="AA289" s="70">
        <f t="shared" si="60"/>
        <v>3.2999999999816509E-4</v>
      </c>
    </row>
    <row r="290" spans="1:27">
      <c r="A290" s="15" t="str">
        <f t="shared" si="51"/>
        <v>AboveG_2011-2015_65+_Persons_Powys</v>
      </c>
      <c r="B290" s="15" t="str">
        <f t="shared" si="52"/>
        <v>Powys_65+_Persons</v>
      </c>
      <c r="C290" s="15" t="s">
        <v>118</v>
      </c>
      <c r="D290" s="15" t="s">
        <v>43</v>
      </c>
      <c r="E290" s="15" t="s">
        <v>117</v>
      </c>
      <c r="F290" s="15" t="s">
        <v>77</v>
      </c>
      <c r="G290" s="63">
        <f>IFERROR(VLOOKUP($B290,'Data above guide'!$A$6:$I$61,G$1,FALSE),IFERROR(VLOOKUP($B290,'Data above guide'!$O$6:$W$33,G$1,FALSE),IFERROR(VLOOKUP($B290,'Data above guide'!$AB$6:$AJ$181,G$1,FALSE),IFERROR(VLOOKUP($B290,'Data above guide'!$AP$6:$AX$93,G$1,FALSE),IFERROR(VLOOKUP($B290,'Data above guide'!$BC$6:$BK$13,G$1,FALSE),VLOOKUP($B290,'Data above guide'!$BP$6:$BX$9,G$1,FALSE))))))*100</f>
        <v>23.172650000000001</v>
      </c>
      <c r="H290" s="63">
        <f>IFERROR(VLOOKUP($B290,'Data above guide'!$A$6:$I$61,H$1,FALSE),IFERROR(VLOOKUP($B290,'Data above guide'!$O$6:$W$33,H$1,FALSE),IFERROR(VLOOKUP($B290,'Data above guide'!$AB$6:$AJ$181,H$1,FALSE),IFERROR(VLOOKUP($B290,'Data above guide'!$AP$6:$AX$93,H$1,FALSE),IFERROR(VLOOKUP($B290,'Data above guide'!$BC$6:$BK$13,H$1,FALSE),VLOOKUP($B290,'Data above guide'!$BP$6:$BX$9,H$1,FALSE))))))*100</f>
        <v>1.47692</v>
      </c>
      <c r="I290" s="63">
        <f>IFERROR(VLOOKUP($B290,'Data above guide'!$A$6:$I$61,I$1,FALSE),IFERROR(VLOOKUP($B290,'Data above guide'!$O$6:$W$33,I$1,FALSE),IFERROR(VLOOKUP($B290,'Data above guide'!$AB$6:$AJ$181,I$1,FALSE),IFERROR(VLOOKUP($B290,'Data above guide'!$AP$6:$AX$93,I$1,FALSE),IFERROR(VLOOKUP($B290,'Data above guide'!$BC$6:$BK$13,I$1,FALSE),VLOOKUP($B290,'Data above guide'!$BP$6:$BX$9,I$1,FALSE))))))*100</f>
        <v>20.277850000000001</v>
      </c>
      <c r="J290" s="63">
        <f>IFERROR(VLOOKUP($B290,'Data above guide'!$A$6:$I$61,J$1,FALSE),IFERROR(VLOOKUP($B290,'Data above guide'!$O$6:$W$33,J$1,FALSE),IFERROR(VLOOKUP($B290,'Data above guide'!$AB$6:$AJ$181,J$1,FALSE),IFERROR(VLOOKUP($B290,'Data above guide'!$AP$6:$AX$93,J$1,FALSE),IFERROR(VLOOKUP($B290,'Data above guide'!$BC$6:$BK$13,J$1,FALSE),VLOOKUP($B290,'Data above guide'!$BP$6:$BX$9,J$1,FALSE))))))*100</f>
        <v>26.067449999999997</v>
      </c>
      <c r="K290" s="63">
        <f t="shared" si="53"/>
        <v>2.8947999999999965</v>
      </c>
      <c r="L290" s="63">
        <f t="shared" si="54"/>
        <v>2.8948</v>
      </c>
      <c r="O290" s="63">
        <f>'Data above guide'!AU128*100</f>
        <v>23.172650000000001</v>
      </c>
      <c r="P290" s="63">
        <f>'Data above guide'!AV128*100</f>
        <v>1.47678</v>
      </c>
      <c r="Q290" s="63">
        <f>'Data above guide'!AW128*100</f>
        <v>20.27816</v>
      </c>
      <c r="R290" s="63">
        <f>'Data above guide'!AX128*100</f>
        <v>26.067139999999998</v>
      </c>
      <c r="S290" s="63">
        <f t="shared" si="63"/>
        <v>2.8944899999999976</v>
      </c>
      <c r="T290" s="63">
        <f t="shared" si="64"/>
        <v>2.8944900000000011</v>
      </c>
      <c r="V290" s="70">
        <f t="shared" si="55"/>
        <v>0</v>
      </c>
      <c r="W290" s="70">
        <f t="shared" si="56"/>
        <v>1.4000000000002899E-4</v>
      </c>
      <c r="X290" s="70">
        <f t="shared" si="57"/>
        <v>-3.0999999999892225E-4</v>
      </c>
      <c r="Y290" s="70">
        <f t="shared" si="58"/>
        <v>3.0999999999892225E-4</v>
      </c>
      <c r="Z290" s="70">
        <f t="shared" si="59"/>
        <v>3.0999999999892225E-4</v>
      </c>
      <c r="AA290" s="70">
        <f t="shared" si="60"/>
        <v>3.0999999999892225E-4</v>
      </c>
    </row>
    <row r="291" spans="1:27">
      <c r="A291" s="15" t="str">
        <f t="shared" si="51"/>
        <v>AboveG_2011-2015_16-24_Persons_Ceredigion</v>
      </c>
      <c r="B291" s="15" t="str">
        <f t="shared" si="52"/>
        <v>Ceredigion_16-24_Persons</v>
      </c>
      <c r="C291" s="15" t="s">
        <v>6</v>
      </c>
      <c r="D291" s="15" t="s">
        <v>48</v>
      </c>
      <c r="E291" s="15" t="s">
        <v>117</v>
      </c>
      <c r="F291" s="15" t="s">
        <v>77</v>
      </c>
      <c r="G291" s="63">
        <f>IFERROR(VLOOKUP($B291,'Data above guide'!$A$6:$I$61,G$1,FALSE),IFERROR(VLOOKUP($B291,'Data above guide'!$O$6:$W$33,G$1,FALSE),IFERROR(VLOOKUP($B291,'Data above guide'!$AB$6:$AJ$181,G$1,FALSE),IFERROR(VLOOKUP($B291,'Data above guide'!$AP$6:$AX$93,G$1,FALSE),IFERROR(VLOOKUP($B291,'Data above guide'!$BC$6:$BK$13,G$1,FALSE),VLOOKUP($B291,'Data above guide'!$BP$6:$BX$9,G$1,FALSE))))))*100</f>
        <v>53.236649999999997</v>
      </c>
      <c r="H291" s="63">
        <f>IFERROR(VLOOKUP($B291,'Data above guide'!$A$6:$I$61,H$1,FALSE),IFERROR(VLOOKUP($B291,'Data above guide'!$O$6:$W$33,H$1,FALSE),IFERROR(VLOOKUP($B291,'Data above guide'!$AB$6:$AJ$181,H$1,FALSE),IFERROR(VLOOKUP($B291,'Data above guide'!$AP$6:$AX$93,H$1,FALSE),IFERROR(VLOOKUP($B291,'Data above guide'!$BC$6:$BK$13,H$1,FALSE),VLOOKUP($B291,'Data above guide'!$BP$6:$BX$9,H$1,FALSE))))))*100</f>
        <v>3.5205500000000001</v>
      </c>
      <c r="I291" s="63">
        <f>IFERROR(VLOOKUP($B291,'Data above guide'!$A$6:$I$61,I$1,FALSE),IFERROR(VLOOKUP($B291,'Data above guide'!$O$6:$W$33,I$1,FALSE),IFERROR(VLOOKUP($B291,'Data above guide'!$AB$6:$AJ$181,I$1,FALSE),IFERROR(VLOOKUP($B291,'Data above guide'!$AP$6:$AX$93,I$1,FALSE),IFERROR(VLOOKUP($B291,'Data above guide'!$BC$6:$BK$13,I$1,FALSE),VLOOKUP($B291,'Data above guide'!$BP$6:$BX$9,I$1,FALSE))))))*100</f>
        <v>46.336300000000001</v>
      </c>
      <c r="J291" s="63">
        <f>IFERROR(VLOOKUP($B291,'Data above guide'!$A$6:$I$61,J$1,FALSE),IFERROR(VLOOKUP($B291,'Data above guide'!$O$6:$W$33,J$1,FALSE),IFERROR(VLOOKUP($B291,'Data above guide'!$AB$6:$AJ$181,J$1,FALSE),IFERROR(VLOOKUP($B291,'Data above guide'!$AP$6:$AX$93,J$1,FALSE),IFERROR(VLOOKUP($B291,'Data above guide'!$BC$6:$BK$13,J$1,FALSE),VLOOKUP($B291,'Data above guide'!$BP$6:$BX$9,J$1,FALSE))))))*100</f>
        <v>60.136999999999993</v>
      </c>
      <c r="K291" s="63">
        <f t="shared" si="53"/>
        <v>6.900349999999996</v>
      </c>
      <c r="L291" s="63">
        <f t="shared" si="54"/>
        <v>6.900349999999996</v>
      </c>
      <c r="O291" s="63">
        <f>'Data above guide'!AU129*100</f>
        <v>53.236649999999997</v>
      </c>
      <c r="P291" s="63">
        <f>'Data above guide'!AV129*100</f>
        <v>3.5201700000000002</v>
      </c>
      <c r="Q291" s="63">
        <f>'Data above guide'!AW129*100</f>
        <v>46.337119999999999</v>
      </c>
      <c r="R291" s="63">
        <f>'Data above guide'!AX129*100</f>
        <v>60.136179999999996</v>
      </c>
      <c r="S291" s="63">
        <f t="shared" si="63"/>
        <v>6.8995299999999986</v>
      </c>
      <c r="T291" s="63">
        <f t="shared" si="64"/>
        <v>6.8995299999999986</v>
      </c>
      <c r="V291" s="70">
        <f t="shared" si="55"/>
        <v>0</v>
      </c>
      <c r="W291" s="70">
        <f t="shared" si="56"/>
        <v>3.7999999999982492E-4</v>
      </c>
      <c r="X291" s="70">
        <f t="shared" si="57"/>
        <v>-8.1999999999737838E-4</v>
      </c>
      <c r="Y291" s="70">
        <f t="shared" si="58"/>
        <v>8.1999999999737838E-4</v>
      </c>
      <c r="Z291" s="70">
        <f t="shared" si="59"/>
        <v>8.1999999999737838E-4</v>
      </c>
      <c r="AA291" s="70">
        <f t="shared" si="60"/>
        <v>8.1999999999737838E-4</v>
      </c>
    </row>
    <row r="292" spans="1:27">
      <c r="A292" s="15" t="str">
        <f t="shared" si="51"/>
        <v>AboveG_2011-2015_25-44_Persons_Ceredigion</v>
      </c>
      <c r="B292" s="15" t="str">
        <f t="shared" si="52"/>
        <v>Ceredigion_25-44_Persons</v>
      </c>
      <c r="C292" s="15" t="s">
        <v>6</v>
      </c>
      <c r="D292" s="15" t="s">
        <v>49</v>
      </c>
      <c r="E292" s="15" t="s">
        <v>117</v>
      </c>
      <c r="F292" s="15" t="s">
        <v>77</v>
      </c>
      <c r="G292" s="63">
        <f>IFERROR(VLOOKUP($B292,'Data above guide'!$A$6:$I$61,G$1,FALSE),IFERROR(VLOOKUP($B292,'Data above guide'!$O$6:$W$33,G$1,FALSE),IFERROR(VLOOKUP($B292,'Data above guide'!$AB$6:$AJ$181,G$1,FALSE),IFERROR(VLOOKUP($B292,'Data above guide'!$AP$6:$AX$93,G$1,FALSE),IFERROR(VLOOKUP($B292,'Data above guide'!$BC$6:$BK$13,G$1,FALSE),VLOOKUP($B292,'Data above guide'!$BP$6:$BX$9,G$1,FALSE))))))*100</f>
        <v>47.630139999999997</v>
      </c>
      <c r="H292" s="63">
        <f>IFERROR(VLOOKUP($B292,'Data above guide'!$A$6:$I$61,H$1,FALSE),IFERROR(VLOOKUP($B292,'Data above guide'!$O$6:$W$33,H$1,FALSE),IFERROR(VLOOKUP($B292,'Data above guide'!$AB$6:$AJ$181,H$1,FALSE),IFERROR(VLOOKUP($B292,'Data above guide'!$AP$6:$AX$93,H$1,FALSE),IFERROR(VLOOKUP($B292,'Data above guide'!$BC$6:$BK$13,H$1,FALSE),VLOOKUP($B292,'Data above guide'!$BP$6:$BX$9,H$1,FALSE))))))*100</f>
        <v>2.1203099999999999</v>
      </c>
      <c r="I292" s="63">
        <f>IFERROR(VLOOKUP($B292,'Data above guide'!$A$6:$I$61,I$1,FALSE),IFERROR(VLOOKUP($B292,'Data above guide'!$O$6:$W$33,I$1,FALSE),IFERROR(VLOOKUP($B292,'Data above guide'!$AB$6:$AJ$181,I$1,FALSE),IFERROR(VLOOKUP($B292,'Data above guide'!$AP$6:$AX$93,I$1,FALSE),IFERROR(VLOOKUP($B292,'Data above guide'!$BC$6:$BK$13,I$1,FALSE),VLOOKUP($B292,'Data above guide'!$BP$6:$BX$9,I$1,FALSE))))))*100</f>
        <v>43.474289999999996</v>
      </c>
      <c r="J292" s="63">
        <f>IFERROR(VLOOKUP($B292,'Data above guide'!$A$6:$I$61,J$1,FALSE),IFERROR(VLOOKUP($B292,'Data above guide'!$O$6:$W$33,J$1,FALSE),IFERROR(VLOOKUP($B292,'Data above guide'!$AB$6:$AJ$181,J$1,FALSE),IFERROR(VLOOKUP($B292,'Data above guide'!$AP$6:$AX$93,J$1,FALSE),IFERROR(VLOOKUP($B292,'Data above guide'!$BC$6:$BK$13,J$1,FALSE),VLOOKUP($B292,'Data above guide'!$BP$6:$BX$9,J$1,FALSE))))))*100</f>
        <v>51.785990000000005</v>
      </c>
      <c r="K292" s="63">
        <f t="shared" si="53"/>
        <v>4.155850000000008</v>
      </c>
      <c r="L292" s="63">
        <f t="shared" si="54"/>
        <v>4.1558500000000009</v>
      </c>
      <c r="O292" s="63">
        <f>'Data above guide'!AU130*100</f>
        <v>47.630139999999997</v>
      </c>
      <c r="P292" s="63">
        <f>'Data above guide'!AV130*100</f>
        <v>2.1200799999999997</v>
      </c>
      <c r="Q292" s="63">
        <f>'Data above guide'!AW130*100</f>
        <v>43.474780000000003</v>
      </c>
      <c r="R292" s="63">
        <f>'Data above guide'!AX130*100</f>
        <v>51.785490000000003</v>
      </c>
      <c r="S292" s="63">
        <f t="shared" si="63"/>
        <v>4.1553500000000057</v>
      </c>
      <c r="T292" s="63">
        <f t="shared" si="64"/>
        <v>4.1553599999999946</v>
      </c>
      <c r="V292" s="70">
        <f t="shared" si="55"/>
        <v>0</v>
      </c>
      <c r="W292" s="70">
        <f t="shared" si="56"/>
        <v>2.3000000000017451E-4</v>
      </c>
      <c r="X292" s="70">
        <f t="shared" si="57"/>
        <v>-4.9000000000631871E-4</v>
      </c>
      <c r="Y292" s="70">
        <f t="shared" si="58"/>
        <v>5.0000000000238742E-4</v>
      </c>
      <c r="Z292" s="70">
        <f t="shared" si="59"/>
        <v>5.0000000000238742E-4</v>
      </c>
      <c r="AA292" s="70">
        <f t="shared" si="60"/>
        <v>4.9000000000631871E-4</v>
      </c>
    </row>
    <row r="293" spans="1:27">
      <c r="A293" s="15" t="str">
        <f t="shared" si="51"/>
        <v>AboveG_2011-2015_45-64_Persons_Ceredigion</v>
      </c>
      <c r="B293" s="15" t="str">
        <f t="shared" si="52"/>
        <v>Ceredigion_45-64_Persons</v>
      </c>
      <c r="C293" s="15" t="s">
        <v>6</v>
      </c>
      <c r="D293" s="15" t="s">
        <v>50</v>
      </c>
      <c r="E293" s="15" t="s">
        <v>117</v>
      </c>
      <c r="F293" s="15" t="s">
        <v>77</v>
      </c>
      <c r="G293" s="63">
        <f>IFERROR(VLOOKUP($B293,'Data above guide'!$A$6:$I$61,G$1,FALSE),IFERROR(VLOOKUP($B293,'Data above guide'!$O$6:$W$33,G$1,FALSE),IFERROR(VLOOKUP($B293,'Data above guide'!$AB$6:$AJ$181,G$1,FALSE),IFERROR(VLOOKUP($B293,'Data above guide'!$AP$6:$AX$93,G$1,FALSE),IFERROR(VLOOKUP($B293,'Data above guide'!$BC$6:$BK$13,G$1,FALSE),VLOOKUP($B293,'Data above guide'!$BP$6:$BX$9,G$1,FALSE))))))*100</f>
        <v>43.64432</v>
      </c>
      <c r="H293" s="63">
        <f>IFERROR(VLOOKUP($B293,'Data above guide'!$A$6:$I$61,H$1,FALSE),IFERROR(VLOOKUP($B293,'Data above guide'!$O$6:$W$33,H$1,FALSE),IFERROR(VLOOKUP($B293,'Data above guide'!$AB$6:$AJ$181,H$1,FALSE),IFERROR(VLOOKUP($B293,'Data above guide'!$AP$6:$AX$93,H$1,FALSE),IFERROR(VLOOKUP($B293,'Data above guide'!$BC$6:$BK$13,H$1,FALSE),VLOOKUP($B293,'Data above guide'!$BP$6:$BX$9,H$1,FALSE))))))*100</f>
        <v>1.76773</v>
      </c>
      <c r="I293" s="63">
        <f>IFERROR(VLOOKUP($B293,'Data above guide'!$A$6:$I$61,I$1,FALSE),IFERROR(VLOOKUP($B293,'Data above guide'!$O$6:$W$33,I$1,FALSE),IFERROR(VLOOKUP($B293,'Data above guide'!$AB$6:$AJ$181,I$1,FALSE),IFERROR(VLOOKUP($B293,'Data above guide'!$AP$6:$AX$93,I$1,FALSE),IFERROR(VLOOKUP($B293,'Data above guide'!$BC$6:$BK$13,I$1,FALSE),VLOOKUP($B293,'Data above guide'!$BP$6:$BX$9,I$1,FALSE))))))*100</f>
        <v>40.179540000000003</v>
      </c>
      <c r="J293" s="63">
        <f>IFERROR(VLOOKUP($B293,'Data above guide'!$A$6:$I$61,J$1,FALSE),IFERROR(VLOOKUP($B293,'Data above guide'!$O$6:$W$33,J$1,FALSE),IFERROR(VLOOKUP($B293,'Data above guide'!$AB$6:$AJ$181,J$1,FALSE),IFERROR(VLOOKUP($B293,'Data above guide'!$AP$6:$AX$93,J$1,FALSE),IFERROR(VLOOKUP($B293,'Data above guide'!$BC$6:$BK$13,J$1,FALSE),VLOOKUP($B293,'Data above guide'!$BP$6:$BX$9,J$1,FALSE))))))*100</f>
        <v>47.109099999999998</v>
      </c>
      <c r="K293" s="63">
        <f t="shared" si="53"/>
        <v>3.4647799999999975</v>
      </c>
      <c r="L293" s="63">
        <f t="shared" si="54"/>
        <v>3.4647799999999975</v>
      </c>
      <c r="O293" s="63">
        <f>'Data above guide'!AU131*100</f>
        <v>43.64432</v>
      </c>
      <c r="P293" s="63">
        <f>'Data above guide'!AV131*100</f>
        <v>1.7675400000000001</v>
      </c>
      <c r="Q293" s="63">
        <f>'Data above guide'!AW131*100</f>
        <v>40.179949999999998</v>
      </c>
      <c r="R293" s="63">
        <f>'Data above guide'!AX131*100</f>
        <v>47.10868</v>
      </c>
      <c r="S293" s="63">
        <f t="shared" si="63"/>
        <v>3.4643599999999992</v>
      </c>
      <c r="T293" s="63">
        <f t="shared" si="64"/>
        <v>3.4643700000000024</v>
      </c>
      <c r="V293" s="70">
        <f t="shared" si="55"/>
        <v>0</v>
      </c>
      <c r="W293" s="70">
        <f t="shared" si="56"/>
        <v>1.8999999999991246E-4</v>
      </c>
      <c r="X293" s="70">
        <f t="shared" si="57"/>
        <v>-4.0999999999513648E-4</v>
      </c>
      <c r="Y293" s="70">
        <f t="shared" si="58"/>
        <v>4.1999999999831061E-4</v>
      </c>
      <c r="Z293" s="70">
        <f t="shared" si="59"/>
        <v>4.1999999999831061E-4</v>
      </c>
      <c r="AA293" s="70">
        <f t="shared" si="60"/>
        <v>4.0999999999513648E-4</v>
      </c>
    </row>
    <row r="294" spans="1:27">
      <c r="A294" s="15" t="str">
        <f t="shared" si="51"/>
        <v>AboveG_2011-2015_65+_Persons_Ceredigion</v>
      </c>
      <c r="B294" s="15" t="str">
        <f t="shared" si="52"/>
        <v>Ceredigion_65+_Persons</v>
      </c>
      <c r="C294" s="15" t="s">
        <v>6</v>
      </c>
      <c r="D294" s="15" t="s">
        <v>43</v>
      </c>
      <c r="E294" s="15" t="s">
        <v>117</v>
      </c>
      <c r="F294" s="15" t="s">
        <v>77</v>
      </c>
      <c r="G294" s="63">
        <f>IFERROR(VLOOKUP($B294,'Data above guide'!$A$6:$I$61,G$1,FALSE),IFERROR(VLOOKUP($B294,'Data above guide'!$O$6:$W$33,G$1,FALSE),IFERROR(VLOOKUP($B294,'Data above guide'!$AB$6:$AJ$181,G$1,FALSE),IFERROR(VLOOKUP($B294,'Data above guide'!$AP$6:$AX$93,G$1,FALSE),IFERROR(VLOOKUP($B294,'Data above guide'!$BC$6:$BK$13,G$1,FALSE),VLOOKUP($B294,'Data above guide'!$BP$6:$BX$9,G$1,FALSE))))))*100</f>
        <v>19.966760000000001</v>
      </c>
      <c r="H294" s="63">
        <f>IFERROR(VLOOKUP($B294,'Data above guide'!$A$6:$I$61,H$1,FALSE),IFERROR(VLOOKUP($B294,'Data above guide'!$O$6:$W$33,H$1,FALSE),IFERROR(VLOOKUP($B294,'Data above guide'!$AB$6:$AJ$181,H$1,FALSE),IFERROR(VLOOKUP($B294,'Data above guide'!$AP$6:$AX$93,H$1,FALSE),IFERROR(VLOOKUP($B294,'Data above guide'!$BC$6:$BK$13,H$1,FALSE),VLOOKUP($B294,'Data above guide'!$BP$6:$BX$9,H$1,FALSE))))))*100</f>
        <v>1.4511000000000001</v>
      </c>
      <c r="I294" s="63">
        <f>IFERROR(VLOOKUP($B294,'Data above guide'!$A$6:$I$61,I$1,FALSE),IFERROR(VLOOKUP($B294,'Data above guide'!$O$6:$W$33,I$1,FALSE),IFERROR(VLOOKUP($B294,'Data above guide'!$AB$6:$AJ$181,I$1,FALSE),IFERROR(VLOOKUP($B294,'Data above guide'!$AP$6:$AX$93,I$1,FALSE),IFERROR(VLOOKUP($B294,'Data above guide'!$BC$6:$BK$13,I$1,FALSE),VLOOKUP($B294,'Data above guide'!$BP$6:$BX$9,I$1,FALSE))))))*100</f>
        <v>17.12257</v>
      </c>
      <c r="J294" s="63">
        <f>IFERROR(VLOOKUP($B294,'Data above guide'!$A$6:$I$61,J$1,FALSE),IFERROR(VLOOKUP($B294,'Data above guide'!$O$6:$W$33,J$1,FALSE),IFERROR(VLOOKUP($B294,'Data above guide'!$AB$6:$AJ$181,J$1,FALSE),IFERROR(VLOOKUP($B294,'Data above guide'!$AP$6:$AX$93,J$1,FALSE),IFERROR(VLOOKUP($B294,'Data above guide'!$BC$6:$BK$13,J$1,FALSE),VLOOKUP($B294,'Data above guide'!$BP$6:$BX$9,J$1,FALSE))))))*100</f>
        <v>22.810949999999998</v>
      </c>
      <c r="K294" s="63">
        <f t="shared" si="53"/>
        <v>2.8441899999999976</v>
      </c>
      <c r="L294" s="63">
        <f t="shared" si="54"/>
        <v>2.8441900000000011</v>
      </c>
      <c r="O294" s="63">
        <f>'Data above guide'!AU132*100</f>
        <v>19.966760000000001</v>
      </c>
      <c r="P294" s="63">
        <f>'Data above guide'!AV132*100</f>
        <v>1.45095</v>
      </c>
      <c r="Q294" s="63">
        <f>'Data above guide'!AW132*100</f>
        <v>17.122910000000001</v>
      </c>
      <c r="R294" s="63">
        <f>'Data above guide'!AX132*100</f>
        <v>22.81061</v>
      </c>
      <c r="S294" s="63">
        <f t="shared" si="63"/>
        <v>2.8438499999999998</v>
      </c>
      <c r="T294" s="63">
        <f t="shared" si="64"/>
        <v>2.8438499999999998</v>
      </c>
      <c r="V294" s="70">
        <f t="shared" si="55"/>
        <v>0</v>
      </c>
      <c r="W294" s="70">
        <f t="shared" si="56"/>
        <v>1.500000000000945E-4</v>
      </c>
      <c r="X294" s="70">
        <f t="shared" si="57"/>
        <v>-3.4000000000133923E-4</v>
      </c>
      <c r="Y294" s="70">
        <f t="shared" si="58"/>
        <v>3.3999999999778652E-4</v>
      </c>
      <c r="Z294" s="70">
        <f t="shared" si="59"/>
        <v>3.3999999999778652E-4</v>
      </c>
      <c r="AA294" s="70">
        <f t="shared" si="60"/>
        <v>3.4000000000133923E-4</v>
      </c>
    </row>
    <row r="295" spans="1:27">
      <c r="A295" s="15" t="str">
        <f t="shared" si="51"/>
        <v>AboveG_2011-2015_16-24_Persons_Pembrokeshire</v>
      </c>
      <c r="B295" s="15" t="str">
        <f t="shared" si="52"/>
        <v>Pembrokeshire_16-24_Persons</v>
      </c>
      <c r="C295" s="15" t="s">
        <v>7</v>
      </c>
      <c r="D295" s="15" t="s">
        <v>48</v>
      </c>
      <c r="E295" s="15" t="s">
        <v>117</v>
      </c>
      <c r="F295" s="15" t="s">
        <v>77</v>
      </c>
      <c r="G295" s="63">
        <f>IFERROR(VLOOKUP($B295,'Data above guide'!$A$6:$I$61,G$1,FALSE),IFERROR(VLOOKUP($B295,'Data above guide'!$O$6:$W$33,G$1,FALSE),IFERROR(VLOOKUP($B295,'Data above guide'!$AB$6:$AJ$181,G$1,FALSE),IFERROR(VLOOKUP($B295,'Data above guide'!$AP$6:$AX$93,G$1,FALSE),IFERROR(VLOOKUP($B295,'Data above guide'!$BC$6:$BK$13,G$1,FALSE),VLOOKUP($B295,'Data above guide'!$BP$6:$BX$9,G$1,FALSE))))))*100</f>
        <v>34.605150000000002</v>
      </c>
      <c r="H295" s="63">
        <f>IFERROR(VLOOKUP($B295,'Data above guide'!$A$6:$I$61,H$1,FALSE),IFERROR(VLOOKUP($B295,'Data above guide'!$O$6:$W$33,H$1,FALSE),IFERROR(VLOOKUP($B295,'Data above guide'!$AB$6:$AJ$181,H$1,FALSE),IFERROR(VLOOKUP($B295,'Data above guide'!$AP$6:$AX$93,H$1,FALSE),IFERROR(VLOOKUP($B295,'Data above guide'!$BC$6:$BK$13,H$1,FALSE),VLOOKUP($B295,'Data above guide'!$BP$6:$BX$9,H$1,FALSE))))))*100</f>
        <v>3.1967400000000001</v>
      </c>
      <c r="I295" s="63">
        <f>IFERROR(VLOOKUP($B295,'Data above guide'!$A$6:$I$61,I$1,FALSE),IFERROR(VLOOKUP($B295,'Data above guide'!$O$6:$W$33,I$1,FALSE),IFERROR(VLOOKUP($B295,'Data above guide'!$AB$6:$AJ$181,I$1,FALSE),IFERROR(VLOOKUP($B295,'Data above guide'!$AP$6:$AX$93,I$1,FALSE),IFERROR(VLOOKUP($B295,'Data above guide'!$BC$6:$BK$13,I$1,FALSE),VLOOKUP($B295,'Data above guide'!$BP$6:$BX$9,I$1,FALSE))))))*100</f>
        <v>28.339480000000002</v>
      </c>
      <c r="J295" s="63">
        <f>IFERROR(VLOOKUP($B295,'Data above guide'!$A$6:$I$61,J$1,FALSE),IFERROR(VLOOKUP($B295,'Data above guide'!$O$6:$W$33,J$1,FALSE),IFERROR(VLOOKUP($B295,'Data above guide'!$AB$6:$AJ$181,J$1,FALSE),IFERROR(VLOOKUP($B295,'Data above guide'!$AP$6:$AX$93,J$1,FALSE),IFERROR(VLOOKUP($B295,'Data above guide'!$BC$6:$BK$13,J$1,FALSE),VLOOKUP($B295,'Data above guide'!$BP$6:$BX$9,J$1,FALSE))))))*100</f>
        <v>40.870820000000002</v>
      </c>
      <c r="K295" s="63">
        <f t="shared" si="53"/>
        <v>6.2656700000000001</v>
      </c>
      <c r="L295" s="63">
        <f t="shared" si="54"/>
        <v>6.2656700000000001</v>
      </c>
      <c r="O295" s="63">
        <f>'Data above guide'!AU133*100</f>
        <v>34.605150000000002</v>
      </c>
      <c r="P295" s="63">
        <f>'Data above guide'!AV133*100</f>
        <v>3.1963600000000003</v>
      </c>
      <c r="Q295" s="63">
        <f>'Data above guide'!AW133*100</f>
        <v>28.340290000000003</v>
      </c>
      <c r="R295" s="63">
        <f>'Data above guide'!AX133*100</f>
        <v>40.870020000000004</v>
      </c>
      <c r="S295" s="63">
        <f t="shared" si="63"/>
        <v>6.2648700000000019</v>
      </c>
      <c r="T295" s="63">
        <f t="shared" si="64"/>
        <v>6.2648599999999988</v>
      </c>
      <c r="V295" s="70">
        <f t="shared" si="55"/>
        <v>0</v>
      </c>
      <c r="W295" s="70">
        <f t="shared" si="56"/>
        <v>3.7999999999982492E-4</v>
      </c>
      <c r="X295" s="70">
        <f t="shared" si="57"/>
        <v>-8.1000000000130967E-4</v>
      </c>
      <c r="Y295" s="70">
        <f t="shared" si="58"/>
        <v>7.9999999999813554E-4</v>
      </c>
      <c r="Z295" s="70">
        <f t="shared" si="59"/>
        <v>7.9999999999813554E-4</v>
      </c>
      <c r="AA295" s="70">
        <f t="shared" si="60"/>
        <v>8.1000000000130967E-4</v>
      </c>
    </row>
    <row r="296" spans="1:27">
      <c r="A296" s="15" t="str">
        <f t="shared" si="51"/>
        <v>AboveG_2011-2015_25-44_Persons_Pembrokeshire</v>
      </c>
      <c r="B296" s="15" t="str">
        <f t="shared" si="52"/>
        <v>Pembrokeshire_25-44_Persons</v>
      </c>
      <c r="C296" s="15" t="s">
        <v>7</v>
      </c>
      <c r="D296" s="15" t="s">
        <v>49</v>
      </c>
      <c r="E296" s="15" t="s">
        <v>117</v>
      </c>
      <c r="F296" s="15" t="s">
        <v>77</v>
      </c>
      <c r="G296" s="63">
        <f>IFERROR(VLOOKUP($B296,'Data above guide'!$A$6:$I$61,G$1,FALSE),IFERROR(VLOOKUP($B296,'Data above guide'!$O$6:$W$33,G$1,FALSE),IFERROR(VLOOKUP($B296,'Data above guide'!$AB$6:$AJ$181,G$1,FALSE),IFERROR(VLOOKUP($B296,'Data above guide'!$AP$6:$AX$93,G$1,FALSE),IFERROR(VLOOKUP($B296,'Data above guide'!$BC$6:$BK$13,G$1,FALSE),VLOOKUP($B296,'Data above guide'!$BP$6:$BX$9,G$1,FALSE))))))*100</f>
        <v>45.764749999999999</v>
      </c>
      <c r="H296" s="63">
        <f>IFERROR(VLOOKUP($B296,'Data above guide'!$A$6:$I$61,H$1,FALSE),IFERROR(VLOOKUP($B296,'Data above guide'!$O$6:$W$33,H$1,FALSE),IFERROR(VLOOKUP($B296,'Data above guide'!$AB$6:$AJ$181,H$1,FALSE),IFERROR(VLOOKUP($B296,'Data above guide'!$AP$6:$AX$93,H$1,FALSE),IFERROR(VLOOKUP($B296,'Data above guide'!$BC$6:$BK$13,H$1,FALSE),VLOOKUP($B296,'Data above guide'!$BP$6:$BX$9,H$1,FALSE))))))*100</f>
        <v>2.3983300000000001</v>
      </c>
      <c r="I296" s="63">
        <f>IFERROR(VLOOKUP($B296,'Data above guide'!$A$6:$I$61,I$1,FALSE),IFERROR(VLOOKUP($B296,'Data above guide'!$O$6:$W$33,I$1,FALSE),IFERROR(VLOOKUP($B296,'Data above guide'!$AB$6:$AJ$181,I$1,FALSE),IFERROR(VLOOKUP($B296,'Data above guide'!$AP$6:$AX$93,I$1,FALSE),IFERROR(VLOOKUP($B296,'Data above guide'!$BC$6:$BK$13,I$1,FALSE),VLOOKUP($B296,'Data above guide'!$BP$6:$BX$9,I$1,FALSE))))))*100</f>
        <v>41.063969999999998</v>
      </c>
      <c r="J296" s="63">
        <f>IFERROR(VLOOKUP($B296,'Data above guide'!$A$6:$I$61,J$1,FALSE),IFERROR(VLOOKUP($B296,'Data above guide'!$O$6:$W$33,J$1,FALSE),IFERROR(VLOOKUP($B296,'Data above guide'!$AB$6:$AJ$181,J$1,FALSE),IFERROR(VLOOKUP($B296,'Data above guide'!$AP$6:$AX$93,J$1,FALSE),IFERROR(VLOOKUP($B296,'Data above guide'!$BC$6:$BK$13,J$1,FALSE),VLOOKUP($B296,'Data above guide'!$BP$6:$BX$9,J$1,FALSE))))))*100</f>
        <v>50.465539999999997</v>
      </c>
      <c r="K296" s="63">
        <f t="shared" si="53"/>
        <v>4.7007899999999978</v>
      </c>
      <c r="L296" s="63">
        <f t="shared" si="54"/>
        <v>4.7007800000000017</v>
      </c>
      <c r="O296" s="63">
        <f>'Data above guide'!AU134*100</f>
        <v>45.764749999999999</v>
      </c>
      <c r="P296" s="63">
        <f>'Data above guide'!AV134*100</f>
        <v>2.39805</v>
      </c>
      <c r="Q296" s="63">
        <f>'Data above guide'!AW134*100</f>
        <v>41.064570000000003</v>
      </c>
      <c r="R296" s="63">
        <f>'Data above guide'!AX134*100</f>
        <v>50.464929999999995</v>
      </c>
      <c r="S296" s="63">
        <f t="shared" si="63"/>
        <v>4.700179999999996</v>
      </c>
      <c r="T296" s="63">
        <f t="shared" si="64"/>
        <v>4.700179999999996</v>
      </c>
      <c r="V296" s="70">
        <f t="shared" si="55"/>
        <v>0</v>
      </c>
      <c r="W296" s="70">
        <f t="shared" si="56"/>
        <v>2.8000000000005798E-4</v>
      </c>
      <c r="X296" s="70">
        <f t="shared" si="57"/>
        <v>-6.0000000000570708E-4</v>
      </c>
      <c r="Y296" s="70">
        <f t="shared" si="58"/>
        <v>6.1000000000177579E-4</v>
      </c>
      <c r="Z296" s="70">
        <f t="shared" si="59"/>
        <v>6.1000000000177579E-4</v>
      </c>
      <c r="AA296" s="70">
        <f t="shared" si="60"/>
        <v>6.0000000000570708E-4</v>
      </c>
    </row>
    <row r="297" spans="1:27">
      <c r="A297" s="15" t="str">
        <f t="shared" si="51"/>
        <v>AboveG_2011-2015_45-64_Persons_Pembrokeshire</v>
      </c>
      <c r="B297" s="15" t="str">
        <f t="shared" si="52"/>
        <v>Pembrokeshire_45-64_Persons</v>
      </c>
      <c r="C297" s="15" t="s">
        <v>7</v>
      </c>
      <c r="D297" s="15" t="s">
        <v>50</v>
      </c>
      <c r="E297" s="15" t="s">
        <v>117</v>
      </c>
      <c r="F297" s="15" t="s">
        <v>77</v>
      </c>
      <c r="G297" s="63">
        <f>IFERROR(VLOOKUP($B297,'Data above guide'!$A$6:$I$61,G$1,FALSE),IFERROR(VLOOKUP($B297,'Data above guide'!$O$6:$W$33,G$1,FALSE),IFERROR(VLOOKUP($B297,'Data above guide'!$AB$6:$AJ$181,G$1,FALSE),IFERROR(VLOOKUP($B297,'Data above guide'!$AP$6:$AX$93,G$1,FALSE),IFERROR(VLOOKUP($B297,'Data above guide'!$BC$6:$BK$13,G$1,FALSE),VLOOKUP($B297,'Data above guide'!$BP$6:$BX$9,G$1,FALSE))))))*100</f>
        <v>43.269800000000004</v>
      </c>
      <c r="H297" s="63">
        <f>IFERROR(VLOOKUP($B297,'Data above guide'!$A$6:$I$61,H$1,FALSE),IFERROR(VLOOKUP($B297,'Data above guide'!$O$6:$W$33,H$1,FALSE),IFERROR(VLOOKUP($B297,'Data above guide'!$AB$6:$AJ$181,H$1,FALSE),IFERROR(VLOOKUP($B297,'Data above guide'!$AP$6:$AX$93,H$1,FALSE),IFERROR(VLOOKUP($B297,'Data above guide'!$BC$6:$BK$13,H$1,FALSE),VLOOKUP($B297,'Data above guide'!$BP$6:$BX$9,H$1,FALSE))))))*100</f>
        <v>1.78152</v>
      </c>
      <c r="I297" s="63">
        <f>IFERROR(VLOOKUP($B297,'Data above guide'!$A$6:$I$61,I$1,FALSE),IFERROR(VLOOKUP($B297,'Data above guide'!$O$6:$W$33,I$1,FALSE),IFERROR(VLOOKUP($B297,'Data above guide'!$AB$6:$AJ$181,I$1,FALSE),IFERROR(VLOOKUP($B297,'Data above guide'!$AP$6:$AX$93,I$1,FALSE),IFERROR(VLOOKUP($B297,'Data above guide'!$BC$6:$BK$13,I$1,FALSE),VLOOKUP($B297,'Data above guide'!$BP$6:$BX$9,I$1,FALSE))))))*100</f>
        <v>39.777990000000003</v>
      </c>
      <c r="J297" s="63">
        <f>IFERROR(VLOOKUP($B297,'Data above guide'!$A$6:$I$61,J$1,FALSE),IFERROR(VLOOKUP($B297,'Data above guide'!$O$6:$W$33,J$1,FALSE),IFERROR(VLOOKUP($B297,'Data above guide'!$AB$6:$AJ$181,J$1,FALSE),IFERROR(VLOOKUP($B297,'Data above guide'!$AP$6:$AX$93,J$1,FALSE),IFERROR(VLOOKUP($B297,'Data above guide'!$BC$6:$BK$13,J$1,FALSE),VLOOKUP($B297,'Data above guide'!$BP$6:$BX$9,J$1,FALSE))))))*100</f>
        <v>46.761609999999997</v>
      </c>
      <c r="K297" s="63">
        <f t="shared" si="53"/>
        <v>3.4918099999999939</v>
      </c>
      <c r="L297" s="63">
        <f t="shared" si="54"/>
        <v>3.491810000000001</v>
      </c>
      <c r="O297" s="63">
        <f>'Data above guide'!AU135*100</f>
        <v>43.269800000000004</v>
      </c>
      <c r="P297" s="63">
        <f>'Data above guide'!AV135*100</f>
        <v>1.7813099999999999</v>
      </c>
      <c r="Q297" s="63">
        <f>'Data above guide'!AW135*100</f>
        <v>39.778439999999996</v>
      </c>
      <c r="R297" s="63">
        <f>'Data above guide'!AX135*100</f>
        <v>46.761160000000004</v>
      </c>
      <c r="S297" s="63">
        <f t="shared" si="63"/>
        <v>3.4913600000000002</v>
      </c>
      <c r="T297" s="63">
        <f t="shared" si="64"/>
        <v>3.4913600000000073</v>
      </c>
      <c r="V297" s="70">
        <f t="shared" si="55"/>
        <v>0</v>
      </c>
      <c r="W297" s="70">
        <f t="shared" si="56"/>
        <v>2.1000000000004349E-4</v>
      </c>
      <c r="X297" s="70">
        <f t="shared" si="57"/>
        <v>-4.4999999999362217E-4</v>
      </c>
      <c r="Y297" s="70">
        <f t="shared" si="58"/>
        <v>4.4999999999362217E-4</v>
      </c>
      <c r="Z297" s="70">
        <f t="shared" si="59"/>
        <v>4.4999999999362217E-4</v>
      </c>
      <c r="AA297" s="70">
        <f t="shared" si="60"/>
        <v>4.4999999999362217E-4</v>
      </c>
    </row>
    <row r="298" spans="1:27">
      <c r="A298" s="15" t="str">
        <f t="shared" si="51"/>
        <v>AboveG_2011-2015_65+_Persons_Pembrokeshire</v>
      </c>
      <c r="B298" s="15" t="str">
        <f t="shared" si="52"/>
        <v>Pembrokeshire_65+_Persons</v>
      </c>
      <c r="C298" s="15" t="s">
        <v>7</v>
      </c>
      <c r="D298" s="15" t="s">
        <v>43</v>
      </c>
      <c r="E298" s="15" t="s">
        <v>117</v>
      </c>
      <c r="F298" s="15" t="s">
        <v>77</v>
      </c>
      <c r="G298" s="63">
        <f>IFERROR(VLOOKUP($B298,'Data above guide'!$A$6:$I$61,G$1,FALSE),IFERROR(VLOOKUP($B298,'Data above guide'!$O$6:$W$33,G$1,FALSE),IFERROR(VLOOKUP($B298,'Data above guide'!$AB$6:$AJ$181,G$1,FALSE),IFERROR(VLOOKUP($B298,'Data above guide'!$AP$6:$AX$93,G$1,FALSE),IFERROR(VLOOKUP($B298,'Data above guide'!$BC$6:$BK$13,G$1,FALSE),VLOOKUP($B298,'Data above guide'!$BP$6:$BX$9,G$1,FALSE))))))*100</f>
        <v>23.122129999999999</v>
      </c>
      <c r="H298" s="63">
        <f>IFERROR(VLOOKUP($B298,'Data above guide'!$A$6:$I$61,H$1,FALSE),IFERROR(VLOOKUP($B298,'Data above guide'!$O$6:$W$33,H$1,FALSE),IFERROR(VLOOKUP($B298,'Data above guide'!$AB$6:$AJ$181,H$1,FALSE),IFERROR(VLOOKUP($B298,'Data above guide'!$AP$6:$AX$93,H$1,FALSE),IFERROR(VLOOKUP($B298,'Data above guide'!$BC$6:$BK$13,H$1,FALSE),VLOOKUP($B298,'Data above guide'!$BP$6:$BX$9,H$1,FALSE))))))*100</f>
        <v>1.4491700000000001</v>
      </c>
      <c r="I298" s="63">
        <f>IFERROR(VLOOKUP($B298,'Data above guide'!$A$6:$I$61,I$1,FALSE),IFERROR(VLOOKUP($B298,'Data above guide'!$O$6:$W$33,I$1,FALSE),IFERROR(VLOOKUP($B298,'Data above guide'!$AB$6:$AJ$181,I$1,FALSE),IFERROR(VLOOKUP($B298,'Data above guide'!$AP$6:$AX$93,I$1,FALSE),IFERROR(VLOOKUP($B298,'Data above guide'!$BC$6:$BK$13,I$1,FALSE),VLOOKUP($B298,'Data above guide'!$BP$6:$BX$9,I$1,FALSE))))))*100</f>
        <v>20.28172</v>
      </c>
      <c r="J298" s="63">
        <f>IFERROR(VLOOKUP($B298,'Data above guide'!$A$6:$I$61,J$1,FALSE),IFERROR(VLOOKUP($B298,'Data above guide'!$O$6:$W$33,J$1,FALSE),IFERROR(VLOOKUP($B298,'Data above guide'!$AB$6:$AJ$181,J$1,FALSE),IFERROR(VLOOKUP($B298,'Data above guide'!$AP$6:$AX$93,J$1,FALSE),IFERROR(VLOOKUP($B298,'Data above guide'!$BC$6:$BK$13,J$1,FALSE),VLOOKUP($B298,'Data above guide'!$BP$6:$BX$9,J$1,FALSE))))))*100</f>
        <v>25.962530000000001</v>
      </c>
      <c r="K298" s="63">
        <f t="shared" si="53"/>
        <v>2.8404000000000025</v>
      </c>
      <c r="L298" s="63">
        <f t="shared" si="54"/>
        <v>2.8404099999999985</v>
      </c>
      <c r="O298" s="63">
        <f>'Data above guide'!AU136*100</f>
        <v>23.122129999999999</v>
      </c>
      <c r="P298" s="63">
        <f>'Data above guide'!AV136*100</f>
        <v>1.4489999999999998</v>
      </c>
      <c r="Q298" s="63">
        <f>'Data above guide'!AW136*100</f>
        <v>20.28209</v>
      </c>
      <c r="R298" s="63">
        <f>'Data above guide'!AX136*100</f>
        <v>25.962160000000001</v>
      </c>
      <c r="S298" s="63">
        <f t="shared" si="63"/>
        <v>2.8400300000000023</v>
      </c>
      <c r="T298" s="63">
        <f t="shared" si="64"/>
        <v>2.8400399999999983</v>
      </c>
      <c r="V298" s="70">
        <f t="shared" si="55"/>
        <v>0</v>
      </c>
      <c r="W298" s="70">
        <f t="shared" si="56"/>
        <v>1.7000000000022553E-4</v>
      </c>
      <c r="X298" s="70">
        <f t="shared" si="57"/>
        <v>-3.700000000002035E-4</v>
      </c>
      <c r="Y298" s="70">
        <f t="shared" si="58"/>
        <v>3.700000000002035E-4</v>
      </c>
      <c r="Z298" s="70">
        <f t="shared" si="59"/>
        <v>3.700000000002035E-4</v>
      </c>
      <c r="AA298" s="70">
        <f t="shared" si="60"/>
        <v>3.700000000002035E-4</v>
      </c>
    </row>
    <row r="299" spans="1:27">
      <c r="A299" s="15" t="str">
        <f t="shared" si="51"/>
        <v>AboveG_2011-2015_16-24_Persons_Carmarthenshire</v>
      </c>
      <c r="B299" s="15" t="str">
        <f t="shared" si="52"/>
        <v>Carmarthenshire_16-24_Persons</v>
      </c>
      <c r="C299" s="15" t="s">
        <v>8</v>
      </c>
      <c r="D299" s="15" t="s">
        <v>48</v>
      </c>
      <c r="E299" s="15" t="s">
        <v>117</v>
      </c>
      <c r="F299" s="15" t="s">
        <v>77</v>
      </c>
      <c r="G299" s="63">
        <f>IFERROR(VLOOKUP($B299,'Data above guide'!$A$6:$I$61,G$1,FALSE),IFERROR(VLOOKUP($B299,'Data above guide'!$O$6:$W$33,G$1,FALSE),IFERROR(VLOOKUP($B299,'Data above guide'!$AB$6:$AJ$181,G$1,FALSE),IFERROR(VLOOKUP($B299,'Data above guide'!$AP$6:$AX$93,G$1,FALSE),IFERROR(VLOOKUP($B299,'Data above guide'!$BC$6:$BK$13,G$1,FALSE),VLOOKUP($B299,'Data above guide'!$BP$6:$BX$9,G$1,FALSE))))))*100</f>
        <v>34.78246</v>
      </c>
      <c r="H299" s="63">
        <f>IFERROR(VLOOKUP($B299,'Data above guide'!$A$6:$I$61,H$1,FALSE),IFERROR(VLOOKUP($B299,'Data above guide'!$O$6:$W$33,H$1,FALSE),IFERROR(VLOOKUP($B299,'Data above guide'!$AB$6:$AJ$181,H$1,FALSE),IFERROR(VLOOKUP($B299,'Data above guide'!$AP$6:$AX$93,H$1,FALSE),IFERROR(VLOOKUP($B299,'Data above guide'!$BC$6:$BK$13,H$1,FALSE),VLOOKUP($B299,'Data above guide'!$BP$6:$BX$9,H$1,FALSE))))))*100</f>
        <v>2.8574800000000002</v>
      </c>
      <c r="I299" s="63">
        <f>IFERROR(VLOOKUP($B299,'Data above guide'!$A$6:$I$61,I$1,FALSE),IFERROR(VLOOKUP($B299,'Data above guide'!$O$6:$W$33,I$1,FALSE),IFERROR(VLOOKUP($B299,'Data above guide'!$AB$6:$AJ$181,I$1,FALSE),IFERROR(VLOOKUP($B299,'Data above guide'!$AP$6:$AX$93,I$1,FALSE),IFERROR(VLOOKUP($B299,'Data above guide'!$BC$6:$BK$13,I$1,FALSE),VLOOKUP($B299,'Data above guide'!$BP$6:$BX$9,I$1,FALSE))))))*100</f>
        <v>29.181730000000002</v>
      </c>
      <c r="J299" s="63">
        <f>IFERROR(VLOOKUP($B299,'Data above guide'!$A$6:$I$61,J$1,FALSE),IFERROR(VLOOKUP($B299,'Data above guide'!$O$6:$W$33,J$1,FALSE),IFERROR(VLOOKUP($B299,'Data above guide'!$AB$6:$AJ$181,J$1,FALSE),IFERROR(VLOOKUP($B299,'Data above guide'!$AP$6:$AX$93,J$1,FALSE),IFERROR(VLOOKUP($B299,'Data above guide'!$BC$6:$BK$13,J$1,FALSE),VLOOKUP($B299,'Data above guide'!$BP$6:$BX$9,J$1,FALSE))))))*100</f>
        <v>40.383189999999999</v>
      </c>
      <c r="K299" s="63">
        <f t="shared" si="53"/>
        <v>5.6007299999999987</v>
      </c>
      <c r="L299" s="63">
        <f t="shared" si="54"/>
        <v>5.6007299999999987</v>
      </c>
      <c r="O299" s="63">
        <f>'Data above guide'!AU137*100</f>
        <v>34.78246</v>
      </c>
      <c r="P299" s="63">
        <f>'Data above guide'!AV137*100</f>
        <v>2.8571800000000001</v>
      </c>
      <c r="Q299" s="63">
        <f>'Data above guide'!AW137*100</f>
        <v>29.182390000000002</v>
      </c>
      <c r="R299" s="63">
        <f>'Data above guide'!AX137*100</f>
        <v>40.382539999999999</v>
      </c>
      <c r="S299" s="63">
        <f t="shared" si="63"/>
        <v>5.6000799999999984</v>
      </c>
      <c r="T299" s="63">
        <f t="shared" si="64"/>
        <v>5.6000699999999988</v>
      </c>
      <c r="V299" s="70">
        <f t="shared" si="55"/>
        <v>0</v>
      </c>
      <c r="W299" s="70">
        <f t="shared" si="56"/>
        <v>3.00000000000189E-4</v>
      </c>
      <c r="X299" s="70">
        <f t="shared" si="57"/>
        <v>-6.599999999998829E-4</v>
      </c>
      <c r="Y299" s="70">
        <f t="shared" si="58"/>
        <v>6.5000000000026148E-4</v>
      </c>
      <c r="Z299" s="70">
        <f t="shared" si="59"/>
        <v>6.5000000000026148E-4</v>
      </c>
      <c r="AA299" s="70">
        <f t="shared" si="60"/>
        <v>6.599999999998829E-4</v>
      </c>
    </row>
    <row r="300" spans="1:27">
      <c r="A300" s="15" t="str">
        <f t="shared" si="51"/>
        <v>AboveG_2011-2015_25-44_Persons_Carmarthenshire</v>
      </c>
      <c r="B300" s="15" t="str">
        <f t="shared" si="52"/>
        <v>Carmarthenshire_25-44_Persons</v>
      </c>
      <c r="C300" s="15" t="s">
        <v>8</v>
      </c>
      <c r="D300" s="15" t="s">
        <v>49</v>
      </c>
      <c r="E300" s="15" t="s">
        <v>117</v>
      </c>
      <c r="F300" s="15" t="s">
        <v>77</v>
      </c>
      <c r="G300" s="63">
        <f>IFERROR(VLOOKUP($B300,'Data above guide'!$A$6:$I$61,G$1,FALSE),IFERROR(VLOOKUP($B300,'Data above guide'!$O$6:$W$33,G$1,FALSE),IFERROR(VLOOKUP($B300,'Data above guide'!$AB$6:$AJ$181,G$1,FALSE),IFERROR(VLOOKUP($B300,'Data above guide'!$AP$6:$AX$93,G$1,FALSE),IFERROR(VLOOKUP($B300,'Data above guide'!$BC$6:$BK$13,G$1,FALSE),VLOOKUP($B300,'Data above guide'!$BP$6:$BX$9,G$1,FALSE))))))*100</f>
        <v>43.038670000000003</v>
      </c>
      <c r="H300" s="63">
        <f>IFERROR(VLOOKUP($B300,'Data above guide'!$A$6:$I$61,H$1,FALSE),IFERROR(VLOOKUP($B300,'Data above guide'!$O$6:$W$33,H$1,FALSE),IFERROR(VLOOKUP($B300,'Data above guide'!$AB$6:$AJ$181,H$1,FALSE),IFERROR(VLOOKUP($B300,'Data above guide'!$AP$6:$AX$93,H$1,FALSE),IFERROR(VLOOKUP($B300,'Data above guide'!$BC$6:$BK$13,H$1,FALSE),VLOOKUP($B300,'Data above guide'!$BP$6:$BX$9,H$1,FALSE))))))*100</f>
        <v>2.0538399999999997</v>
      </c>
      <c r="I300" s="63">
        <f>IFERROR(VLOOKUP($B300,'Data above guide'!$A$6:$I$61,I$1,FALSE),IFERROR(VLOOKUP($B300,'Data above guide'!$O$6:$W$33,I$1,FALSE),IFERROR(VLOOKUP($B300,'Data above guide'!$AB$6:$AJ$181,I$1,FALSE),IFERROR(VLOOKUP($B300,'Data above guide'!$AP$6:$AX$93,I$1,FALSE),IFERROR(VLOOKUP($B300,'Data above guide'!$BC$6:$BK$13,I$1,FALSE),VLOOKUP($B300,'Data above guide'!$BP$6:$BX$9,I$1,FALSE))))))*100</f>
        <v>39.013100000000001</v>
      </c>
      <c r="J300" s="63">
        <f>IFERROR(VLOOKUP($B300,'Data above guide'!$A$6:$I$61,J$1,FALSE),IFERROR(VLOOKUP($B300,'Data above guide'!$O$6:$W$33,J$1,FALSE),IFERROR(VLOOKUP($B300,'Data above guide'!$AB$6:$AJ$181,J$1,FALSE),IFERROR(VLOOKUP($B300,'Data above guide'!$AP$6:$AX$93,J$1,FALSE),IFERROR(VLOOKUP($B300,'Data above guide'!$BC$6:$BK$13,J$1,FALSE),VLOOKUP($B300,'Data above guide'!$BP$6:$BX$9,J$1,FALSE))))))*100</f>
        <v>47.064230000000002</v>
      </c>
      <c r="K300" s="63">
        <f t="shared" si="53"/>
        <v>4.0255599999999987</v>
      </c>
      <c r="L300" s="63">
        <f t="shared" si="54"/>
        <v>4.0255700000000019</v>
      </c>
      <c r="O300" s="63">
        <f>'Data above guide'!AU138*100</f>
        <v>43.038670000000003</v>
      </c>
      <c r="P300" s="63">
        <f>'Data above guide'!AV138*100</f>
        <v>2.05362</v>
      </c>
      <c r="Q300" s="63">
        <f>'Data above guide'!AW138*100</f>
        <v>39.013569999999994</v>
      </c>
      <c r="R300" s="63">
        <f>'Data above guide'!AX138*100</f>
        <v>47.063760000000002</v>
      </c>
      <c r="S300" s="63">
        <f t="shared" si="63"/>
        <v>4.0250899999999987</v>
      </c>
      <c r="T300" s="63">
        <f t="shared" si="64"/>
        <v>4.025100000000009</v>
      </c>
      <c r="V300" s="70">
        <f t="shared" si="55"/>
        <v>0</v>
      </c>
      <c r="W300" s="70">
        <f t="shared" si="56"/>
        <v>2.1999999999966491E-4</v>
      </c>
      <c r="X300" s="70">
        <f t="shared" si="57"/>
        <v>-4.6999999999286501E-4</v>
      </c>
      <c r="Y300" s="70">
        <f t="shared" si="58"/>
        <v>4.6999999999997044E-4</v>
      </c>
      <c r="Z300" s="70">
        <f t="shared" si="59"/>
        <v>4.6999999999997044E-4</v>
      </c>
      <c r="AA300" s="70">
        <f t="shared" si="60"/>
        <v>4.6999999999286501E-4</v>
      </c>
    </row>
    <row r="301" spans="1:27">
      <c r="A301" s="15" t="str">
        <f t="shared" si="51"/>
        <v>AboveG_2011-2015_45-64_Persons_Carmarthenshire</v>
      </c>
      <c r="B301" s="15" t="str">
        <f t="shared" si="52"/>
        <v>Carmarthenshire_45-64_Persons</v>
      </c>
      <c r="C301" s="15" t="s">
        <v>8</v>
      </c>
      <c r="D301" s="15" t="s">
        <v>50</v>
      </c>
      <c r="E301" s="15" t="s">
        <v>117</v>
      </c>
      <c r="F301" s="15" t="s">
        <v>77</v>
      </c>
      <c r="G301" s="63">
        <f>IFERROR(VLOOKUP($B301,'Data above guide'!$A$6:$I$61,G$1,FALSE),IFERROR(VLOOKUP($B301,'Data above guide'!$O$6:$W$33,G$1,FALSE),IFERROR(VLOOKUP($B301,'Data above guide'!$AB$6:$AJ$181,G$1,FALSE),IFERROR(VLOOKUP($B301,'Data above guide'!$AP$6:$AX$93,G$1,FALSE),IFERROR(VLOOKUP($B301,'Data above guide'!$BC$6:$BK$13,G$1,FALSE),VLOOKUP($B301,'Data above guide'!$BP$6:$BX$9,G$1,FALSE))))))*100</f>
        <v>44.906839999999995</v>
      </c>
      <c r="H301" s="63">
        <f>IFERROR(VLOOKUP($B301,'Data above guide'!$A$6:$I$61,H$1,FALSE),IFERROR(VLOOKUP($B301,'Data above guide'!$O$6:$W$33,H$1,FALSE),IFERROR(VLOOKUP($B301,'Data above guide'!$AB$6:$AJ$181,H$1,FALSE),IFERROR(VLOOKUP($B301,'Data above guide'!$AP$6:$AX$93,H$1,FALSE),IFERROR(VLOOKUP($B301,'Data above guide'!$BC$6:$BK$13,H$1,FALSE),VLOOKUP($B301,'Data above guide'!$BP$6:$BX$9,H$1,FALSE))))))*100</f>
        <v>1.6074000000000002</v>
      </c>
      <c r="I301" s="63">
        <f>IFERROR(VLOOKUP($B301,'Data above guide'!$A$6:$I$61,I$1,FALSE),IFERROR(VLOOKUP($B301,'Data above guide'!$O$6:$W$33,I$1,FALSE),IFERROR(VLOOKUP($B301,'Data above guide'!$AB$6:$AJ$181,I$1,FALSE),IFERROR(VLOOKUP($B301,'Data above guide'!$AP$6:$AX$93,I$1,FALSE),IFERROR(VLOOKUP($B301,'Data above guide'!$BC$6:$BK$13,I$1,FALSE),VLOOKUP($B301,'Data above guide'!$BP$6:$BX$9,I$1,FALSE))))))*100</f>
        <v>41.756300000000003</v>
      </c>
      <c r="J301" s="63">
        <f>IFERROR(VLOOKUP($B301,'Data above guide'!$A$6:$I$61,J$1,FALSE),IFERROR(VLOOKUP($B301,'Data above guide'!$O$6:$W$33,J$1,FALSE),IFERROR(VLOOKUP($B301,'Data above guide'!$AB$6:$AJ$181,J$1,FALSE),IFERROR(VLOOKUP($B301,'Data above guide'!$AP$6:$AX$93,J$1,FALSE),IFERROR(VLOOKUP($B301,'Data above guide'!$BC$6:$BK$13,J$1,FALSE),VLOOKUP($B301,'Data above guide'!$BP$6:$BX$9,J$1,FALSE))))))*100</f>
        <v>48.057380000000002</v>
      </c>
      <c r="K301" s="63">
        <f t="shared" si="53"/>
        <v>3.1505400000000066</v>
      </c>
      <c r="L301" s="63">
        <f t="shared" si="54"/>
        <v>3.1505399999999923</v>
      </c>
      <c r="O301" s="63">
        <f>'Data above guide'!AU139*100</f>
        <v>44.906839999999995</v>
      </c>
      <c r="P301" s="63">
        <f>'Data above guide'!AV139*100</f>
        <v>1.6072300000000002</v>
      </c>
      <c r="Q301" s="63">
        <f>'Data above guide'!AW139*100</f>
        <v>41.75667</v>
      </c>
      <c r="R301" s="63">
        <f>'Data above guide'!AX139*100</f>
        <v>48.057009999999998</v>
      </c>
      <c r="S301" s="63">
        <f t="shared" si="63"/>
        <v>3.1501700000000028</v>
      </c>
      <c r="T301" s="63">
        <f t="shared" si="64"/>
        <v>3.1501699999999957</v>
      </c>
      <c r="V301" s="70">
        <f t="shared" si="55"/>
        <v>0</v>
      </c>
      <c r="W301" s="70">
        <f t="shared" si="56"/>
        <v>1.7000000000000348E-4</v>
      </c>
      <c r="X301" s="70">
        <f t="shared" si="57"/>
        <v>-3.6999999999665079E-4</v>
      </c>
      <c r="Y301" s="70">
        <f t="shared" si="58"/>
        <v>3.7000000000375621E-4</v>
      </c>
      <c r="Z301" s="70">
        <f t="shared" si="59"/>
        <v>3.7000000000375621E-4</v>
      </c>
      <c r="AA301" s="70">
        <f t="shared" si="60"/>
        <v>3.6999999999665079E-4</v>
      </c>
    </row>
    <row r="302" spans="1:27">
      <c r="A302" s="15" t="str">
        <f t="shared" si="51"/>
        <v>AboveG_2011-2015_65+_Persons_Carmarthenshire</v>
      </c>
      <c r="B302" s="15" t="str">
        <f t="shared" si="52"/>
        <v>Carmarthenshire_65+_Persons</v>
      </c>
      <c r="C302" s="15" t="s">
        <v>8</v>
      </c>
      <c r="D302" s="15" t="s">
        <v>43</v>
      </c>
      <c r="E302" s="15" t="s">
        <v>117</v>
      </c>
      <c r="F302" s="15" t="s">
        <v>77</v>
      </c>
      <c r="G302" s="63">
        <f>IFERROR(VLOOKUP($B302,'Data above guide'!$A$6:$I$61,G$1,FALSE),IFERROR(VLOOKUP($B302,'Data above guide'!$O$6:$W$33,G$1,FALSE),IFERROR(VLOOKUP($B302,'Data above guide'!$AB$6:$AJ$181,G$1,FALSE),IFERROR(VLOOKUP($B302,'Data above guide'!$AP$6:$AX$93,G$1,FALSE),IFERROR(VLOOKUP($B302,'Data above guide'!$BC$6:$BK$13,G$1,FALSE),VLOOKUP($B302,'Data above guide'!$BP$6:$BX$9,G$1,FALSE))))))*100</f>
        <v>24.459710000000001</v>
      </c>
      <c r="H302" s="63">
        <f>IFERROR(VLOOKUP($B302,'Data above guide'!$A$6:$I$61,H$1,FALSE),IFERROR(VLOOKUP($B302,'Data above guide'!$O$6:$W$33,H$1,FALSE),IFERROR(VLOOKUP($B302,'Data above guide'!$AB$6:$AJ$181,H$1,FALSE),IFERROR(VLOOKUP($B302,'Data above guide'!$AP$6:$AX$93,H$1,FALSE),IFERROR(VLOOKUP($B302,'Data above guide'!$BC$6:$BK$13,H$1,FALSE),VLOOKUP($B302,'Data above guide'!$BP$6:$BX$9,H$1,FALSE))))))*100</f>
        <v>1.48682</v>
      </c>
      <c r="I302" s="63">
        <f>IFERROR(VLOOKUP($B302,'Data above guide'!$A$6:$I$61,I$1,FALSE),IFERROR(VLOOKUP($B302,'Data above guide'!$O$6:$W$33,I$1,FALSE),IFERROR(VLOOKUP($B302,'Data above guide'!$AB$6:$AJ$181,I$1,FALSE),IFERROR(VLOOKUP($B302,'Data above guide'!$AP$6:$AX$93,I$1,FALSE),IFERROR(VLOOKUP($B302,'Data above guide'!$BC$6:$BK$13,I$1,FALSE),VLOOKUP($B302,'Data above guide'!$BP$6:$BX$9,I$1,FALSE))))))*100</f>
        <v>21.54551</v>
      </c>
      <c r="J302" s="63">
        <f>IFERROR(VLOOKUP($B302,'Data above guide'!$A$6:$I$61,J$1,FALSE),IFERROR(VLOOKUP($B302,'Data above guide'!$O$6:$W$33,J$1,FALSE),IFERROR(VLOOKUP($B302,'Data above guide'!$AB$6:$AJ$181,J$1,FALSE),IFERROR(VLOOKUP($B302,'Data above guide'!$AP$6:$AX$93,J$1,FALSE),IFERROR(VLOOKUP($B302,'Data above guide'!$BC$6:$BK$13,J$1,FALSE),VLOOKUP($B302,'Data above guide'!$BP$6:$BX$9,J$1,FALSE))))))*100</f>
        <v>27.373910000000002</v>
      </c>
      <c r="K302" s="63">
        <f t="shared" si="53"/>
        <v>2.914200000000001</v>
      </c>
      <c r="L302" s="63">
        <f t="shared" si="54"/>
        <v>2.914200000000001</v>
      </c>
      <c r="O302" s="63">
        <f>'Data above guide'!AU140*100</f>
        <v>24.459710000000001</v>
      </c>
      <c r="P302" s="63">
        <f>'Data above guide'!AV140*100</f>
        <v>1.4866600000000001</v>
      </c>
      <c r="Q302" s="63">
        <f>'Data above guide'!AW140*100</f>
        <v>21.545850000000002</v>
      </c>
      <c r="R302" s="63">
        <f>'Data above guide'!AX140*100</f>
        <v>27.373570000000001</v>
      </c>
      <c r="S302" s="63">
        <f t="shared" si="63"/>
        <v>2.9138599999999997</v>
      </c>
      <c r="T302" s="63">
        <f t="shared" si="64"/>
        <v>2.9138599999999997</v>
      </c>
      <c r="V302" s="70">
        <f t="shared" si="55"/>
        <v>0</v>
      </c>
      <c r="W302" s="70">
        <f t="shared" si="56"/>
        <v>1.5999999999993797E-4</v>
      </c>
      <c r="X302" s="70">
        <f t="shared" si="57"/>
        <v>-3.4000000000133923E-4</v>
      </c>
      <c r="Y302" s="70">
        <f t="shared" si="58"/>
        <v>3.4000000000133923E-4</v>
      </c>
      <c r="Z302" s="70">
        <f t="shared" si="59"/>
        <v>3.4000000000133923E-4</v>
      </c>
      <c r="AA302" s="70">
        <f t="shared" si="60"/>
        <v>3.4000000000133923E-4</v>
      </c>
    </row>
    <row r="303" spans="1:27">
      <c r="A303" s="15" t="str">
        <f t="shared" si="51"/>
        <v>AboveG_2011-2015_16-24_Persons_Swansea</v>
      </c>
      <c r="B303" s="15" t="str">
        <f t="shared" si="52"/>
        <v>Swansea_16-24_Persons</v>
      </c>
      <c r="C303" s="15" t="s">
        <v>9</v>
      </c>
      <c r="D303" s="15" t="s">
        <v>48</v>
      </c>
      <c r="E303" s="15" t="s">
        <v>117</v>
      </c>
      <c r="F303" s="15" t="s">
        <v>77</v>
      </c>
      <c r="G303" s="63">
        <f>IFERROR(VLOOKUP($B303,'Data above guide'!$A$6:$I$61,G$1,FALSE),IFERROR(VLOOKUP($B303,'Data above guide'!$O$6:$W$33,G$1,FALSE),IFERROR(VLOOKUP($B303,'Data above guide'!$AB$6:$AJ$181,G$1,FALSE),IFERROR(VLOOKUP($B303,'Data above guide'!$AP$6:$AX$93,G$1,FALSE),IFERROR(VLOOKUP($B303,'Data above guide'!$BC$6:$BK$13,G$1,FALSE),VLOOKUP($B303,'Data above guide'!$BP$6:$BX$9,G$1,FALSE))))))*100</f>
        <v>45.861930000000001</v>
      </c>
      <c r="H303" s="63">
        <f>IFERROR(VLOOKUP($B303,'Data above guide'!$A$6:$I$61,H$1,FALSE),IFERROR(VLOOKUP($B303,'Data above guide'!$O$6:$W$33,H$1,FALSE),IFERROR(VLOOKUP($B303,'Data above guide'!$AB$6:$AJ$181,H$1,FALSE),IFERROR(VLOOKUP($B303,'Data above guide'!$AP$6:$AX$93,H$1,FALSE),IFERROR(VLOOKUP($B303,'Data above guide'!$BC$6:$BK$13,H$1,FALSE),VLOOKUP($B303,'Data above guide'!$BP$6:$BX$9,H$1,FALSE))))))*100</f>
        <v>3.5614100000000004</v>
      </c>
      <c r="I303" s="63">
        <f>IFERROR(VLOOKUP($B303,'Data above guide'!$A$6:$I$61,I$1,FALSE),IFERROR(VLOOKUP($B303,'Data above guide'!$O$6:$W$33,I$1,FALSE),IFERROR(VLOOKUP($B303,'Data above guide'!$AB$6:$AJ$181,I$1,FALSE),IFERROR(VLOOKUP($B303,'Data above guide'!$AP$6:$AX$93,I$1,FALSE),IFERROR(VLOOKUP($B303,'Data above guide'!$BC$6:$BK$13,I$1,FALSE),VLOOKUP($B303,'Data above guide'!$BP$6:$BX$9,I$1,FALSE))))))*100</f>
        <v>38.881489999999999</v>
      </c>
      <c r="J303" s="63">
        <f>IFERROR(VLOOKUP($B303,'Data above guide'!$A$6:$I$61,J$1,FALSE),IFERROR(VLOOKUP($B303,'Data above guide'!$O$6:$W$33,J$1,FALSE),IFERROR(VLOOKUP($B303,'Data above guide'!$AB$6:$AJ$181,J$1,FALSE),IFERROR(VLOOKUP($B303,'Data above guide'!$AP$6:$AX$93,J$1,FALSE),IFERROR(VLOOKUP($B303,'Data above guide'!$BC$6:$BK$13,J$1,FALSE),VLOOKUP($B303,'Data above guide'!$BP$6:$BX$9,J$1,FALSE))))))*100</f>
        <v>52.842359999999999</v>
      </c>
      <c r="K303" s="63">
        <f t="shared" si="53"/>
        <v>6.9804299999999984</v>
      </c>
      <c r="L303" s="63">
        <f t="shared" si="54"/>
        <v>6.9804400000000015</v>
      </c>
      <c r="O303" s="63">
        <f>'Data above guide'!AU141*100</f>
        <v>45.861930000000001</v>
      </c>
      <c r="P303" s="63">
        <f>'Data above guide'!AV141*100</f>
        <v>3.5611099999999998</v>
      </c>
      <c r="Q303" s="63">
        <f>'Data above guide'!AW141*100</f>
        <v>38.882159999999999</v>
      </c>
      <c r="R303" s="63">
        <f>'Data above guide'!AX141*100</f>
        <v>52.84169</v>
      </c>
      <c r="S303" s="63">
        <f t="shared" si="63"/>
        <v>6.9797599999999989</v>
      </c>
      <c r="T303" s="63">
        <f t="shared" si="64"/>
        <v>6.979770000000002</v>
      </c>
      <c r="V303" s="70">
        <f t="shared" si="55"/>
        <v>0</v>
      </c>
      <c r="W303" s="70">
        <f t="shared" si="56"/>
        <v>3.0000000000063309E-4</v>
      </c>
      <c r="X303" s="70">
        <f t="shared" si="57"/>
        <v>-6.6999999999950433E-4</v>
      </c>
      <c r="Y303" s="70">
        <f t="shared" si="58"/>
        <v>6.6999999999950433E-4</v>
      </c>
      <c r="Z303" s="70">
        <f t="shared" si="59"/>
        <v>6.6999999999950433E-4</v>
      </c>
      <c r="AA303" s="70">
        <f t="shared" si="60"/>
        <v>6.6999999999950433E-4</v>
      </c>
    </row>
    <row r="304" spans="1:27">
      <c r="A304" s="15" t="str">
        <f t="shared" si="51"/>
        <v>AboveG_2011-2015_25-44_Persons_Swansea</v>
      </c>
      <c r="B304" s="15" t="str">
        <f t="shared" si="52"/>
        <v>Swansea_25-44_Persons</v>
      </c>
      <c r="C304" s="15" t="s">
        <v>9</v>
      </c>
      <c r="D304" s="15" t="s">
        <v>49</v>
      </c>
      <c r="E304" s="15" t="s">
        <v>117</v>
      </c>
      <c r="F304" s="15" t="s">
        <v>77</v>
      </c>
      <c r="G304" s="63">
        <f>IFERROR(VLOOKUP($B304,'Data above guide'!$A$6:$I$61,G$1,FALSE),IFERROR(VLOOKUP($B304,'Data above guide'!$O$6:$W$33,G$1,FALSE),IFERROR(VLOOKUP($B304,'Data above guide'!$AB$6:$AJ$181,G$1,FALSE),IFERROR(VLOOKUP($B304,'Data above guide'!$AP$6:$AX$93,G$1,FALSE),IFERROR(VLOOKUP($B304,'Data above guide'!$BC$6:$BK$13,G$1,FALSE),VLOOKUP($B304,'Data above guide'!$BP$6:$BX$9,G$1,FALSE))))))*100</f>
        <v>49.383300000000006</v>
      </c>
      <c r="H304" s="63">
        <f>IFERROR(VLOOKUP($B304,'Data above guide'!$A$6:$I$61,H$1,FALSE),IFERROR(VLOOKUP($B304,'Data above guide'!$O$6:$W$33,H$1,FALSE),IFERROR(VLOOKUP($B304,'Data above guide'!$AB$6:$AJ$181,H$1,FALSE),IFERROR(VLOOKUP($B304,'Data above guide'!$AP$6:$AX$93,H$1,FALSE),IFERROR(VLOOKUP($B304,'Data above guide'!$BC$6:$BK$13,H$1,FALSE),VLOOKUP($B304,'Data above guide'!$BP$6:$BX$9,H$1,FALSE))))))*100</f>
        <v>1.7186300000000001</v>
      </c>
      <c r="I304" s="63">
        <f>IFERROR(VLOOKUP($B304,'Data above guide'!$A$6:$I$61,I$1,FALSE),IFERROR(VLOOKUP($B304,'Data above guide'!$O$6:$W$33,I$1,FALSE),IFERROR(VLOOKUP($B304,'Data above guide'!$AB$6:$AJ$181,I$1,FALSE),IFERROR(VLOOKUP($B304,'Data above guide'!$AP$6:$AX$93,I$1,FALSE),IFERROR(VLOOKUP($B304,'Data above guide'!$BC$6:$BK$13,I$1,FALSE),VLOOKUP($B304,'Data above guide'!$BP$6:$BX$9,I$1,FALSE))))))*100</f>
        <v>46.014759999999995</v>
      </c>
      <c r="J304" s="63">
        <f>IFERROR(VLOOKUP($B304,'Data above guide'!$A$6:$I$61,J$1,FALSE),IFERROR(VLOOKUP($B304,'Data above guide'!$O$6:$W$33,J$1,FALSE),IFERROR(VLOOKUP($B304,'Data above guide'!$AB$6:$AJ$181,J$1,FALSE),IFERROR(VLOOKUP($B304,'Data above guide'!$AP$6:$AX$93,J$1,FALSE),IFERROR(VLOOKUP($B304,'Data above guide'!$BC$6:$BK$13,J$1,FALSE),VLOOKUP($B304,'Data above guide'!$BP$6:$BX$9,J$1,FALSE))))))*100</f>
        <v>52.751840000000009</v>
      </c>
      <c r="K304" s="63">
        <f t="shared" si="53"/>
        <v>3.368540000000003</v>
      </c>
      <c r="L304" s="63">
        <f t="shared" si="54"/>
        <v>3.3685400000000101</v>
      </c>
      <c r="O304" s="63">
        <f>'Data above guide'!AU142*100</f>
        <v>49.383300000000006</v>
      </c>
      <c r="P304" s="63">
        <f>'Data above guide'!AV142*100</f>
        <v>1.71848</v>
      </c>
      <c r="Q304" s="63">
        <f>'Data above guide'!AW142*100</f>
        <v>46.015080000000005</v>
      </c>
      <c r="R304" s="63">
        <f>'Data above guide'!AX142*100</f>
        <v>52.751519999999999</v>
      </c>
      <c r="S304" s="63">
        <f t="shared" si="63"/>
        <v>3.3682199999999938</v>
      </c>
      <c r="T304" s="63">
        <f t="shared" si="64"/>
        <v>3.3682200000000009</v>
      </c>
      <c r="V304" s="70">
        <f t="shared" si="55"/>
        <v>0</v>
      </c>
      <c r="W304" s="70">
        <f t="shared" si="56"/>
        <v>1.500000000000945E-4</v>
      </c>
      <c r="X304" s="70">
        <f t="shared" si="57"/>
        <v>-3.2000000000920181E-4</v>
      </c>
      <c r="Y304" s="70">
        <f t="shared" si="58"/>
        <v>3.2000000000920181E-4</v>
      </c>
      <c r="Z304" s="70">
        <f t="shared" si="59"/>
        <v>3.2000000000920181E-4</v>
      </c>
      <c r="AA304" s="70">
        <f t="shared" si="60"/>
        <v>3.2000000000920181E-4</v>
      </c>
    </row>
    <row r="305" spans="1:27">
      <c r="A305" s="15" t="str">
        <f t="shared" si="51"/>
        <v>AboveG_2011-2015_45-64_Persons_Swansea</v>
      </c>
      <c r="B305" s="15" t="str">
        <f t="shared" si="52"/>
        <v>Swansea_45-64_Persons</v>
      </c>
      <c r="C305" s="15" t="s">
        <v>9</v>
      </c>
      <c r="D305" s="15" t="s">
        <v>50</v>
      </c>
      <c r="E305" s="15" t="s">
        <v>117</v>
      </c>
      <c r="F305" s="15" t="s">
        <v>77</v>
      </c>
      <c r="G305" s="63">
        <f>IFERROR(VLOOKUP($B305,'Data above guide'!$A$6:$I$61,G$1,FALSE),IFERROR(VLOOKUP($B305,'Data above guide'!$O$6:$W$33,G$1,FALSE),IFERROR(VLOOKUP($B305,'Data above guide'!$AB$6:$AJ$181,G$1,FALSE),IFERROR(VLOOKUP($B305,'Data above guide'!$AP$6:$AX$93,G$1,FALSE),IFERROR(VLOOKUP($B305,'Data above guide'!$BC$6:$BK$13,G$1,FALSE),VLOOKUP($B305,'Data above guide'!$BP$6:$BX$9,G$1,FALSE))))))*100</f>
        <v>52.15081</v>
      </c>
      <c r="H305" s="63">
        <f>IFERROR(VLOOKUP($B305,'Data above guide'!$A$6:$I$61,H$1,FALSE),IFERROR(VLOOKUP($B305,'Data above guide'!$O$6:$W$33,H$1,FALSE),IFERROR(VLOOKUP($B305,'Data above guide'!$AB$6:$AJ$181,H$1,FALSE),IFERROR(VLOOKUP($B305,'Data above guide'!$AP$6:$AX$93,H$1,FALSE),IFERROR(VLOOKUP($B305,'Data above guide'!$BC$6:$BK$13,H$1,FALSE),VLOOKUP($B305,'Data above guide'!$BP$6:$BX$9,H$1,FALSE))))))*100</f>
        <v>1.5372000000000001</v>
      </c>
      <c r="I305" s="63">
        <f>IFERROR(VLOOKUP($B305,'Data above guide'!$A$6:$I$61,I$1,FALSE),IFERROR(VLOOKUP($B305,'Data above guide'!$O$6:$W$33,I$1,FALSE),IFERROR(VLOOKUP($B305,'Data above guide'!$AB$6:$AJ$181,I$1,FALSE),IFERROR(VLOOKUP($B305,'Data above guide'!$AP$6:$AX$93,I$1,FALSE),IFERROR(VLOOKUP($B305,'Data above guide'!$BC$6:$BK$13,I$1,FALSE),VLOOKUP($B305,'Data above guide'!$BP$6:$BX$9,I$1,FALSE))))))*100</f>
        <v>49.137860000000003</v>
      </c>
      <c r="J305" s="63">
        <f>IFERROR(VLOOKUP($B305,'Data above guide'!$A$6:$I$61,J$1,FALSE),IFERROR(VLOOKUP($B305,'Data above guide'!$O$6:$W$33,J$1,FALSE),IFERROR(VLOOKUP($B305,'Data above guide'!$AB$6:$AJ$181,J$1,FALSE),IFERROR(VLOOKUP($B305,'Data above guide'!$AP$6:$AX$93,J$1,FALSE),IFERROR(VLOOKUP($B305,'Data above guide'!$BC$6:$BK$13,J$1,FALSE),VLOOKUP($B305,'Data above guide'!$BP$6:$BX$9,J$1,FALSE))))))*100</f>
        <v>55.163759999999996</v>
      </c>
      <c r="K305" s="63">
        <f t="shared" si="53"/>
        <v>3.0129499999999965</v>
      </c>
      <c r="L305" s="63">
        <f t="shared" si="54"/>
        <v>3.0129499999999965</v>
      </c>
      <c r="O305" s="63">
        <f>'Data above guide'!AU143*100</f>
        <v>52.15081</v>
      </c>
      <c r="P305" s="63">
        <f>'Data above guide'!AV143*100</f>
        <v>1.5370699999999999</v>
      </c>
      <c r="Q305" s="63">
        <f>'Data above guide'!AW143*100</f>
        <v>49.138150000000003</v>
      </c>
      <c r="R305" s="63">
        <f>'Data above guide'!AX143*100</f>
        <v>55.163470000000004</v>
      </c>
      <c r="S305" s="63">
        <f t="shared" si="63"/>
        <v>3.0126600000000039</v>
      </c>
      <c r="T305" s="63">
        <f t="shared" si="64"/>
        <v>3.0126599999999968</v>
      </c>
      <c r="V305" s="70">
        <f t="shared" si="55"/>
        <v>0</v>
      </c>
      <c r="W305" s="70">
        <f t="shared" si="56"/>
        <v>1.3000000000018552E-4</v>
      </c>
      <c r="X305" s="70">
        <f t="shared" si="57"/>
        <v>-2.899999999996794E-4</v>
      </c>
      <c r="Y305" s="70">
        <f t="shared" si="58"/>
        <v>2.8999999999257398E-4</v>
      </c>
      <c r="Z305" s="70">
        <f t="shared" si="59"/>
        <v>2.8999999999257398E-4</v>
      </c>
      <c r="AA305" s="70">
        <f t="shared" si="60"/>
        <v>2.899999999996794E-4</v>
      </c>
    </row>
    <row r="306" spans="1:27">
      <c r="A306" s="15" t="str">
        <f t="shared" si="51"/>
        <v>AboveG_2011-2015_65+_Persons_Swansea</v>
      </c>
      <c r="B306" s="15" t="str">
        <f t="shared" si="52"/>
        <v>Swansea_65+_Persons</v>
      </c>
      <c r="C306" s="15" t="s">
        <v>9</v>
      </c>
      <c r="D306" s="15" t="s">
        <v>43</v>
      </c>
      <c r="E306" s="15" t="s">
        <v>117</v>
      </c>
      <c r="F306" s="15" t="s">
        <v>77</v>
      </c>
      <c r="G306" s="63">
        <f>IFERROR(VLOOKUP($B306,'Data above guide'!$A$6:$I$61,G$1,FALSE),IFERROR(VLOOKUP($B306,'Data above guide'!$O$6:$W$33,G$1,FALSE),IFERROR(VLOOKUP($B306,'Data above guide'!$AB$6:$AJ$181,G$1,FALSE),IFERROR(VLOOKUP($B306,'Data above guide'!$AP$6:$AX$93,G$1,FALSE),IFERROR(VLOOKUP($B306,'Data above guide'!$BC$6:$BK$13,G$1,FALSE),VLOOKUP($B306,'Data above guide'!$BP$6:$BX$9,G$1,FALSE))))))*100</f>
        <v>25.785489999999999</v>
      </c>
      <c r="H306" s="63">
        <f>IFERROR(VLOOKUP($B306,'Data above guide'!$A$6:$I$61,H$1,FALSE),IFERROR(VLOOKUP($B306,'Data above guide'!$O$6:$W$33,H$1,FALSE),IFERROR(VLOOKUP($B306,'Data above guide'!$AB$6:$AJ$181,H$1,FALSE),IFERROR(VLOOKUP($B306,'Data above guide'!$AP$6:$AX$93,H$1,FALSE),IFERROR(VLOOKUP($B306,'Data above guide'!$BC$6:$BK$13,H$1,FALSE),VLOOKUP($B306,'Data above guide'!$BP$6:$BX$9,H$1,FALSE))))))*100</f>
        <v>1.4465399999999999</v>
      </c>
      <c r="I306" s="63">
        <f>IFERROR(VLOOKUP($B306,'Data above guide'!$A$6:$I$61,I$1,FALSE),IFERROR(VLOOKUP($B306,'Data above guide'!$O$6:$W$33,I$1,FALSE),IFERROR(VLOOKUP($B306,'Data above guide'!$AB$6:$AJ$181,I$1,FALSE),IFERROR(VLOOKUP($B306,'Data above guide'!$AP$6:$AX$93,I$1,FALSE),IFERROR(VLOOKUP($B306,'Data above guide'!$BC$6:$BK$13,I$1,FALSE),VLOOKUP($B306,'Data above guide'!$BP$6:$BX$9,I$1,FALSE))))))*100</f>
        <v>22.95025</v>
      </c>
      <c r="J306" s="63">
        <f>IFERROR(VLOOKUP($B306,'Data above guide'!$A$6:$I$61,J$1,FALSE),IFERROR(VLOOKUP($B306,'Data above guide'!$O$6:$W$33,J$1,FALSE),IFERROR(VLOOKUP($B306,'Data above guide'!$AB$6:$AJ$181,J$1,FALSE),IFERROR(VLOOKUP($B306,'Data above guide'!$AP$6:$AX$93,J$1,FALSE),IFERROR(VLOOKUP($B306,'Data above guide'!$BC$6:$BK$13,J$1,FALSE),VLOOKUP($B306,'Data above guide'!$BP$6:$BX$9,J$1,FALSE))))))*100</f>
        <v>28.620729999999998</v>
      </c>
      <c r="K306" s="63">
        <f t="shared" si="53"/>
        <v>2.8352399999999989</v>
      </c>
      <c r="L306" s="63">
        <f t="shared" si="54"/>
        <v>2.8352399999999989</v>
      </c>
      <c r="O306" s="63">
        <f>'Data above guide'!AU144*100</f>
        <v>25.785489999999999</v>
      </c>
      <c r="P306" s="63">
        <f>'Data above guide'!AV144*100</f>
        <v>1.44641</v>
      </c>
      <c r="Q306" s="63">
        <f>'Data above guide'!AW144*100</f>
        <v>22.950520000000001</v>
      </c>
      <c r="R306" s="63">
        <f>'Data above guide'!AX144*100</f>
        <v>28.620459999999998</v>
      </c>
      <c r="S306" s="63">
        <f t="shared" si="63"/>
        <v>2.8349699999999984</v>
      </c>
      <c r="T306" s="63">
        <f t="shared" si="64"/>
        <v>2.8349699999999984</v>
      </c>
      <c r="V306" s="70">
        <f t="shared" si="55"/>
        <v>0</v>
      </c>
      <c r="W306" s="70">
        <f t="shared" si="56"/>
        <v>1.2999999999996348E-4</v>
      </c>
      <c r="X306" s="70">
        <f t="shared" si="57"/>
        <v>-2.7000000000043656E-4</v>
      </c>
      <c r="Y306" s="70">
        <f t="shared" si="58"/>
        <v>2.7000000000043656E-4</v>
      </c>
      <c r="Z306" s="70">
        <f t="shared" si="59"/>
        <v>2.7000000000043656E-4</v>
      </c>
      <c r="AA306" s="70">
        <f t="shared" si="60"/>
        <v>2.7000000000043656E-4</v>
      </c>
    </row>
    <row r="307" spans="1:27">
      <c r="A307" s="15" t="str">
        <f t="shared" si="51"/>
        <v>AboveG_2011-2015_16-24_Persons_Neath Port Talbot</v>
      </c>
      <c r="B307" s="15" t="str">
        <f t="shared" si="52"/>
        <v>Neath Port Talbot_16-24_Persons</v>
      </c>
      <c r="C307" s="15" t="s">
        <v>10</v>
      </c>
      <c r="D307" s="15" t="s">
        <v>48</v>
      </c>
      <c r="E307" s="15" t="s">
        <v>117</v>
      </c>
      <c r="F307" s="15" t="s">
        <v>77</v>
      </c>
      <c r="G307" s="63">
        <f>IFERROR(VLOOKUP($B307,'Data above guide'!$A$6:$I$61,G$1,FALSE),IFERROR(VLOOKUP($B307,'Data above guide'!$O$6:$W$33,G$1,FALSE),IFERROR(VLOOKUP($B307,'Data above guide'!$AB$6:$AJ$181,G$1,FALSE),IFERROR(VLOOKUP($B307,'Data above guide'!$AP$6:$AX$93,G$1,FALSE),IFERROR(VLOOKUP($B307,'Data above guide'!$BC$6:$BK$13,G$1,FALSE),VLOOKUP($B307,'Data above guide'!$BP$6:$BX$9,G$1,FALSE))))))*100</f>
        <v>31.397740000000002</v>
      </c>
      <c r="H307" s="63">
        <f>IFERROR(VLOOKUP($B307,'Data above guide'!$A$6:$I$61,H$1,FALSE),IFERROR(VLOOKUP($B307,'Data above guide'!$O$6:$W$33,H$1,FALSE),IFERROR(VLOOKUP($B307,'Data above guide'!$AB$6:$AJ$181,H$1,FALSE),IFERROR(VLOOKUP($B307,'Data above guide'!$AP$6:$AX$93,H$1,FALSE),IFERROR(VLOOKUP($B307,'Data above guide'!$BC$6:$BK$13,H$1,FALSE),VLOOKUP($B307,'Data above guide'!$BP$6:$BX$9,H$1,FALSE))))))*100</f>
        <v>2.6033900000000001</v>
      </c>
      <c r="I307" s="63">
        <f>IFERROR(VLOOKUP($B307,'Data above guide'!$A$6:$I$61,I$1,FALSE),IFERROR(VLOOKUP($B307,'Data above guide'!$O$6:$W$33,I$1,FALSE),IFERROR(VLOOKUP($B307,'Data above guide'!$AB$6:$AJ$181,I$1,FALSE),IFERROR(VLOOKUP($B307,'Data above guide'!$AP$6:$AX$93,I$1,FALSE),IFERROR(VLOOKUP($B307,'Data above guide'!$BC$6:$BK$13,I$1,FALSE),VLOOKUP($B307,'Data above guide'!$BP$6:$BX$9,I$1,FALSE))))))*100</f>
        <v>26.295039999999997</v>
      </c>
      <c r="J307" s="63">
        <f>IFERROR(VLOOKUP($B307,'Data above guide'!$A$6:$I$61,J$1,FALSE),IFERROR(VLOOKUP($B307,'Data above guide'!$O$6:$W$33,J$1,FALSE),IFERROR(VLOOKUP($B307,'Data above guide'!$AB$6:$AJ$181,J$1,FALSE),IFERROR(VLOOKUP($B307,'Data above guide'!$AP$6:$AX$93,J$1,FALSE),IFERROR(VLOOKUP($B307,'Data above guide'!$BC$6:$BK$13,J$1,FALSE),VLOOKUP($B307,'Data above guide'!$BP$6:$BX$9,J$1,FALSE))))))*100</f>
        <v>36.500439999999998</v>
      </c>
      <c r="K307" s="63">
        <f t="shared" si="53"/>
        <v>5.1026999999999951</v>
      </c>
      <c r="L307" s="63">
        <f t="shared" si="54"/>
        <v>5.1027000000000058</v>
      </c>
      <c r="O307" s="63">
        <f>'Data above guide'!AU145*100</f>
        <v>31.397740000000002</v>
      </c>
      <c r="P307" s="63">
        <f>'Data above guide'!AV145*100</f>
        <v>2.6031200000000001</v>
      </c>
      <c r="Q307" s="63">
        <f>'Data above guide'!AW145*100</f>
        <v>26.295629999999999</v>
      </c>
      <c r="R307" s="63">
        <f>'Data above guide'!AX145*100</f>
        <v>36.499850000000002</v>
      </c>
      <c r="S307" s="63">
        <f t="shared" si="63"/>
        <v>5.1021099999999997</v>
      </c>
      <c r="T307" s="63">
        <f t="shared" si="64"/>
        <v>5.1021100000000033</v>
      </c>
      <c r="V307" s="70">
        <f t="shared" si="55"/>
        <v>0</v>
      </c>
      <c r="W307" s="70">
        <f t="shared" si="56"/>
        <v>2.6999999999999247E-4</v>
      </c>
      <c r="X307" s="70">
        <f t="shared" si="57"/>
        <v>-5.9000000000253294E-4</v>
      </c>
      <c r="Y307" s="70">
        <f t="shared" si="58"/>
        <v>5.8999999999542752E-4</v>
      </c>
      <c r="Z307" s="70">
        <f t="shared" si="59"/>
        <v>5.8999999999542752E-4</v>
      </c>
      <c r="AA307" s="70">
        <f t="shared" si="60"/>
        <v>5.9000000000253294E-4</v>
      </c>
    </row>
    <row r="308" spans="1:27">
      <c r="A308" s="15" t="str">
        <f t="shared" si="51"/>
        <v>AboveG_2011-2015_25-44_Persons_Neath Port Talbot</v>
      </c>
      <c r="B308" s="15" t="str">
        <f t="shared" si="52"/>
        <v>Neath Port Talbot_25-44_Persons</v>
      </c>
      <c r="C308" s="15" t="s">
        <v>10</v>
      </c>
      <c r="D308" s="15" t="s">
        <v>49</v>
      </c>
      <c r="E308" s="15" t="s">
        <v>117</v>
      </c>
      <c r="F308" s="15" t="s">
        <v>77</v>
      </c>
      <c r="G308" s="63">
        <f>IFERROR(VLOOKUP($B308,'Data above guide'!$A$6:$I$61,G$1,FALSE),IFERROR(VLOOKUP($B308,'Data above guide'!$O$6:$W$33,G$1,FALSE),IFERROR(VLOOKUP($B308,'Data above guide'!$AB$6:$AJ$181,G$1,FALSE),IFERROR(VLOOKUP($B308,'Data above guide'!$AP$6:$AX$93,G$1,FALSE),IFERROR(VLOOKUP($B308,'Data above guide'!$BC$6:$BK$13,G$1,FALSE),VLOOKUP($B308,'Data above guide'!$BP$6:$BX$9,G$1,FALSE))))))*100</f>
        <v>42.726990000000001</v>
      </c>
      <c r="H308" s="63">
        <f>IFERROR(VLOOKUP($B308,'Data above guide'!$A$6:$I$61,H$1,FALSE),IFERROR(VLOOKUP($B308,'Data above guide'!$O$6:$W$33,H$1,FALSE),IFERROR(VLOOKUP($B308,'Data above guide'!$AB$6:$AJ$181,H$1,FALSE),IFERROR(VLOOKUP($B308,'Data above guide'!$AP$6:$AX$93,H$1,FALSE),IFERROR(VLOOKUP($B308,'Data above guide'!$BC$6:$BK$13,H$1,FALSE),VLOOKUP($B308,'Data above guide'!$BP$6:$BX$9,H$1,FALSE))))))*100</f>
        <v>1.8793299999999999</v>
      </c>
      <c r="I308" s="63">
        <f>IFERROR(VLOOKUP($B308,'Data above guide'!$A$6:$I$61,I$1,FALSE),IFERROR(VLOOKUP($B308,'Data above guide'!$O$6:$W$33,I$1,FALSE),IFERROR(VLOOKUP($B308,'Data above guide'!$AB$6:$AJ$181,I$1,FALSE),IFERROR(VLOOKUP($B308,'Data above guide'!$AP$6:$AX$93,I$1,FALSE),IFERROR(VLOOKUP($B308,'Data above guide'!$BC$6:$BK$13,I$1,FALSE),VLOOKUP($B308,'Data above guide'!$BP$6:$BX$9,I$1,FALSE))))))*100</f>
        <v>39.043469999999999</v>
      </c>
      <c r="J308" s="63">
        <f>IFERROR(VLOOKUP($B308,'Data above guide'!$A$6:$I$61,J$1,FALSE),IFERROR(VLOOKUP($B308,'Data above guide'!$O$6:$W$33,J$1,FALSE),IFERROR(VLOOKUP($B308,'Data above guide'!$AB$6:$AJ$181,J$1,FALSE),IFERROR(VLOOKUP($B308,'Data above guide'!$AP$6:$AX$93,J$1,FALSE),IFERROR(VLOOKUP($B308,'Data above guide'!$BC$6:$BK$13,J$1,FALSE),VLOOKUP($B308,'Data above guide'!$BP$6:$BX$9,J$1,FALSE))))))*100</f>
        <v>46.410510000000002</v>
      </c>
      <c r="K308" s="63">
        <f t="shared" si="53"/>
        <v>3.6835200000000015</v>
      </c>
      <c r="L308" s="63">
        <f t="shared" si="54"/>
        <v>3.6835200000000015</v>
      </c>
      <c r="O308" s="63">
        <f>'Data above guide'!AU146*100</f>
        <v>42.726990000000001</v>
      </c>
      <c r="P308" s="63">
        <f>'Data above guide'!AV146*100</f>
        <v>1.87913</v>
      </c>
      <c r="Q308" s="63">
        <f>'Data above guide'!AW146*100</f>
        <v>39.043889999999998</v>
      </c>
      <c r="R308" s="63">
        <f>'Data above guide'!AX146*100</f>
        <v>46.410080000000001</v>
      </c>
      <c r="S308" s="63">
        <f t="shared" si="63"/>
        <v>3.68309</v>
      </c>
      <c r="T308" s="63">
        <f t="shared" si="64"/>
        <v>3.6831000000000031</v>
      </c>
      <c r="V308" s="70">
        <f t="shared" si="55"/>
        <v>0</v>
      </c>
      <c r="W308" s="70">
        <f t="shared" si="56"/>
        <v>1.9999999999997797E-4</v>
      </c>
      <c r="X308" s="70">
        <f t="shared" si="57"/>
        <v>-4.1999999999831061E-4</v>
      </c>
      <c r="Y308" s="70">
        <f t="shared" si="58"/>
        <v>4.3000000000148475E-4</v>
      </c>
      <c r="Z308" s="70">
        <f t="shared" si="59"/>
        <v>4.3000000000148475E-4</v>
      </c>
      <c r="AA308" s="70">
        <f t="shared" si="60"/>
        <v>4.1999999999831061E-4</v>
      </c>
    </row>
    <row r="309" spans="1:27">
      <c r="A309" s="15" t="str">
        <f t="shared" si="51"/>
        <v>AboveG_2011-2015_45-64_Persons_Neath Port Talbot</v>
      </c>
      <c r="B309" s="15" t="str">
        <f t="shared" si="52"/>
        <v>Neath Port Talbot_45-64_Persons</v>
      </c>
      <c r="C309" s="15" t="s">
        <v>10</v>
      </c>
      <c r="D309" s="15" t="s">
        <v>50</v>
      </c>
      <c r="E309" s="15" t="s">
        <v>117</v>
      </c>
      <c r="F309" s="15" t="s">
        <v>77</v>
      </c>
      <c r="G309" s="63">
        <f>IFERROR(VLOOKUP($B309,'Data above guide'!$A$6:$I$61,G$1,FALSE),IFERROR(VLOOKUP($B309,'Data above guide'!$O$6:$W$33,G$1,FALSE),IFERROR(VLOOKUP($B309,'Data above guide'!$AB$6:$AJ$181,G$1,FALSE),IFERROR(VLOOKUP($B309,'Data above guide'!$AP$6:$AX$93,G$1,FALSE),IFERROR(VLOOKUP($B309,'Data above guide'!$BC$6:$BK$13,G$1,FALSE),VLOOKUP($B309,'Data above guide'!$BP$6:$BX$9,G$1,FALSE))))))*100</f>
        <v>49.785350000000001</v>
      </c>
      <c r="H309" s="63">
        <f>IFERROR(VLOOKUP($B309,'Data above guide'!$A$6:$I$61,H$1,FALSE),IFERROR(VLOOKUP($B309,'Data above guide'!$O$6:$W$33,H$1,FALSE),IFERROR(VLOOKUP($B309,'Data above guide'!$AB$6:$AJ$181,H$1,FALSE),IFERROR(VLOOKUP($B309,'Data above guide'!$AP$6:$AX$93,H$1,FALSE),IFERROR(VLOOKUP($B309,'Data above guide'!$BC$6:$BK$13,H$1,FALSE),VLOOKUP($B309,'Data above guide'!$BP$6:$BX$9,H$1,FALSE))))))*100</f>
        <v>1.6448999999999998</v>
      </c>
      <c r="I309" s="63">
        <f>IFERROR(VLOOKUP($B309,'Data above guide'!$A$6:$I$61,I$1,FALSE),IFERROR(VLOOKUP($B309,'Data above guide'!$O$6:$W$33,I$1,FALSE),IFERROR(VLOOKUP($B309,'Data above guide'!$AB$6:$AJ$181,I$1,FALSE),IFERROR(VLOOKUP($B309,'Data above guide'!$AP$6:$AX$93,I$1,FALSE),IFERROR(VLOOKUP($B309,'Data above guide'!$BC$6:$BK$13,I$1,FALSE),VLOOKUP($B309,'Data above guide'!$BP$6:$BX$9,I$1,FALSE))))))*100</f>
        <v>46.561309999999999</v>
      </c>
      <c r="J309" s="63">
        <f>IFERROR(VLOOKUP($B309,'Data above guide'!$A$6:$I$61,J$1,FALSE),IFERROR(VLOOKUP($B309,'Data above guide'!$O$6:$W$33,J$1,FALSE),IFERROR(VLOOKUP($B309,'Data above guide'!$AB$6:$AJ$181,J$1,FALSE),IFERROR(VLOOKUP($B309,'Data above guide'!$AP$6:$AX$93,J$1,FALSE),IFERROR(VLOOKUP($B309,'Data above guide'!$BC$6:$BK$13,J$1,FALSE),VLOOKUP($B309,'Data above guide'!$BP$6:$BX$9,J$1,FALSE))))))*100</f>
        <v>53.009399999999992</v>
      </c>
      <c r="K309" s="63">
        <f t="shared" si="53"/>
        <v>3.2240499999999912</v>
      </c>
      <c r="L309" s="63">
        <f t="shared" si="54"/>
        <v>3.2240400000000022</v>
      </c>
      <c r="O309" s="63">
        <f>'Data above guide'!AU147*100</f>
        <v>49.785350000000001</v>
      </c>
      <c r="P309" s="63">
        <f>'Data above guide'!AV147*100</f>
        <v>1.6447300000000002</v>
      </c>
      <c r="Q309" s="63">
        <f>'Data above guide'!AW147*100</f>
        <v>46.561680000000003</v>
      </c>
      <c r="R309" s="63">
        <f>'Data above guide'!AX147*100</f>
        <v>53.009030000000003</v>
      </c>
      <c r="S309" s="63">
        <f t="shared" si="63"/>
        <v>3.2236800000000017</v>
      </c>
      <c r="T309" s="63">
        <f t="shared" si="64"/>
        <v>3.2236699999999985</v>
      </c>
      <c r="V309" s="70">
        <f t="shared" si="55"/>
        <v>0</v>
      </c>
      <c r="W309" s="70">
        <f t="shared" si="56"/>
        <v>1.6999999999955939E-4</v>
      </c>
      <c r="X309" s="70">
        <f t="shared" si="57"/>
        <v>-3.7000000000375621E-4</v>
      </c>
      <c r="Y309" s="70">
        <f t="shared" si="58"/>
        <v>3.6999999998954536E-4</v>
      </c>
      <c r="Z309" s="70">
        <f t="shared" si="59"/>
        <v>3.6999999998954536E-4</v>
      </c>
      <c r="AA309" s="70">
        <f t="shared" si="60"/>
        <v>3.7000000000375621E-4</v>
      </c>
    </row>
    <row r="310" spans="1:27">
      <c r="A310" s="15" t="str">
        <f t="shared" si="51"/>
        <v>AboveG_2011-2015_65+_Persons_Neath Port Talbot</v>
      </c>
      <c r="B310" s="15" t="str">
        <f t="shared" si="52"/>
        <v>Neath Port Talbot_65+_Persons</v>
      </c>
      <c r="C310" s="15" t="s">
        <v>10</v>
      </c>
      <c r="D310" s="15" t="s">
        <v>43</v>
      </c>
      <c r="E310" s="15" t="s">
        <v>117</v>
      </c>
      <c r="F310" s="15" t="s">
        <v>77</v>
      </c>
      <c r="G310" s="63">
        <f>IFERROR(VLOOKUP($B310,'Data above guide'!$A$6:$I$61,G$1,FALSE),IFERROR(VLOOKUP($B310,'Data above guide'!$O$6:$W$33,G$1,FALSE),IFERROR(VLOOKUP($B310,'Data above guide'!$AB$6:$AJ$181,G$1,FALSE),IFERROR(VLOOKUP($B310,'Data above guide'!$AP$6:$AX$93,G$1,FALSE),IFERROR(VLOOKUP($B310,'Data above guide'!$BC$6:$BK$13,G$1,FALSE),VLOOKUP($B310,'Data above guide'!$BP$6:$BX$9,G$1,FALSE))))))*100</f>
        <v>24.058570000000003</v>
      </c>
      <c r="H310" s="63">
        <f>IFERROR(VLOOKUP($B310,'Data above guide'!$A$6:$I$61,H$1,FALSE),IFERROR(VLOOKUP($B310,'Data above guide'!$O$6:$W$33,H$1,FALSE),IFERROR(VLOOKUP($B310,'Data above guide'!$AB$6:$AJ$181,H$1,FALSE),IFERROR(VLOOKUP($B310,'Data above guide'!$AP$6:$AX$93,H$1,FALSE),IFERROR(VLOOKUP($B310,'Data above guide'!$BC$6:$BK$13,H$1,FALSE),VLOOKUP($B310,'Data above guide'!$BP$6:$BX$9,H$1,FALSE))))))*100</f>
        <v>1.5599399999999999</v>
      </c>
      <c r="I310" s="63">
        <f>IFERROR(VLOOKUP($B310,'Data above guide'!$A$6:$I$61,I$1,FALSE),IFERROR(VLOOKUP($B310,'Data above guide'!$O$6:$W$33,I$1,FALSE),IFERROR(VLOOKUP($B310,'Data above guide'!$AB$6:$AJ$181,I$1,FALSE),IFERROR(VLOOKUP($B310,'Data above guide'!$AP$6:$AX$93,I$1,FALSE),IFERROR(VLOOKUP($B310,'Data above guide'!$BC$6:$BK$13,I$1,FALSE),VLOOKUP($B310,'Data above guide'!$BP$6:$BX$9,I$1,FALSE))))))*100</f>
        <v>21.001049999999999</v>
      </c>
      <c r="J310" s="63">
        <f>IFERROR(VLOOKUP($B310,'Data above guide'!$A$6:$I$61,J$1,FALSE),IFERROR(VLOOKUP($B310,'Data above guide'!$O$6:$W$33,J$1,FALSE),IFERROR(VLOOKUP($B310,'Data above guide'!$AB$6:$AJ$181,J$1,FALSE),IFERROR(VLOOKUP($B310,'Data above guide'!$AP$6:$AX$93,J$1,FALSE),IFERROR(VLOOKUP($B310,'Data above guide'!$BC$6:$BK$13,J$1,FALSE),VLOOKUP($B310,'Data above guide'!$BP$6:$BX$9,J$1,FALSE))))))*100</f>
        <v>27.11609</v>
      </c>
      <c r="K310" s="63">
        <f t="shared" si="53"/>
        <v>3.0575199999999967</v>
      </c>
      <c r="L310" s="63">
        <f t="shared" si="54"/>
        <v>3.0575200000000038</v>
      </c>
      <c r="O310" s="63">
        <f>'Data above guide'!AU148*100</f>
        <v>24.058570000000003</v>
      </c>
      <c r="P310" s="63">
        <f>'Data above guide'!AV148*100</f>
        <v>1.5597799999999999</v>
      </c>
      <c r="Q310" s="63">
        <f>'Data above guide'!AW148*100</f>
        <v>21.0014</v>
      </c>
      <c r="R310" s="63">
        <f>'Data above guide'!AX148*100</f>
        <v>27.115739999999999</v>
      </c>
      <c r="S310" s="63">
        <f t="shared" si="63"/>
        <v>3.0571699999999957</v>
      </c>
      <c r="T310" s="63">
        <f t="shared" si="64"/>
        <v>3.0571700000000028</v>
      </c>
      <c r="V310" s="70">
        <f t="shared" si="55"/>
        <v>0</v>
      </c>
      <c r="W310" s="70">
        <f t="shared" si="56"/>
        <v>1.5999999999993797E-4</v>
      </c>
      <c r="X310" s="70">
        <f t="shared" si="57"/>
        <v>-3.5000000000096065E-4</v>
      </c>
      <c r="Y310" s="70">
        <f t="shared" si="58"/>
        <v>3.5000000000096065E-4</v>
      </c>
      <c r="Z310" s="70">
        <f t="shared" si="59"/>
        <v>3.5000000000096065E-4</v>
      </c>
      <c r="AA310" s="70">
        <f t="shared" si="60"/>
        <v>3.5000000000096065E-4</v>
      </c>
    </row>
    <row r="311" spans="1:27">
      <c r="A311" s="15" t="str">
        <f t="shared" si="51"/>
        <v>AboveG_2011-2015_16-24_Persons_Bridgend</v>
      </c>
      <c r="B311" s="15" t="str">
        <f t="shared" si="52"/>
        <v>Bridgend_16-24_Persons</v>
      </c>
      <c r="C311" s="15" t="s">
        <v>11</v>
      </c>
      <c r="D311" s="15" t="s">
        <v>48</v>
      </c>
      <c r="E311" s="15" t="s">
        <v>117</v>
      </c>
      <c r="F311" s="15" t="s">
        <v>77</v>
      </c>
      <c r="G311" s="63">
        <f>IFERROR(VLOOKUP($B311,'Data above guide'!$A$6:$I$61,G$1,FALSE),IFERROR(VLOOKUP($B311,'Data above guide'!$O$6:$W$33,G$1,FALSE),IFERROR(VLOOKUP($B311,'Data above guide'!$AB$6:$AJ$181,G$1,FALSE),IFERROR(VLOOKUP($B311,'Data above guide'!$AP$6:$AX$93,G$1,FALSE),IFERROR(VLOOKUP($B311,'Data above guide'!$BC$6:$BK$13,G$1,FALSE),VLOOKUP($B311,'Data above guide'!$BP$6:$BX$9,G$1,FALSE))))))*100</f>
        <v>35.212249999999997</v>
      </c>
      <c r="H311" s="63">
        <f>IFERROR(VLOOKUP($B311,'Data above guide'!$A$6:$I$61,H$1,FALSE),IFERROR(VLOOKUP($B311,'Data above guide'!$O$6:$W$33,H$1,FALSE),IFERROR(VLOOKUP($B311,'Data above guide'!$AB$6:$AJ$181,H$1,FALSE),IFERROR(VLOOKUP($B311,'Data above guide'!$AP$6:$AX$93,H$1,FALSE),IFERROR(VLOOKUP($B311,'Data above guide'!$BC$6:$BK$13,H$1,FALSE),VLOOKUP($B311,'Data above guide'!$BP$6:$BX$9,H$1,FALSE))))))*100</f>
        <v>2.63748</v>
      </c>
      <c r="I311" s="63">
        <f>IFERROR(VLOOKUP($B311,'Data above guide'!$A$6:$I$61,I$1,FALSE),IFERROR(VLOOKUP($B311,'Data above guide'!$O$6:$W$33,I$1,FALSE),IFERROR(VLOOKUP($B311,'Data above guide'!$AB$6:$AJ$181,I$1,FALSE),IFERROR(VLOOKUP($B311,'Data above guide'!$AP$6:$AX$93,I$1,FALSE),IFERROR(VLOOKUP($B311,'Data above guide'!$BC$6:$BK$13,I$1,FALSE),VLOOKUP($B311,'Data above guide'!$BP$6:$BX$9,I$1,FALSE))))))*100</f>
        <v>30.042730000000002</v>
      </c>
      <c r="J311" s="63">
        <f>IFERROR(VLOOKUP($B311,'Data above guide'!$A$6:$I$61,J$1,FALSE),IFERROR(VLOOKUP($B311,'Data above guide'!$O$6:$W$33,J$1,FALSE),IFERROR(VLOOKUP($B311,'Data above guide'!$AB$6:$AJ$181,J$1,FALSE),IFERROR(VLOOKUP($B311,'Data above guide'!$AP$6:$AX$93,J$1,FALSE),IFERROR(VLOOKUP($B311,'Data above guide'!$BC$6:$BK$13,J$1,FALSE),VLOOKUP($B311,'Data above guide'!$BP$6:$BX$9,J$1,FALSE))))))*100</f>
        <v>40.381779999999999</v>
      </c>
      <c r="K311" s="63">
        <f t="shared" si="53"/>
        <v>5.1695300000000017</v>
      </c>
      <c r="L311" s="63">
        <f t="shared" si="54"/>
        <v>5.169519999999995</v>
      </c>
      <c r="O311" s="63">
        <f>'Data above guide'!AU149*100</f>
        <v>35.212249999999997</v>
      </c>
      <c r="P311" s="63">
        <f>'Data above guide'!AV149*100</f>
        <v>2.6372100000000001</v>
      </c>
      <c r="Q311" s="63">
        <f>'Data above guide'!AW149*100</f>
        <v>30.043330000000001</v>
      </c>
      <c r="R311" s="63">
        <f>'Data above guide'!AX149*100</f>
        <v>40.381180000000001</v>
      </c>
      <c r="S311" s="63">
        <f t="shared" si="63"/>
        <v>5.1689300000000031</v>
      </c>
      <c r="T311" s="63">
        <f t="shared" si="64"/>
        <v>5.1689199999999964</v>
      </c>
      <c r="V311" s="70">
        <f t="shared" si="55"/>
        <v>0</v>
      </c>
      <c r="W311" s="70">
        <f t="shared" si="56"/>
        <v>2.6999999999999247E-4</v>
      </c>
      <c r="X311" s="70">
        <f t="shared" si="57"/>
        <v>-5.9999999999860165E-4</v>
      </c>
      <c r="Y311" s="70">
        <f t="shared" si="58"/>
        <v>5.9999999999860165E-4</v>
      </c>
      <c r="Z311" s="70">
        <f t="shared" si="59"/>
        <v>5.9999999999860165E-4</v>
      </c>
      <c r="AA311" s="70">
        <f t="shared" si="60"/>
        <v>5.9999999999860165E-4</v>
      </c>
    </row>
    <row r="312" spans="1:27">
      <c r="A312" s="15" t="str">
        <f t="shared" si="51"/>
        <v>AboveG_2011-2015_25-44_Persons_Bridgend</v>
      </c>
      <c r="B312" s="15" t="str">
        <f t="shared" si="52"/>
        <v>Bridgend_25-44_Persons</v>
      </c>
      <c r="C312" s="15" t="s">
        <v>11</v>
      </c>
      <c r="D312" s="15" t="s">
        <v>49</v>
      </c>
      <c r="E312" s="15" t="s">
        <v>117</v>
      </c>
      <c r="F312" s="15" t="s">
        <v>77</v>
      </c>
      <c r="G312" s="63">
        <f>IFERROR(VLOOKUP($B312,'Data above guide'!$A$6:$I$61,G$1,FALSE),IFERROR(VLOOKUP($B312,'Data above guide'!$O$6:$W$33,G$1,FALSE),IFERROR(VLOOKUP($B312,'Data above guide'!$AB$6:$AJ$181,G$1,FALSE),IFERROR(VLOOKUP($B312,'Data above guide'!$AP$6:$AX$93,G$1,FALSE),IFERROR(VLOOKUP($B312,'Data above guide'!$BC$6:$BK$13,G$1,FALSE),VLOOKUP($B312,'Data above guide'!$BP$6:$BX$9,G$1,FALSE))))))*100</f>
        <v>46.816800000000001</v>
      </c>
      <c r="H312" s="63">
        <f>IFERROR(VLOOKUP($B312,'Data above guide'!$A$6:$I$61,H$1,FALSE),IFERROR(VLOOKUP($B312,'Data above guide'!$O$6:$W$33,H$1,FALSE),IFERROR(VLOOKUP($B312,'Data above guide'!$AB$6:$AJ$181,H$1,FALSE),IFERROR(VLOOKUP($B312,'Data above guide'!$AP$6:$AX$93,H$1,FALSE),IFERROR(VLOOKUP($B312,'Data above guide'!$BC$6:$BK$13,H$1,FALSE),VLOOKUP($B312,'Data above guide'!$BP$6:$BX$9,H$1,FALSE))))))*100</f>
        <v>1.9427900000000002</v>
      </c>
      <c r="I312" s="63">
        <f>IFERROR(VLOOKUP($B312,'Data above guide'!$A$6:$I$61,I$1,FALSE),IFERROR(VLOOKUP($B312,'Data above guide'!$O$6:$W$33,I$1,FALSE),IFERROR(VLOOKUP($B312,'Data above guide'!$AB$6:$AJ$181,I$1,FALSE),IFERROR(VLOOKUP($B312,'Data above guide'!$AP$6:$AX$93,I$1,FALSE),IFERROR(VLOOKUP($B312,'Data above guide'!$BC$6:$BK$13,I$1,FALSE),VLOOKUP($B312,'Data above guide'!$BP$6:$BX$9,I$1,FALSE))))))*100</f>
        <v>43.008890000000001</v>
      </c>
      <c r="J312" s="63">
        <f>IFERROR(VLOOKUP($B312,'Data above guide'!$A$6:$I$61,J$1,FALSE),IFERROR(VLOOKUP($B312,'Data above guide'!$O$6:$W$33,J$1,FALSE),IFERROR(VLOOKUP($B312,'Data above guide'!$AB$6:$AJ$181,J$1,FALSE),IFERROR(VLOOKUP($B312,'Data above guide'!$AP$6:$AX$93,J$1,FALSE),IFERROR(VLOOKUP($B312,'Data above guide'!$BC$6:$BK$13,J$1,FALSE),VLOOKUP($B312,'Data above guide'!$BP$6:$BX$9,J$1,FALSE))))))*100</f>
        <v>50.624720000000003</v>
      </c>
      <c r="K312" s="63">
        <f t="shared" si="53"/>
        <v>3.8079200000000029</v>
      </c>
      <c r="L312" s="63">
        <f t="shared" si="54"/>
        <v>3.8079099999999997</v>
      </c>
      <c r="O312" s="63">
        <f>'Data above guide'!AU150*100</f>
        <v>46.816800000000001</v>
      </c>
      <c r="P312" s="63">
        <f>'Data above guide'!AV150*100</f>
        <v>1.94259</v>
      </c>
      <c r="Q312" s="63">
        <f>'Data above guide'!AW150*100</f>
        <v>43.009329999999999</v>
      </c>
      <c r="R312" s="63">
        <f>'Data above guide'!AX150*100</f>
        <v>50.624279999999999</v>
      </c>
      <c r="S312" s="63">
        <f t="shared" si="63"/>
        <v>3.8074799999999982</v>
      </c>
      <c r="T312" s="63">
        <f t="shared" si="64"/>
        <v>3.8074700000000021</v>
      </c>
      <c r="V312" s="70">
        <f t="shared" si="55"/>
        <v>0</v>
      </c>
      <c r="W312" s="70">
        <f t="shared" si="56"/>
        <v>2.0000000000020002E-4</v>
      </c>
      <c r="X312" s="70">
        <f t="shared" si="57"/>
        <v>-4.3999999999755346E-4</v>
      </c>
      <c r="Y312" s="70">
        <f t="shared" si="58"/>
        <v>4.4000000000465889E-4</v>
      </c>
      <c r="Z312" s="70">
        <f t="shared" si="59"/>
        <v>4.4000000000465889E-4</v>
      </c>
      <c r="AA312" s="70">
        <f t="shared" si="60"/>
        <v>4.3999999999755346E-4</v>
      </c>
    </row>
    <row r="313" spans="1:27">
      <c r="A313" s="15" t="str">
        <f t="shared" si="51"/>
        <v>AboveG_2011-2015_45-64_Persons_Bridgend</v>
      </c>
      <c r="B313" s="15" t="str">
        <f t="shared" si="52"/>
        <v>Bridgend_45-64_Persons</v>
      </c>
      <c r="C313" s="15" t="s">
        <v>11</v>
      </c>
      <c r="D313" s="15" t="s">
        <v>50</v>
      </c>
      <c r="E313" s="15" t="s">
        <v>117</v>
      </c>
      <c r="F313" s="15" t="s">
        <v>77</v>
      </c>
      <c r="G313" s="63">
        <f>IFERROR(VLOOKUP($B313,'Data above guide'!$A$6:$I$61,G$1,FALSE),IFERROR(VLOOKUP($B313,'Data above guide'!$O$6:$W$33,G$1,FALSE),IFERROR(VLOOKUP($B313,'Data above guide'!$AB$6:$AJ$181,G$1,FALSE),IFERROR(VLOOKUP($B313,'Data above guide'!$AP$6:$AX$93,G$1,FALSE),IFERROR(VLOOKUP($B313,'Data above guide'!$BC$6:$BK$13,G$1,FALSE),VLOOKUP($B313,'Data above guide'!$BP$6:$BX$9,G$1,FALSE))))))*100</f>
        <v>50.835129999999992</v>
      </c>
      <c r="H313" s="63">
        <f>IFERROR(VLOOKUP($B313,'Data above guide'!$A$6:$I$61,H$1,FALSE),IFERROR(VLOOKUP($B313,'Data above guide'!$O$6:$W$33,H$1,FALSE),IFERROR(VLOOKUP($B313,'Data above guide'!$AB$6:$AJ$181,H$1,FALSE),IFERROR(VLOOKUP($B313,'Data above guide'!$AP$6:$AX$93,H$1,FALSE),IFERROR(VLOOKUP($B313,'Data above guide'!$BC$6:$BK$13,H$1,FALSE),VLOOKUP($B313,'Data above guide'!$BP$6:$BX$9,H$1,FALSE))))))*100</f>
        <v>1.75278</v>
      </c>
      <c r="I313" s="63">
        <f>IFERROR(VLOOKUP($B313,'Data above guide'!$A$6:$I$61,I$1,FALSE),IFERROR(VLOOKUP($B313,'Data above guide'!$O$6:$W$33,I$1,FALSE),IFERROR(VLOOKUP($B313,'Data above guide'!$AB$6:$AJ$181,I$1,FALSE),IFERROR(VLOOKUP($B313,'Data above guide'!$AP$6:$AX$93,I$1,FALSE),IFERROR(VLOOKUP($B313,'Data above guide'!$BC$6:$BK$13,I$1,FALSE),VLOOKUP($B313,'Data above guide'!$BP$6:$BX$9,I$1,FALSE))))))*100</f>
        <v>47.399650000000001</v>
      </c>
      <c r="J313" s="63">
        <f>IFERROR(VLOOKUP($B313,'Data above guide'!$A$6:$I$61,J$1,FALSE),IFERROR(VLOOKUP($B313,'Data above guide'!$O$6:$W$33,J$1,FALSE),IFERROR(VLOOKUP($B313,'Data above guide'!$AB$6:$AJ$181,J$1,FALSE),IFERROR(VLOOKUP($B313,'Data above guide'!$AP$6:$AX$93,J$1,FALSE),IFERROR(VLOOKUP($B313,'Data above guide'!$BC$6:$BK$13,J$1,FALSE),VLOOKUP($B313,'Data above guide'!$BP$6:$BX$9,J$1,FALSE))))))*100</f>
        <v>54.270609999999998</v>
      </c>
      <c r="K313" s="63">
        <f t="shared" si="53"/>
        <v>3.4354800000000054</v>
      </c>
      <c r="L313" s="63">
        <f t="shared" si="54"/>
        <v>3.4354799999999912</v>
      </c>
      <c r="O313" s="63">
        <f>'Data above guide'!AU151*100</f>
        <v>50.835129999999992</v>
      </c>
      <c r="P313" s="63">
        <f>'Data above guide'!AV151*100</f>
        <v>1.7525900000000001</v>
      </c>
      <c r="Q313" s="63">
        <f>'Data above guide'!AW151*100</f>
        <v>47.40005</v>
      </c>
      <c r="R313" s="63">
        <f>'Data above guide'!AX151*100</f>
        <v>54.270209999999999</v>
      </c>
      <c r="S313" s="63">
        <f t="shared" si="63"/>
        <v>3.4350800000000064</v>
      </c>
      <c r="T313" s="63">
        <f t="shared" si="64"/>
        <v>3.4350799999999921</v>
      </c>
      <c r="V313" s="70">
        <f t="shared" si="55"/>
        <v>0</v>
      </c>
      <c r="W313" s="70">
        <f t="shared" si="56"/>
        <v>1.8999999999991246E-4</v>
      </c>
      <c r="X313" s="70">
        <f t="shared" si="57"/>
        <v>-3.9999999999906777E-4</v>
      </c>
      <c r="Y313" s="70">
        <f t="shared" si="58"/>
        <v>3.9999999999906777E-4</v>
      </c>
      <c r="Z313" s="70">
        <f t="shared" si="59"/>
        <v>3.9999999999906777E-4</v>
      </c>
      <c r="AA313" s="70">
        <f t="shared" si="60"/>
        <v>3.9999999999906777E-4</v>
      </c>
    </row>
    <row r="314" spans="1:27">
      <c r="A314" s="15" t="str">
        <f t="shared" si="51"/>
        <v>AboveG_2011-2015_65+_Persons_Bridgend</v>
      </c>
      <c r="B314" s="15" t="str">
        <f t="shared" si="52"/>
        <v>Bridgend_65+_Persons</v>
      </c>
      <c r="C314" s="15" t="s">
        <v>11</v>
      </c>
      <c r="D314" s="15" t="s">
        <v>43</v>
      </c>
      <c r="E314" s="15" t="s">
        <v>117</v>
      </c>
      <c r="F314" s="15" t="s">
        <v>77</v>
      </c>
      <c r="G314" s="63">
        <f>IFERROR(VLOOKUP($B314,'Data above guide'!$A$6:$I$61,G$1,FALSE),IFERROR(VLOOKUP($B314,'Data above guide'!$O$6:$W$33,G$1,FALSE),IFERROR(VLOOKUP($B314,'Data above guide'!$AB$6:$AJ$181,G$1,FALSE),IFERROR(VLOOKUP($B314,'Data above guide'!$AP$6:$AX$93,G$1,FALSE),IFERROR(VLOOKUP($B314,'Data above guide'!$BC$6:$BK$13,G$1,FALSE),VLOOKUP($B314,'Data above guide'!$BP$6:$BX$9,G$1,FALSE))))))*100</f>
        <v>27.894390000000001</v>
      </c>
      <c r="H314" s="63">
        <f>IFERROR(VLOOKUP($B314,'Data above guide'!$A$6:$I$61,H$1,FALSE),IFERROR(VLOOKUP($B314,'Data above guide'!$O$6:$W$33,H$1,FALSE),IFERROR(VLOOKUP($B314,'Data above guide'!$AB$6:$AJ$181,H$1,FALSE),IFERROR(VLOOKUP($B314,'Data above guide'!$AP$6:$AX$93,H$1,FALSE),IFERROR(VLOOKUP($B314,'Data above guide'!$BC$6:$BK$13,H$1,FALSE),VLOOKUP($B314,'Data above guide'!$BP$6:$BX$9,H$1,FALSE))))))*100</f>
        <v>1.69017</v>
      </c>
      <c r="I314" s="63">
        <f>IFERROR(VLOOKUP($B314,'Data above guide'!$A$6:$I$61,I$1,FALSE),IFERROR(VLOOKUP($B314,'Data above guide'!$O$6:$W$33,I$1,FALSE),IFERROR(VLOOKUP($B314,'Data above guide'!$AB$6:$AJ$181,I$1,FALSE),IFERROR(VLOOKUP($B314,'Data above guide'!$AP$6:$AX$93,I$1,FALSE),IFERROR(VLOOKUP($B314,'Data above guide'!$BC$6:$BK$13,I$1,FALSE),VLOOKUP($B314,'Data above guide'!$BP$6:$BX$9,I$1,FALSE))))))*100</f>
        <v>24.581620000000001</v>
      </c>
      <c r="J314" s="63">
        <f>IFERROR(VLOOKUP($B314,'Data above guide'!$A$6:$I$61,J$1,FALSE),IFERROR(VLOOKUP($B314,'Data above guide'!$O$6:$W$33,J$1,FALSE),IFERROR(VLOOKUP($B314,'Data above guide'!$AB$6:$AJ$181,J$1,FALSE),IFERROR(VLOOKUP($B314,'Data above guide'!$AP$6:$AX$93,J$1,FALSE),IFERROR(VLOOKUP($B314,'Data above guide'!$BC$6:$BK$13,J$1,FALSE),VLOOKUP($B314,'Data above guide'!$BP$6:$BX$9,J$1,FALSE))))))*100</f>
        <v>31.207170000000001</v>
      </c>
      <c r="K314" s="63">
        <f t="shared" si="53"/>
        <v>3.3127800000000001</v>
      </c>
      <c r="L314" s="63">
        <f t="shared" si="54"/>
        <v>3.3127700000000004</v>
      </c>
      <c r="O314" s="63">
        <f>'Data above guide'!AU152*100</f>
        <v>27.894390000000001</v>
      </c>
      <c r="P314" s="63">
        <f>'Data above guide'!AV152*100</f>
        <v>1.6899899999999999</v>
      </c>
      <c r="Q314" s="63">
        <f>'Data above guide'!AW152*100</f>
        <v>24.58201</v>
      </c>
      <c r="R314" s="63">
        <f>'Data above guide'!AX152*100</f>
        <v>31.206780000000002</v>
      </c>
      <c r="S314" s="63">
        <f t="shared" si="63"/>
        <v>3.3123900000000006</v>
      </c>
      <c r="T314" s="63">
        <f t="shared" si="64"/>
        <v>3.312380000000001</v>
      </c>
      <c r="V314" s="70">
        <f t="shared" si="55"/>
        <v>0</v>
      </c>
      <c r="W314" s="70">
        <f t="shared" si="56"/>
        <v>1.8000000000006899E-4</v>
      </c>
      <c r="X314" s="70">
        <f t="shared" si="57"/>
        <v>-3.8999999999944635E-4</v>
      </c>
      <c r="Y314" s="70">
        <f t="shared" si="58"/>
        <v>3.8999999999944635E-4</v>
      </c>
      <c r="Z314" s="70">
        <f t="shared" si="59"/>
        <v>3.8999999999944635E-4</v>
      </c>
      <c r="AA314" s="70">
        <f t="shared" si="60"/>
        <v>3.8999999999944635E-4</v>
      </c>
    </row>
    <row r="315" spans="1:27">
      <c r="A315" s="15" t="str">
        <f t="shared" si="51"/>
        <v>AboveG_2011-2015_16-24_Persons_Vale of Glamorgan</v>
      </c>
      <c r="B315" s="15" t="str">
        <f t="shared" si="52"/>
        <v>Vale of Glamorgan_16-24_Persons</v>
      </c>
      <c r="C315" s="15" t="s">
        <v>147</v>
      </c>
      <c r="D315" s="15" t="s">
        <v>48</v>
      </c>
      <c r="E315" s="15" t="s">
        <v>117</v>
      </c>
      <c r="F315" s="15" t="s">
        <v>77</v>
      </c>
      <c r="G315" s="63">
        <f>IFERROR(VLOOKUP($B315,'Data above guide'!$A$6:$I$61,G$1,FALSE),IFERROR(VLOOKUP($B315,'Data above guide'!$O$6:$W$33,G$1,FALSE),IFERROR(VLOOKUP($B315,'Data above guide'!$AB$6:$AJ$181,G$1,FALSE),IFERROR(VLOOKUP($B315,'Data above guide'!$AP$6:$AX$93,G$1,FALSE),IFERROR(VLOOKUP($B315,'Data above guide'!$BC$6:$BK$13,G$1,FALSE),VLOOKUP($B315,'Data above guide'!$BP$6:$BX$9,G$1,FALSE))))))*100</f>
        <v>36.590890000000002</v>
      </c>
      <c r="H315" s="63">
        <f>IFERROR(VLOOKUP($B315,'Data above guide'!$A$6:$I$61,H$1,FALSE),IFERROR(VLOOKUP($B315,'Data above guide'!$O$6:$W$33,H$1,FALSE),IFERROR(VLOOKUP($B315,'Data above guide'!$AB$6:$AJ$181,H$1,FALSE),IFERROR(VLOOKUP($B315,'Data above guide'!$AP$6:$AX$93,H$1,FALSE),IFERROR(VLOOKUP($B315,'Data above guide'!$BC$6:$BK$13,H$1,FALSE),VLOOKUP($B315,'Data above guide'!$BP$6:$BX$9,H$1,FALSE))))))*100</f>
        <v>3.00102</v>
      </c>
      <c r="I315" s="63">
        <f>IFERROR(VLOOKUP($B315,'Data above guide'!$A$6:$I$61,I$1,FALSE),IFERROR(VLOOKUP($B315,'Data above guide'!$O$6:$W$33,I$1,FALSE),IFERROR(VLOOKUP($B315,'Data above guide'!$AB$6:$AJ$181,I$1,FALSE),IFERROR(VLOOKUP($B315,'Data above guide'!$AP$6:$AX$93,I$1,FALSE),IFERROR(VLOOKUP($B315,'Data above guide'!$BC$6:$BK$13,I$1,FALSE),VLOOKUP($B315,'Data above guide'!$BP$6:$BX$9,I$1,FALSE))))))*100</f>
        <v>30.708839999999999</v>
      </c>
      <c r="J315" s="63">
        <f>IFERROR(VLOOKUP($B315,'Data above guide'!$A$6:$I$61,J$1,FALSE),IFERROR(VLOOKUP($B315,'Data above guide'!$O$6:$W$33,J$1,FALSE),IFERROR(VLOOKUP($B315,'Data above guide'!$AB$6:$AJ$181,J$1,FALSE),IFERROR(VLOOKUP($B315,'Data above guide'!$AP$6:$AX$93,J$1,FALSE),IFERROR(VLOOKUP($B315,'Data above guide'!$BC$6:$BK$13,J$1,FALSE),VLOOKUP($B315,'Data above guide'!$BP$6:$BX$9,J$1,FALSE))))))*100</f>
        <v>42.472949999999997</v>
      </c>
      <c r="K315" s="63">
        <f t="shared" si="53"/>
        <v>5.8820599999999956</v>
      </c>
      <c r="L315" s="63">
        <f t="shared" si="54"/>
        <v>5.8820500000000031</v>
      </c>
      <c r="O315" s="63">
        <f>'Data above guide'!AU153*100</f>
        <v>36.590890000000002</v>
      </c>
      <c r="P315" s="63">
        <f>'Data above guide'!AV153*100</f>
        <v>3.0006900000000001</v>
      </c>
      <c r="Q315" s="63">
        <f>'Data above guide'!AW153*100</f>
        <v>30.709540000000001</v>
      </c>
      <c r="R315" s="63">
        <f>'Data above guide'!AX153*100</f>
        <v>42.472250000000003</v>
      </c>
      <c r="S315" s="63">
        <f t="shared" si="63"/>
        <v>5.8813600000000008</v>
      </c>
      <c r="T315" s="63">
        <f t="shared" si="64"/>
        <v>5.8813500000000012</v>
      </c>
      <c r="V315" s="70">
        <f t="shared" si="55"/>
        <v>0</v>
      </c>
      <c r="W315" s="70">
        <f t="shared" si="56"/>
        <v>3.2999999999994145E-4</v>
      </c>
      <c r="X315" s="70">
        <f t="shared" si="57"/>
        <v>-7.0000000000192131E-4</v>
      </c>
      <c r="Y315" s="70">
        <f t="shared" si="58"/>
        <v>6.9999999999481588E-4</v>
      </c>
      <c r="Z315" s="70">
        <f t="shared" si="59"/>
        <v>6.9999999999481588E-4</v>
      </c>
      <c r="AA315" s="70">
        <f t="shared" si="60"/>
        <v>7.0000000000192131E-4</v>
      </c>
    </row>
    <row r="316" spans="1:27">
      <c r="A316" s="15" t="str">
        <f t="shared" si="51"/>
        <v>AboveG_2011-2015_25-44_Persons_Vale of Glamorgan</v>
      </c>
      <c r="B316" s="15" t="str">
        <f t="shared" si="52"/>
        <v>Vale of Glamorgan_25-44_Persons</v>
      </c>
      <c r="C316" s="15" t="s">
        <v>147</v>
      </c>
      <c r="D316" s="15" t="s">
        <v>49</v>
      </c>
      <c r="E316" s="15" t="s">
        <v>117</v>
      </c>
      <c r="F316" s="15" t="s">
        <v>77</v>
      </c>
      <c r="G316" s="63">
        <f>IFERROR(VLOOKUP($B316,'Data above guide'!$A$6:$I$61,G$1,FALSE),IFERROR(VLOOKUP($B316,'Data above guide'!$O$6:$W$33,G$1,FALSE),IFERROR(VLOOKUP($B316,'Data above guide'!$AB$6:$AJ$181,G$1,FALSE),IFERROR(VLOOKUP($B316,'Data above guide'!$AP$6:$AX$93,G$1,FALSE),IFERROR(VLOOKUP($B316,'Data above guide'!$BC$6:$BK$13,G$1,FALSE),VLOOKUP($B316,'Data above guide'!$BP$6:$BX$9,G$1,FALSE))))))*100</f>
        <v>48.418099999999995</v>
      </c>
      <c r="H316" s="63">
        <f>IFERROR(VLOOKUP($B316,'Data above guide'!$A$6:$I$61,H$1,FALSE),IFERROR(VLOOKUP($B316,'Data above guide'!$O$6:$W$33,H$1,FALSE),IFERROR(VLOOKUP($B316,'Data above guide'!$AB$6:$AJ$181,H$1,FALSE),IFERROR(VLOOKUP($B316,'Data above guide'!$AP$6:$AX$93,H$1,FALSE),IFERROR(VLOOKUP($B316,'Data above guide'!$BC$6:$BK$13,H$1,FALSE),VLOOKUP($B316,'Data above guide'!$BP$6:$BX$9,H$1,FALSE))))))*100</f>
        <v>2.0788600000000002</v>
      </c>
      <c r="I316" s="63">
        <f>IFERROR(VLOOKUP($B316,'Data above guide'!$A$6:$I$61,I$1,FALSE),IFERROR(VLOOKUP($B316,'Data above guide'!$O$6:$W$33,I$1,FALSE),IFERROR(VLOOKUP($B316,'Data above guide'!$AB$6:$AJ$181,I$1,FALSE),IFERROR(VLOOKUP($B316,'Data above guide'!$AP$6:$AX$93,I$1,FALSE),IFERROR(VLOOKUP($B316,'Data above guide'!$BC$6:$BK$13,I$1,FALSE),VLOOKUP($B316,'Data above guide'!$BP$6:$BX$9,I$1,FALSE))))))*100</f>
        <v>44.34348</v>
      </c>
      <c r="J316" s="63">
        <f>IFERROR(VLOOKUP($B316,'Data above guide'!$A$6:$I$61,J$1,FALSE),IFERROR(VLOOKUP($B316,'Data above guide'!$O$6:$W$33,J$1,FALSE),IFERROR(VLOOKUP($B316,'Data above guide'!$AB$6:$AJ$181,J$1,FALSE),IFERROR(VLOOKUP($B316,'Data above guide'!$AP$6:$AX$93,J$1,FALSE),IFERROR(VLOOKUP($B316,'Data above guide'!$BC$6:$BK$13,J$1,FALSE),VLOOKUP($B316,'Data above guide'!$BP$6:$BX$9,J$1,FALSE))))))*100</f>
        <v>52.492720000000006</v>
      </c>
      <c r="K316" s="63">
        <f t="shared" si="53"/>
        <v>4.0746200000000101</v>
      </c>
      <c r="L316" s="63">
        <f t="shared" si="54"/>
        <v>4.0746199999999959</v>
      </c>
      <c r="O316" s="63">
        <f>'Data above guide'!AU154*100</f>
        <v>48.418099999999995</v>
      </c>
      <c r="P316" s="63">
        <f>'Data above guide'!AV154*100</f>
        <v>2.07864</v>
      </c>
      <c r="Q316" s="63">
        <f>'Data above guide'!AW154*100</f>
        <v>44.343969999999999</v>
      </c>
      <c r="R316" s="63">
        <f>'Data above guide'!AX154*100</f>
        <v>52.492229999999992</v>
      </c>
      <c r="S316" s="63">
        <f t="shared" si="63"/>
        <v>4.0741299999999967</v>
      </c>
      <c r="T316" s="63">
        <f t="shared" si="64"/>
        <v>4.0741299999999967</v>
      </c>
      <c r="V316" s="70">
        <f t="shared" si="55"/>
        <v>0</v>
      </c>
      <c r="W316" s="70">
        <f t="shared" si="56"/>
        <v>2.20000000000109E-4</v>
      </c>
      <c r="X316" s="70">
        <f t="shared" si="57"/>
        <v>-4.8999999999921329E-4</v>
      </c>
      <c r="Y316" s="70">
        <f t="shared" si="58"/>
        <v>4.9000000001342414E-4</v>
      </c>
      <c r="Z316" s="70">
        <f t="shared" si="59"/>
        <v>4.9000000001342414E-4</v>
      </c>
      <c r="AA316" s="70">
        <f t="shared" si="60"/>
        <v>4.8999999999921329E-4</v>
      </c>
    </row>
    <row r="317" spans="1:27">
      <c r="A317" s="15" t="str">
        <f t="shared" si="51"/>
        <v>AboveG_2011-2015_45-64_Persons_Vale of Glamorgan</v>
      </c>
      <c r="B317" s="15" t="str">
        <f t="shared" si="52"/>
        <v>Vale of Glamorgan_45-64_Persons</v>
      </c>
      <c r="C317" s="15" t="s">
        <v>147</v>
      </c>
      <c r="D317" s="15" t="s">
        <v>50</v>
      </c>
      <c r="E317" s="15" t="s">
        <v>117</v>
      </c>
      <c r="F317" s="15" t="s">
        <v>77</v>
      </c>
      <c r="G317" s="63">
        <f>IFERROR(VLOOKUP($B317,'Data above guide'!$A$6:$I$61,G$1,FALSE),IFERROR(VLOOKUP($B317,'Data above guide'!$O$6:$W$33,G$1,FALSE),IFERROR(VLOOKUP($B317,'Data above guide'!$AB$6:$AJ$181,G$1,FALSE),IFERROR(VLOOKUP($B317,'Data above guide'!$AP$6:$AX$93,G$1,FALSE),IFERROR(VLOOKUP($B317,'Data above guide'!$BC$6:$BK$13,G$1,FALSE),VLOOKUP($B317,'Data above guide'!$BP$6:$BX$9,G$1,FALSE))))))*100</f>
        <v>52.575289999999995</v>
      </c>
      <c r="H317" s="63">
        <f>IFERROR(VLOOKUP($B317,'Data above guide'!$A$6:$I$61,H$1,FALSE),IFERROR(VLOOKUP($B317,'Data above guide'!$O$6:$W$33,H$1,FALSE),IFERROR(VLOOKUP($B317,'Data above guide'!$AB$6:$AJ$181,H$1,FALSE),IFERROR(VLOOKUP($B317,'Data above guide'!$AP$6:$AX$93,H$1,FALSE),IFERROR(VLOOKUP($B317,'Data above guide'!$BC$6:$BK$13,H$1,FALSE),VLOOKUP($B317,'Data above guide'!$BP$6:$BX$9,H$1,FALSE))))))*100</f>
        <v>1.6955000000000002</v>
      </c>
      <c r="I317" s="63">
        <f>IFERROR(VLOOKUP($B317,'Data above guide'!$A$6:$I$61,I$1,FALSE),IFERROR(VLOOKUP($B317,'Data above guide'!$O$6:$W$33,I$1,FALSE),IFERROR(VLOOKUP($B317,'Data above guide'!$AB$6:$AJ$181,I$1,FALSE),IFERROR(VLOOKUP($B317,'Data above guide'!$AP$6:$AX$93,I$1,FALSE),IFERROR(VLOOKUP($B317,'Data above guide'!$BC$6:$BK$13,I$1,FALSE),VLOOKUP($B317,'Data above guide'!$BP$6:$BX$9,I$1,FALSE))))))*100</f>
        <v>49.252069999999996</v>
      </c>
      <c r="J317" s="63">
        <f>IFERROR(VLOOKUP($B317,'Data above guide'!$A$6:$I$61,J$1,FALSE),IFERROR(VLOOKUP($B317,'Data above guide'!$O$6:$W$33,J$1,FALSE),IFERROR(VLOOKUP($B317,'Data above guide'!$AB$6:$AJ$181,J$1,FALSE),IFERROR(VLOOKUP($B317,'Data above guide'!$AP$6:$AX$93,J$1,FALSE),IFERROR(VLOOKUP($B317,'Data above guide'!$BC$6:$BK$13,J$1,FALSE),VLOOKUP($B317,'Data above guide'!$BP$6:$BX$9,J$1,FALSE))))))*100</f>
        <v>55.898510000000002</v>
      </c>
      <c r="K317" s="63">
        <f t="shared" si="53"/>
        <v>3.3232200000000063</v>
      </c>
      <c r="L317" s="63">
        <f t="shared" si="54"/>
        <v>3.3232199999999992</v>
      </c>
      <c r="O317" s="63">
        <f>'Data above guide'!AU155*100</f>
        <v>52.575289999999995</v>
      </c>
      <c r="P317" s="63">
        <f>'Data above guide'!AV155*100</f>
        <v>1.6953200000000002</v>
      </c>
      <c r="Q317" s="63">
        <f>'Data above guide'!AW155*100</f>
        <v>49.252469999999995</v>
      </c>
      <c r="R317" s="63">
        <f>'Data above guide'!AX155*100</f>
        <v>55.898110000000003</v>
      </c>
      <c r="S317" s="63">
        <f t="shared" si="63"/>
        <v>3.3228200000000072</v>
      </c>
      <c r="T317" s="63">
        <f t="shared" si="64"/>
        <v>3.3228200000000001</v>
      </c>
      <c r="V317" s="70">
        <f t="shared" si="55"/>
        <v>0</v>
      </c>
      <c r="W317" s="70">
        <f t="shared" si="56"/>
        <v>1.8000000000006899E-4</v>
      </c>
      <c r="X317" s="70">
        <f t="shared" si="57"/>
        <v>-3.9999999999906777E-4</v>
      </c>
      <c r="Y317" s="70">
        <f t="shared" si="58"/>
        <v>3.9999999999906777E-4</v>
      </c>
      <c r="Z317" s="70">
        <f t="shared" si="59"/>
        <v>3.9999999999906777E-4</v>
      </c>
      <c r="AA317" s="70">
        <f t="shared" si="60"/>
        <v>3.9999999999906777E-4</v>
      </c>
    </row>
    <row r="318" spans="1:27">
      <c r="A318" s="15" t="str">
        <f t="shared" si="51"/>
        <v>AboveG_2011-2015_65+_Persons_Vale of Glamorgan</v>
      </c>
      <c r="B318" s="15" t="str">
        <f t="shared" si="52"/>
        <v>Vale of Glamorgan_65+_Persons</v>
      </c>
      <c r="C318" s="15" t="s">
        <v>147</v>
      </c>
      <c r="D318" s="15" t="s">
        <v>43</v>
      </c>
      <c r="E318" s="15" t="s">
        <v>117</v>
      </c>
      <c r="F318" s="15" t="s">
        <v>77</v>
      </c>
      <c r="G318" s="63">
        <f>IFERROR(VLOOKUP($B318,'Data above guide'!$A$6:$I$61,G$1,FALSE),IFERROR(VLOOKUP($B318,'Data above guide'!$O$6:$W$33,G$1,FALSE),IFERROR(VLOOKUP($B318,'Data above guide'!$AB$6:$AJ$181,G$1,FALSE),IFERROR(VLOOKUP($B318,'Data above guide'!$AP$6:$AX$93,G$1,FALSE),IFERROR(VLOOKUP($B318,'Data above guide'!$BC$6:$BK$13,G$1,FALSE),VLOOKUP($B318,'Data above guide'!$BP$6:$BX$9,G$1,FALSE))))))*100</f>
        <v>31.29027</v>
      </c>
      <c r="H318" s="63">
        <f>IFERROR(VLOOKUP($B318,'Data above guide'!$A$6:$I$61,H$1,FALSE),IFERROR(VLOOKUP($B318,'Data above guide'!$O$6:$W$33,H$1,FALSE),IFERROR(VLOOKUP($B318,'Data above guide'!$AB$6:$AJ$181,H$1,FALSE),IFERROR(VLOOKUP($B318,'Data above guide'!$AP$6:$AX$93,H$1,FALSE),IFERROR(VLOOKUP($B318,'Data above guide'!$BC$6:$BK$13,H$1,FALSE),VLOOKUP($B318,'Data above guide'!$BP$6:$BX$9,H$1,FALSE))))))*100</f>
        <v>1.6691199999999999</v>
      </c>
      <c r="I318" s="63">
        <f>IFERROR(VLOOKUP($B318,'Data above guide'!$A$6:$I$61,I$1,FALSE),IFERROR(VLOOKUP($B318,'Data above guide'!$O$6:$W$33,I$1,FALSE),IFERROR(VLOOKUP($B318,'Data above guide'!$AB$6:$AJ$181,I$1,FALSE),IFERROR(VLOOKUP($B318,'Data above guide'!$AP$6:$AX$93,I$1,FALSE),IFERROR(VLOOKUP($B318,'Data above guide'!$BC$6:$BK$13,I$1,FALSE),VLOOKUP($B318,'Data above guide'!$BP$6:$BX$9,I$1,FALSE))))))*100</f>
        <v>28.01877</v>
      </c>
      <c r="J318" s="63">
        <f>IFERROR(VLOOKUP($B318,'Data above guide'!$A$6:$I$61,J$1,FALSE),IFERROR(VLOOKUP($B318,'Data above guide'!$O$6:$W$33,J$1,FALSE),IFERROR(VLOOKUP($B318,'Data above guide'!$AB$6:$AJ$181,J$1,FALSE),IFERROR(VLOOKUP($B318,'Data above guide'!$AP$6:$AX$93,J$1,FALSE),IFERROR(VLOOKUP($B318,'Data above guide'!$BC$6:$BK$13,J$1,FALSE),VLOOKUP($B318,'Data above guide'!$BP$6:$BX$9,J$1,FALSE))))))*100</f>
        <v>34.561770000000003</v>
      </c>
      <c r="K318" s="63">
        <f t="shared" si="53"/>
        <v>3.2715000000000032</v>
      </c>
      <c r="L318" s="63">
        <f t="shared" si="54"/>
        <v>3.2714999999999996</v>
      </c>
      <c r="O318" s="63">
        <f>'Data above guide'!AU156*100</f>
        <v>31.29027</v>
      </c>
      <c r="P318" s="63">
        <f>'Data above guide'!AV156*100</f>
        <v>1.66893</v>
      </c>
      <c r="Q318" s="63">
        <f>'Data above guide'!AW156*100</f>
        <v>28.019159999999999</v>
      </c>
      <c r="R318" s="63">
        <f>'Data above guide'!AX156*100</f>
        <v>34.56138</v>
      </c>
      <c r="S318" s="63">
        <f t="shared" si="63"/>
        <v>3.2711100000000002</v>
      </c>
      <c r="T318" s="63">
        <f t="shared" si="64"/>
        <v>3.2711100000000002</v>
      </c>
      <c r="V318" s="70">
        <f t="shared" si="55"/>
        <v>0</v>
      </c>
      <c r="W318" s="70">
        <f t="shared" si="56"/>
        <v>1.8999999999991246E-4</v>
      </c>
      <c r="X318" s="70">
        <f t="shared" si="57"/>
        <v>-3.8999999999944635E-4</v>
      </c>
      <c r="Y318" s="70">
        <f t="shared" si="58"/>
        <v>3.9000000000299906E-4</v>
      </c>
      <c r="Z318" s="70">
        <f t="shared" si="59"/>
        <v>3.9000000000299906E-4</v>
      </c>
      <c r="AA318" s="70">
        <f t="shared" si="60"/>
        <v>3.8999999999944635E-4</v>
      </c>
    </row>
    <row r="319" spans="1:27">
      <c r="A319" s="15" t="str">
        <f t="shared" si="51"/>
        <v>AboveG_2011-2015_16-24_Persons_Cardiff</v>
      </c>
      <c r="B319" s="15" t="str">
        <f t="shared" si="52"/>
        <v>Cardiff_16-24_Persons</v>
      </c>
      <c r="C319" s="15" t="s">
        <v>13</v>
      </c>
      <c r="D319" s="15" t="s">
        <v>48</v>
      </c>
      <c r="E319" s="15" t="s">
        <v>117</v>
      </c>
      <c r="F319" s="15" t="s">
        <v>77</v>
      </c>
      <c r="G319" s="63">
        <f>IFERROR(VLOOKUP($B319,'Data above guide'!$A$6:$I$61,G$1,FALSE),IFERROR(VLOOKUP($B319,'Data above guide'!$O$6:$W$33,G$1,FALSE),IFERROR(VLOOKUP($B319,'Data above guide'!$AB$6:$AJ$181,G$1,FALSE),IFERROR(VLOOKUP($B319,'Data above guide'!$AP$6:$AX$93,G$1,FALSE),IFERROR(VLOOKUP($B319,'Data above guide'!$BC$6:$BK$13,G$1,FALSE),VLOOKUP($B319,'Data above guide'!$BP$6:$BX$9,G$1,FALSE))))))*100</f>
        <v>38.9803</v>
      </c>
      <c r="H319" s="63">
        <f>IFERROR(VLOOKUP($B319,'Data above guide'!$A$6:$I$61,H$1,FALSE),IFERROR(VLOOKUP($B319,'Data above guide'!$O$6:$W$33,H$1,FALSE),IFERROR(VLOOKUP($B319,'Data above guide'!$AB$6:$AJ$181,H$1,FALSE),IFERROR(VLOOKUP($B319,'Data above guide'!$AP$6:$AX$93,H$1,FALSE),IFERROR(VLOOKUP($B319,'Data above guide'!$BC$6:$BK$13,H$1,FALSE),VLOOKUP($B319,'Data above guide'!$BP$6:$BX$9,H$1,FALSE))))))*100</f>
        <v>2.4484700000000004</v>
      </c>
      <c r="I319" s="63">
        <f>IFERROR(VLOOKUP($B319,'Data above guide'!$A$6:$I$61,I$1,FALSE),IFERROR(VLOOKUP($B319,'Data above guide'!$O$6:$W$33,I$1,FALSE),IFERROR(VLOOKUP($B319,'Data above guide'!$AB$6:$AJ$181,I$1,FALSE),IFERROR(VLOOKUP($B319,'Data above guide'!$AP$6:$AX$93,I$1,FALSE),IFERROR(VLOOKUP($B319,'Data above guide'!$BC$6:$BK$13,I$1,FALSE),VLOOKUP($B319,'Data above guide'!$BP$6:$BX$9,I$1,FALSE))))))*100</f>
        <v>34.181249999999999</v>
      </c>
      <c r="J319" s="63">
        <f>IFERROR(VLOOKUP($B319,'Data above guide'!$A$6:$I$61,J$1,FALSE),IFERROR(VLOOKUP($B319,'Data above guide'!$O$6:$W$33,J$1,FALSE),IFERROR(VLOOKUP($B319,'Data above guide'!$AB$6:$AJ$181,J$1,FALSE),IFERROR(VLOOKUP($B319,'Data above guide'!$AP$6:$AX$93,J$1,FALSE),IFERROR(VLOOKUP($B319,'Data above guide'!$BC$6:$BK$13,J$1,FALSE),VLOOKUP($B319,'Data above guide'!$BP$6:$BX$9,J$1,FALSE))))))*100</f>
        <v>43.779350000000001</v>
      </c>
      <c r="K319" s="63">
        <f t="shared" si="53"/>
        <v>4.7990500000000011</v>
      </c>
      <c r="L319" s="63">
        <f t="shared" si="54"/>
        <v>4.7990500000000011</v>
      </c>
      <c r="O319" s="63">
        <f>'Data above guide'!AU157*100</f>
        <v>38.9803</v>
      </c>
      <c r="P319" s="63">
        <f>'Data above guide'!AV157*100</f>
        <v>2.4483000000000001</v>
      </c>
      <c r="Q319" s="63">
        <f>'Data above guide'!AW157*100</f>
        <v>34.181640000000002</v>
      </c>
      <c r="R319" s="63">
        <f>'Data above guide'!AX157*100</f>
        <v>43.778959999999998</v>
      </c>
      <c r="S319" s="63">
        <f t="shared" si="63"/>
        <v>4.7986599999999981</v>
      </c>
      <c r="T319" s="63">
        <f t="shared" si="64"/>
        <v>4.7986599999999981</v>
      </c>
      <c r="V319" s="70">
        <f t="shared" si="55"/>
        <v>0</v>
      </c>
      <c r="W319" s="70">
        <f t="shared" si="56"/>
        <v>1.7000000000022553E-4</v>
      </c>
      <c r="X319" s="70">
        <f t="shared" si="57"/>
        <v>-3.9000000000299906E-4</v>
      </c>
      <c r="Y319" s="70">
        <f t="shared" si="58"/>
        <v>3.9000000000299906E-4</v>
      </c>
      <c r="Z319" s="70">
        <f t="shared" si="59"/>
        <v>3.9000000000299906E-4</v>
      </c>
      <c r="AA319" s="70">
        <f t="shared" si="60"/>
        <v>3.9000000000299906E-4</v>
      </c>
    </row>
    <row r="320" spans="1:27">
      <c r="A320" s="15" t="str">
        <f t="shared" si="51"/>
        <v>AboveG_2011-2015_25-44_Persons_Cardiff</v>
      </c>
      <c r="B320" s="15" t="str">
        <f t="shared" si="52"/>
        <v>Cardiff_25-44_Persons</v>
      </c>
      <c r="C320" s="15" t="s">
        <v>13</v>
      </c>
      <c r="D320" s="15" t="s">
        <v>49</v>
      </c>
      <c r="E320" s="15" t="s">
        <v>117</v>
      </c>
      <c r="F320" s="15" t="s">
        <v>77</v>
      </c>
      <c r="G320" s="63">
        <f>IFERROR(VLOOKUP($B320,'Data above guide'!$A$6:$I$61,G$1,FALSE),IFERROR(VLOOKUP($B320,'Data above guide'!$O$6:$W$33,G$1,FALSE),IFERROR(VLOOKUP($B320,'Data above guide'!$AB$6:$AJ$181,G$1,FALSE),IFERROR(VLOOKUP($B320,'Data above guide'!$AP$6:$AX$93,G$1,FALSE),IFERROR(VLOOKUP($B320,'Data above guide'!$BC$6:$BK$13,G$1,FALSE),VLOOKUP($B320,'Data above guide'!$BP$6:$BX$9,G$1,FALSE))))))*100</f>
        <v>46.669499999999999</v>
      </c>
      <c r="H320" s="63">
        <f>IFERROR(VLOOKUP($B320,'Data above guide'!$A$6:$I$61,H$1,FALSE),IFERROR(VLOOKUP($B320,'Data above guide'!$O$6:$W$33,H$1,FALSE),IFERROR(VLOOKUP($B320,'Data above guide'!$AB$6:$AJ$181,H$1,FALSE),IFERROR(VLOOKUP($B320,'Data above guide'!$AP$6:$AX$93,H$1,FALSE),IFERROR(VLOOKUP($B320,'Data above guide'!$BC$6:$BK$13,H$1,FALSE),VLOOKUP($B320,'Data above guide'!$BP$6:$BX$9,H$1,FALSE))))))*100</f>
        <v>1.43357</v>
      </c>
      <c r="I320" s="63">
        <f>IFERROR(VLOOKUP($B320,'Data above guide'!$A$6:$I$61,I$1,FALSE),IFERROR(VLOOKUP($B320,'Data above guide'!$O$6:$W$33,I$1,FALSE),IFERROR(VLOOKUP($B320,'Data above guide'!$AB$6:$AJ$181,I$1,FALSE),IFERROR(VLOOKUP($B320,'Data above guide'!$AP$6:$AX$93,I$1,FALSE),IFERROR(VLOOKUP($B320,'Data above guide'!$BC$6:$BK$13,I$1,FALSE),VLOOKUP($B320,'Data above guide'!$BP$6:$BX$9,I$1,FALSE))))))*100</f>
        <v>43.859670000000001</v>
      </c>
      <c r="J320" s="63">
        <f>IFERROR(VLOOKUP($B320,'Data above guide'!$A$6:$I$61,J$1,FALSE),IFERROR(VLOOKUP($B320,'Data above guide'!$O$6:$W$33,J$1,FALSE),IFERROR(VLOOKUP($B320,'Data above guide'!$AB$6:$AJ$181,J$1,FALSE),IFERROR(VLOOKUP($B320,'Data above guide'!$AP$6:$AX$93,J$1,FALSE),IFERROR(VLOOKUP($B320,'Data above guide'!$BC$6:$BK$13,J$1,FALSE),VLOOKUP($B320,'Data above guide'!$BP$6:$BX$9,J$1,FALSE))))))*100</f>
        <v>49.479329999999997</v>
      </c>
      <c r="K320" s="63">
        <f t="shared" si="53"/>
        <v>2.8098299999999981</v>
      </c>
      <c r="L320" s="63">
        <f t="shared" si="54"/>
        <v>2.8098299999999981</v>
      </c>
      <c r="O320" s="63">
        <f>'Data above guide'!AU158*100</f>
        <v>46.669499999999999</v>
      </c>
      <c r="P320" s="63">
        <f>'Data above guide'!AV158*100</f>
        <v>1.43347</v>
      </c>
      <c r="Q320" s="63">
        <f>'Data above guide'!AW158*100</f>
        <v>43.85989</v>
      </c>
      <c r="R320" s="63">
        <f>'Data above guide'!AX158*100</f>
        <v>49.479099999999995</v>
      </c>
      <c r="S320" s="63">
        <f t="shared" si="63"/>
        <v>2.8095999999999961</v>
      </c>
      <c r="T320" s="63">
        <f t="shared" si="64"/>
        <v>2.8096099999999993</v>
      </c>
      <c r="V320" s="70">
        <f t="shared" si="55"/>
        <v>0</v>
      </c>
      <c r="W320" s="70">
        <f t="shared" si="56"/>
        <v>9.9999999999988987E-5</v>
      </c>
      <c r="X320" s="70">
        <f t="shared" si="57"/>
        <v>-2.1999999999877673E-4</v>
      </c>
      <c r="Y320" s="70">
        <f t="shared" si="58"/>
        <v>2.3000000000195087E-4</v>
      </c>
      <c r="Z320" s="70">
        <f t="shared" si="59"/>
        <v>2.3000000000195087E-4</v>
      </c>
      <c r="AA320" s="70">
        <f t="shared" si="60"/>
        <v>2.1999999999877673E-4</v>
      </c>
    </row>
    <row r="321" spans="1:27">
      <c r="A321" s="15" t="str">
        <f t="shared" si="51"/>
        <v>AboveG_2011-2015_45-64_Persons_Cardiff</v>
      </c>
      <c r="B321" s="15" t="str">
        <f t="shared" si="52"/>
        <v>Cardiff_45-64_Persons</v>
      </c>
      <c r="C321" s="15" t="s">
        <v>13</v>
      </c>
      <c r="D321" s="15" t="s">
        <v>50</v>
      </c>
      <c r="E321" s="15" t="s">
        <v>117</v>
      </c>
      <c r="F321" s="15" t="s">
        <v>77</v>
      </c>
      <c r="G321" s="63">
        <f>IFERROR(VLOOKUP($B321,'Data above guide'!$A$6:$I$61,G$1,FALSE),IFERROR(VLOOKUP($B321,'Data above guide'!$O$6:$W$33,G$1,FALSE),IFERROR(VLOOKUP($B321,'Data above guide'!$AB$6:$AJ$181,G$1,FALSE),IFERROR(VLOOKUP($B321,'Data above guide'!$AP$6:$AX$93,G$1,FALSE),IFERROR(VLOOKUP($B321,'Data above guide'!$BC$6:$BK$13,G$1,FALSE),VLOOKUP($B321,'Data above guide'!$BP$6:$BX$9,G$1,FALSE))))))*100</f>
        <v>51.06568</v>
      </c>
      <c r="H321" s="63">
        <f>IFERROR(VLOOKUP($B321,'Data above guide'!$A$6:$I$61,H$1,FALSE),IFERROR(VLOOKUP($B321,'Data above guide'!$O$6:$W$33,H$1,FALSE),IFERROR(VLOOKUP($B321,'Data above guide'!$AB$6:$AJ$181,H$1,FALSE),IFERROR(VLOOKUP($B321,'Data above guide'!$AP$6:$AX$93,H$1,FALSE),IFERROR(VLOOKUP($B321,'Data above guide'!$BC$6:$BK$13,H$1,FALSE),VLOOKUP($B321,'Data above guide'!$BP$6:$BX$9,H$1,FALSE))))))*100</f>
        <v>1.48363</v>
      </c>
      <c r="I321" s="63">
        <f>IFERROR(VLOOKUP($B321,'Data above guide'!$A$6:$I$61,I$1,FALSE),IFERROR(VLOOKUP($B321,'Data above guide'!$O$6:$W$33,I$1,FALSE),IFERROR(VLOOKUP($B321,'Data above guide'!$AB$6:$AJ$181,I$1,FALSE),IFERROR(VLOOKUP($B321,'Data above guide'!$AP$6:$AX$93,I$1,FALSE),IFERROR(VLOOKUP($B321,'Data above guide'!$BC$6:$BK$13,I$1,FALSE),VLOOKUP($B321,'Data above guide'!$BP$6:$BX$9,I$1,FALSE))))))*100</f>
        <v>48.157730000000001</v>
      </c>
      <c r="J321" s="63">
        <f>IFERROR(VLOOKUP($B321,'Data above guide'!$A$6:$I$61,J$1,FALSE),IFERROR(VLOOKUP($B321,'Data above guide'!$O$6:$W$33,J$1,FALSE),IFERROR(VLOOKUP($B321,'Data above guide'!$AB$6:$AJ$181,J$1,FALSE),IFERROR(VLOOKUP($B321,'Data above guide'!$AP$6:$AX$93,J$1,FALSE),IFERROR(VLOOKUP($B321,'Data above guide'!$BC$6:$BK$13,J$1,FALSE),VLOOKUP($B321,'Data above guide'!$BP$6:$BX$9,J$1,FALSE))))))*100</f>
        <v>53.973629999999993</v>
      </c>
      <c r="K321" s="63">
        <f t="shared" si="53"/>
        <v>2.9079499999999925</v>
      </c>
      <c r="L321" s="63">
        <f t="shared" si="54"/>
        <v>2.9079499999999996</v>
      </c>
      <c r="O321" s="63">
        <f>'Data above guide'!AU159*100</f>
        <v>51.06568</v>
      </c>
      <c r="P321" s="63">
        <f>'Data above guide'!AV159*100</f>
        <v>1.48353</v>
      </c>
      <c r="Q321" s="63">
        <f>'Data above guide'!AW159*100</f>
        <v>48.157969999999999</v>
      </c>
      <c r="R321" s="63">
        <f>'Data above guide'!AX159*100</f>
        <v>53.973390000000002</v>
      </c>
      <c r="S321" s="63">
        <f t="shared" si="63"/>
        <v>2.9077100000000016</v>
      </c>
      <c r="T321" s="63">
        <f t="shared" si="64"/>
        <v>2.9077100000000016</v>
      </c>
      <c r="V321" s="70">
        <f t="shared" si="55"/>
        <v>0</v>
      </c>
      <c r="W321" s="70">
        <f t="shared" si="56"/>
        <v>9.9999999999988987E-5</v>
      </c>
      <c r="X321" s="70">
        <f t="shared" si="57"/>
        <v>-2.3999999999801958E-4</v>
      </c>
      <c r="Y321" s="70">
        <f t="shared" si="58"/>
        <v>2.3999999999091415E-4</v>
      </c>
      <c r="Z321" s="70">
        <f t="shared" si="59"/>
        <v>2.3999999999091415E-4</v>
      </c>
      <c r="AA321" s="70">
        <f t="shared" si="60"/>
        <v>2.3999999999801958E-4</v>
      </c>
    </row>
    <row r="322" spans="1:27">
      <c r="A322" s="15" t="str">
        <f t="shared" si="51"/>
        <v>AboveG_2011-2015_65+_Persons_Cardiff</v>
      </c>
      <c r="B322" s="15" t="str">
        <f t="shared" si="52"/>
        <v>Cardiff_65+_Persons</v>
      </c>
      <c r="C322" s="15" t="s">
        <v>13</v>
      </c>
      <c r="D322" s="15" t="s">
        <v>43</v>
      </c>
      <c r="E322" s="15" t="s">
        <v>117</v>
      </c>
      <c r="F322" s="15" t="s">
        <v>77</v>
      </c>
      <c r="G322" s="63">
        <f>IFERROR(VLOOKUP($B322,'Data above guide'!$A$6:$I$61,G$1,FALSE),IFERROR(VLOOKUP($B322,'Data above guide'!$O$6:$W$33,G$1,FALSE),IFERROR(VLOOKUP($B322,'Data above guide'!$AB$6:$AJ$181,G$1,FALSE),IFERROR(VLOOKUP($B322,'Data above guide'!$AP$6:$AX$93,G$1,FALSE),IFERROR(VLOOKUP($B322,'Data above guide'!$BC$6:$BK$13,G$1,FALSE),VLOOKUP($B322,'Data above guide'!$BP$6:$BX$9,G$1,FALSE))))))*100</f>
        <v>26.524930000000001</v>
      </c>
      <c r="H322" s="63">
        <f>IFERROR(VLOOKUP($B322,'Data above guide'!$A$6:$I$61,H$1,FALSE),IFERROR(VLOOKUP($B322,'Data above guide'!$O$6:$W$33,H$1,FALSE),IFERROR(VLOOKUP($B322,'Data above guide'!$AB$6:$AJ$181,H$1,FALSE),IFERROR(VLOOKUP($B322,'Data above guide'!$AP$6:$AX$93,H$1,FALSE),IFERROR(VLOOKUP($B322,'Data above guide'!$BC$6:$BK$13,H$1,FALSE),VLOOKUP($B322,'Data above guide'!$BP$6:$BX$9,H$1,FALSE))))))*100</f>
        <v>1.5093699999999999</v>
      </c>
      <c r="I322" s="63">
        <f>IFERROR(VLOOKUP($B322,'Data above guide'!$A$6:$I$61,I$1,FALSE),IFERROR(VLOOKUP($B322,'Data above guide'!$O$6:$W$33,I$1,FALSE),IFERROR(VLOOKUP($B322,'Data above guide'!$AB$6:$AJ$181,I$1,FALSE),IFERROR(VLOOKUP($B322,'Data above guide'!$AP$6:$AX$93,I$1,FALSE),IFERROR(VLOOKUP($B322,'Data above guide'!$BC$6:$BK$13,I$1,FALSE),VLOOKUP($B322,'Data above guide'!$BP$6:$BX$9,I$1,FALSE))))))*100</f>
        <v>23.56653</v>
      </c>
      <c r="J322" s="63">
        <f>IFERROR(VLOOKUP($B322,'Data above guide'!$A$6:$I$61,J$1,FALSE),IFERROR(VLOOKUP($B322,'Data above guide'!$O$6:$W$33,J$1,FALSE),IFERROR(VLOOKUP($B322,'Data above guide'!$AB$6:$AJ$181,J$1,FALSE),IFERROR(VLOOKUP($B322,'Data above guide'!$AP$6:$AX$93,J$1,FALSE),IFERROR(VLOOKUP($B322,'Data above guide'!$BC$6:$BK$13,J$1,FALSE),VLOOKUP($B322,'Data above guide'!$BP$6:$BX$9,J$1,FALSE))))))*100</f>
        <v>29.483320000000003</v>
      </c>
      <c r="K322" s="63">
        <f t="shared" si="53"/>
        <v>2.9583900000000014</v>
      </c>
      <c r="L322" s="63">
        <f t="shared" si="54"/>
        <v>2.958400000000001</v>
      </c>
      <c r="O322" s="63">
        <f>'Data above guide'!AU160*100</f>
        <v>26.524930000000001</v>
      </c>
      <c r="P322" s="63">
        <f>'Data above guide'!AV160*100</f>
        <v>1.50926</v>
      </c>
      <c r="Q322" s="63">
        <f>'Data above guide'!AW160*100</f>
        <v>23.566770000000002</v>
      </c>
      <c r="R322" s="63">
        <f>'Data above guide'!AX160*100</f>
        <v>29.483090000000001</v>
      </c>
      <c r="S322" s="63">
        <f t="shared" si="63"/>
        <v>2.9581599999999995</v>
      </c>
      <c r="T322" s="63">
        <f t="shared" si="64"/>
        <v>2.9581599999999995</v>
      </c>
      <c r="V322" s="70">
        <f t="shared" si="55"/>
        <v>0</v>
      </c>
      <c r="W322" s="70">
        <f t="shared" si="56"/>
        <v>1.0999999999983245E-4</v>
      </c>
      <c r="X322" s="70">
        <f t="shared" si="57"/>
        <v>-2.4000000000157229E-4</v>
      </c>
      <c r="Y322" s="70">
        <f t="shared" si="58"/>
        <v>2.3000000000195087E-4</v>
      </c>
      <c r="Z322" s="70">
        <f t="shared" si="59"/>
        <v>2.3000000000195087E-4</v>
      </c>
      <c r="AA322" s="70">
        <f t="shared" si="60"/>
        <v>2.4000000000157229E-4</v>
      </c>
    </row>
    <row r="323" spans="1:27">
      <c r="A323" s="15" t="str">
        <f t="shared" si="51"/>
        <v>AboveG_2011-2015_16-24_Persons_Rhondda Cynon Taf</v>
      </c>
      <c r="B323" s="15" t="str">
        <f t="shared" si="52"/>
        <v>Rhondda Cynon Taf_16-24_Persons</v>
      </c>
      <c r="C323" s="15" t="s">
        <v>20</v>
      </c>
      <c r="D323" s="15" t="s">
        <v>48</v>
      </c>
      <c r="E323" s="15" t="s">
        <v>117</v>
      </c>
      <c r="F323" s="15" t="s">
        <v>77</v>
      </c>
      <c r="G323" s="63">
        <f>IFERROR(VLOOKUP($B323,'Data above guide'!$A$6:$I$61,G$1,FALSE),IFERROR(VLOOKUP($B323,'Data above guide'!$O$6:$W$33,G$1,FALSE),IFERROR(VLOOKUP($B323,'Data above guide'!$AB$6:$AJ$181,G$1,FALSE),IFERROR(VLOOKUP($B323,'Data above guide'!$AP$6:$AX$93,G$1,FALSE),IFERROR(VLOOKUP($B323,'Data above guide'!$BC$6:$BK$13,G$1,FALSE),VLOOKUP($B323,'Data above guide'!$BP$6:$BX$9,G$1,FALSE))))))*100</f>
        <v>33.014120000000005</v>
      </c>
      <c r="H323" s="63">
        <f>IFERROR(VLOOKUP($B323,'Data above guide'!$A$6:$I$61,H$1,FALSE),IFERROR(VLOOKUP($B323,'Data above guide'!$O$6:$W$33,H$1,FALSE),IFERROR(VLOOKUP($B323,'Data above guide'!$AB$6:$AJ$181,H$1,FALSE),IFERROR(VLOOKUP($B323,'Data above guide'!$AP$6:$AX$93,H$1,FALSE),IFERROR(VLOOKUP($B323,'Data above guide'!$BC$6:$BK$13,H$1,FALSE),VLOOKUP($B323,'Data above guide'!$BP$6:$BX$9,H$1,FALSE))))))*100</f>
        <v>2.343</v>
      </c>
      <c r="I323" s="63">
        <f>IFERROR(VLOOKUP($B323,'Data above guide'!$A$6:$I$61,I$1,FALSE),IFERROR(VLOOKUP($B323,'Data above guide'!$O$6:$W$33,I$1,FALSE),IFERROR(VLOOKUP($B323,'Data above guide'!$AB$6:$AJ$181,I$1,FALSE),IFERROR(VLOOKUP($B323,'Data above guide'!$AP$6:$AX$93,I$1,FALSE),IFERROR(VLOOKUP($B323,'Data above guide'!$BC$6:$BK$13,I$1,FALSE),VLOOKUP($B323,'Data above guide'!$BP$6:$BX$9,I$1,FALSE))))))*100</f>
        <v>28.421790000000001</v>
      </c>
      <c r="J323" s="63">
        <f>IFERROR(VLOOKUP($B323,'Data above guide'!$A$6:$I$61,J$1,FALSE),IFERROR(VLOOKUP($B323,'Data above guide'!$O$6:$W$33,J$1,FALSE),IFERROR(VLOOKUP($B323,'Data above guide'!$AB$6:$AJ$181,J$1,FALSE),IFERROR(VLOOKUP($B323,'Data above guide'!$AP$6:$AX$93,J$1,FALSE),IFERROR(VLOOKUP($B323,'Data above guide'!$BC$6:$BK$13,J$1,FALSE),VLOOKUP($B323,'Data above guide'!$BP$6:$BX$9,J$1,FALSE))))))*100</f>
        <v>37.606439999999999</v>
      </c>
      <c r="K323" s="63">
        <f t="shared" si="53"/>
        <v>4.5923199999999937</v>
      </c>
      <c r="L323" s="63">
        <f t="shared" si="54"/>
        <v>4.592330000000004</v>
      </c>
      <c r="O323" s="63">
        <f>'Data above guide'!AU161*100</f>
        <v>33.014120000000005</v>
      </c>
      <c r="P323" s="63">
        <f>'Data above guide'!AV161*100</f>
        <v>2.3428</v>
      </c>
      <c r="Q323" s="63">
        <f>'Data above guide'!AW161*100</f>
        <v>28.422219999999999</v>
      </c>
      <c r="R323" s="63">
        <f>'Data above guide'!AX161*100</f>
        <v>37.606009999999998</v>
      </c>
      <c r="S323" s="63">
        <f t="shared" si="63"/>
        <v>4.5918899999999923</v>
      </c>
      <c r="T323" s="63">
        <f t="shared" si="64"/>
        <v>4.5919000000000061</v>
      </c>
      <c r="V323" s="70">
        <f t="shared" si="55"/>
        <v>0</v>
      </c>
      <c r="W323" s="70">
        <f t="shared" si="56"/>
        <v>1.9999999999997797E-4</v>
      </c>
      <c r="X323" s="70">
        <f t="shared" si="57"/>
        <v>-4.2999999999793204E-4</v>
      </c>
      <c r="Y323" s="70">
        <f t="shared" si="58"/>
        <v>4.3000000000148475E-4</v>
      </c>
      <c r="Z323" s="70">
        <f t="shared" si="59"/>
        <v>4.3000000000148475E-4</v>
      </c>
      <c r="AA323" s="70">
        <f t="shared" si="60"/>
        <v>4.2999999999793204E-4</v>
      </c>
    </row>
    <row r="324" spans="1:27">
      <c r="A324" s="15" t="str">
        <f t="shared" ref="A324:A387" si="65">TRIM(F324&amp;"_2011-2015"&amp;"_"&amp;D324&amp;"_"&amp;E324&amp;"_"&amp;C324&amp;" "&amp;M324)</f>
        <v>AboveG_2011-2015_25-44_Persons_Rhondda Cynon Taf</v>
      </c>
      <c r="B324" s="15" t="str">
        <f t="shared" ref="B324:B362" si="66">C324&amp;"_"&amp;D324&amp;"_"&amp;E324</f>
        <v>Rhondda Cynon Taf_25-44_Persons</v>
      </c>
      <c r="C324" s="15" t="s">
        <v>20</v>
      </c>
      <c r="D324" s="15" t="s">
        <v>49</v>
      </c>
      <c r="E324" s="15" t="s">
        <v>117</v>
      </c>
      <c r="F324" s="15" t="s">
        <v>77</v>
      </c>
      <c r="G324" s="63">
        <f>IFERROR(VLOOKUP($B324,'Data above guide'!$A$6:$I$61,G$1,FALSE),IFERROR(VLOOKUP($B324,'Data above guide'!$O$6:$W$33,G$1,FALSE),IFERROR(VLOOKUP($B324,'Data above guide'!$AB$6:$AJ$181,G$1,FALSE),IFERROR(VLOOKUP($B324,'Data above guide'!$AP$6:$AX$93,G$1,FALSE),IFERROR(VLOOKUP($B324,'Data above guide'!$BC$6:$BK$13,G$1,FALSE),VLOOKUP($B324,'Data above guide'!$BP$6:$BX$9,G$1,FALSE))))))*100</f>
        <v>50.654390000000006</v>
      </c>
      <c r="H324" s="63">
        <f>IFERROR(VLOOKUP($B324,'Data above guide'!$A$6:$I$61,H$1,FALSE),IFERROR(VLOOKUP($B324,'Data above guide'!$O$6:$W$33,H$1,FALSE),IFERROR(VLOOKUP($B324,'Data above guide'!$AB$6:$AJ$181,H$1,FALSE),IFERROR(VLOOKUP($B324,'Data above guide'!$AP$6:$AX$93,H$1,FALSE),IFERROR(VLOOKUP($B324,'Data above guide'!$BC$6:$BK$13,H$1,FALSE),VLOOKUP($B324,'Data above guide'!$BP$6:$BX$9,H$1,FALSE))))))*100</f>
        <v>1.65259</v>
      </c>
      <c r="I324" s="63">
        <f>IFERROR(VLOOKUP($B324,'Data above guide'!$A$6:$I$61,I$1,FALSE),IFERROR(VLOOKUP($B324,'Data above guide'!$O$6:$W$33,I$1,FALSE),IFERROR(VLOOKUP($B324,'Data above guide'!$AB$6:$AJ$181,I$1,FALSE),IFERROR(VLOOKUP($B324,'Data above guide'!$AP$6:$AX$93,I$1,FALSE),IFERROR(VLOOKUP($B324,'Data above guide'!$BC$6:$BK$13,I$1,FALSE),VLOOKUP($B324,'Data above guide'!$BP$6:$BX$9,I$1,FALSE))))))*100</f>
        <v>47.41527</v>
      </c>
      <c r="J324" s="63">
        <f>IFERROR(VLOOKUP($B324,'Data above guide'!$A$6:$I$61,J$1,FALSE),IFERROR(VLOOKUP($B324,'Data above guide'!$O$6:$W$33,J$1,FALSE),IFERROR(VLOOKUP($B324,'Data above guide'!$AB$6:$AJ$181,J$1,FALSE),IFERROR(VLOOKUP($B324,'Data above guide'!$AP$6:$AX$93,J$1,FALSE),IFERROR(VLOOKUP($B324,'Data above guide'!$BC$6:$BK$13,J$1,FALSE),VLOOKUP($B324,'Data above guide'!$BP$6:$BX$9,J$1,FALSE))))))*100</f>
        <v>53.893509999999999</v>
      </c>
      <c r="K324" s="63">
        <f t="shared" ref="K324:K387" si="67">J324-G324</f>
        <v>3.2391199999999927</v>
      </c>
      <c r="L324" s="63">
        <f t="shared" ref="L324:L387" si="68">G324-I324</f>
        <v>3.2391200000000069</v>
      </c>
      <c r="O324" s="63">
        <f>'Data above guide'!AU162*100</f>
        <v>50.654390000000006</v>
      </c>
      <c r="P324" s="63">
        <f>'Data above guide'!AV162*100</f>
        <v>1.65246</v>
      </c>
      <c r="Q324" s="63">
        <f>'Data above guide'!AW162*100</f>
        <v>47.415579999999999</v>
      </c>
      <c r="R324" s="63">
        <f>'Data above guide'!AX162*100</f>
        <v>53.893199999999993</v>
      </c>
      <c r="S324" s="63">
        <f t="shared" si="63"/>
        <v>3.2388099999999866</v>
      </c>
      <c r="T324" s="63">
        <f t="shared" si="64"/>
        <v>3.238810000000008</v>
      </c>
      <c r="V324" s="70">
        <f t="shared" ref="V324:V387" si="69">G324-O324</f>
        <v>0</v>
      </c>
      <c r="W324" s="70">
        <f t="shared" ref="W324:W387" si="70">H324-P324</f>
        <v>1.2999999999996348E-4</v>
      </c>
      <c r="X324" s="70">
        <f t="shared" ref="X324:X387" si="71">I324-Q324</f>
        <v>-3.0999999999892225E-4</v>
      </c>
      <c r="Y324" s="70">
        <f t="shared" ref="Y324:Y387" si="72">J324-R324</f>
        <v>3.1000000000602768E-4</v>
      </c>
      <c r="Z324" s="70">
        <f t="shared" ref="Z324:Z387" si="73">K324-S324</f>
        <v>3.1000000000602768E-4</v>
      </c>
      <c r="AA324" s="70">
        <f t="shared" ref="AA324:AA387" si="74">L324-T324</f>
        <v>3.0999999999892225E-4</v>
      </c>
    </row>
    <row r="325" spans="1:27">
      <c r="A325" s="15" t="str">
        <f t="shared" si="65"/>
        <v>AboveG_2011-2015_45-64_Persons_Rhondda Cynon Taf</v>
      </c>
      <c r="B325" s="15" t="str">
        <f t="shared" si="66"/>
        <v>Rhondda Cynon Taf_45-64_Persons</v>
      </c>
      <c r="C325" s="15" t="s">
        <v>20</v>
      </c>
      <c r="D325" s="15" t="s">
        <v>50</v>
      </c>
      <c r="E325" s="15" t="s">
        <v>117</v>
      </c>
      <c r="F325" s="15" t="s">
        <v>77</v>
      </c>
      <c r="G325" s="63">
        <f>IFERROR(VLOOKUP($B325,'Data above guide'!$A$6:$I$61,G$1,FALSE),IFERROR(VLOOKUP($B325,'Data above guide'!$O$6:$W$33,G$1,FALSE),IFERROR(VLOOKUP($B325,'Data above guide'!$AB$6:$AJ$181,G$1,FALSE),IFERROR(VLOOKUP($B325,'Data above guide'!$AP$6:$AX$93,G$1,FALSE),IFERROR(VLOOKUP($B325,'Data above guide'!$BC$6:$BK$13,G$1,FALSE),VLOOKUP($B325,'Data above guide'!$BP$6:$BX$9,G$1,FALSE))))))*100</f>
        <v>51.934640000000002</v>
      </c>
      <c r="H325" s="63">
        <f>IFERROR(VLOOKUP($B325,'Data above guide'!$A$6:$I$61,H$1,FALSE),IFERROR(VLOOKUP($B325,'Data above guide'!$O$6:$W$33,H$1,FALSE),IFERROR(VLOOKUP($B325,'Data above guide'!$AB$6:$AJ$181,H$1,FALSE),IFERROR(VLOOKUP($B325,'Data above guide'!$AP$6:$AX$93,H$1,FALSE),IFERROR(VLOOKUP($B325,'Data above guide'!$BC$6:$BK$13,H$1,FALSE),VLOOKUP($B325,'Data above guide'!$BP$6:$BX$9,H$1,FALSE))))))*100</f>
        <v>1.47001</v>
      </c>
      <c r="I325" s="63">
        <f>IFERROR(VLOOKUP($B325,'Data above guide'!$A$6:$I$61,I$1,FALSE),IFERROR(VLOOKUP($B325,'Data above guide'!$O$6:$W$33,I$1,FALSE),IFERROR(VLOOKUP($B325,'Data above guide'!$AB$6:$AJ$181,I$1,FALSE),IFERROR(VLOOKUP($B325,'Data above guide'!$AP$6:$AX$93,I$1,FALSE),IFERROR(VLOOKUP($B325,'Data above guide'!$BC$6:$BK$13,I$1,FALSE),VLOOKUP($B325,'Data above guide'!$BP$6:$BX$9,I$1,FALSE))))))*100</f>
        <v>49.053400000000003</v>
      </c>
      <c r="J325" s="63">
        <f>IFERROR(VLOOKUP($B325,'Data above guide'!$A$6:$I$61,J$1,FALSE),IFERROR(VLOOKUP($B325,'Data above guide'!$O$6:$W$33,J$1,FALSE),IFERROR(VLOOKUP($B325,'Data above guide'!$AB$6:$AJ$181,J$1,FALSE),IFERROR(VLOOKUP($B325,'Data above guide'!$AP$6:$AX$93,J$1,FALSE),IFERROR(VLOOKUP($B325,'Data above guide'!$BC$6:$BK$13,J$1,FALSE),VLOOKUP($B325,'Data above guide'!$BP$6:$BX$9,J$1,FALSE))))))*100</f>
        <v>54.815890000000003</v>
      </c>
      <c r="K325" s="63">
        <f t="shared" si="67"/>
        <v>2.8812500000000014</v>
      </c>
      <c r="L325" s="63">
        <f t="shared" si="68"/>
        <v>2.8812399999999982</v>
      </c>
      <c r="O325" s="63">
        <f>'Data above guide'!AU163*100</f>
        <v>51.934640000000002</v>
      </c>
      <c r="P325" s="63">
        <f>'Data above guide'!AV163*100</f>
        <v>1.4698900000000001</v>
      </c>
      <c r="Q325" s="63">
        <f>'Data above guide'!AW163*100</f>
        <v>49.053669999999997</v>
      </c>
      <c r="R325" s="63">
        <f>'Data above guide'!AX163*100</f>
        <v>54.815619999999996</v>
      </c>
      <c r="S325" s="63">
        <f t="shared" si="63"/>
        <v>2.8809799999999939</v>
      </c>
      <c r="T325" s="63">
        <f t="shared" si="64"/>
        <v>2.8809700000000049</v>
      </c>
      <c r="V325" s="70">
        <f t="shared" si="69"/>
        <v>0</v>
      </c>
      <c r="W325" s="70">
        <f t="shared" si="70"/>
        <v>1.1999999999989797E-4</v>
      </c>
      <c r="X325" s="70">
        <f t="shared" si="71"/>
        <v>-2.6999999999333113E-4</v>
      </c>
      <c r="Y325" s="70">
        <f t="shared" si="72"/>
        <v>2.7000000000754198E-4</v>
      </c>
      <c r="Z325" s="70">
        <f t="shared" si="73"/>
        <v>2.7000000000754198E-4</v>
      </c>
      <c r="AA325" s="70">
        <f t="shared" si="74"/>
        <v>2.6999999999333113E-4</v>
      </c>
    </row>
    <row r="326" spans="1:27">
      <c r="A326" s="15" t="str">
        <f t="shared" si="65"/>
        <v>AboveG_2011-2015_65+_Persons_Rhondda Cynon Taf</v>
      </c>
      <c r="B326" s="15" t="str">
        <f t="shared" si="66"/>
        <v>Rhondda Cynon Taf_65+_Persons</v>
      </c>
      <c r="C326" s="15" t="s">
        <v>20</v>
      </c>
      <c r="D326" s="15" t="s">
        <v>43</v>
      </c>
      <c r="E326" s="15" t="s">
        <v>117</v>
      </c>
      <c r="F326" s="15" t="s">
        <v>77</v>
      </c>
      <c r="G326" s="63">
        <f>IFERROR(VLOOKUP($B326,'Data above guide'!$A$6:$I$61,G$1,FALSE),IFERROR(VLOOKUP($B326,'Data above guide'!$O$6:$W$33,G$1,FALSE),IFERROR(VLOOKUP($B326,'Data above guide'!$AB$6:$AJ$181,G$1,FALSE),IFERROR(VLOOKUP($B326,'Data above guide'!$AP$6:$AX$93,G$1,FALSE),IFERROR(VLOOKUP($B326,'Data above guide'!$BC$6:$BK$13,G$1,FALSE),VLOOKUP($B326,'Data above guide'!$BP$6:$BX$9,G$1,FALSE))))))*100</f>
        <v>27.623530000000002</v>
      </c>
      <c r="H326" s="63">
        <f>IFERROR(VLOOKUP($B326,'Data above guide'!$A$6:$I$61,H$1,FALSE),IFERROR(VLOOKUP($B326,'Data above guide'!$O$6:$W$33,H$1,FALSE),IFERROR(VLOOKUP($B326,'Data above guide'!$AB$6:$AJ$181,H$1,FALSE),IFERROR(VLOOKUP($B326,'Data above guide'!$AP$6:$AX$93,H$1,FALSE),IFERROR(VLOOKUP($B326,'Data above guide'!$BC$6:$BK$13,H$1,FALSE),VLOOKUP($B326,'Data above guide'!$BP$6:$BX$9,H$1,FALSE))))))*100</f>
        <v>1.4907999999999999</v>
      </c>
      <c r="I326" s="63">
        <f>IFERROR(VLOOKUP($B326,'Data above guide'!$A$6:$I$61,I$1,FALSE),IFERROR(VLOOKUP($B326,'Data above guide'!$O$6:$W$33,I$1,FALSE),IFERROR(VLOOKUP($B326,'Data above guide'!$AB$6:$AJ$181,I$1,FALSE),IFERROR(VLOOKUP($B326,'Data above guide'!$AP$6:$AX$93,I$1,FALSE),IFERROR(VLOOKUP($B326,'Data above guide'!$BC$6:$BK$13,I$1,FALSE),VLOOKUP($B326,'Data above guide'!$BP$6:$BX$9,I$1,FALSE))))))*100</f>
        <v>24.701529999999998</v>
      </c>
      <c r="J326" s="63">
        <f>IFERROR(VLOOKUP($B326,'Data above guide'!$A$6:$I$61,J$1,FALSE),IFERROR(VLOOKUP($B326,'Data above guide'!$O$6:$W$33,J$1,FALSE),IFERROR(VLOOKUP($B326,'Data above guide'!$AB$6:$AJ$181,J$1,FALSE),IFERROR(VLOOKUP($B326,'Data above guide'!$AP$6:$AX$93,J$1,FALSE),IFERROR(VLOOKUP($B326,'Data above guide'!$BC$6:$BK$13,J$1,FALSE),VLOOKUP($B326,'Data above guide'!$BP$6:$BX$9,J$1,FALSE))))))*100</f>
        <v>30.545539999999999</v>
      </c>
      <c r="K326" s="63">
        <f t="shared" si="67"/>
        <v>2.9220099999999967</v>
      </c>
      <c r="L326" s="63">
        <f t="shared" si="68"/>
        <v>2.9220000000000041</v>
      </c>
      <c r="O326" s="63">
        <f>'Data above guide'!AU164*100</f>
        <v>27.623530000000002</v>
      </c>
      <c r="P326" s="63">
        <f>'Data above guide'!AV164*100</f>
        <v>1.49068</v>
      </c>
      <c r="Q326" s="63">
        <f>'Data above guide'!AW164*100</f>
        <v>24.701799999999999</v>
      </c>
      <c r="R326" s="63">
        <f>'Data above guide'!AX164*100</f>
        <v>30.545260000000003</v>
      </c>
      <c r="S326" s="63">
        <f t="shared" si="63"/>
        <v>2.9217300000000002</v>
      </c>
      <c r="T326" s="63">
        <f t="shared" si="64"/>
        <v>2.9217300000000037</v>
      </c>
      <c r="V326" s="70">
        <f t="shared" si="69"/>
        <v>0</v>
      </c>
      <c r="W326" s="70">
        <f t="shared" si="70"/>
        <v>1.1999999999989797E-4</v>
      </c>
      <c r="X326" s="70">
        <f t="shared" si="71"/>
        <v>-2.7000000000043656E-4</v>
      </c>
      <c r="Y326" s="70">
        <f t="shared" si="72"/>
        <v>2.7999999999650527E-4</v>
      </c>
      <c r="Z326" s="70">
        <f t="shared" si="73"/>
        <v>2.7999999999650527E-4</v>
      </c>
      <c r="AA326" s="70">
        <f t="shared" si="74"/>
        <v>2.7000000000043656E-4</v>
      </c>
    </row>
    <row r="327" spans="1:27">
      <c r="A327" s="15" t="str">
        <f t="shared" si="65"/>
        <v>AboveG_2011-2015_16-24_Persons_Merthyr Tydfil</v>
      </c>
      <c r="B327" s="15" t="str">
        <f t="shared" si="66"/>
        <v>Merthyr Tydfil_16-24_Persons</v>
      </c>
      <c r="C327" s="15" t="s">
        <v>14</v>
      </c>
      <c r="D327" s="15" t="s">
        <v>48</v>
      </c>
      <c r="E327" s="15" t="s">
        <v>117</v>
      </c>
      <c r="F327" s="15" t="s">
        <v>77</v>
      </c>
      <c r="G327" s="63">
        <f>IFERROR(VLOOKUP($B327,'Data above guide'!$A$6:$I$61,G$1,FALSE),IFERROR(VLOOKUP($B327,'Data above guide'!$O$6:$W$33,G$1,FALSE),IFERROR(VLOOKUP($B327,'Data above guide'!$AB$6:$AJ$181,G$1,FALSE),IFERROR(VLOOKUP($B327,'Data above guide'!$AP$6:$AX$93,G$1,FALSE),IFERROR(VLOOKUP($B327,'Data above guide'!$BC$6:$BK$13,G$1,FALSE),VLOOKUP($B327,'Data above guide'!$BP$6:$BX$9,G$1,FALSE))))))*100</f>
        <v>33.707830000000001</v>
      </c>
      <c r="H327" s="63">
        <f>IFERROR(VLOOKUP($B327,'Data above guide'!$A$6:$I$61,H$1,FALSE),IFERROR(VLOOKUP($B327,'Data above guide'!$O$6:$W$33,H$1,FALSE),IFERROR(VLOOKUP($B327,'Data above guide'!$AB$6:$AJ$181,H$1,FALSE),IFERROR(VLOOKUP($B327,'Data above guide'!$AP$6:$AX$93,H$1,FALSE),IFERROR(VLOOKUP($B327,'Data above guide'!$BC$6:$BK$13,H$1,FALSE),VLOOKUP($B327,'Data above guide'!$BP$6:$BX$9,H$1,FALSE))))))*100</f>
        <v>2.7021600000000001</v>
      </c>
      <c r="I327" s="63">
        <f>IFERROR(VLOOKUP($B327,'Data above guide'!$A$6:$I$61,I$1,FALSE),IFERROR(VLOOKUP($B327,'Data above guide'!$O$6:$W$33,I$1,FALSE),IFERROR(VLOOKUP($B327,'Data above guide'!$AB$6:$AJ$181,I$1,FALSE),IFERROR(VLOOKUP($B327,'Data above guide'!$AP$6:$AX$93,I$1,FALSE),IFERROR(VLOOKUP($B327,'Data above guide'!$BC$6:$BK$13,I$1,FALSE),VLOOKUP($B327,'Data above guide'!$BP$6:$BX$9,I$1,FALSE))))))*100</f>
        <v>28.411550000000002</v>
      </c>
      <c r="J327" s="63">
        <f>IFERROR(VLOOKUP($B327,'Data above guide'!$A$6:$I$61,J$1,FALSE),IFERROR(VLOOKUP($B327,'Data above guide'!$O$6:$W$33,J$1,FALSE),IFERROR(VLOOKUP($B327,'Data above guide'!$AB$6:$AJ$181,J$1,FALSE),IFERROR(VLOOKUP($B327,'Data above guide'!$AP$6:$AX$93,J$1,FALSE),IFERROR(VLOOKUP($B327,'Data above guide'!$BC$6:$BK$13,J$1,FALSE),VLOOKUP($B327,'Data above guide'!$BP$6:$BX$9,J$1,FALSE))))))*100</f>
        <v>39.00412</v>
      </c>
      <c r="K327" s="63">
        <f t="shared" si="67"/>
        <v>5.2962899999999991</v>
      </c>
      <c r="L327" s="63">
        <f t="shared" si="68"/>
        <v>5.2962799999999994</v>
      </c>
      <c r="O327" s="63">
        <f>'Data above guide'!AU165*100</f>
        <v>33.707830000000001</v>
      </c>
      <c r="P327" s="63">
        <f>'Data above guide'!AV165*100</f>
        <v>2.7018599999999999</v>
      </c>
      <c r="Q327" s="63">
        <f>'Data above guide'!AW165*100</f>
        <v>28.412189999999999</v>
      </c>
      <c r="R327" s="63">
        <f>'Data above guide'!AX165*100</f>
        <v>39.00347</v>
      </c>
      <c r="S327" s="63">
        <f t="shared" si="63"/>
        <v>5.2956399999999988</v>
      </c>
      <c r="T327" s="63">
        <f t="shared" si="64"/>
        <v>5.2956400000000023</v>
      </c>
      <c r="V327" s="70">
        <f t="shared" si="69"/>
        <v>0</v>
      </c>
      <c r="W327" s="70">
        <f t="shared" si="70"/>
        <v>3.00000000000189E-4</v>
      </c>
      <c r="X327" s="70">
        <f t="shared" si="71"/>
        <v>-6.3999999999708734E-4</v>
      </c>
      <c r="Y327" s="70">
        <f t="shared" si="72"/>
        <v>6.5000000000026148E-4</v>
      </c>
      <c r="Z327" s="70">
        <f t="shared" si="73"/>
        <v>6.5000000000026148E-4</v>
      </c>
      <c r="AA327" s="70">
        <f t="shared" si="74"/>
        <v>6.3999999999708734E-4</v>
      </c>
    </row>
    <row r="328" spans="1:27">
      <c r="A328" s="15" t="str">
        <f t="shared" si="65"/>
        <v>AboveG_2011-2015_25-44_Persons_Merthyr Tydfil</v>
      </c>
      <c r="B328" s="15" t="str">
        <f t="shared" si="66"/>
        <v>Merthyr Tydfil_25-44_Persons</v>
      </c>
      <c r="C328" s="15" t="s">
        <v>14</v>
      </c>
      <c r="D328" s="15" t="s">
        <v>49</v>
      </c>
      <c r="E328" s="15" t="s">
        <v>117</v>
      </c>
      <c r="F328" s="15" t="s">
        <v>77</v>
      </c>
      <c r="G328" s="63">
        <f>IFERROR(VLOOKUP($B328,'Data above guide'!$A$6:$I$61,G$1,FALSE),IFERROR(VLOOKUP($B328,'Data above guide'!$O$6:$W$33,G$1,FALSE),IFERROR(VLOOKUP($B328,'Data above guide'!$AB$6:$AJ$181,G$1,FALSE),IFERROR(VLOOKUP($B328,'Data above guide'!$AP$6:$AX$93,G$1,FALSE),IFERROR(VLOOKUP($B328,'Data above guide'!$BC$6:$BK$13,G$1,FALSE),VLOOKUP($B328,'Data above guide'!$BP$6:$BX$9,G$1,FALSE))))))*100</f>
        <v>43.464259999999996</v>
      </c>
      <c r="H328" s="63">
        <f>IFERROR(VLOOKUP($B328,'Data above guide'!$A$6:$I$61,H$1,FALSE),IFERROR(VLOOKUP($B328,'Data above guide'!$O$6:$W$33,H$1,FALSE),IFERROR(VLOOKUP($B328,'Data above guide'!$AB$6:$AJ$181,H$1,FALSE),IFERROR(VLOOKUP($B328,'Data above guide'!$AP$6:$AX$93,H$1,FALSE),IFERROR(VLOOKUP($B328,'Data above guide'!$BC$6:$BK$13,H$1,FALSE),VLOOKUP($B328,'Data above guide'!$BP$6:$BX$9,H$1,FALSE))))))*100</f>
        <v>1.8763800000000002</v>
      </c>
      <c r="I328" s="63">
        <f>IFERROR(VLOOKUP($B328,'Data above guide'!$A$6:$I$61,I$1,FALSE),IFERROR(VLOOKUP($B328,'Data above guide'!$O$6:$W$33,I$1,FALSE),IFERROR(VLOOKUP($B328,'Data above guide'!$AB$6:$AJ$181,I$1,FALSE),IFERROR(VLOOKUP($B328,'Data above guide'!$AP$6:$AX$93,I$1,FALSE),IFERROR(VLOOKUP($B328,'Data above guide'!$BC$6:$BK$13,I$1,FALSE),VLOOKUP($B328,'Data above guide'!$BP$6:$BX$9,I$1,FALSE))))))*100</f>
        <v>39.78651</v>
      </c>
      <c r="J328" s="63">
        <f>IFERROR(VLOOKUP($B328,'Data above guide'!$A$6:$I$61,J$1,FALSE),IFERROR(VLOOKUP($B328,'Data above guide'!$O$6:$W$33,J$1,FALSE),IFERROR(VLOOKUP($B328,'Data above guide'!$AB$6:$AJ$181,J$1,FALSE),IFERROR(VLOOKUP($B328,'Data above guide'!$AP$6:$AX$93,J$1,FALSE),IFERROR(VLOOKUP($B328,'Data above guide'!$BC$6:$BK$13,J$1,FALSE),VLOOKUP($B328,'Data above guide'!$BP$6:$BX$9,J$1,FALSE))))))*100</f>
        <v>47.142000000000003</v>
      </c>
      <c r="K328" s="63">
        <f t="shared" si="67"/>
        <v>3.6777400000000071</v>
      </c>
      <c r="L328" s="63">
        <f t="shared" si="68"/>
        <v>3.6777499999999961</v>
      </c>
      <c r="O328" s="63">
        <f>'Data above guide'!AU166*100</f>
        <v>43.464259999999996</v>
      </c>
      <c r="P328" s="63">
        <f>'Data above guide'!AV166*100</f>
        <v>1.8761699999999999</v>
      </c>
      <c r="Q328" s="63">
        <f>'Data above guide'!AW166*100</f>
        <v>39.786949999999997</v>
      </c>
      <c r="R328" s="63">
        <f>'Data above guide'!AX166*100</f>
        <v>47.141559999999998</v>
      </c>
      <c r="S328" s="63">
        <f t="shared" ref="S328:S350" si="75">R328-O328</f>
        <v>3.6773000000000025</v>
      </c>
      <c r="T328" s="63">
        <f t="shared" ref="T328:T350" si="76">O328-Q328</f>
        <v>3.6773099999999985</v>
      </c>
      <c r="V328" s="70">
        <f t="shared" si="69"/>
        <v>0</v>
      </c>
      <c r="W328" s="70">
        <f t="shared" si="70"/>
        <v>2.1000000000026553E-4</v>
      </c>
      <c r="X328" s="70">
        <f t="shared" si="71"/>
        <v>-4.3999999999755346E-4</v>
      </c>
      <c r="Y328" s="70">
        <f t="shared" si="72"/>
        <v>4.4000000000465889E-4</v>
      </c>
      <c r="Z328" s="70">
        <f t="shared" si="73"/>
        <v>4.4000000000465889E-4</v>
      </c>
      <c r="AA328" s="70">
        <f t="shared" si="74"/>
        <v>4.3999999999755346E-4</v>
      </c>
    </row>
    <row r="329" spans="1:27">
      <c r="A329" s="15" t="str">
        <f t="shared" si="65"/>
        <v>AboveG_2011-2015_45-64_Persons_Merthyr Tydfil</v>
      </c>
      <c r="B329" s="15" t="str">
        <f t="shared" si="66"/>
        <v>Merthyr Tydfil_45-64_Persons</v>
      </c>
      <c r="C329" s="15" t="s">
        <v>14</v>
      </c>
      <c r="D329" s="15" t="s">
        <v>50</v>
      </c>
      <c r="E329" s="15" t="s">
        <v>117</v>
      </c>
      <c r="F329" s="15" t="s">
        <v>77</v>
      </c>
      <c r="G329" s="63">
        <f>IFERROR(VLOOKUP($B329,'Data above guide'!$A$6:$I$61,G$1,FALSE),IFERROR(VLOOKUP($B329,'Data above guide'!$O$6:$W$33,G$1,FALSE),IFERROR(VLOOKUP($B329,'Data above guide'!$AB$6:$AJ$181,G$1,FALSE),IFERROR(VLOOKUP($B329,'Data above guide'!$AP$6:$AX$93,G$1,FALSE),IFERROR(VLOOKUP($B329,'Data above guide'!$BC$6:$BK$13,G$1,FALSE),VLOOKUP($B329,'Data above guide'!$BP$6:$BX$9,G$1,FALSE))))))*100</f>
        <v>46.436610000000002</v>
      </c>
      <c r="H329" s="63">
        <f>IFERROR(VLOOKUP($B329,'Data above guide'!$A$6:$I$61,H$1,FALSE),IFERROR(VLOOKUP($B329,'Data above guide'!$O$6:$W$33,H$1,FALSE),IFERROR(VLOOKUP($B329,'Data above guide'!$AB$6:$AJ$181,H$1,FALSE),IFERROR(VLOOKUP($B329,'Data above guide'!$AP$6:$AX$93,H$1,FALSE),IFERROR(VLOOKUP($B329,'Data above guide'!$BC$6:$BK$13,H$1,FALSE),VLOOKUP($B329,'Data above guide'!$BP$6:$BX$9,H$1,FALSE))))))*100</f>
        <v>1.7443400000000002</v>
      </c>
      <c r="I329" s="63">
        <f>IFERROR(VLOOKUP($B329,'Data above guide'!$A$6:$I$61,I$1,FALSE),IFERROR(VLOOKUP($B329,'Data above guide'!$O$6:$W$33,I$1,FALSE),IFERROR(VLOOKUP($B329,'Data above guide'!$AB$6:$AJ$181,I$1,FALSE),IFERROR(VLOOKUP($B329,'Data above guide'!$AP$6:$AX$93,I$1,FALSE),IFERROR(VLOOKUP($B329,'Data above guide'!$BC$6:$BK$13,I$1,FALSE),VLOOKUP($B329,'Data above guide'!$BP$6:$BX$9,I$1,FALSE))))))*100</f>
        <v>43.017659999999999</v>
      </c>
      <c r="J329" s="63">
        <f>IFERROR(VLOOKUP($B329,'Data above guide'!$A$6:$I$61,J$1,FALSE),IFERROR(VLOOKUP($B329,'Data above guide'!$O$6:$W$33,J$1,FALSE),IFERROR(VLOOKUP($B329,'Data above guide'!$AB$6:$AJ$181,J$1,FALSE),IFERROR(VLOOKUP($B329,'Data above guide'!$AP$6:$AX$93,J$1,FALSE),IFERROR(VLOOKUP($B329,'Data above guide'!$BC$6:$BK$13,J$1,FALSE),VLOOKUP($B329,'Data above guide'!$BP$6:$BX$9,J$1,FALSE))))))*100</f>
        <v>49.855559999999997</v>
      </c>
      <c r="K329" s="63">
        <f t="shared" si="67"/>
        <v>3.4189499999999953</v>
      </c>
      <c r="L329" s="63">
        <f t="shared" si="68"/>
        <v>3.4189500000000024</v>
      </c>
      <c r="O329" s="63">
        <f>'Data above guide'!AU167*100</f>
        <v>46.436610000000002</v>
      </c>
      <c r="P329" s="63">
        <f>'Data above guide'!AV167*100</f>
        <v>1.7441499999999999</v>
      </c>
      <c r="Q329" s="63">
        <f>'Data above guide'!AW167*100</f>
        <v>43.018079999999998</v>
      </c>
      <c r="R329" s="63">
        <f>'Data above guide'!AX167*100</f>
        <v>49.855139999999999</v>
      </c>
      <c r="S329" s="63">
        <f t="shared" si="75"/>
        <v>3.418529999999997</v>
      </c>
      <c r="T329" s="63">
        <f t="shared" si="76"/>
        <v>3.4185300000000041</v>
      </c>
      <c r="V329" s="70">
        <f t="shared" si="69"/>
        <v>0</v>
      </c>
      <c r="W329" s="70">
        <f t="shared" si="70"/>
        <v>1.9000000000035655E-4</v>
      </c>
      <c r="X329" s="70">
        <f t="shared" si="71"/>
        <v>-4.1999999999831061E-4</v>
      </c>
      <c r="Y329" s="70">
        <f t="shared" si="72"/>
        <v>4.1999999999831061E-4</v>
      </c>
      <c r="Z329" s="70">
        <f t="shared" si="73"/>
        <v>4.1999999999831061E-4</v>
      </c>
      <c r="AA329" s="70">
        <f t="shared" si="74"/>
        <v>4.1999999999831061E-4</v>
      </c>
    </row>
    <row r="330" spans="1:27">
      <c r="A330" s="15" t="str">
        <f t="shared" si="65"/>
        <v>AboveG_2011-2015_65+_Persons_Merthyr Tydfil</v>
      </c>
      <c r="B330" s="15" t="str">
        <f t="shared" si="66"/>
        <v>Merthyr Tydfil_65+_Persons</v>
      </c>
      <c r="C330" s="15" t="s">
        <v>14</v>
      </c>
      <c r="D330" s="15" t="s">
        <v>43</v>
      </c>
      <c r="E330" s="15" t="s">
        <v>117</v>
      </c>
      <c r="F330" s="15" t="s">
        <v>77</v>
      </c>
      <c r="G330" s="63">
        <f>IFERROR(VLOOKUP($B330,'Data above guide'!$A$6:$I$61,G$1,FALSE),IFERROR(VLOOKUP($B330,'Data above guide'!$O$6:$W$33,G$1,FALSE),IFERROR(VLOOKUP($B330,'Data above guide'!$AB$6:$AJ$181,G$1,FALSE),IFERROR(VLOOKUP($B330,'Data above guide'!$AP$6:$AX$93,G$1,FALSE),IFERROR(VLOOKUP($B330,'Data above guide'!$BC$6:$BK$13,G$1,FALSE),VLOOKUP($B330,'Data above guide'!$BP$6:$BX$9,G$1,FALSE))))))*100</f>
        <v>23.18046</v>
      </c>
      <c r="H330" s="63">
        <f>IFERROR(VLOOKUP($B330,'Data above guide'!$A$6:$I$61,H$1,FALSE),IFERROR(VLOOKUP($B330,'Data above guide'!$O$6:$W$33,H$1,FALSE),IFERROR(VLOOKUP($B330,'Data above guide'!$AB$6:$AJ$181,H$1,FALSE),IFERROR(VLOOKUP($B330,'Data above guide'!$AP$6:$AX$93,H$1,FALSE),IFERROR(VLOOKUP($B330,'Data above guide'!$BC$6:$BK$13,H$1,FALSE),VLOOKUP($B330,'Data above guide'!$BP$6:$BX$9,H$1,FALSE))))))*100</f>
        <v>1.67076</v>
      </c>
      <c r="I330" s="63">
        <f>IFERROR(VLOOKUP($B330,'Data above guide'!$A$6:$I$61,I$1,FALSE),IFERROR(VLOOKUP($B330,'Data above guide'!$O$6:$W$33,I$1,FALSE),IFERROR(VLOOKUP($B330,'Data above guide'!$AB$6:$AJ$181,I$1,FALSE),IFERROR(VLOOKUP($B330,'Data above guide'!$AP$6:$AX$93,I$1,FALSE),IFERROR(VLOOKUP($B330,'Data above guide'!$BC$6:$BK$13,I$1,FALSE),VLOOKUP($B330,'Data above guide'!$BP$6:$BX$9,I$1,FALSE))))))*100</f>
        <v>19.905729999999998</v>
      </c>
      <c r="J330" s="63">
        <f>IFERROR(VLOOKUP($B330,'Data above guide'!$A$6:$I$61,J$1,FALSE),IFERROR(VLOOKUP($B330,'Data above guide'!$O$6:$W$33,J$1,FALSE),IFERROR(VLOOKUP($B330,'Data above guide'!$AB$6:$AJ$181,J$1,FALSE),IFERROR(VLOOKUP($B330,'Data above guide'!$AP$6:$AX$93,J$1,FALSE),IFERROR(VLOOKUP($B330,'Data above guide'!$BC$6:$BK$13,J$1,FALSE),VLOOKUP($B330,'Data above guide'!$BP$6:$BX$9,J$1,FALSE))))))*100</f>
        <v>26.455200000000001</v>
      </c>
      <c r="K330" s="63">
        <f t="shared" si="67"/>
        <v>3.2747400000000013</v>
      </c>
      <c r="L330" s="63">
        <f t="shared" si="68"/>
        <v>3.2747300000000017</v>
      </c>
      <c r="O330" s="63">
        <f>'Data above guide'!AU168*100</f>
        <v>23.18046</v>
      </c>
      <c r="P330" s="63">
        <f>'Data above guide'!AV168*100</f>
        <v>1.67058</v>
      </c>
      <c r="Q330" s="63">
        <f>'Data above guide'!AW168*100</f>
        <v>19.906130000000001</v>
      </c>
      <c r="R330" s="63">
        <f>'Data above guide'!AX168*100</f>
        <v>26.454799999999999</v>
      </c>
      <c r="S330" s="63">
        <f t="shared" si="75"/>
        <v>3.2743399999999987</v>
      </c>
      <c r="T330" s="63">
        <f t="shared" si="76"/>
        <v>3.2743299999999991</v>
      </c>
      <c r="V330" s="70">
        <f t="shared" si="69"/>
        <v>0</v>
      </c>
      <c r="W330" s="70">
        <f t="shared" si="70"/>
        <v>1.8000000000006899E-4</v>
      </c>
      <c r="X330" s="70">
        <f t="shared" si="71"/>
        <v>-4.0000000000262048E-4</v>
      </c>
      <c r="Y330" s="70">
        <f t="shared" si="72"/>
        <v>4.0000000000262048E-4</v>
      </c>
      <c r="Z330" s="70">
        <f t="shared" si="73"/>
        <v>4.0000000000262048E-4</v>
      </c>
      <c r="AA330" s="70">
        <f t="shared" si="74"/>
        <v>4.0000000000262048E-4</v>
      </c>
    </row>
    <row r="331" spans="1:27">
      <c r="A331" s="15" t="str">
        <f t="shared" si="65"/>
        <v>AboveG_2011-2015_16-24_Persons_Caerphilly</v>
      </c>
      <c r="B331" s="15" t="str">
        <f t="shared" si="66"/>
        <v>Caerphilly_16-24_Persons</v>
      </c>
      <c r="C331" s="15" t="s">
        <v>15</v>
      </c>
      <c r="D331" s="15" t="s">
        <v>48</v>
      </c>
      <c r="E331" s="15" t="s">
        <v>117</v>
      </c>
      <c r="F331" s="15" t="s">
        <v>77</v>
      </c>
      <c r="G331" s="63">
        <f>IFERROR(VLOOKUP($B331,'Data above guide'!$A$6:$I$61,G$1,FALSE),IFERROR(VLOOKUP($B331,'Data above guide'!$O$6:$W$33,G$1,FALSE),IFERROR(VLOOKUP($B331,'Data above guide'!$AB$6:$AJ$181,G$1,FALSE),IFERROR(VLOOKUP($B331,'Data above guide'!$AP$6:$AX$93,G$1,FALSE),IFERROR(VLOOKUP($B331,'Data above guide'!$BC$6:$BK$13,G$1,FALSE),VLOOKUP($B331,'Data above guide'!$BP$6:$BX$9,G$1,FALSE))))))*100</f>
        <v>34.447029999999998</v>
      </c>
      <c r="H331" s="63">
        <f>IFERROR(VLOOKUP($B331,'Data above guide'!$A$6:$I$61,H$1,FALSE),IFERROR(VLOOKUP($B331,'Data above guide'!$O$6:$W$33,H$1,FALSE),IFERROR(VLOOKUP($B331,'Data above guide'!$AB$6:$AJ$181,H$1,FALSE),IFERROR(VLOOKUP($B331,'Data above guide'!$AP$6:$AX$93,H$1,FALSE),IFERROR(VLOOKUP($B331,'Data above guide'!$BC$6:$BK$13,H$1,FALSE),VLOOKUP($B331,'Data above guide'!$BP$6:$BX$9,H$1,FALSE))))))*100</f>
        <v>2.3309500000000001</v>
      </c>
      <c r="I331" s="63">
        <f>IFERROR(VLOOKUP($B331,'Data above guide'!$A$6:$I$61,I$1,FALSE),IFERROR(VLOOKUP($B331,'Data above guide'!$O$6:$W$33,I$1,FALSE),IFERROR(VLOOKUP($B331,'Data above guide'!$AB$6:$AJ$181,I$1,FALSE),IFERROR(VLOOKUP($B331,'Data above guide'!$AP$6:$AX$93,I$1,FALSE),IFERROR(VLOOKUP($B331,'Data above guide'!$BC$6:$BK$13,I$1,FALSE),VLOOKUP($B331,'Data above guide'!$BP$6:$BX$9,I$1,FALSE))))))*100</f>
        <v>29.878310000000003</v>
      </c>
      <c r="J331" s="63">
        <f>IFERROR(VLOOKUP($B331,'Data above guide'!$A$6:$I$61,J$1,FALSE),IFERROR(VLOOKUP($B331,'Data above guide'!$O$6:$W$33,J$1,FALSE),IFERROR(VLOOKUP($B331,'Data above guide'!$AB$6:$AJ$181,J$1,FALSE),IFERROR(VLOOKUP($B331,'Data above guide'!$AP$6:$AX$93,J$1,FALSE),IFERROR(VLOOKUP($B331,'Data above guide'!$BC$6:$BK$13,J$1,FALSE),VLOOKUP($B331,'Data above guide'!$BP$6:$BX$9,J$1,FALSE))))))*100</f>
        <v>39.015740000000001</v>
      </c>
      <c r="K331" s="63">
        <f t="shared" si="67"/>
        <v>4.5687100000000029</v>
      </c>
      <c r="L331" s="63">
        <f t="shared" si="68"/>
        <v>4.5687199999999955</v>
      </c>
      <c r="O331" s="63">
        <f>'Data above guide'!AU169*100</f>
        <v>34.447029999999998</v>
      </c>
      <c r="P331" s="63">
        <f>'Data above guide'!AV169*100</f>
        <v>2.3307499999999997</v>
      </c>
      <c r="Q331" s="63">
        <f>'Data above guide'!AW169*100</f>
        <v>29.87876</v>
      </c>
      <c r="R331" s="63">
        <f>'Data above guide'!AX169*100</f>
        <v>39.01529</v>
      </c>
      <c r="S331" s="63">
        <f t="shared" si="75"/>
        <v>4.5682600000000022</v>
      </c>
      <c r="T331" s="63">
        <f t="shared" si="76"/>
        <v>4.5682699999999983</v>
      </c>
      <c r="V331" s="70">
        <f t="shared" si="69"/>
        <v>0</v>
      </c>
      <c r="W331" s="70">
        <f t="shared" si="70"/>
        <v>2.0000000000042206E-4</v>
      </c>
      <c r="X331" s="70">
        <f t="shared" si="71"/>
        <v>-4.4999999999717488E-4</v>
      </c>
      <c r="Y331" s="70">
        <f t="shared" si="72"/>
        <v>4.500000000007276E-4</v>
      </c>
      <c r="Z331" s="70">
        <f t="shared" si="73"/>
        <v>4.500000000007276E-4</v>
      </c>
      <c r="AA331" s="70">
        <f t="shared" si="74"/>
        <v>4.4999999999717488E-4</v>
      </c>
    </row>
    <row r="332" spans="1:27">
      <c r="A332" s="15" t="str">
        <f t="shared" si="65"/>
        <v>AboveG_2011-2015_25-44_Persons_Caerphilly</v>
      </c>
      <c r="B332" s="15" t="str">
        <f t="shared" si="66"/>
        <v>Caerphilly_25-44_Persons</v>
      </c>
      <c r="C332" s="15" t="s">
        <v>15</v>
      </c>
      <c r="D332" s="15" t="s">
        <v>49</v>
      </c>
      <c r="E332" s="15" t="s">
        <v>117</v>
      </c>
      <c r="F332" s="15" t="s">
        <v>77</v>
      </c>
      <c r="G332" s="63">
        <f>IFERROR(VLOOKUP($B332,'Data above guide'!$A$6:$I$61,G$1,FALSE),IFERROR(VLOOKUP($B332,'Data above guide'!$O$6:$W$33,G$1,FALSE),IFERROR(VLOOKUP($B332,'Data above guide'!$AB$6:$AJ$181,G$1,FALSE),IFERROR(VLOOKUP($B332,'Data above guide'!$AP$6:$AX$93,G$1,FALSE),IFERROR(VLOOKUP($B332,'Data above guide'!$BC$6:$BK$13,G$1,FALSE),VLOOKUP($B332,'Data above guide'!$BP$6:$BX$9,G$1,FALSE))))))*100</f>
        <v>51.448400000000007</v>
      </c>
      <c r="H332" s="63">
        <f>IFERROR(VLOOKUP($B332,'Data above guide'!$A$6:$I$61,H$1,FALSE),IFERROR(VLOOKUP($B332,'Data above guide'!$O$6:$W$33,H$1,FALSE),IFERROR(VLOOKUP($B332,'Data above guide'!$AB$6:$AJ$181,H$1,FALSE),IFERROR(VLOOKUP($B332,'Data above guide'!$AP$6:$AX$93,H$1,FALSE),IFERROR(VLOOKUP($B332,'Data above guide'!$BC$6:$BK$13,H$1,FALSE),VLOOKUP($B332,'Data above guide'!$BP$6:$BX$9,H$1,FALSE))))))*100</f>
        <v>1.6872199999999999</v>
      </c>
      <c r="I332" s="63">
        <f>IFERROR(VLOOKUP($B332,'Data above guide'!$A$6:$I$61,I$1,FALSE),IFERROR(VLOOKUP($B332,'Data above guide'!$O$6:$W$33,I$1,FALSE),IFERROR(VLOOKUP($B332,'Data above guide'!$AB$6:$AJ$181,I$1,FALSE),IFERROR(VLOOKUP($B332,'Data above guide'!$AP$6:$AX$93,I$1,FALSE),IFERROR(VLOOKUP($B332,'Data above guide'!$BC$6:$BK$13,I$1,FALSE),VLOOKUP($B332,'Data above guide'!$BP$6:$BX$9,I$1,FALSE))))))*100</f>
        <v>48.14141</v>
      </c>
      <c r="J332" s="63">
        <f>IFERROR(VLOOKUP($B332,'Data above guide'!$A$6:$I$61,J$1,FALSE),IFERROR(VLOOKUP($B332,'Data above guide'!$O$6:$W$33,J$1,FALSE),IFERROR(VLOOKUP($B332,'Data above guide'!$AB$6:$AJ$181,J$1,FALSE),IFERROR(VLOOKUP($B332,'Data above guide'!$AP$6:$AX$93,J$1,FALSE),IFERROR(VLOOKUP($B332,'Data above guide'!$BC$6:$BK$13,J$1,FALSE),VLOOKUP($B332,'Data above guide'!$BP$6:$BX$9,J$1,FALSE))))))*100</f>
        <v>54.755379999999995</v>
      </c>
      <c r="K332" s="63">
        <f t="shared" si="67"/>
        <v>3.3069799999999887</v>
      </c>
      <c r="L332" s="63">
        <f t="shared" si="68"/>
        <v>3.3069900000000061</v>
      </c>
      <c r="O332" s="63">
        <f>'Data above guide'!AU170*100</f>
        <v>51.448400000000007</v>
      </c>
      <c r="P332" s="63">
        <f>'Data above guide'!AV170*100</f>
        <v>1.6870699999999998</v>
      </c>
      <c r="Q332" s="63">
        <f>'Data above guide'!AW170*100</f>
        <v>48.141730000000003</v>
      </c>
      <c r="R332" s="63">
        <f>'Data above guide'!AX170*100</f>
        <v>54.75506</v>
      </c>
      <c r="S332" s="63">
        <f t="shared" si="75"/>
        <v>3.3066599999999937</v>
      </c>
      <c r="T332" s="63">
        <f t="shared" si="76"/>
        <v>3.306670000000004</v>
      </c>
      <c r="V332" s="70">
        <f t="shared" si="69"/>
        <v>0</v>
      </c>
      <c r="W332" s="70">
        <f t="shared" si="70"/>
        <v>1.500000000000945E-4</v>
      </c>
      <c r="X332" s="70">
        <f t="shared" si="71"/>
        <v>-3.2000000000209639E-4</v>
      </c>
      <c r="Y332" s="70">
        <f t="shared" si="72"/>
        <v>3.1999999999499096E-4</v>
      </c>
      <c r="Z332" s="70">
        <f t="shared" si="73"/>
        <v>3.1999999999499096E-4</v>
      </c>
      <c r="AA332" s="70">
        <f t="shared" si="74"/>
        <v>3.2000000000209639E-4</v>
      </c>
    </row>
    <row r="333" spans="1:27">
      <c r="A333" s="15" t="str">
        <f t="shared" si="65"/>
        <v>AboveG_2011-2015_45-64_Persons_Caerphilly</v>
      </c>
      <c r="B333" s="15" t="str">
        <f t="shared" si="66"/>
        <v>Caerphilly_45-64_Persons</v>
      </c>
      <c r="C333" s="15" t="s">
        <v>15</v>
      </c>
      <c r="D333" s="15" t="s">
        <v>50</v>
      </c>
      <c r="E333" s="15" t="s">
        <v>117</v>
      </c>
      <c r="F333" s="15" t="s">
        <v>77</v>
      </c>
      <c r="G333" s="63">
        <f>IFERROR(VLOOKUP($B333,'Data above guide'!$A$6:$I$61,G$1,FALSE),IFERROR(VLOOKUP($B333,'Data above guide'!$O$6:$W$33,G$1,FALSE),IFERROR(VLOOKUP($B333,'Data above guide'!$AB$6:$AJ$181,G$1,FALSE),IFERROR(VLOOKUP($B333,'Data above guide'!$AP$6:$AX$93,G$1,FALSE),IFERROR(VLOOKUP($B333,'Data above guide'!$BC$6:$BK$13,G$1,FALSE),VLOOKUP($B333,'Data above guide'!$BP$6:$BX$9,G$1,FALSE))))))*100</f>
        <v>47.409269999999999</v>
      </c>
      <c r="H333" s="63">
        <f>IFERROR(VLOOKUP($B333,'Data above guide'!$A$6:$I$61,H$1,FALSE),IFERROR(VLOOKUP($B333,'Data above guide'!$O$6:$W$33,H$1,FALSE),IFERROR(VLOOKUP($B333,'Data above guide'!$AB$6:$AJ$181,H$1,FALSE),IFERROR(VLOOKUP($B333,'Data above guide'!$AP$6:$AX$93,H$1,FALSE),IFERROR(VLOOKUP($B333,'Data above guide'!$BC$6:$BK$13,H$1,FALSE),VLOOKUP($B333,'Data above guide'!$BP$6:$BX$9,H$1,FALSE))))))*100</f>
        <v>1.5933300000000001</v>
      </c>
      <c r="I333" s="63">
        <f>IFERROR(VLOOKUP($B333,'Data above guide'!$A$6:$I$61,I$1,FALSE),IFERROR(VLOOKUP($B333,'Data above guide'!$O$6:$W$33,I$1,FALSE),IFERROR(VLOOKUP($B333,'Data above guide'!$AB$6:$AJ$181,I$1,FALSE),IFERROR(VLOOKUP($B333,'Data above guide'!$AP$6:$AX$93,I$1,FALSE),IFERROR(VLOOKUP($B333,'Data above guide'!$BC$6:$BK$13,I$1,FALSE),VLOOKUP($B333,'Data above guide'!$BP$6:$BX$9,I$1,FALSE))))))*100</f>
        <v>44.286320000000003</v>
      </c>
      <c r="J333" s="63">
        <f>IFERROR(VLOOKUP($B333,'Data above guide'!$A$6:$I$61,J$1,FALSE),IFERROR(VLOOKUP($B333,'Data above guide'!$O$6:$W$33,J$1,FALSE),IFERROR(VLOOKUP($B333,'Data above guide'!$AB$6:$AJ$181,J$1,FALSE),IFERROR(VLOOKUP($B333,'Data above guide'!$AP$6:$AX$93,J$1,FALSE),IFERROR(VLOOKUP($B333,'Data above guide'!$BC$6:$BK$13,J$1,FALSE),VLOOKUP($B333,'Data above guide'!$BP$6:$BX$9,J$1,FALSE))))))*100</f>
        <v>50.532229999999998</v>
      </c>
      <c r="K333" s="63">
        <f t="shared" si="67"/>
        <v>3.1229599999999991</v>
      </c>
      <c r="L333" s="63">
        <f t="shared" si="68"/>
        <v>3.1229499999999959</v>
      </c>
      <c r="O333" s="63">
        <f>'Data above guide'!AU171*100</f>
        <v>47.409269999999999</v>
      </c>
      <c r="P333" s="63">
        <f>'Data above guide'!AV171*100</f>
        <v>1.5931899999999999</v>
      </c>
      <c r="Q333" s="63">
        <f>'Data above guide'!AW171*100</f>
        <v>44.286630000000002</v>
      </c>
      <c r="R333" s="63">
        <f>'Data above guide'!AX171*100</f>
        <v>50.53192</v>
      </c>
      <c r="S333" s="63">
        <f t="shared" si="75"/>
        <v>3.1226500000000001</v>
      </c>
      <c r="T333" s="63">
        <f t="shared" si="76"/>
        <v>3.122639999999997</v>
      </c>
      <c r="V333" s="70">
        <f t="shared" si="69"/>
        <v>0</v>
      </c>
      <c r="W333" s="70">
        <f t="shared" si="70"/>
        <v>1.4000000000025103E-4</v>
      </c>
      <c r="X333" s="70">
        <f t="shared" si="71"/>
        <v>-3.0999999999892225E-4</v>
      </c>
      <c r="Y333" s="70">
        <f t="shared" si="72"/>
        <v>3.0999999999892225E-4</v>
      </c>
      <c r="Z333" s="70">
        <f t="shared" si="73"/>
        <v>3.0999999999892225E-4</v>
      </c>
      <c r="AA333" s="70">
        <f t="shared" si="74"/>
        <v>3.0999999999892225E-4</v>
      </c>
    </row>
    <row r="334" spans="1:27">
      <c r="A334" s="15" t="str">
        <f t="shared" si="65"/>
        <v>AboveG_2011-2015_65+_Persons_Caerphilly</v>
      </c>
      <c r="B334" s="15" t="str">
        <f t="shared" si="66"/>
        <v>Caerphilly_65+_Persons</v>
      </c>
      <c r="C334" s="15" t="s">
        <v>15</v>
      </c>
      <c r="D334" s="15" t="s">
        <v>43</v>
      </c>
      <c r="E334" s="15" t="s">
        <v>117</v>
      </c>
      <c r="F334" s="15" t="s">
        <v>77</v>
      </c>
      <c r="G334" s="63">
        <f>IFERROR(VLOOKUP($B334,'Data above guide'!$A$6:$I$61,G$1,FALSE),IFERROR(VLOOKUP($B334,'Data above guide'!$O$6:$W$33,G$1,FALSE),IFERROR(VLOOKUP($B334,'Data above guide'!$AB$6:$AJ$181,G$1,FALSE),IFERROR(VLOOKUP($B334,'Data above guide'!$AP$6:$AX$93,G$1,FALSE),IFERROR(VLOOKUP($B334,'Data above guide'!$BC$6:$BK$13,G$1,FALSE),VLOOKUP($B334,'Data above guide'!$BP$6:$BX$9,G$1,FALSE))))))*100</f>
        <v>25.598330000000004</v>
      </c>
      <c r="H334" s="63">
        <f>IFERROR(VLOOKUP($B334,'Data above guide'!$A$6:$I$61,H$1,FALSE),IFERROR(VLOOKUP($B334,'Data above guide'!$O$6:$W$33,H$1,FALSE),IFERROR(VLOOKUP($B334,'Data above guide'!$AB$6:$AJ$181,H$1,FALSE),IFERROR(VLOOKUP($B334,'Data above guide'!$AP$6:$AX$93,H$1,FALSE),IFERROR(VLOOKUP($B334,'Data above guide'!$BC$6:$BK$13,H$1,FALSE),VLOOKUP($B334,'Data above guide'!$BP$6:$BX$9,H$1,FALSE))))))*100</f>
        <v>1.62605</v>
      </c>
      <c r="I334" s="63">
        <f>IFERROR(VLOOKUP($B334,'Data above guide'!$A$6:$I$61,I$1,FALSE),IFERROR(VLOOKUP($B334,'Data above guide'!$O$6:$W$33,I$1,FALSE),IFERROR(VLOOKUP($B334,'Data above guide'!$AB$6:$AJ$181,I$1,FALSE),IFERROR(VLOOKUP($B334,'Data above guide'!$AP$6:$AX$93,I$1,FALSE),IFERROR(VLOOKUP($B334,'Data above guide'!$BC$6:$BK$13,I$1,FALSE),VLOOKUP($B334,'Data above guide'!$BP$6:$BX$9,I$1,FALSE))))))*100</f>
        <v>22.411249999999999</v>
      </c>
      <c r="J334" s="63">
        <f>IFERROR(VLOOKUP($B334,'Data above guide'!$A$6:$I$61,J$1,FALSE),IFERROR(VLOOKUP($B334,'Data above guide'!$O$6:$W$33,J$1,FALSE),IFERROR(VLOOKUP($B334,'Data above guide'!$AB$6:$AJ$181,J$1,FALSE),IFERROR(VLOOKUP($B334,'Data above guide'!$AP$6:$AX$93,J$1,FALSE),IFERROR(VLOOKUP($B334,'Data above guide'!$BC$6:$BK$13,J$1,FALSE),VLOOKUP($B334,'Data above guide'!$BP$6:$BX$9,J$1,FALSE))))))*100</f>
        <v>28.785420000000002</v>
      </c>
      <c r="K334" s="63">
        <f t="shared" si="67"/>
        <v>3.1870899999999978</v>
      </c>
      <c r="L334" s="63">
        <f t="shared" si="68"/>
        <v>3.1870800000000052</v>
      </c>
      <c r="O334" s="63">
        <f>'Data above guide'!AU172*100</f>
        <v>25.598330000000004</v>
      </c>
      <c r="P334" s="63">
        <f>'Data above guide'!AV172*100</f>
        <v>1.6258999999999999</v>
      </c>
      <c r="Q334" s="63">
        <f>'Data above guide'!AW172*100</f>
        <v>22.411560000000001</v>
      </c>
      <c r="R334" s="63">
        <f>'Data above guide'!AX172*100</f>
        <v>28.785100000000003</v>
      </c>
      <c r="S334" s="63">
        <f t="shared" si="75"/>
        <v>3.1867699999999992</v>
      </c>
      <c r="T334" s="63">
        <f t="shared" si="76"/>
        <v>3.1867700000000028</v>
      </c>
      <c r="V334" s="70">
        <f t="shared" si="69"/>
        <v>0</v>
      </c>
      <c r="W334" s="70">
        <f t="shared" si="70"/>
        <v>1.500000000000945E-4</v>
      </c>
      <c r="X334" s="70">
        <f t="shared" si="71"/>
        <v>-3.1000000000247496E-4</v>
      </c>
      <c r="Y334" s="70">
        <f t="shared" si="72"/>
        <v>3.1999999999854367E-4</v>
      </c>
      <c r="Z334" s="70">
        <f t="shared" si="73"/>
        <v>3.1999999999854367E-4</v>
      </c>
      <c r="AA334" s="70">
        <f t="shared" si="74"/>
        <v>3.1000000000247496E-4</v>
      </c>
    </row>
    <row r="335" spans="1:27">
      <c r="A335" s="15" t="str">
        <f t="shared" si="65"/>
        <v>AboveG_2011-2015_16-24_Persons_Blaenau Gwent</v>
      </c>
      <c r="B335" s="15" t="str">
        <f t="shared" si="66"/>
        <v>Blaenau Gwent_16-24_Persons</v>
      </c>
      <c r="C335" s="15" t="s">
        <v>16</v>
      </c>
      <c r="D335" s="15" t="s">
        <v>48</v>
      </c>
      <c r="E335" s="15" t="s">
        <v>117</v>
      </c>
      <c r="F335" s="15" t="s">
        <v>77</v>
      </c>
      <c r="G335" s="63">
        <f>IFERROR(VLOOKUP($B335,'Data above guide'!$A$6:$I$61,G$1,FALSE),IFERROR(VLOOKUP($B335,'Data above guide'!$O$6:$W$33,G$1,FALSE),IFERROR(VLOOKUP($B335,'Data above guide'!$AB$6:$AJ$181,G$1,FALSE),IFERROR(VLOOKUP($B335,'Data above guide'!$AP$6:$AX$93,G$1,FALSE),IFERROR(VLOOKUP($B335,'Data above guide'!$BC$6:$BK$13,G$1,FALSE),VLOOKUP($B335,'Data above guide'!$BP$6:$BX$9,G$1,FALSE))))))*100</f>
        <v>38.81644</v>
      </c>
      <c r="H335" s="63">
        <f>IFERROR(VLOOKUP($B335,'Data above guide'!$A$6:$I$61,H$1,FALSE),IFERROR(VLOOKUP($B335,'Data above guide'!$O$6:$W$33,H$1,FALSE),IFERROR(VLOOKUP($B335,'Data above guide'!$AB$6:$AJ$181,H$1,FALSE),IFERROR(VLOOKUP($B335,'Data above guide'!$AP$6:$AX$93,H$1,FALSE),IFERROR(VLOOKUP($B335,'Data above guide'!$BC$6:$BK$13,H$1,FALSE),VLOOKUP($B335,'Data above guide'!$BP$6:$BX$9,H$1,FALSE))))))*100</f>
        <v>2.8156099999999999</v>
      </c>
      <c r="I335" s="63">
        <f>IFERROR(VLOOKUP($B335,'Data above guide'!$A$6:$I$61,I$1,FALSE),IFERROR(VLOOKUP($B335,'Data above guide'!$O$6:$W$33,I$1,FALSE),IFERROR(VLOOKUP($B335,'Data above guide'!$AB$6:$AJ$181,I$1,FALSE),IFERROR(VLOOKUP($B335,'Data above guide'!$AP$6:$AX$93,I$1,FALSE),IFERROR(VLOOKUP($B335,'Data above guide'!$BC$6:$BK$13,I$1,FALSE),VLOOKUP($B335,'Data above guide'!$BP$6:$BX$9,I$1,FALSE))))))*100</f>
        <v>33.297789999999999</v>
      </c>
      <c r="J335" s="63">
        <f>IFERROR(VLOOKUP($B335,'Data above guide'!$A$6:$I$61,J$1,FALSE),IFERROR(VLOOKUP($B335,'Data above guide'!$O$6:$W$33,J$1,FALSE),IFERROR(VLOOKUP($B335,'Data above guide'!$AB$6:$AJ$181,J$1,FALSE),IFERROR(VLOOKUP($B335,'Data above guide'!$AP$6:$AX$93,J$1,FALSE),IFERROR(VLOOKUP($B335,'Data above guide'!$BC$6:$BK$13,J$1,FALSE),VLOOKUP($B335,'Data above guide'!$BP$6:$BX$9,J$1,FALSE))))))*100</f>
        <v>44.335090000000001</v>
      </c>
      <c r="K335" s="63">
        <f t="shared" si="67"/>
        <v>5.5186500000000009</v>
      </c>
      <c r="L335" s="63">
        <f t="shared" si="68"/>
        <v>5.5186500000000009</v>
      </c>
      <c r="O335" s="63">
        <f>'Data above guide'!AU173*100</f>
        <v>38.81644</v>
      </c>
      <c r="P335" s="63">
        <f>'Data above guide'!AV173*100</f>
        <v>2.8153000000000001</v>
      </c>
      <c r="Q335" s="63">
        <f>'Data above guide'!AW173*100</f>
        <v>33.298459999999999</v>
      </c>
      <c r="R335" s="63">
        <f>'Data above guide'!AX173*100</f>
        <v>44.334420000000001</v>
      </c>
      <c r="S335" s="63">
        <f t="shared" si="75"/>
        <v>5.5179800000000014</v>
      </c>
      <c r="T335" s="63">
        <f t="shared" si="76"/>
        <v>5.5179800000000014</v>
      </c>
      <c r="V335" s="70">
        <f t="shared" si="69"/>
        <v>0</v>
      </c>
      <c r="W335" s="70">
        <f t="shared" si="70"/>
        <v>3.0999999999981043E-4</v>
      </c>
      <c r="X335" s="70">
        <f t="shared" si="71"/>
        <v>-6.6999999999950433E-4</v>
      </c>
      <c r="Y335" s="70">
        <f t="shared" si="72"/>
        <v>6.6999999999950433E-4</v>
      </c>
      <c r="Z335" s="70">
        <f t="shared" si="73"/>
        <v>6.6999999999950433E-4</v>
      </c>
      <c r="AA335" s="70">
        <f t="shared" si="74"/>
        <v>6.6999999999950433E-4</v>
      </c>
    </row>
    <row r="336" spans="1:27">
      <c r="A336" s="15" t="str">
        <f t="shared" si="65"/>
        <v>AboveG_2011-2015_25-44_Persons_Blaenau Gwent</v>
      </c>
      <c r="B336" s="15" t="str">
        <f t="shared" si="66"/>
        <v>Blaenau Gwent_25-44_Persons</v>
      </c>
      <c r="C336" s="15" t="s">
        <v>16</v>
      </c>
      <c r="D336" s="15" t="s">
        <v>49</v>
      </c>
      <c r="E336" s="15" t="s">
        <v>117</v>
      </c>
      <c r="F336" s="15" t="s">
        <v>77</v>
      </c>
      <c r="G336" s="63">
        <f>IFERROR(VLOOKUP($B336,'Data above guide'!$A$6:$I$61,G$1,FALSE),IFERROR(VLOOKUP($B336,'Data above guide'!$O$6:$W$33,G$1,FALSE),IFERROR(VLOOKUP($B336,'Data above guide'!$AB$6:$AJ$181,G$1,FALSE),IFERROR(VLOOKUP($B336,'Data above guide'!$AP$6:$AX$93,G$1,FALSE),IFERROR(VLOOKUP($B336,'Data above guide'!$BC$6:$BK$13,G$1,FALSE),VLOOKUP($B336,'Data above guide'!$BP$6:$BX$9,G$1,FALSE))))))*100</f>
        <v>48.575069999999997</v>
      </c>
      <c r="H336" s="63">
        <f>IFERROR(VLOOKUP($B336,'Data above guide'!$A$6:$I$61,H$1,FALSE),IFERROR(VLOOKUP($B336,'Data above guide'!$O$6:$W$33,H$1,FALSE),IFERROR(VLOOKUP($B336,'Data above guide'!$AB$6:$AJ$181,H$1,FALSE),IFERROR(VLOOKUP($B336,'Data above guide'!$AP$6:$AX$93,H$1,FALSE),IFERROR(VLOOKUP($B336,'Data above guide'!$BC$6:$BK$13,H$1,FALSE),VLOOKUP($B336,'Data above guide'!$BP$6:$BX$9,H$1,FALSE))))))*100</f>
        <v>1.9498200000000001</v>
      </c>
      <c r="I336" s="63">
        <f>IFERROR(VLOOKUP($B336,'Data above guide'!$A$6:$I$61,I$1,FALSE),IFERROR(VLOOKUP($B336,'Data above guide'!$O$6:$W$33,I$1,FALSE),IFERROR(VLOOKUP($B336,'Data above guide'!$AB$6:$AJ$181,I$1,FALSE),IFERROR(VLOOKUP($B336,'Data above guide'!$AP$6:$AX$93,I$1,FALSE),IFERROR(VLOOKUP($B336,'Data above guide'!$BC$6:$BK$13,I$1,FALSE),VLOOKUP($B336,'Data above guide'!$BP$6:$BX$9,I$1,FALSE))))))*100</f>
        <v>44.753369999999997</v>
      </c>
      <c r="J336" s="63">
        <f>IFERROR(VLOOKUP($B336,'Data above guide'!$A$6:$I$61,J$1,FALSE),IFERROR(VLOOKUP($B336,'Data above guide'!$O$6:$W$33,J$1,FALSE),IFERROR(VLOOKUP($B336,'Data above guide'!$AB$6:$AJ$181,J$1,FALSE),IFERROR(VLOOKUP($B336,'Data above guide'!$AP$6:$AX$93,J$1,FALSE),IFERROR(VLOOKUP($B336,'Data above guide'!$BC$6:$BK$13,J$1,FALSE),VLOOKUP($B336,'Data above guide'!$BP$6:$BX$9,J$1,FALSE))))))*100</f>
        <v>52.396770000000004</v>
      </c>
      <c r="K336" s="63">
        <f t="shared" si="67"/>
        <v>3.821700000000007</v>
      </c>
      <c r="L336" s="63">
        <f t="shared" si="68"/>
        <v>3.8216999999999999</v>
      </c>
      <c r="O336" s="63">
        <f>'Data above guide'!AU174*100</f>
        <v>48.575069999999997</v>
      </c>
      <c r="P336" s="63">
        <f>'Data above guide'!AV174*100</f>
        <v>1.9496099999999998</v>
      </c>
      <c r="Q336" s="63">
        <f>'Data above guide'!AW174*100</f>
        <v>44.753830000000001</v>
      </c>
      <c r="R336" s="63">
        <f>'Data above guide'!AX174*100</f>
        <v>52.396299999999997</v>
      </c>
      <c r="S336" s="63">
        <f t="shared" si="75"/>
        <v>3.8212299999999999</v>
      </c>
      <c r="T336" s="63">
        <f t="shared" si="76"/>
        <v>3.821239999999996</v>
      </c>
      <c r="V336" s="70">
        <f t="shared" si="69"/>
        <v>0</v>
      </c>
      <c r="W336" s="70">
        <f t="shared" si="70"/>
        <v>2.1000000000026553E-4</v>
      </c>
      <c r="X336" s="70">
        <f t="shared" si="71"/>
        <v>-4.6000000000390173E-4</v>
      </c>
      <c r="Y336" s="70">
        <f t="shared" si="72"/>
        <v>4.7000000000707587E-4</v>
      </c>
      <c r="Z336" s="70">
        <f t="shared" si="73"/>
        <v>4.7000000000707587E-4</v>
      </c>
      <c r="AA336" s="70">
        <f t="shared" si="74"/>
        <v>4.6000000000390173E-4</v>
      </c>
    </row>
    <row r="337" spans="1:27">
      <c r="A337" s="15" t="str">
        <f t="shared" si="65"/>
        <v>AboveG_2011-2015_45-64_Persons_Blaenau Gwent</v>
      </c>
      <c r="B337" s="15" t="str">
        <f t="shared" si="66"/>
        <v>Blaenau Gwent_45-64_Persons</v>
      </c>
      <c r="C337" s="15" t="s">
        <v>16</v>
      </c>
      <c r="D337" s="15" t="s">
        <v>50</v>
      </c>
      <c r="E337" s="15" t="s">
        <v>117</v>
      </c>
      <c r="F337" s="15" t="s">
        <v>77</v>
      </c>
      <c r="G337" s="63">
        <f>IFERROR(VLOOKUP($B337,'Data above guide'!$A$6:$I$61,G$1,FALSE),IFERROR(VLOOKUP($B337,'Data above guide'!$O$6:$W$33,G$1,FALSE),IFERROR(VLOOKUP($B337,'Data above guide'!$AB$6:$AJ$181,G$1,FALSE),IFERROR(VLOOKUP($B337,'Data above guide'!$AP$6:$AX$93,G$1,FALSE),IFERROR(VLOOKUP($B337,'Data above guide'!$BC$6:$BK$13,G$1,FALSE),VLOOKUP($B337,'Data above guide'!$BP$6:$BX$9,G$1,FALSE))))))*100</f>
        <v>43.503450000000001</v>
      </c>
      <c r="H337" s="63">
        <f>IFERROR(VLOOKUP($B337,'Data above guide'!$A$6:$I$61,H$1,FALSE),IFERROR(VLOOKUP($B337,'Data above guide'!$O$6:$W$33,H$1,FALSE),IFERROR(VLOOKUP($B337,'Data above guide'!$AB$6:$AJ$181,H$1,FALSE),IFERROR(VLOOKUP($B337,'Data above guide'!$AP$6:$AX$93,H$1,FALSE),IFERROR(VLOOKUP($B337,'Data above guide'!$BC$6:$BK$13,H$1,FALSE),VLOOKUP($B337,'Data above guide'!$BP$6:$BX$9,H$1,FALSE))))))*100</f>
        <v>1.69693</v>
      </c>
      <c r="I337" s="63">
        <f>IFERROR(VLOOKUP($B337,'Data above guide'!$A$6:$I$61,I$1,FALSE),IFERROR(VLOOKUP($B337,'Data above guide'!$O$6:$W$33,I$1,FALSE),IFERROR(VLOOKUP($B337,'Data above guide'!$AB$6:$AJ$181,I$1,FALSE),IFERROR(VLOOKUP($B337,'Data above guide'!$AP$6:$AX$93,I$1,FALSE),IFERROR(VLOOKUP($B337,'Data above guide'!$BC$6:$BK$13,I$1,FALSE),VLOOKUP($B337,'Data above guide'!$BP$6:$BX$9,I$1,FALSE))))))*100</f>
        <v>40.177439999999997</v>
      </c>
      <c r="J337" s="63">
        <f>IFERROR(VLOOKUP($B337,'Data above guide'!$A$6:$I$61,J$1,FALSE),IFERROR(VLOOKUP($B337,'Data above guide'!$O$6:$W$33,J$1,FALSE),IFERROR(VLOOKUP($B337,'Data above guide'!$AB$6:$AJ$181,J$1,FALSE),IFERROR(VLOOKUP($B337,'Data above guide'!$AP$6:$AX$93,J$1,FALSE),IFERROR(VLOOKUP($B337,'Data above guide'!$BC$6:$BK$13,J$1,FALSE),VLOOKUP($B337,'Data above guide'!$BP$6:$BX$9,J$1,FALSE))))))*100</f>
        <v>46.829470000000001</v>
      </c>
      <c r="K337" s="63">
        <f t="shared" si="67"/>
        <v>3.3260199999999998</v>
      </c>
      <c r="L337" s="63">
        <f t="shared" si="68"/>
        <v>3.3260100000000037</v>
      </c>
      <c r="O337" s="63">
        <f>'Data above guide'!AU175*100</f>
        <v>43.503450000000001</v>
      </c>
      <c r="P337" s="63">
        <f>'Data above guide'!AV175*100</f>
        <v>1.6967400000000001</v>
      </c>
      <c r="Q337" s="63">
        <f>'Data above guide'!AW175*100</f>
        <v>40.177839999999996</v>
      </c>
      <c r="R337" s="63">
        <f>'Data above guide'!AX175*100</f>
        <v>46.829070000000002</v>
      </c>
      <c r="S337" s="63">
        <f t="shared" si="75"/>
        <v>3.3256200000000007</v>
      </c>
      <c r="T337" s="63">
        <f t="shared" si="76"/>
        <v>3.3256100000000046</v>
      </c>
      <c r="V337" s="70">
        <f t="shared" si="69"/>
        <v>0</v>
      </c>
      <c r="W337" s="70">
        <f t="shared" si="70"/>
        <v>1.8999999999991246E-4</v>
      </c>
      <c r="X337" s="70">
        <f t="shared" si="71"/>
        <v>-3.9999999999906777E-4</v>
      </c>
      <c r="Y337" s="70">
        <f t="shared" si="72"/>
        <v>3.9999999999906777E-4</v>
      </c>
      <c r="Z337" s="70">
        <f t="shared" si="73"/>
        <v>3.9999999999906777E-4</v>
      </c>
      <c r="AA337" s="70">
        <f t="shared" si="74"/>
        <v>3.9999999999906777E-4</v>
      </c>
    </row>
    <row r="338" spans="1:27">
      <c r="A338" s="15" t="str">
        <f t="shared" si="65"/>
        <v>AboveG_2011-2015_65+_Persons_Blaenau Gwent</v>
      </c>
      <c r="B338" s="15" t="str">
        <f t="shared" si="66"/>
        <v>Blaenau Gwent_65+_Persons</v>
      </c>
      <c r="C338" s="15" t="s">
        <v>16</v>
      </c>
      <c r="D338" s="15" t="s">
        <v>43</v>
      </c>
      <c r="E338" s="15" t="s">
        <v>117</v>
      </c>
      <c r="F338" s="15" t="s">
        <v>77</v>
      </c>
      <c r="G338" s="63">
        <f>IFERROR(VLOOKUP($B338,'Data above guide'!$A$6:$I$61,G$1,FALSE),IFERROR(VLOOKUP($B338,'Data above guide'!$O$6:$W$33,G$1,FALSE),IFERROR(VLOOKUP($B338,'Data above guide'!$AB$6:$AJ$181,G$1,FALSE),IFERROR(VLOOKUP($B338,'Data above guide'!$AP$6:$AX$93,G$1,FALSE),IFERROR(VLOOKUP($B338,'Data above guide'!$BC$6:$BK$13,G$1,FALSE),VLOOKUP($B338,'Data above guide'!$BP$6:$BX$9,G$1,FALSE))))))*100</f>
        <v>23.111989999999999</v>
      </c>
      <c r="H338" s="63">
        <f>IFERROR(VLOOKUP($B338,'Data above guide'!$A$6:$I$61,H$1,FALSE),IFERROR(VLOOKUP($B338,'Data above guide'!$O$6:$W$33,H$1,FALSE),IFERROR(VLOOKUP($B338,'Data above guide'!$AB$6:$AJ$181,H$1,FALSE),IFERROR(VLOOKUP($B338,'Data above guide'!$AP$6:$AX$93,H$1,FALSE),IFERROR(VLOOKUP($B338,'Data above guide'!$BC$6:$BK$13,H$1,FALSE),VLOOKUP($B338,'Data above guide'!$BP$6:$BX$9,H$1,FALSE))))))*100</f>
        <v>1.6252200000000001</v>
      </c>
      <c r="I338" s="63">
        <f>IFERROR(VLOOKUP($B338,'Data above guide'!$A$6:$I$61,I$1,FALSE),IFERROR(VLOOKUP($B338,'Data above guide'!$O$6:$W$33,I$1,FALSE),IFERROR(VLOOKUP($B338,'Data above guide'!$AB$6:$AJ$181,I$1,FALSE),IFERROR(VLOOKUP($B338,'Data above guide'!$AP$6:$AX$93,I$1,FALSE),IFERROR(VLOOKUP($B338,'Data above guide'!$BC$6:$BK$13,I$1,FALSE),VLOOKUP($B338,'Data above guide'!$BP$6:$BX$9,I$1,FALSE))))))*100</f>
        <v>19.92653</v>
      </c>
      <c r="J338" s="63">
        <f>IFERROR(VLOOKUP($B338,'Data above guide'!$A$6:$I$61,J$1,FALSE),IFERROR(VLOOKUP($B338,'Data above guide'!$O$6:$W$33,J$1,FALSE),IFERROR(VLOOKUP($B338,'Data above guide'!$AB$6:$AJ$181,J$1,FALSE),IFERROR(VLOOKUP($B338,'Data above guide'!$AP$6:$AX$93,J$1,FALSE),IFERROR(VLOOKUP($B338,'Data above guide'!$BC$6:$BK$13,J$1,FALSE),VLOOKUP($B338,'Data above guide'!$BP$6:$BX$9,J$1,FALSE))))))*100</f>
        <v>26.297450000000001</v>
      </c>
      <c r="K338" s="63">
        <f t="shared" si="67"/>
        <v>3.1854600000000026</v>
      </c>
      <c r="L338" s="63">
        <f t="shared" si="68"/>
        <v>3.1854599999999991</v>
      </c>
      <c r="O338" s="63">
        <f>'Data above guide'!AU176*100</f>
        <v>23.111989999999999</v>
      </c>
      <c r="P338" s="63">
        <f>'Data above guide'!AV176*100</f>
        <v>1.6250400000000003</v>
      </c>
      <c r="Q338" s="63">
        <f>'Data above guide'!AW176*100</f>
        <v>19.926919999999999</v>
      </c>
      <c r="R338" s="63">
        <f>'Data above guide'!AX176*100</f>
        <v>26.297059999999998</v>
      </c>
      <c r="S338" s="63">
        <f t="shared" si="75"/>
        <v>3.1850699999999996</v>
      </c>
      <c r="T338" s="63">
        <f t="shared" si="76"/>
        <v>3.1850699999999996</v>
      </c>
      <c r="V338" s="70">
        <f t="shared" si="69"/>
        <v>0</v>
      </c>
      <c r="W338" s="70">
        <f t="shared" si="70"/>
        <v>1.7999999999984695E-4</v>
      </c>
      <c r="X338" s="70">
        <f t="shared" si="71"/>
        <v>-3.8999999999944635E-4</v>
      </c>
      <c r="Y338" s="70">
        <f t="shared" si="72"/>
        <v>3.9000000000299906E-4</v>
      </c>
      <c r="Z338" s="70">
        <f t="shared" si="73"/>
        <v>3.9000000000299906E-4</v>
      </c>
      <c r="AA338" s="70">
        <f t="shared" si="74"/>
        <v>3.8999999999944635E-4</v>
      </c>
    </row>
    <row r="339" spans="1:27">
      <c r="A339" s="15" t="str">
        <f t="shared" si="65"/>
        <v>AboveG_2011-2015_16-24_Persons_Torfaen</v>
      </c>
      <c r="B339" s="15" t="str">
        <f t="shared" si="66"/>
        <v>Torfaen_16-24_Persons</v>
      </c>
      <c r="C339" s="15" t="s">
        <v>17</v>
      </c>
      <c r="D339" s="15" t="s">
        <v>48</v>
      </c>
      <c r="E339" s="15" t="s">
        <v>117</v>
      </c>
      <c r="F339" s="15" t="s">
        <v>77</v>
      </c>
      <c r="G339" s="63">
        <f>IFERROR(VLOOKUP($B339,'Data above guide'!$A$6:$I$61,G$1,FALSE),IFERROR(VLOOKUP($B339,'Data above guide'!$O$6:$W$33,G$1,FALSE),IFERROR(VLOOKUP($B339,'Data above guide'!$AB$6:$AJ$181,G$1,FALSE),IFERROR(VLOOKUP($B339,'Data above guide'!$AP$6:$AX$93,G$1,FALSE),IFERROR(VLOOKUP($B339,'Data above guide'!$BC$6:$BK$13,G$1,FALSE),VLOOKUP($B339,'Data above guide'!$BP$6:$BX$9,G$1,FALSE))))))*100</f>
        <v>31.528279999999999</v>
      </c>
      <c r="H339" s="63">
        <f>IFERROR(VLOOKUP($B339,'Data above guide'!$A$6:$I$61,H$1,FALSE),IFERROR(VLOOKUP($B339,'Data above guide'!$O$6:$W$33,H$1,FALSE),IFERROR(VLOOKUP($B339,'Data above guide'!$AB$6:$AJ$181,H$1,FALSE),IFERROR(VLOOKUP($B339,'Data above guide'!$AP$6:$AX$93,H$1,FALSE),IFERROR(VLOOKUP($B339,'Data above guide'!$BC$6:$BK$13,H$1,FALSE),VLOOKUP($B339,'Data above guide'!$BP$6:$BX$9,H$1,FALSE))))))*100</f>
        <v>2.7964500000000001</v>
      </c>
      <c r="I339" s="63">
        <f>IFERROR(VLOOKUP($B339,'Data above guide'!$A$6:$I$61,I$1,FALSE),IFERROR(VLOOKUP($B339,'Data above guide'!$O$6:$W$33,I$1,FALSE),IFERROR(VLOOKUP($B339,'Data above guide'!$AB$6:$AJ$181,I$1,FALSE),IFERROR(VLOOKUP($B339,'Data above guide'!$AP$6:$AX$93,I$1,FALSE),IFERROR(VLOOKUP($B339,'Data above guide'!$BC$6:$BK$13,I$1,FALSE),VLOOKUP($B339,'Data above guide'!$BP$6:$BX$9,I$1,FALSE))))))*100</f>
        <v>26.047179999999997</v>
      </c>
      <c r="J339" s="63">
        <f>IFERROR(VLOOKUP($B339,'Data above guide'!$A$6:$I$61,J$1,FALSE),IFERROR(VLOOKUP($B339,'Data above guide'!$O$6:$W$33,J$1,FALSE),IFERROR(VLOOKUP($B339,'Data above guide'!$AB$6:$AJ$181,J$1,FALSE),IFERROR(VLOOKUP($B339,'Data above guide'!$AP$6:$AX$93,J$1,FALSE),IFERROR(VLOOKUP($B339,'Data above guide'!$BC$6:$BK$13,J$1,FALSE),VLOOKUP($B339,'Data above guide'!$BP$6:$BX$9,J$1,FALSE))))))*100</f>
        <v>37.009389999999996</v>
      </c>
      <c r="K339" s="63">
        <f t="shared" si="67"/>
        <v>5.4811099999999975</v>
      </c>
      <c r="L339" s="63">
        <f t="shared" si="68"/>
        <v>5.4811000000000014</v>
      </c>
      <c r="O339" s="63">
        <f>'Data above guide'!AU177*100</f>
        <v>31.528279999999999</v>
      </c>
      <c r="P339" s="63">
        <f>'Data above guide'!AV177*100</f>
        <v>2.7961400000000003</v>
      </c>
      <c r="Q339" s="63">
        <f>'Data above guide'!AW177*100</f>
        <v>26.04785</v>
      </c>
      <c r="R339" s="63">
        <f>'Data above guide'!AX177*100</f>
        <v>37.008720000000004</v>
      </c>
      <c r="S339" s="63">
        <f t="shared" si="75"/>
        <v>5.4804400000000051</v>
      </c>
      <c r="T339" s="63">
        <f t="shared" si="76"/>
        <v>5.4804299999999984</v>
      </c>
      <c r="V339" s="70">
        <f t="shared" si="69"/>
        <v>0</v>
      </c>
      <c r="W339" s="70">
        <f t="shared" si="70"/>
        <v>3.0999999999981043E-4</v>
      </c>
      <c r="X339" s="70">
        <f t="shared" si="71"/>
        <v>-6.7000000000305704E-4</v>
      </c>
      <c r="Y339" s="70">
        <f t="shared" si="72"/>
        <v>6.699999999923989E-4</v>
      </c>
      <c r="Z339" s="70">
        <f t="shared" si="73"/>
        <v>6.699999999923989E-4</v>
      </c>
      <c r="AA339" s="70">
        <f t="shared" si="74"/>
        <v>6.7000000000305704E-4</v>
      </c>
    </row>
    <row r="340" spans="1:27">
      <c r="A340" s="15" t="str">
        <f t="shared" si="65"/>
        <v>AboveG_2011-2015_25-44_Persons_Torfaen</v>
      </c>
      <c r="B340" s="15" t="str">
        <f t="shared" si="66"/>
        <v>Torfaen_25-44_Persons</v>
      </c>
      <c r="C340" s="15" t="s">
        <v>17</v>
      </c>
      <c r="D340" s="15" t="s">
        <v>49</v>
      </c>
      <c r="E340" s="15" t="s">
        <v>117</v>
      </c>
      <c r="F340" s="15" t="s">
        <v>77</v>
      </c>
      <c r="G340" s="63">
        <f>IFERROR(VLOOKUP($B340,'Data above guide'!$A$6:$I$61,G$1,FALSE),IFERROR(VLOOKUP($B340,'Data above guide'!$O$6:$W$33,G$1,FALSE),IFERROR(VLOOKUP($B340,'Data above guide'!$AB$6:$AJ$181,G$1,FALSE),IFERROR(VLOOKUP($B340,'Data above guide'!$AP$6:$AX$93,G$1,FALSE),IFERROR(VLOOKUP($B340,'Data above guide'!$BC$6:$BK$13,G$1,FALSE),VLOOKUP($B340,'Data above guide'!$BP$6:$BX$9,G$1,FALSE))))))*100</f>
        <v>46.443869999999997</v>
      </c>
      <c r="H340" s="63">
        <f>IFERROR(VLOOKUP($B340,'Data above guide'!$A$6:$I$61,H$1,FALSE),IFERROR(VLOOKUP($B340,'Data above guide'!$O$6:$W$33,H$1,FALSE),IFERROR(VLOOKUP($B340,'Data above guide'!$AB$6:$AJ$181,H$1,FALSE),IFERROR(VLOOKUP($B340,'Data above guide'!$AP$6:$AX$93,H$1,FALSE),IFERROR(VLOOKUP($B340,'Data above guide'!$BC$6:$BK$13,H$1,FALSE),VLOOKUP($B340,'Data above guide'!$BP$6:$BX$9,H$1,FALSE))))))*100</f>
        <v>1.9091500000000001</v>
      </c>
      <c r="I340" s="63">
        <f>IFERROR(VLOOKUP($B340,'Data above guide'!$A$6:$I$61,I$1,FALSE),IFERROR(VLOOKUP($B340,'Data above guide'!$O$6:$W$33,I$1,FALSE),IFERROR(VLOOKUP($B340,'Data above guide'!$AB$6:$AJ$181,I$1,FALSE),IFERROR(VLOOKUP($B340,'Data above guide'!$AP$6:$AX$93,I$1,FALSE),IFERROR(VLOOKUP($B340,'Data above guide'!$BC$6:$BK$13,I$1,FALSE),VLOOKUP($B340,'Data above guide'!$BP$6:$BX$9,I$1,FALSE))))))*100</f>
        <v>42.701879999999996</v>
      </c>
      <c r="J340" s="63">
        <f>IFERROR(VLOOKUP($B340,'Data above guide'!$A$6:$I$61,J$1,FALSE),IFERROR(VLOOKUP($B340,'Data above guide'!$O$6:$W$33,J$1,FALSE),IFERROR(VLOOKUP($B340,'Data above guide'!$AB$6:$AJ$181,J$1,FALSE),IFERROR(VLOOKUP($B340,'Data above guide'!$AP$6:$AX$93,J$1,FALSE),IFERROR(VLOOKUP($B340,'Data above guide'!$BC$6:$BK$13,J$1,FALSE),VLOOKUP($B340,'Data above guide'!$BP$6:$BX$9,J$1,FALSE))))))*100</f>
        <v>50.185850000000002</v>
      </c>
      <c r="K340" s="63">
        <f t="shared" si="67"/>
        <v>3.7419800000000052</v>
      </c>
      <c r="L340" s="63">
        <f t="shared" si="68"/>
        <v>3.7419900000000013</v>
      </c>
      <c r="O340" s="63">
        <f>'Data above guide'!AU178*100</f>
        <v>46.443869999999997</v>
      </c>
      <c r="P340" s="63">
        <f>'Data above guide'!AV178*100</f>
        <v>1.9089399999999999</v>
      </c>
      <c r="Q340" s="63">
        <f>'Data above guide'!AW178*100</f>
        <v>42.70234</v>
      </c>
      <c r="R340" s="63">
        <f>'Data above guide'!AX178*100</f>
        <v>50.185389999999998</v>
      </c>
      <c r="S340" s="63">
        <f t="shared" si="75"/>
        <v>3.7415200000000013</v>
      </c>
      <c r="T340" s="63">
        <f t="shared" si="76"/>
        <v>3.7415299999999974</v>
      </c>
      <c r="V340" s="70">
        <f t="shared" si="69"/>
        <v>0</v>
      </c>
      <c r="W340" s="70">
        <f t="shared" si="70"/>
        <v>2.1000000000026553E-4</v>
      </c>
      <c r="X340" s="70">
        <f t="shared" si="71"/>
        <v>-4.6000000000390173E-4</v>
      </c>
      <c r="Y340" s="70">
        <f t="shared" si="72"/>
        <v>4.6000000000390173E-4</v>
      </c>
      <c r="Z340" s="70">
        <f t="shared" si="73"/>
        <v>4.6000000000390173E-4</v>
      </c>
      <c r="AA340" s="70">
        <f t="shared" si="74"/>
        <v>4.6000000000390173E-4</v>
      </c>
    </row>
    <row r="341" spans="1:27">
      <c r="A341" s="15" t="str">
        <f t="shared" si="65"/>
        <v>AboveG_2011-2015_45-64_Persons_Torfaen</v>
      </c>
      <c r="B341" s="15" t="str">
        <f t="shared" si="66"/>
        <v>Torfaen_45-64_Persons</v>
      </c>
      <c r="C341" s="15" t="s">
        <v>17</v>
      </c>
      <c r="D341" s="15" t="s">
        <v>50</v>
      </c>
      <c r="E341" s="15" t="s">
        <v>117</v>
      </c>
      <c r="F341" s="15" t="s">
        <v>77</v>
      </c>
      <c r="G341" s="63">
        <f>IFERROR(VLOOKUP($B341,'Data above guide'!$A$6:$I$61,G$1,FALSE),IFERROR(VLOOKUP($B341,'Data above guide'!$O$6:$W$33,G$1,FALSE),IFERROR(VLOOKUP($B341,'Data above guide'!$AB$6:$AJ$181,G$1,FALSE),IFERROR(VLOOKUP($B341,'Data above guide'!$AP$6:$AX$93,G$1,FALSE),IFERROR(VLOOKUP($B341,'Data above guide'!$BC$6:$BK$13,G$1,FALSE),VLOOKUP($B341,'Data above guide'!$BP$6:$BX$9,G$1,FALSE))))))*100</f>
        <v>43.82403</v>
      </c>
      <c r="H341" s="63">
        <f>IFERROR(VLOOKUP($B341,'Data above guide'!$A$6:$I$61,H$1,FALSE),IFERROR(VLOOKUP($B341,'Data above guide'!$O$6:$W$33,H$1,FALSE),IFERROR(VLOOKUP($B341,'Data above guide'!$AB$6:$AJ$181,H$1,FALSE),IFERROR(VLOOKUP($B341,'Data above guide'!$AP$6:$AX$93,H$1,FALSE),IFERROR(VLOOKUP($B341,'Data above guide'!$BC$6:$BK$13,H$1,FALSE),VLOOKUP($B341,'Data above guide'!$BP$6:$BX$9,H$1,FALSE))))))*100</f>
        <v>1.6603300000000001</v>
      </c>
      <c r="I341" s="63">
        <f>IFERROR(VLOOKUP($B341,'Data above guide'!$A$6:$I$61,I$1,FALSE),IFERROR(VLOOKUP($B341,'Data above guide'!$O$6:$W$33,I$1,FALSE),IFERROR(VLOOKUP($B341,'Data above guide'!$AB$6:$AJ$181,I$1,FALSE),IFERROR(VLOOKUP($B341,'Data above guide'!$AP$6:$AX$93,I$1,FALSE),IFERROR(VLOOKUP($B341,'Data above guide'!$BC$6:$BK$13,I$1,FALSE),VLOOKUP($B341,'Data above guide'!$BP$6:$BX$9,I$1,FALSE))))))*100</f>
        <v>40.569749999999999</v>
      </c>
      <c r="J341" s="63">
        <f>IFERROR(VLOOKUP($B341,'Data above guide'!$A$6:$I$61,J$1,FALSE),IFERROR(VLOOKUP($B341,'Data above guide'!$O$6:$W$33,J$1,FALSE),IFERROR(VLOOKUP($B341,'Data above guide'!$AB$6:$AJ$181,J$1,FALSE),IFERROR(VLOOKUP($B341,'Data above guide'!$AP$6:$AX$93,J$1,FALSE),IFERROR(VLOOKUP($B341,'Data above guide'!$BC$6:$BK$13,J$1,FALSE),VLOOKUP($B341,'Data above guide'!$BP$6:$BX$9,J$1,FALSE))))))*100</f>
        <v>47.078310000000002</v>
      </c>
      <c r="K341" s="63">
        <f t="shared" si="67"/>
        <v>3.2542800000000014</v>
      </c>
      <c r="L341" s="63">
        <f t="shared" si="68"/>
        <v>3.2542800000000014</v>
      </c>
      <c r="O341" s="63">
        <f>'Data above guide'!AU179*100</f>
        <v>43.82403</v>
      </c>
      <c r="P341" s="63">
        <f>'Data above guide'!AV179*100</f>
        <v>1.6601500000000002</v>
      </c>
      <c r="Q341" s="63">
        <f>'Data above guide'!AW179*100</f>
        <v>40.570140000000002</v>
      </c>
      <c r="R341" s="63">
        <f>'Data above guide'!AX179*100</f>
        <v>47.077910000000003</v>
      </c>
      <c r="S341" s="63">
        <f t="shared" si="75"/>
        <v>3.2538800000000023</v>
      </c>
      <c r="T341" s="63">
        <f t="shared" si="76"/>
        <v>3.2538899999999984</v>
      </c>
      <c r="V341" s="70">
        <f t="shared" si="69"/>
        <v>0</v>
      </c>
      <c r="W341" s="70">
        <f t="shared" si="70"/>
        <v>1.7999999999984695E-4</v>
      </c>
      <c r="X341" s="70">
        <f t="shared" si="71"/>
        <v>-3.9000000000299906E-4</v>
      </c>
      <c r="Y341" s="70">
        <f t="shared" si="72"/>
        <v>3.9999999999906777E-4</v>
      </c>
      <c r="Z341" s="70">
        <f t="shared" si="73"/>
        <v>3.9999999999906777E-4</v>
      </c>
      <c r="AA341" s="70">
        <f t="shared" si="74"/>
        <v>3.9000000000299906E-4</v>
      </c>
    </row>
    <row r="342" spans="1:27">
      <c r="A342" s="15" t="str">
        <f t="shared" si="65"/>
        <v>AboveG_2011-2015_65+_Persons_Torfaen</v>
      </c>
      <c r="B342" s="15" t="str">
        <f t="shared" si="66"/>
        <v>Torfaen_65+_Persons</v>
      </c>
      <c r="C342" s="15" t="s">
        <v>17</v>
      </c>
      <c r="D342" s="15" t="s">
        <v>43</v>
      </c>
      <c r="E342" s="15" t="s">
        <v>117</v>
      </c>
      <c r="F342" s="15" t="s">
        <v>77</v>
      </c>
      <c r="G342" s="63">
        <f>IFERROR(VLOOKUP($B342,'Data above guide'!$A$6:$I$61,G$1,FALSE),IFERROR(VLOOKUP($B342,'Data above guide'!$O$6:$W$33,G$1,FALSE),IFERROR(VLOOKUP($B342,'Data above guide'!$AB$6:$AJ$181,G$1,FALSE),IFERROR(VLOOKUP($B342,'Data above guide'!$AP$6:$AX$93,G$1,FALSE),IFERROR(VLOOKUP($B342,'Data above guide'!$BC$6:$BK$13,G$1,FALSE),VLOOKUP($B342,'Data above guide'!$BP$6:$BX$9,G$1,FALSE))))))*100</f>
        <v>25.26099</v>
      </c>
      <c r="H342" s="63">
        <f>IFERROR(VLOOKUP($B342,'Data above guide'!$A$6:$I$61,H$1,FALSE),IFERROR(VLOOKUP($B342,'Data above guide'!$O$6:$W$33,H$1,FALSE),IFERROR(VLOOKUP($B342,'Data above guide'!$AB$6:$AJ$181,H$1,FALSE),IFERROR(VLOOKUP($B342,'Data above guide'!$AP$6:$AX$93,H$1,FALSE),IFERROR(VLOOKUP($B342,'Data above guide'!$BC$6:$BK$13,H$1,FALSE),VLOOKUP($B342,'Data above guide'!$BP$6:$BX$9,H$1,FALSE))))))*100</f>
        <v>1.67018</v>
      </c>
      <c r="I342" s="63">
        <f>IFERROR(VLOOKUP($B342,'Data above guide'!$A$6:$I$61,I$1,FALSE),IFERROR(VLOOKUP($B342,'Data above guide'!$O$6:$W$33,I$1,FALSE),IFERROR(VLOOKUP($B342,'Data above guide'!$AB$6:$AJ$181,I$1,FALSE),IFERROR(VLOOKUP($B342,'Data above guide'!$AP$6:$AX$93,I$1,FALSE),IFERROR(VLOOKUP($B342,'Data above guide'!$BC$6:$BK$13,I$1,FALSE),VLOOKUP($B342,'Data above guide'!$BP$6:$BX$9,I$1,FALSE))))))*100</f>
        <v>21.987400000000001</v>
      </c>
      <c r="J342" s="63">
        <f>IFERROR(VLOOKUP($B342,'Data above guide'!$A$6:$I$61,J$1,FALSE),IFERROR(VLOOKUP($B342,'Data above guide'!$O$6:$W$33,J$1,FALSE),IFERROR(VLOOKUP($B342,'Data above guide'!$AB$6:$AJ$181,J$1,FALSE),IFERROR(VLOOKUP($B342,'Data above guide'!$AP$6:$AX$93,J$1,FALSE),IFERROR(VLOOKUP($B342,'Data above guide'!$BC$6:$BK$13,J$1,FALSE),VLOOKUP($B342,'Data above guide'!$BP$6:$BX$9,J$1,FALSE))))))*100</f>
        <v>28.534579999999998</v>
      </c>
      <c r="K342" s="63">
        <f t="shared" si="67"/>
        <v>3.2735899999999987</v>
      </c>
      <c r="L342" s="63">
        <f t="shared" si="68"/>
        <v>3.2735899999999987</v>
      </c>
      <c r="O342" s="63">
        <f>'Data above guide'!AU180*100</f>
        <v>25.26099</v>
      </c>
      <c r="P342" s="63">
        <f>'Data above guide'!AV180*100</f>
        <v>1.67</v>
      </c>
      <c r="Q342" s="63">
        <f>'Data above guide'!AW180*100</f>
        <v>21.9878</v>
      </c>
      <c r="R342" s="63">
        <f>'Data above guide'!AX180*100</f>
        <v>28.534189999999999</v>
      </c>
      <c r="S342" s="63">
        <f t="shared" si="75"/>
        <v>3.2731999999999992</v>
      </c>
      <c r="T342" s="63">
        <f t="shared" si="76"/>
        <v>3.2731899999999996</v>
      </c>
      <c r="V342" s="70">
        <f t="shared" si="69"/>
        <v>0</v>
      </c>
      <c r="W342" s="70">
        <f t="shared" si="70"/>
        <v>1.8000000000006899E-4</v>
      </c>
      <c r="X342" s="70">
        <f t="shared" si="71"/>
        <v>-3.9999999999906777E-4</v>
      </c>
      <c r="Y342" s="70">
        <f t="shared" si="72"/>
        <v>3.8999999999944635E-4</v>
      </c>
      <c r="Z342" s="70">
        <f t="shared" si="73"/>
        <v>3.8999999999944635E-4</v>
      </c>
      <c r="AA342" s="70">
        <f t="shared" si="74"/>
        <v>3.9999999999906777E-4</v>
      </c>
    </row>
    <row r="343" spans="1:27">
      <c r="A343" s="15" t="str">
        <f t="shared" si="65"/>
        <v>AboveG_2011-2015_16-24_Persons_Monmouthshire</v>
      </c>
      <c r="B343" s="15" t="str">
        <f t="shared" si="66"/>
        <v>Monmouthshire_16-24_Persons</v>
      </c>
      <c r="C343" s="15" t="s">
        <v>18</v>
      </c>
      <c r="D343" s="15" t="s">
        <v>48</v>
      </c>
      <c r="E343" s="15" t="s">
        <v>117</v>
      </c>
      <c r="F343" s="15" t="s">
        <v>77</v>
      </c>
      <c r="G343" s="63">
        <f>IFERROR(VLOOKUP($B343,'Data above guide'!$A$6:$I$61,G$1,FALSE),IFERROR(VLOOKUP($B343,'Data above guide'!$O$6:$W$33,G$1,FALSE),IFERROR(VLOOKUP($B343,'Data above guide'!$AB$6:$AJ$181,G$1,FALSE),IFERROR(VLOOKUP($B343,'Data above guide'!$AP$6:$AX$93,G$1,FALSE),IFERROR(VLOOKUP($B343,'Data above guide'!$BC$6:$BK$13,G$1,FALSE),VLOOKUP($B343,'Data above guide'!$BP$6:$BX$9,G$1,FALSE))))))*100</f>
        <v>45.169229999999999</v>
      </c>
      <c r="H343" s="63">
        <f>IFERROR(VLOOKUP($B343,'Data above guide'!$A$6:$I$61,H$1,FALSE),IFERROR(VLOOKUP($B343,'Data above guide'!$O$6:$W$33,H$1,FALSE),IFERROR(VLOOKUP($B343,'Data above guide'!$AB$6:$AJ$181,H$1,FALSE),IFERROR(VLOOKUP($B343,'Data above guide'!$AP$6:$AX$93,H$1,FALSE),IFERROR(VLOOKUP($B343,'Data above guide'!$BC$6:$BK$13,H$1,FALSE),VLOOKUP($B343,'Data above guide'!$BP$6:$BX$9,H$1,FALSE))))))*100</f>
        <v>3.4636</v>
      </c>
      <c r="I343" s="63">
        <f>IFERROR(VLOOKUP($B343,'Data above guide'!$A$6:$I$61,I$1,FALSE),IFERROR(VLOOKUP($B343,'Data above guide'!$O$6:$W$33,I$1,FALSE),IFERROR(VLOOKUP($B343,'Data above guide'!$AB$6:$AJ$181,I$1,FALSE),IFERROR(VLOOKUP($B343,'Data above guide'!$AP$6:$AX$93,I$1,FALSE),IFERROR(VLOOKUP($B343,'Data above guide'!$BC$6:$BK$13,I$1,FALSE),VLOOKUP($B343,'Data above guide'!$BP$6:$BX$9,I$1,FALSE))))))*100</f>
        <v>38.380499999999998</v>
      </c>
      <c r="J343" s="63">
        <f>IFERROR(VLOOKUP($B343,'Data above guide'!$A$6:$I$61,J$1,FALSE),IFERROR(VLOOKUP($B343,'Data above guide'!$O$6:$W$33,J$1,FALSE),IFERROR(VLOOKUP($B343,'Data above guide'!$AB$6:$AJ$181,J$1,FALSE),IFERROR(VLOOKUP($B343,'Data above guide'!$AP$6:$AX$93,J$1,FALSE),IFERROR(VLOOKUP($B343,'Data above guide'!$BC$6:$BK$13,J$1,FALSE),VLOOKUP($B343,'Data above guide'!$BP$6:$BX$9,J$1,FALSE))))))*100</f>
        <v>51.957969999999996</v>
      </c>
      <c r="K343" s="63">
        <f t="shared" si="67"/>
        <v>6.7887399999999971</v>
      </c>
      <c r="L343" s="63">
        <f t="shared" si="68"/>
        <v>6.788730000000001</v>
      </c>
      <c r="O343" s="63">
        <f>'Data above guide'!AU181*100</f>
        <v>45.169229999999999</v>
      </c>
      <c r="P343" s="63">
        <f>'Data above guide'!AV181*100</f>
        <v>3.4632299999999998</v>
      </c>
      <c r="Q343" s="63">
        <f>'Data above guide'!AW181*100</f>
        <v>38.381309999999999</v>
      </c>
      <c r="R343" s="63">
        <f>'Data above guide'!AX181*100</f>
        <v>51.957160000000002</v>
      </c>
      <c r="S343" s="63">
        <f t="shared" si="75"/>
        <v>6.7879300000000029</v>
      </c>
      <c r="T343" s="63">
        <f t="shared" si="76"/>
        <v>6.7879199999999997</v>
      </c>
      <c r="V343" s="70">
        <f t="shared" si="69"/>
        <v>0</v>
      </c>
      <c r="W343" s="70">
        <f t="shared" si="70"/>
        <v>3.700000000002035E-4</v>
      </c>
      <c r="X343" s="70">
        <f t="shared" si="71"/>
        <v>-8.1000000000130967E-4</v>
      </c>
      <c r="Y343" s="70">
        <f t="shared" si="72"/>
        <v>8.0999999999420425E-4</v>
      </c>
      <c r="Z343" s="70">
        <f t="shared" si="73"/>
        <v>8.0999999999420425E-4</v>
      </c>
      <c r="AA343" s="70">
        <f t="shared" si="74"/>
        <v>8.1000000000130967E-4</v>
      </c>
    </row>
    <row r="344" spans="1:27">
      <c r="A344" s="15" t="str">
        <f t="shared" si="65"/>
        <v>AboveG_2011-2015_25-44_Persons_Monmouthshire</v>
      </c>
      <c r="B344" s="15" t="str">
        <f t="shared" si="66"/>
        <v>Monmouthshire_25-44_Persons</v>
      </c>
      <c r="C344" s="15" t="s">
        <v>18</v>
      </c>
      <c r="D344" s="15" t="s">
        <v>49</v>
      </c>
      <c r="E344" s="15" t="s">
        <v>117</v>
      </c>
      <c r="F344" s="15" t="s">
        <v>77</v>
      </c>
      <c r="G344" s="63">
        <f>IFERROR(VLOOKUP($B344,'Data above guide'!$A$6:$I$61,G$1,FALSE),IFERROR(VLOOKUP($B344,'Data above guide'!$O$6:$W$33,G$1,FALSE),IFERROR(VLOOKUP($B344,'Data above guide'!$AB$6:$AJ$181,G$1,FALSE),IFERROR(VLOOKUP($B344,'Data above guide'!$AP$6:$AX$93,G$1,FALSE),IFERROR(VLOOKUP($B344,'Data above guide'!$BC$6:$BK$13,G$1,FALSE),VLOOKUP($B344,'Data above guide'!$BP$6:$BX$9,G$1,FALSE))))))*100</f>
        <v>52.403290000000005</v>
      </c>
      <c r="H344" s="63">
        <f>IFERROR(VLOOKUP($B344,'Data above guide'!$A$6:$I$61,H$1,FALSE),IFERROR(VLOOKUP($B344,'Data above guide'!$O$6:$W$33,H$1,FALSE),IFERROR(VLOOKUP($B344,'Data above guide'!$AB$6:$AJ$181,H$1,FALSE),IFERROR(VLOOKUP($B344,'Data above guide'!$AP$6:$AX$93,H$1,FALSE),IFERROR(VLOOKUP($B344,'Data above guide'!$BC$6:$BK$13,H$1,FALSE),VLOOKUP($B344,'Data above guide'!$BP$6:$BX$9,H$1,FALSE))))))*100</f>
        <v>2.0979399999999999</v>
      </c>
      <c r="I344" s="63">
        <f>IFERROR(VLOOKUP($B344,'Data above guide'!$A$6:$I$61,I$1,FALSE),IFERROR(VLOOKUP($B344,'Data above guide'!$O$6:$W$33,I$1,FALSE),IFERROR(VLOOKUP($B344,'Data above guide'!$AB$6:$AJ$181,I$1,FALSE),IFERROR(VLOOKUP($B344,'Data above guide'!$AP$6:$AX$93,I$1,FALSE),IFERROR(VLOOKUP($B344,'Data above guide'!$BC$6:$BK$13,I$1,FALSE),VLOOKUP($B344,'Data above guide'!$BP$6:$BX$9,I$1,FALSE))))))*100</f>
        <v>48.29128</v>
      </c>
      <c r="J344" s="63">
        <f>IFERROR(VLOOKUP($B344,'Data above guide'!$A$6:$I$61,J$1,FALSE),IFERROR(VLOOKUP($B344,'Data above guide'!$O$6:$W$33,J$1,FALSE),IFERROR(VLOOKUP($B344,'Data above guide'!$AB$6:$AJ$181,J$1,FALSE),IFERROR(VLOOKUP($B344,'Data above guide'!$AP$6:$AX$93,J$1,FALSE),IFERROR(VLOOKUP($B344,'Data above guide'!$BC$6:$BK$13,J$1,FALSE),VLOOKUP($B344,'Data above guide'!$BP$6:$BX$9,J$1,FALSE))))))*100</f>
        <v>56.515300000000003</v>
      </c>
      <c r="K344" s="63">
        <f t="shared" si="67"/>
        <v>4.1120099999999979</v>
      </c>
      <c r="L344" s="63">
        <f t="shared" si="68"/>
        <v>4.112010000000005</v>
      </c>
      <c r="O344" s="63">
        <f>'Data above guide'!AU182*100</f>
        <v>52.403290000000005</v>
      </c>
      <c r="P344" s="63">
        <f>'Data above guide'!AV182*100</f>
        <v>2.0977099999999997</v>
      </c>
      <c r="Q344" s="63">
        <f>'Data above guide'!AW182*100</f>
        <v>48.29177</v>
      </c>
      <c r="R344" s="63">
        <f>'Data above guide'!AX182*100</f>
        <v>56.514810000000004</v>
      </c>
      <c r="S344" s="63">
        <f t="shared" si="75"/>
        <v>4.1115199999999987</v>
      </c>
      <c r="T344" s="63">
        <f t="shared" si="76"/>
        <v>4.1115200000000058</v>
      </c>
      <c r="V344" s="70">
        <f t="shared" si="69"/>
        <v>0</v>
      </c>
      <c r="W344" s="70">
        <f t="shared" si="70"/>
        <v>2.3000000000017451E-4</v>
      </c>
      <c r="X344" s="70">
        <f t="shared" si="71"/>
        <v>-4.8999999999921329E-4</v>
      </c>
      <c r="Y344" s="70">
        <f t="shared" si="72"/>
        <v>4.8999999999921329E-4</v>
      </c>
      <c r="Z344" s="70">
        <f t="shared" si="73"/>
        <v>4.8999999999921329E-4</v>
      </c>
      <c r="AA344" s="70">
        <f t="shared" si="74"/>
        <v>4.8999999999921329E-4</v>
      </c>
    </row>
    <row r="345" spans="1:27">
      <c r="A345" s="15" t="str">
        <f t="shared" si="65"/>
        <v>AboveG_2011-2015_45-64_Persons_Monmouthshire</v>
      </c>
      <c r="B345" s="15" t="str">
        <f t="shared" si="66"/>
        <v>Monmouthshire_45-64_Persons</v>
      </c>
      <c r="C345" s="15" t="s">
        <v>18</v>
      </c>
      <c r="D345" s="15" t="s">
        <v>50</v>
      </c>
      <c r="E345" s="15" t="s">
        <v>117</v>
      </c>
      <c r="F345" s="15" t="s">
        <v>77</v>
      </c>
      <c r="G345" s="63">
        <f>IFERROR(VLOOKUP($B345,'Data above guide'!$A$6:$I$61,G$1,FALSE),IFERROR(VLOOKUP($B345,'Data above guide'!$O$6:$W$33,G$1,FALSE),IFERROR(VLOOKUP($B345,'Data above guide'!$AB$6:$AJ$181,G$1,FALSE),IFERROR(VLOOKUP($B345,'Data above guide'!$AP$6:$AX$93,G$1,FALSE),IFERROR(VLOOKUP($B345,'Data above guide'!$BC$6:$BK$13,G$1,FALSE),VLOOKUP($B345,'Data above guide'!$BP$6:$BX$9,G$1,FALSE))))))*100</f>
        <v>53.326439999999998</v>
      </c>
      <c r="H345" s="63">
        <f>IFERROR(VLOOKUP($B345,'Data above guide'!$A$6:$I$61,H$1,FALSE),IFERROR(VLOOKUP($B345,'Data above guide'!$O$6:$W$33,H$1,FALSE),IFERROR(VLOOKUP($B345,'Data above guide'!$AB$6:$AJ$181,H$1,FALSE),IFERROR(VLOOKUP($B345,'Data above guide'!$AP$6:$AX$93,H$1,FALSE),IFERROR(VLOOKUP($B345,'Data above guide'!$BC$6:$BK$13,H$1,FALSE),VLOOKUP($B345,'Data above guide'!$BP$6:$BX$9,H$1,FALSE))))))*100</f>
        <v>1.65669</v>
      </c>
      <c r="I345" s="63">
        <f>IFERROR(VLOOKUP($B345,'Data above guide'!$A$6:$I$61,I$1,FALSE),IFERROR(VLOOKUP($B345,'Data above guide'!$O$6:$W$33,I$1,FALSE),IFERROR(VLOOKUP($B345,'Data above guide'!$AB$6:$AJ$181,I$1,FALSE),IFERROR(VLOOKUP($B345,'Data above guide'!$AP$6:$AX$93,I$1,FALSE),IFERROR(VLOOKUP($B345,'Data above guide'!$BC$6:$BK$13,I$1,FALSE),VLOOKUP($B345,'Data above guide'!$BP$6:$BX$9,I$1,FALSE))))))*100</f>
        <v>50.07929</v>
      </c>
      <c r="J345" s="63">
        <f>IFERROR(VLOOKUP($B345,'Data above guide'!$A$6:$I$61,J$1,FALSE),IFERROR(VLOOKUP($B345,'Data above guide'!$O$6:$W$33,J$1,FALSE),IFERROR(VLOOKUP($B345,'Data above guide'!$AB$6:$AJ$181,J$1,FALSE),IFERROR(VLOOKUP($B345,'Data above guide'!$AP$6:$AX$93,J$1,FALSE),IFERROR(VLOOKUP($B345,'Data above guide'!$BC$6:$BK$13,J$1,FALSE),VLOOKUP($B345,'Data above guide'!$BP$6:$BX$9,J$1,FALSE))))))*100</f>
        <v>56.573599999999999</v>
      </c>
      <c r="K345" s="63">
        <f t="shared" si="67"/>
        <v>3.2471600000000009</v>
      </c>
      <c r="L345" s="63">
        <f t="shared" si="68"/>
        <v>3.2471499999999978</v>
      </c>
      <c r="O345" s="63">
        <f>'Data above guide'!AU183*100</f>
        <v>53.326439999999998</v>
      </c>
      <c r="P345" s="63">
        <f>'Data above guide'!AV183*100</f>
        <v>1.6565099999999999</v>
      </c>
      <c r="Q345" s="63">
        <f>'Data above guide'!AW183*100</f>
        <v>50.079680000000003</v>
      </c>
      <c r="R345" s="63">
        <f>'Data above guide'!AX183*100</f>
        <v>56.573209999999996</v>
      </c>
      <c r="S345" s="63">
        <f t="shared" si="75"/>
        <v>3.2467699999999979</v>
      </c>
      <c r="T345" s="63">
        <f t="shared" si="76"/>
        <v>3.2467599999999948</v>
      </c>
      <c r="V345" s="70">
        <f t="shared" si="69"/>
        <v>0</v>
      </c>
      <c r="W345" s="70">
        <f t="shared" si="70"/>
        <v>1.8000000000006899E-4</v>
      </c>
      <c r="X345" s="70">
        <f t="shared" si="71"/>
        <v>-3.9000000000299906E-4</v>
      </c>
      <c r="Y345" s="70">
        <f t="shared" si="72"/>
        <v>3.9000000000299906E-4</v>
      </c>
      <c r="Z345" s="70">
        <f t="shared" si="73"/>
        <v>3.9000000000299906E-4</v>
      </c>
      <c r="AA345" s="70">
        <f t="shared" si="74"/>
        <v>3.9000000000299906E-4</v>
      </c>
    </row>
    <row r="346" spans="1:27">
      <c r="A346" s="15" t="str">
        <f t="shared" si="65"/>
        <v>AboveG_2011-2015_65+_Persons_Monmouthshire</v>
      </c>
      <c r="B346" s="15" t="str">
        <f t="shared" si="66"/>
        <v>Monmouthshire_65+_Persons</v>
      </c>
      <c r="C346" s="15" t="s">
        <v>18</v>
      </c>
      <c r="D346" s="15" t="s">
        <v>43</v>
      </c>
      <c r="E346" s="15" t="s">
        <v>117</v>
      </c>
      <c r="F346" s="15" t="s">
        <v>77</v>
      </c>
      <c r="G346" s="63">
        <f>IFERROR(VLOOKUP($B346,'Data above guide'!$A$6:$I$61,G$1,FALSE),IFERROR(VLOOKUP($B346,'Data above guide'!$O$6:$W$33,G$1,FALSE),IFERROR(VLOOKUP($B346,'Data above guide'!$AB$6:$AJ$181,G$1,FALSE),IFERROR(VLOOKUP($B346,'Data above guide'!$AP$6:$AX$93,G$1,FALSE),IFERROR(VLOOKUP($B346,'Data above guide'!$BC$6:$BK$13,G$1,FALSE),VLOOKUP($B346,'Data above guide'!$BP$6:$BX$9,G$1,FALSE))))))*100</f>
        <v>30.154219999999999</v>
      </c>
      <c r="H346" s="63">
        <f>IFERROR(VLOOKUP($B346,'Data above guide'!$A$6:$I$61,H$1,FALSE),IFERROR(VLOOKUP($B346,'Data above guide'!$O$6:$W$33,H$1,FALSE),IFERROR(VLOOKUP($B346,'Data above guide'!$AB$6:$AJ$181,H$1,FALSE),IFERROR(VLOOKUP($B346,'Data above guide'!$AP$6:$AX$93,H$1,FALSE),IFERROR(VLOOKUP($B346,'Data above guide'!$BC$6:$BK$13,H$1,FALSE),VLOOKUP($B346,'Data above guide'!$BP$6:$BX$9,H$1,FALSE))))))*100</f>
        <v>1.7087600000000001</v>
      </c>
      <c r="I346" s="63">
        <f>IFERROR(VLOOKUP($B346,'Data above guide'!$A$6:$I$61,I$1,FALSE),IFERROR(VLOOKUP($B346,'Data above guide'!$O$6:$W$33,I$1,FALSE),IFERROR(VLOOKUP($B346,'Data above guide'!$AB$6:$AJ$181,I$1,FALSE),IFERROR(VLOOKUP($B346,'Data above guide'!$AP$6:$AX$93,I$1,FALSE),IFERROR(VLOOKUP($B346,'Data above guide'!$BC$6:$BK$13,I$1,FALSE),VLOOKUP($B346,'Data above guide'!$BP$6:$BX$9,I$1,FALSE))))))*100</f>
        <v>26.805010000000003</v>
      </c>
      <c r="J346" s="63">
        <f>IFERROR(VLOOKUP($B346,'Data above guide'!$A$6:$I$61,J$1,FALSE),IFERROR(VLOOKUP($B346,'Data above guide'!$O$6:$W$33,J$1,FALSE),IFERROR(VLOOKUP($B346,'Data above guide'!$AB$6:$AJ$181,J$1,FALSE),IFERROR(VLOOKUP($B346,'Data above guide'!$AP$6:$AX$93,J$1,FALSE),IFERROR(VLOOKUP($B346,'Data above guide'!$BC$6:$BK$13,J$1,FALSE),VLOOKUP($B346,'Data above guide'!$BP$6:$BX$9,J$1,FALSE))))))*100</f>
        <v>33.503419999999998</v>
      </c>
      <c r="K346" s="63">
        <f t="shared" si="67"/>
        <v>3.3491999999999997</v>
      </c>
      <c r="L346" s="63">
        <f t="shared" si="68"/>
        <v>3.3492099999999958</v>
      </c>
      <c r="O346" s="63">
        <f>'Data above guide'!AU184*100</f>
        <v>30.154219999999999</v>
      </c>
      <c r="P346" s="63">
        <f>'Data above guide'!AV184*100</f>
        <v>1.7085699999999999</v>
      </c>
      <c r="Q346" s="63">
        <f>'Data above guide'!AW184*100</f>
        <v>26.805410000000002</v>
      </c>
      <c r="R346" s="63">
        <f>'Data above guide'!AX184*100</f>
        <v>33.503019999999999</v>
      </c>
      <c r="S346" s="63">
        <f t="shared" si="75"/>
        <v>3.3488000000000007</v>
      </c>
      <c r="T346" s="63">
        <f t="shared" si="76"/>
        <v>3.3488099999999967</v>
      </c>
      <c r="V346" s="70">
        <f t="shared" si="69"/>
        <v>0</v>
      </c>
      <c r="W346" s="70">
        <f t="shared" si="70"/>
        <v>1.9000000000013451E-4</v>
      </c>
      <c r="X346" s="70">
        <f t="shared" si="71"/>
        <v>-3.9999999999906777E-4</v>
      </c>
      <c r="Y346" s="70">
        <f t="shared" si="72"/>
        <v>3.9999999999906777E-4</v>
      </c>
      <c r="Z346" s="70">
        <f t="shared" si="73"/>
        <v>3.9999999999906777E-4</v>
      </c>
      <c r="AA346" s="70">
        <f t="shared" si="74"/>
        <v>3.9999999999906777E-4</v>
      </c>
    </row>
    <row r="347" spans="1:27">
      <c r="A347" s="15" t="str">
        <f t="shared" si="65"/>
        <v>AboveG_2011-2015_16-24_Persons_Newport</v>
      </c>
      <c r="B347" s="15" t="str">
        <f t="shared" si="66"/>
        <v>Newport_16-24_Persons</v>
      </c>
      <c r="C347" s="15" t="s">
        <v>19</v>
      </c>
      <c r="D347" s="15" t="s">
        <v>48</v>
      </c>
      <c r="E347" s="15" t="s">
        <v>117</v>
      </c>
      <c r="F347" s="15" t="s">
        <v>77</v>
      </c>
      <c r="G347" s="63">
        <f>IFERROR(VLOOKUP($B347,'Data above guide'!$A$6:$I$61,G$1,FALSE),IFERROR(VLOOKUP($B347,'Data above guide'!$O$6:$W$33,G$1,FALSE),IFERROR(VLOOKUP($B347,'Data above guide'!$AB$6:$AJ$181,G$1,FALSE),IFERROR(VLOOKUP($B347,'Data above guide'!$AP$6:$AX$93,G$1,FALSE),IFERROR(VLOOKUP($B347,'Data above guide'!$BC$6:$BK$13,G$1,FALSE),VLOOKUP($B347,'Data above guide'!$BP$6:$BX$9,G$1,FALSE))))))*100</f>
        <v>31.00197</v>
      </c>
      <c r="H347" s="63">
        <f>IFERROR(VLOOKUP($B347,'Data above guide'!$A$6:$I$61,H$1,FALSE),IFERROR(VLOOKUP($B347,'Data above guide'!$O$6:$W$33,H$1,FALSE),IFERROR(VLOOKUP($B347,'Data above guide'!$AB$6:$AJ$181,H$1,FALSE),IFERROR(VLOOKUP($B347,'Data above guide'!$AP$6:$AX$93,H$1,FALSE),IFERROR(VLOOKUP($B347,'Data above guide'!$BC$6:$BK$13,H$1,FALSE),VLOOKUP($B347,'Data above guide'!$BP$6:$BX$9,H$1,FALSE))))))*100</f>
        <v>2.5381899999999997</v>
      </c>
      <c r="I347" s="63">
        <f>IFERROR(VLOOKUP($B347,'Data above guide'!$A$6:$I$61,I$1,FALSE),IFERROR(VLOOKUP($B347,'Data above guide'!$O$6:$W$33,I$1,FALSE),IFERROR(VLOOKUP($B347,'Data above guide'!$AB$6:$AJ$181,I$1,FALSE),IFERROR(VLOOKUP($B347,'Data above guide'!$AP$6:$AX$93,I$1,FALSE),IFERROR(VLOOKUP($B347,'Data above guide'!$BC$6:$BK$13,I$1,FALSE),VLOOKUP($B347,'Data above guide'!$BP$6:$BX$9,I$1,FALSE))))))*100</f>
        <v>26.027070000000002</v>
      </c>
      <c r="J347" s="63">
        <f>IFERROR(VLOOKUP($B347,'Data above guide'!$A$6:$I$61,J$1,FALSE),IFERROR(VLOOKUP($B347,'Data above guide'!$O$6:$W$33,J$1,FALSE),IFERROR(VLOOKUP($B347,'Data above guide'!$AB$6:$AJ$181,J$1,FALSE),IFERROR(VLOOKUP($B347,'Data above guide'!$AP$6:$AX$93,J$1,FALSE),IFERROR(VLOOKUP($B347,'Data above guide'!$BC$6:$BK$13,J$1,FALSE),VLOOKUP($B347,'Data above guide'!$BP$6:$BX$9,J$1,FALSE))))))*100</f>
        <v>35.976880000000001</v>
      </c>
      <c r="K347" s="63">
        <f t="shared" si="67"/>
        <v>4.9749100000000013</v>
      </c>
      <c r="L347" s="63">
        <f t="shared" si="68"/>
        <v>4.9748999999999981</v>
      </c>
      <c r="O347" s="63">
        <f>'Data above guide'!AU185*100</f>
        <v>31.00197</v>
      </c>
      <c r="P347" s="63">
        <f>'Data above guide'!AV185*100</f>
        <v>2.5379100000000001</v>
      </c>
      <c r="Q347" s="63">
        <f>'Data above guide'!AW185*100</f>
        <v>26.027670000000004</v>
      </c>
      <c r="R347" s="63">
        <f>'Data above guide'!AX185*100</f>
        <v>35.976280000000003</v>
      </c>
      <c r="S347" s="63">
        <f t="shared" si="75"/>
        <v>4.9743100000000027</v>
      </c>
      <c r="T347" s="63">
        <f t="shared" si="76"/>
        <v>4.9742999999999959</v>
      </c>
      <c r="V347" s="70">
        <f t="shared" si="69"/>
        <v>0</v>
      </c>
      <c r="W347" s="70">
        <f t="shared" si="70"/>
        <v>2.7999999999961389E-4</v>
      </c>
      <c r="X347" s="70">
        <f t="shared" si="71"/>
        <v>-6.0000000000215437E-4</v>
      </c>
      <c r="Y347" s="70">
        <f t="shared" si="72"/>
        <v>5.9999999999860165E-4</v>
      </c>
      <c r="Z347" s="70">
        <f t="shared" si="73"/>
        <v>5.9999999999860165E-4</v>
      </c>
      <c r="AA347" s="70">
        <f t="shared" si="74"/>
        <v>6.0000000000215437E-4</v>
      </c>
    </row>
    <row r="348" spans="1:27">
      <c r="A348" s="15" t="str">
        <f t="shared" si="65"/>
        <v>AboveG_2011-2015_25-44_Persons_Newport</v>
      </c>
      <c r="B348" s="15" t="str">
        <f t="shared" si="66"/>
        <v>Newport_25-44_Persons</v>
      </c>
      <c r="C348" s="15" t="s">
        <v>19</v>
      </c>
      <c r="D348" s="15" t="s">
        <v>49</v>
      </c>
      <c r="E348" s="15" t="s">
        <v>117</v>
      </c>
      <c r="F348" s="15" t="s">
        <v>77</v>
      </c>
      <c r="G348" s="63">
        <f>IFERROR(VLOOKUP($B348,'Data above guide'!$A$6:$I$61,G$1,FALSE),IFERROR(VLOOKUP($B348,'Data above guide'!$O$6:$W$33,G$1,FALSE),IFERROR(VLOOKUP($B348,'Data above guide'!$AB$6:$AJ$181,G$1,FALSE),IFERROR(VLOOKUP($B348,'Data above guide'!$AP$6:$AX$93,G$1,FALSE),IFERROR(VLOOKUP($B348,'Data above guide'!$BC$6:$BK$13,G$1,FALSE),VLOOKUP($B348,'Data above guide'!$BP$6:$BX$9,G$1,FALSE))))))*100</f>
        <v>45.995269999999998</v>
      </c>
      <c r="H348" s="63">
        <f>IFERROR(VLOOKUP($B348,'Data above guide'!$A$6:$I$61,H$1,FALSE),IFERROR(VLOOKUP($B348,'Data above guide'!$O$6:$W$33,H$1,FALSE),IFERROR(VLOOKUP($B348,'Data above guide'!$AB$6:$AJ$181,H$1,FALSE),IFERROR(VLOOKUP($B348,'Data above guide'!$AP$6:$AX$93,H$1,FALSE),IFERROR(VLOOKUP($B348,'Data above guide'!$BC$6:$BK$13,H$1,FALSE),VLOOKUP($B348,'Data above guide'!$BP$6:$BX$9,H$1,FALSE))))))*100</f>
        <v>1.8747500000000001</v>
      </c>
      <c r="I348" s="63">
        <f>IFERROR(VLOOKUP($B348,'Data above guide'!$A$6:$I$61,I$1,FALSE),IFERROR(VLOOKUP($B348,'Data above guide'!$O$6:$W$33,I$1,FALSE),IFERROR(VLOOKUP($B348,'Data above guide'!$AB$6:$AJ$181,I$1,FALSE),IFERROR(VLOOKUP($B348,'Data above guide'!$AP$6:$AX$93,I$1,FALSE),IFERROR(VLOOKUP($B348,'Data above guide'!$BC$6:$BK$13,I$1,FALSE),VLOOKUP($B348,'Data above guide'!$BP$6:$BX$9,I$1,FALSE))))))*100</f>
        <v>42.320729999999998</v>
      </c>
      <c r="J348" s="63">
        <f>IFERROR(VLOOKUP($B348,'Data above guide'!$A$6:$I$61,J$1,FALSE),IFERROR(VLOOKUP($B348,'Data above guide'!$O$6:$W$33,J$1,FALSE),IFERROR(VLOOKUP($B348,'Data above guide'!$AB$6:$AJ$181,J$1,FALSE),IFERROR(VLOOKUP($B348,'Data above guide'!$AP$6:$AX$93,J$1,FALSE),IFERROR(VLOOKUP($B348,'Data above guide'!$BC$6:$BK$13,J$1,FALSE),VLOOKUP($B348,'Data above guide'!$BP$6:$BX$9,J$1,FALSE))))))*100</f>
        <v>49.669820000000001</v>
      </c>
      <c r="K348" s="63">
        <f t="shared" si="67"/>
        <v>3.6745500000000035</v>
      </c>
      <c r="L348" s="63">
        <f t="shared" si="68"/>
        <v>3.6745400000000004</v>
      </c>
      <c r="O348" s="63">
        <f>'Data above guide'!AU186*100</f>
        <v>45.995269999999998</v>
      </c>
      <c r="P348" s="63">
        <f>'Data above guide'!AV186*100</f>
        <v>1.8745399999999999</v>
      </c>
      <c r="Q348" s="63">
        <f>'Data above guide'!AW186*100</f>
        <v>42.321170000000002</v>
      </c>
      <c r="R348" s="63">
        <f>'Data above guide'!AX186*100</f>
        <v>49.669380000000004</v>
      </c>
      <c r="S348" s="63">
        <f t="shared" si="75"/>
        <v>3.674110000000006</v>
      </c>
      <c r="T348" s="63">
        <f t="shared" si="76"/>
        <v>3.6740999999999957</v>
      </c>
      <c r="V348" s="70">
        <f t="shared" si="69"/>
        <v>0</v>
      </c>
      <c r="W348" s="70">
        <f t="shared" si="70"/>
        <v>2.1000000000026553E-4</v>
      </c>
      <c r="X348" s="70">
        <f t="shared" si="71"/>
        <v>-4.4000000000465889E-4</v>
      </c>
      <c r="Y348" s="70">
        <f t="shared" si="72"/>
        <v>4.3999999999755346E-4</v>
      </c>
      <c r="Z348" s="70">
        <f t="shared" si="73"/>
        <v>4.3999999999755346E-4</v>
      </c>
      <c r="AA348" s="70">
        <f t="shared" si="74"/>
        <v>4.4000000000465889E-4</v>
      </c>
    </row>
    <row r="349" spans="1:27">
      <c r="A349" s="15" t="str">
        <f t="shared" si="65"/>
        <v>AboveG_2011-2015_45-64_Persons_Newport</v>
      </c>
      <c r="B349" s="15" t="str">
        <f t="shared" si="66"/>
        <v>Newport_45-64_Persons</v>
      </c>
      <c r="C349" s="15" t="s">
        <v>19</v>
      </c>
      <c r="D349" s="15" t="s">
        <v>50</v>
      </c>
      <c r="E349" s="15" t="s">
        <v>117</v>
      </c>
      <c r="F349" s="15" t="s">
        <v>77</v>
      </c>
      <c r="G349" s="63">
        <f>IFERROR(VLOOKUP($B349,'Data above guide'!$A$6:$I$61,G$1,FALSE),IFERROR(VLOOKUP($B349,'Data above guide'!$O$6:$W$33,G$1,FALSE),IFERROR(VLOOKUP($B349,'Data above guide'!$AB$6:$AJ$181,G$1,FALSE),IFERROR(VLOOKUP($B349,'Data above guide'!$AP$6:$AX$93,G$1,FALSE),IFERROR(VLOOKUP($B349,'Data above guide'!$BC$6:$BK$13,G$1,FALSE),VLOOKUP($B349,'Data above guide'!$BP$6:$BX$9,G$1,FALSE))))))*100</f>
        <v>50.614170000000001</v>
      </c>
      <c r="H349" s="63">
        <f>IFERROR(VLOOKUP($B349,'Data above guide'!$A$6:$I$61,H$1,FALSE),IFERROR(VLOOKUP($B349,'Data above guide'!$O$6:$W$33,H$1,FALSE),IFERROR(VLOOKUP($B349,'Data above guide'!$AB$6:$AJ$181,H$1,FALSE),IFERROR(VLOOKUP($B349,'Data above guide'!$AP$6:$AX$93,H$1,FALSE),IFERROR(VLOOKUP($B349,'Data above guide'!$BC$6:$BK$13,H$1,FALSE),VLOOKUP($B349,'Data above guide'!$BP$6:$BX$9,H$1,FALSE))))))*100</f>
        <v>1.7701800000000001</v>
      </c>
      <c r="I349" s="63">
        <f>IFERROR(VLOOKUP($B349,'Data above guide'!$A$6:$I$61,I$1,FALSE),IFERROR(VLOOKUP($B349,'Data above guide'!$O$6:$W$33,I$1,FALSE),IFERROR(VLOOKUP($B349,'Data above guide'!$AB$6:$AJ$181,I$1,FALSE),IFERROR(VLOOKUP($B349,'Data above guide'!$AP$6:$AX$93,I$1,FALSE),IFERROR(VLOOKUP($B349,'Data above guide'!$BC$6:$BK$13,I$1,FALSE),VLOOKUP($B349,'Data above guide'!$BP$6:$BX$9,I$1,FALSE))))))*100</f>
        <v>47.144580000000005</v>
      </c>
      <c r="J349" s="63">
        <f>IFERROR(VLOOKUP($B349,'Data above guide'!$A$6:$I$61,J$1,FALSE),IFERROR(VLOOKUP($B349,'Data above guide'!$O$6:$W$33,J$1,FALSE),IFERROR(VLOOKUP($B349,'Data above guide'!$AB$6:$AJ$181,J$1,FALSE),IFERROR(VLOOKUP($B349,'Data above guide'!$AP$6:$AX$93,J$1,FALSE),IFERROR(VLOOKUP($B349,'Data above guide'!$BC$6:$BK$13,J$1,FALSE),VLOOKUP($B349,'Data above guide'!$BP$6:$BX$9,J$1,FALSE))))))*100</f>
        <v>54.083760000000005</v>
      </c>
      <c r="K349" s="63">
        <f t="shared" si="67"/>
        <v>3.4695900000000037</v>
      </c>
      <c r="L349" s="63">
        <f t="shared" si="68"/>
        <v>3.4695899999999966</v>
      </c>
      <c r="O349" s="63">
        <f>'Data above guide'!AU187*100</f>
        <v>50.614170000000001</v>
      </c>
      <c r="P349" s="63">
        <f>'Data above guide'!AV187*100</f>
        <v>1.7699900000000002</v>
      </c>
      <c r="Q349" s="63">
        <f>'Data above guide'!AW187*100</f>
        <v>47.14499</v>
      </c>
      <c r="R349" s="63">
        <f>'Data above guide'!AX187*100</f>
        <v>54.08334</v>
      </c>
      <c r="S349" s="63">
        <f t="shared" si="75"/>
        <v>3.4691699999999983</v>
      </c>
      <c r="T349" s="63">
        <f t="shared" si="76"/>
        <v>3.4691800000000015</v>
      </c>
      <c r="V349" s="70">
        <f t="shared" si="69"/>
        <v>0</v>
      </c>
      <c r="W349" s="70">
        <f t="shared" si="70"/>
        <v>1.8999999999991246E-4</v>
      </c>
      <c r="X349" s="70">
        <f t="shared" si="71"/>
        <v>-4.0999999999513648E-4</v>
      </c>
      <c r="Y349" s="70">
        <f t="shared" si="72"/>
        <v>4.2000000000541604E-4</v>
      </c>
      <c r="Z349" s="70">
        <f t="shared" si="73"/>
        <v>4.2000000000541604E-4</v>
      </c>
      <c r="AA349" s="70">
        <f t="shared" si="74"/>
        <v>4.0999999999513648E-4</v>
      </c>
    </row>
    <row r="350" spans="1:27">
      <c r="A350" s="15" t="str">
        <f t="shared" si="65"/>
        <v>AboveG_2011-2015_65+_Persons_Newport</v>
      </c>
      <c r="B350" s="15" t="str">
        <f t="shared" si="66"/>
        <v>Newport_65+_Persons</v>
      </c>
      <c r="C350" s="15" t="s">
        <v>19</v>
      </c>
      <c r="D350" s="15" t="s">
        <v>43</v>
      </c>
      <c r="E350" s="15" t="s">
        <v>117</v>
      </c>
      <c r="F350" s="15" t="s">
        <v>77</v>
      </c>
      <c r="G350" s="63">
        <f>IFERROR(VLOOKUP($B350,'Data above guide'!$A$6:$I$61,G$1,FALSE),IFERROR(VLOOKUP($B350,'Data above guide'!$O$6:$W$33,G$1,FALSE),IFERROR(VLOOKUP($B350,'Data above guide'!$AB$6:$AJ$181,G$1,FALSE),IFERROR(VLOOKUP($B350,'Data above guide'!$AP$6:$AX$93,G$1,FALSE),IFERROR(VLOOKUP($B350,'Data above guide'!$BC$6:$BK$13,G$1,FALSE),VLOOKUP($B350,'Data above guide'!$BP$6:$BX$9,G$1,FALSE))))))*100</f>
        <v>26.824819999999999</v>
      </c>
      <c r="H350" s="63">
        <f>IFERROR(VLOOKUP($B350,'Data above guide'!$A$6:$I$61,H$1,FALSE),IFERROR(VLOOKUP($B350,'Data above guide'!$O$6:$W$33,H$1,FALSE),IFERROR(VLOOKUP($B350,'Data above guide'!$AB$6:$AJ$181,H$1,FALSE),IFERROR(VLOOKUP($B350,'Data above guide'!$AP$6:$AX$93,H$1,FALSE),IFERROR(VLOOKUP($B350,'Data above guide'!$BC$6:$BK$13,H$1,FALSE),VLOOKUP($B350,'Data above guide'!$BP$6:$BX$9,H$1,FALSE))))))*100</f>
        <v>1.7129399999999999</v>
      </c>
      <c r="I350" s="63">
        <f>IFERROR(VLOOKUP($B350,'Data above guide'!$A$6:$I$61,I$1,FALSE),IFERROR(VLOOKUP($B350,'Data above guide'!$O$6:$W$33,I$1,FALSE),IFERROR(VLOOKUP($B350,'Data above guide'!$AB$6:$AJ$181,I$1,FALSE),IFERROR(VLOOKUP($B350,'Data above guide'!$AP$6:$AX$93,I$1,FALSE),IFERROR(VLOOKUP($B350,'Data above guide'!$BC$6:$BK$13,I$1,FALSE),VLOOKUP($B350,'Data above guide'!$BP$6:$BX$9,I$1,FALSE))))))*100</f>
        <v>23.467410000000001</v>
      </c>
      <c r="J350" s="63">
        <f>IFERROR(VLOOKUP($B350,'Data above guide'!$A$6:$I$61,J$1,FALSE),IFERROR(VLOOKUP($B350,'Data above guide'!$O$6:$W$33,J$1,FALSE),IFERROR(VLOOKUP($B350,'Data above guide'!$AB$6:$AJ$181,J$1,FALSE),IFERROR(VLOOKUP($B350,'Data above guide'!$AP$6:$AX$93,J$1,FALSE),IFERROR(VLOOKUP($B350,'Data above guide'!$BC$6:$BK$13,J$1,FALSE),VLOOKUP($B350,'Data above guide'!$BP$6:$BX$9,J$1,FALSE))))))*100</f>
        <v>30.182219999999997</v>
      </c>
      <c r="K350" s="63">
        <f t="shared" si="67"/>
        <v>3.3573999999999984</v>
      </c>
      <c r="L350" s="63">
        <f t="shared" si="68"/>
        <v>3.357409999999998</v>
      </c>
      <c r="O350" s="63">
        <f>'Data above guide'!AU188*100</f>
        <v>26.824819999999999</v>
      </c>
      <c r="P350" s="63">
        <f>'Data above guide'!AV188*100</f>
        <v>1.7127600000000001</v>
      </c>
      <c r="Q350" s="63">
        <f>'Data above guide'!AW188*100</f>
        <v>23.46781</v>
      </c>
      <c r="R350" s="63">
        <f>'Data above guide'!AX188*100</f>
        <v>30.181819999999998</v>
      </c>
      <c r="S350" s="63">
        <f t="shared" si="75"/>
        <v>3.3569999999999993</v>
      </c>
      <c r="T350" s="63">
        <f t="shared" si="76"/>
        <v>3.3570099999999989</v>
      </c>
      <c r="V350" s="70">
        <f t="shared" si="69"/>
        <v>0</v>
      </c>
      <c r="W350" s="70">
        <f t="shared" si="70"/>
        <v>1.7999999999984695E-4</v>
      </c>
      <c r="X350" s="70">
        <f t="shared" si="71"/>
        <v>-3.9999999999906777E-4</v>
      </c>
      <c r="Y350" s="70">
        <f t="shared" si="72"/>
        <v>3.9999999999906777E-4</v>
      </c>
      <c r="Z350" s="70">
        <f t="shared" si="73"/>
        <v>3.9999999999906777E-4</v>
      </c>
      <c r="AA350" s="70">
        <f t="shared" si="74"/>
        <v>3.9999999999906777E-4</v>
      </c>
    </row>
    <row r="351" spans="1:27">
      <c r="A351" s="15" t="str">
        <f t="shared" si="65"/>
        <v>AboveG_2011-2015_16-24_Males_Wales</v>
      </c>
      <c r="B351" s="15" t="str">
        <f t="shared" si="66"/>
        <v>Wales_16-24_Males</v>
      </c>
      <c r="C351" s="15" t="s">
        <v>119</v>
      </c>
      <c r="D351" s="15" t="s">
        <v>48</v>
      </c>
      <c r="E351" s="15" t="s">
        <v>21</v>
      </c>
      <c r="F351" s="15" t="s">
        <v>77</v>
      </c>
      <c r="G351" s="63">
        <f>IFERROR(VLOOKUP($B351,'Data above guide'!$A$6:$I$61,G$1,FALSE),IFERROR(VLOOKUP($B351,'Data above guide'!$O$6:$W$33,G$1,FALSE),IFERROR(VLOOKUP($B351,'Data above guide'!$AB$6:$AJ$181,G$1,FALSE),IFERROR(VLOOKUP($B351,'Data above guide'!$AP$6:$AX$93,G$1,FALSE),IFERROR(VLOOKUP($B351,'Data above guide'!$BC$6:$BK$13,G$1,FALSE),VLOOKUP($B351,'Data above guide'!$BP$6:$BX$9,G$1,FALSE))))))*100</f>
        <v>39.606809999999996</v>
      </c>
      <c r="H351" s="63">
        <f>IFERROR(VLOOKUP($B351,'Data above guide'!$A$6:$I$61,H$1,FALSE),IFERROR(VLOOKUP($B351,'Data above guide'!$O$6:$W$33,H$1,FALSE),IFERROR(VLOOKUP($B351,'Data above guide'!$AB$6:$AJ$181,H$1,FALSE),IFERROR(VLOOKUP($B351,'Data above guide'!$AP$6:$AX$93,H$1,FALSE),IFERROR(VLOOKUP($B351,'Data above guide'!$BC$6:$BK$13,H$1,FALSE),VLOOKUP($B351,'Data above guide'!$BP$6:$BX$9,H$1,FALSE))))))*100</f>
        <v>1.016</v>
      </c>
      <c r="I351" s="63">
        <f>IFERROR(VLOOKUP($B351,'Data above guide'!$A$6:$I$61,I$1,FALSE),IFERROR(VLOOKUP($B351,'Data above guide'!$O$6:$W$33,I$1,FALSE),IFERROR(VLOOKUP($B351,'Data above guide'!$AB$6:$AJ$181,I$1,FALSE),IFERROR(VLOOKUP($B351,'Data above guide'!$AP$6:$AX$93,I$1,FALSE),IFERROR(VLOOKUP($B351,'Data above guide'!$BC$6:$BK$13,I$1,FALSE),VLOOKUP($B351,'Data above guide'!$BP$6:$BX$9,I$1,FALSE))))))*100</f>
        <v>37.61544</v>
      </c>
      <c r="J351" s="63">
        <f>IFERROR(VLOOKUP($B351,'Data above guide'!$A$6:$I$61,J$1,FALSE),IFERROR(VLOOKUP($B351,'Data above guide'!$O$6:$W$33,J$1,FALSE),IFERROR(VLOOKUP($B351,'Data above guide'!$AB$6:$AJ$181,J$1,FALSE),IFERROR(VLOOKUP($B351,'Data above guide'!$AP$6:$AX$93,J$1,FALSE),IFERROR(VLOOKUP($B351,'Data above guide'!$BC$6:$BK$13,J$1,FALSE),VLOOKUP($B351,'Data above guide'!$BP$6:$BX$9,J$1,FALSE))))))*100</f>
        <v>41.598179999999999</v>
      </c>
      <c r="K351" s="63">
        <f t="shared" si="67"/>
        <v>1.9913700000000034</v>
      </c>
      <c r="L351" s="63">
        <f t="shared" si="68"/>
        <v>1.9913699999999963</v>
      </c>
      <c r="O351" s="63">
        <f>'Data above guide'!BH21*100</f>
        <v>39.606809999999996</v>
      </c>
      <c r="P351" s="63">
        <f>'Data above guide'!BI21*100</f>
        <v>1.0160900000000002</v>
      </c>
      <c r="Q351" s="63">
        <f>'Data above guide'!BJ21*100</f>
        <v>37.615270000000002</v>
      </c>
      <c r="R351" s="63">
        <f>'Data above guide'!BK21*100</f>
        <v>41.59834</v>
      </c>
      <c r="S351" s="63">
        <f t="shared" ref="S351:S362" si="77">R351-O351</f>
        <v>1.9915300000000045</v>
      </c>
      <c r="T351" s="63">
        <f t="shared" ref="T351:T362" si="78">O351-Q351</f>
        <v>1.9915399999999934</v>
      </c>
      <c r="V351" s="70">
        <f t="shared" si="69"/>
        <v>0</v>
      </c>
      <c r="W351" s="70">
        <f t="shared" si="70"/>
        <v>-9.0000000000145519E-5</v>
      </c>
      <c r="X351" s="70">
        <f t="shared" si="71"/>
        <v>1.699999999971169E-4</v>
      </c>
      <c r="Y351" s="70">
        <f t="shared" si="72"/>
        <v>-1.6000000000104819E-4</v>
      </c>
      <c r="Z351" s="70">
        <f t="shared" si="73"/>
        <v>-1.6000000000104819E-4</v>
      </c>
      <c r="AA351" s="70">
        <f t="shared" si="74"/>
        <v>-1.699999999971169E-4</v>
      </c>
    </row>
    <row r="352" spans="1:27">
      <c r="A352" s="15" t="str">
        <f t="shared" si="65"/>
        <v>AboveG_2011-2015_25-44_Males_Wales</v>
      </c>
      <c r="B352" s="15" t="str">
        <f t="shared" si="66"/>
        <v>Wales_25-44_Males</v>
      </c>
      <c r="C352" s="15" t="s">
        <v>119</v>
      </c>
      <c r="D352" s="15" t="s">
        <v>49</v>
      </c>
      <c r="E352" s="15" t="s">
        <v>21</v>
      </c>
      <c r="F352" s="15" t="s">
        <v>77</v>
      </c>
      <c r="G352" s="63">
        <f>IFERROR(VLOOKUP($B352,'Data above guide'!$A$6:$I$61,G$1,FALSE),IFERROR(VLOOKUP($B352,'Data above guide'!$O$6:$W$33,G$1,FALSE),IFERROR(VLOOKUP($B352,'Data above guide'!$AB$6:$AJ$181,G$1,FALSE),IFERROR(VLOOKUP($B352,'Data above guide'!$AP$6:$AX$93,G$1,FALSE),IFERROR(VLOOKUP($B352,'Data above guide'!$BC$6:$BK$13,G$1,FALSE),VLOOKUP($B352,'Data above guide'!$BP$6:$BX$9,G$1,FALSE))))))*100</f>
        <v>51.842100000000002</v>
      </c>
      <c r="H352" s="63">
        <f>IFERROR(VLOOKUP($B352,'Data above guide'!$A$6:$I$61,H$1,FALSE),IFERROR(VLOOKUP($B352,'Data above guide'!$O$6:$W$33,H$1,FALSE),IFERROR(VLOOKUP($B352,'Data above guide'!$AB$6:$AJ$181,H$1,FALSE),IFERROR(VLOOKUP($B352,'Data above guide'!$AP$6:$AX$93,H$1,FALSE),IFERROR(VLOOKUP($B352,'Data above guide'!$BC$6:$BK$13,H$1,FALSE),VLOOKUP($B352,'Data above guide'!$BP$6:$BX$9,H$1,FALSE))))))*100</f>
        <v>0.58558999999999994</v>
      </c>
      <c r="I352" s="63">
        <f>IFERROR(VLOOKUP($B352,'Data above guide'!$A$6:$I$61,I$1,FALSE),IFERROR(VLOOKUP($B352,'Data above guide'!$O$6:$W$33,I$1,FALSE),IFERROR(VLOOKUP($B352,'Data above guide'!$AB$6:$AJ$181,I$1,FALSE),IFERROR(VLOOKUP($B352,'Data above guide'!$AP$6:$AX$93,I$1,FALSE),IFERROR(VLOOKUP($B352,'Data above guide'!$BC$6:$BK$13,I$1,FALSE),VLOOKUP($B352,'Data above guide'!$BP$6:$BX$9,I$1,FALSE))))))*100</f>
        <v>50.694320000000005</v>
      </c>
      <c r="J352" s="63">
        <f>IFERROR(VLOOKUP($B352,'Data above guide'!$A$6:$I$61,J$1,FALSE),IFERROR(VLOOKUP($B352,'Data above guide'!$O$6:$W$33,J$1,FALSE),IFERROR(VLOOKUP($B352,'Data above guide'!$AB$6:$AJ$181,J$1,FALSE),IFERROR(VLOOKUP($B352,'Data above guide'!$AP$6:$AX$93,J$1,FALSE),IFERROR(VLOOKUP($B352,'Data above guide'!$BC$6:$BK$13,J$1,FALSE),VLOOKUP($B352,'Data above guide'!$BP$6:$BX$9,J$1,FALSE))))))*100</f>
        <v>52.989869999999996</v>
      </c>
      <c r="K352" s="63">
        <f t="shared" si="67"/>
        <v>1.1477699999999942</v>
      </c>
      <c r="L352" s="63">
        <f t="shared" si="68"/>
        <v>1.1477799999999974</v>
      </c>
      <c r="O352" s="63">
        <f>'Data above guide'!BH22*100</f>
        <v>51.842100000000002</v>
      </c>
      <c r="P352" s="63">
        <f>'Data above guide'!BI22*100</f>
        <v>0.58565</v>
      </c>
      <c r="Q352" s="63">
        <f>'Data above guide'!BJ22*100</f>
        <v>50.694229999999997</v>
      </c>
      <c r="R352" s="63">
        <f>'Data above guide'!BK22*100</f>
        <v>52.98997</v>
      </c>
      <c r="S352" s="63">
        <f t="shared" si="77"/>
        <v>1.1478699999999975</v>
      </c>
      <c r="T352" s="63">
        <f t="shared" si="78"/>
        <v>1.1478700000000046</v>
      </c>
      <c r="V352" s="70">
        <f t="shared" si="69"/>
        <v>0</v>
      </c>
      <c r="W352" s="70">
        <f t="shared" si="70"/>
        <v>-6.0000000000060005E-5</v>
      </c>
      <c r="X352" s="70">
        <f t="shared" si="71"/>
        <v>9.0000000007250947E-5</v>
      </c>
      <c r="Y352" s="70">
        <f t="shared" si="72"/>
        <v>-1.0000000000331966E-4</v>
      </c>
      <c r="Z352" s="70">
        <f t="shared" si="73"/>
        <v>-1.0000000000331966E-4</v>
      </c>
      <c r="AA352" s="70">
        <f t="shared" si="74"/>
        <v>-9.0000000007250947E-5</v>
      </c>
    </row>
    <row r="353" spans="1:27">
      <c r="A353" s="15" t="str">
        <f t="shared" si="65"/>
        <v>AboveG_2011-2015_45-64_Males_Wales</v>
      </c>
      <c r="B353" s="15" t="str">
        <f t="shared" si="66"/>
        <v>Wales_45-64_Males</v>
      </c>
      <c r="C353" s="15" t="s">
        <v>119</v>
      </c>
      <c r="D353" s="15" t="s">
        <v>50</v>
      </c>
      <c r="E353" s="15" t="s">
        <v>21</v>
      </c>
      <c r="F353" s="15" t="s">
        <v>77</v>
      </c>
      <c r="G353" s="63">
        <f>IFERROR(VLOOKUP($B353,'Data above guide'!$A$6:$I$61,G$1,FALSE),IFERROR(VLOOKUP($B353,'Data above guide'!$O$6:$W$33,G$1,FALSE),IFERROR(VLOOKUP($B353,'Data above guide'!$AB$6:$AJ$181,G$1,FALSE),IFERROR(VLOOKUP($B353,'Data above guide'!$AP$6:$AX$93,G$1,FALSE),IFERROR(VLOOKUP($B353,'Data above guide'!$BC$6:$BK$13,G$1,FALSE),VLOOKUP($B353,'Data above guide'!$BP$6:$BX$9,G$1,FALSE))))))*100</f>
        <v>55.330409999999993</v>
      </c>
      <c r="H353" s="63">
        <f>IFERROR(VLOOKUP($B353,'Data above guide'!$A$6:$I$61,H$1,FALSE),IFERROR(VLOOKUP($B353,'Data above guide'!$O$6:$W$33,H$1,FALSE),IFERROR(VLOOKUP($B353,'Data above guide'!$AB$6:$AJ$181,H$1,FALSE),IFERROR(VLOOKUP($B353,'Data above guide'!$AP$6:$AX$93,H$1,FALSE),IFERROR(VLOOKUP($B353,'Data above guide'!$BC$6:$BK$13,H$1,FALSE),VLOOKUP($B353,'Data above guide'!$BP$6:$BX$9,H$1,FALSE))))))*100</f>
        <v>0.48837000000000003</v>
      </c>
      <c r="I353" s="63">
        <f>IFERROR(VLOOKUP($B353,'Data above guide'!$A$6:$I$61,I$1,FALSE),IFERROR(VLOOKUP($B353,'Data above guide'!$O$6:$W$33,I$1,FALSE),IFERROR(VLOOKUP($B353,'Data above guide'!$AB$6:$AJ$181,I$1,FALSE),IFERROR(VLOOKUP($B353,'Data above guide'!$AP$6:$AX$93,I$1,FALSE),IFERROR(VLOOKUP($B353,'Data above guide'!$BC$6:$BK$13,I$1,FALSE),VLOOKUP($B353,'Data above guide'!$BP$6:$BX$9,I$1,FALSE))))))*100</f>
        <v>54.373190000000008</v>
      </c>
      <c r="J353" s="63">
        <f>IFERROR(VLOOKUP($B353,'Data above guide'!$A$6:$I$61,J$1,FALSE),IFERROR(VLOOKUP($B353,'Data above guide'!$O$6:$W$33,J$1,FALSE),IFERROR(VLOOKUP($B353,'Data above guide'!$AB$6:$AJ$181,J$1,FALSE),IFERROR(VLOOKUP($B353,'Data above guide'!$AP$6:$AX$93,J$1,FALSE),IFERROR(VLOOKUP($B353,'Data above guide'!$BC$6:$BK$13,J$1,FALSE),VLOOKUP($B353,'Data above guide'!$BP$6:$BX$9,J$1,FALSE))))))*100</f>
        <v>56.28763</v>
      </c>
      <c r="K353" s="63">
        <f t="shared" si="67"/>
        <v>0.95722000000000662</v>
      </c>
      <c r="L353" s="63">
        <f t="shared" si="68"/>
        <v>0.9572199999999853</v>
      </c>
      <c r="O353" s="63">
        <f>'Data above guide'!BH23*100</f>
        <v>55.330409999999993</v>
      </c>
      <c r="P353" s="63">
        <f>'Data above guide'!BI23*100</f>
        <v>0.48849999999999993</v>
      </c>
      <c r="Q353" s="63">
        <f>'Data above guide'!BJ23*100</f>
        <v>54.372960000000006</v>
      </c>
      <c r="R353" s="63">
        <f>'Data above guide'!BK23*100</f>
        <v>56.287869999999998</v>
      </c>
      <c r="S353" s="63">
        <f t="shared" si="77"/>
        <v>0.95746000000000464</v>
      </c>
      <c r="T353" s="63">
        <f t="shared" si="78"/>
        <v>0.95744999999998726</v>
      </c>
      <c r="V353" s="70">
        <f t="shared" si="69"/>
        <v>0</v>
      </c>
      <c r="W353" s="70">
        <f t="shared" si="70"/>
        <v>-1.2999999999990797E-4</v>
      </c>
      <c r="X353" s="70">
        <f t="shared" si="71"/>
        <v>2.3000000000195087E-4</v>
      </c>
      <c r="Y353" s="70">
        <f t="shared" si="72"/>
        <v>-2.3999999999801958E-4</v>
      </c>
      <c r="Z353" s="70">
        <f t="shared" si="73"/>
        <v>-2.3999999999801958E-4</v>
      </c>
      <c r="AA353" s="70">
        <f t="shared" si="74"/>
        <v>-2.3000000000195087E-4</v>
      </c>
    </row>
    <row r="354" spans="1:27">
      <c r="A354" s="15" t="str">
        <f t="shared" si="65"/>
        <v>AboveG_2011-2015_65+_Males_Wales</v>
      </c>
      <c r="B354" s="15" t="str">
        <f t="shared" si="66"/>
        <v>Wales_65+_Males</v>
      </c>
      <c r="C354" s="15" t="s">
        <v>119</v>
      </c>
      <c r="D354" s="15" t="s">
        <v>43</v>
      </c>
      <c r="E354" s="15" t="s">
        <v>21</v>
      </c>
      <c r="F354" s="15" t="s">
        <v>77</v>
      </c>
      <c r="G354" s="63">
        <f>IFERROR(VLOOKUP($B354,'Data above guide'!$A$6:$I$61,G$1,FALSE),IFERROR(VLOOKUP($B354,'Data above guide'!$O$6:$W$33,G$1,FALSE),IFERROR(VLOOKUP($B354,'Data above guide'!$AB$6:$AJ$181,G$1,FALSE),IFERROR(VLOOKUP($B354,'Data above guide'!$AP$6:$AX$93,G$1,FALSE),IFERROR(VLOOKUP($B354,'Data above guide'!$BC$6:$BK$13,G$1,FALSE),VLOOKUP($B354,'Data above guide'!$BP$6:$BX$9,G$1,FALSE))))))*100</f>
        <v>35.100360000000002</v>
      </c>
      <c r="H354" s="63">
        <f>IFERROR(VLOOKUP($B354,'Data above guide'!$A$6:$I$61,H$1,FALSE),IFERROR(VLOOKUP($B354,'Data above guide'!$O$6:$W$33,H$1,FALSE),IFERROR(VLOOKUP($B354,'Data above guide'!$AB$6:$AJ$181,H$1,FALSE),IFERROR(VLOOKUP($B354,'Data above guide'!$AP$6:$AX$93,H$1,FALSE),IFERROR(VLOOKUP($B354,'Data above guide'!$BC$6:$BK$13,H$1,FALSE),VLOOKUP($B354,'Data above guide'!$BP$6:$BX$9,H$1,FALSE))))))*100</f>
        <v>0.52015</v>
      </c>
      <c r="I354" s="63">
        <f>IFERROR(VLOOKUP($B354,'Data above guide'!$A$6:$I$61,I$1,FALSE),IFERROR(VLOOKUP($B354,'Data above guide'!$O$6:$W$33,I$1,FALSE),IFERROR(VLOOKUP($B354,'Data above guide'!$AB$6:$AJ$181,I$1,FALSE),IFERROR(VLOOKUP($B354,'Data above guide'!$AP$6:$AX$93,I$1,FALSE),IFERROR(VLOOKUP($B354,'Data above guide'!$BC$6:$BK$13,I$1,FALSE),VLOOKUP($B354,'Data above guide'!$BP$6:$BX$9,I$1,FALSE))))))*100</f>
        <v>34.080849999999998</v>
      </c>
      <c r="J354" s="63">
        <f>IFERROR(VLOOKUP($B354,'Data above guide'!$A$6:$I$61,J$1,FALSE),IFERROR(VLOOKUP($B354,'Data above guide'!$O$6:$W$33,J$1,FALSE),IFERROR(VLOOKUP($B354,'Data above guide'!$AB$6:$AJ$181,J$1,FALSE),IFERROR(VLOOKUP($B354,'Data above guide'!$AP$6:$AX$93,J$1,FALSE),IFERROR(VLOOKUP($B354,'Data above guide'!$BC$6:$BK$13,J$1,FALSE),VLOOKUP($B354,'Data above guide'!$BP$6:$BX$9,J$1,FALSE))))))*100</f>
        <v>36.119859999999996</v>
      </c>
      <c r="K354" s="63">
        <f t="shared" si="67"/>
        <v>1.0194999999999936</v>
      </c>
      <c r="L354" s="63">
        <f t="shared" si="68"/>
        <v>1.0195100000000039</v>
      </c>
      <c r="O354" s="63">
        <f>'Data above guide'!BH24*100</f>
        <v>35.100360000000002</v>
      </c>
      <c r="P354" s="63">
        <f>'Data above guide'!BI24*100</f>
        <v>0.5202</v>
      </c>
      <c r="Q354" s="63">
        <f>'Data above guide'!BJ24*100</f>
        <v>34.080759999999998</v>
      </c>
      <c r="R354" s="63">
        <f>'Data above guide'!BK24*100</f>
        <v>36.119959999999999</v>
      </c>
      <c r="S354" s="63">
        <f t="shared" si="77"/>
        <v>1.019599999999997</v>
      </c>
      <c r="T354" s="63">
        <f t="shared" si="78"/>
        <v>1.0196000000000041</v>
      </c>
      <c r="V354" s="70">
        <f t="shared" si="69"/>
        <v>0</v>
      </c>
      <c r="W354" s="70">
        <f t="shared" si="70"/>
        <v>-4.9999999999994493E-5</v>
      </c>
      <c r="X354" s="70">
        <f t="shared" si="71"/>
        <v>9.0000000000145519E-5</v>
      </c>
      <c r="Y354" s="70">
        <f t="shared" si="72"/>
        <v>-1.0000000000331966E-4</v>
      </c>
      <c r="Z354" s="70">
        <f t="shared" si="73"/>
        <v>-1.0000000000331966E-4</v>
      </c>
      <c r="AA354" s="70">
        <f t="shared" si="74"/>
        <v>-9.0000000000145519E-5</v>
      </c>
    </row>
    <row r="355" spans="1:27">
      <c r="A355" s="15" t="str">
        <f t="shared" si="65"/>
        <v>AboveG_2011-2015_16-24_Females_Wales</v>
      </c>
      <c r="B355" s="15" t="str">
        <f t="shared" si="66"/>
        <v>Wales_16-24_Females</v>
      </c>
      <c r="C355" s="15" t="s">
        <v>119</v>
      </c>
      <c r="D355" s="15" t="s">
        <v>48</v>
      </c>
      <c r="E355" s="15" t="s">
        <v>120</v>
      </c>
      <c r="F355" s="15" t="s">
        <v>77</v>
      </c>
      <c r="G355" s="63">
        <f>IFERROR(VLOOKUP($B355,'Data above guide'!$A$6:$I$61,G$1,FALSE),IFERROR(VLOOKUP($B355,'Data above guide'!$O$6:$W$33,G$1,FALSE),IFERROR(VLOOKUP($B355,'Data above guide'!$AB$6:$AJ$181,G$1,FALSE),IFERROR(VLOOKUP($B355,'Data above guide'!$AP$6:$AX$93,G$1,FALSE),IFERROR(VLOOKUP($B355,'Data above guide'!$BC$6:$BK$13,G$1,FALSE),VLOOKUP($B355,'Data above guide'!$BP$6:$BX$9,G$1,FALSE))))))*100</f>
        <v>36.128149999999998</v>
      </c>
      <c r="H355" s="63">
        <f>IFERROR(VLOOKUP($B355,'Data above guide'!$A$6:$I$61,H$1,FALSE),IFERROR(VLOOKUP($B355,'Data above guide'!$O$6:$W$33,H$1,FALSE),IFERROR(VLOOKUP($B355,'Data above guide'!$AB$6:$AJ$181,H$1,FALSE),IFERROR(VLOOKUP($B355,'Data above guide'!$AP$6:$AX$93,H$1,FALSE),IFERROR(VLOOKUP($B355,'Data above guide'!$BC$6:$BK$13,H$1,FALSE),VLOOKUP($B355,'Data above guide'!$BP$6:$BX$9,H$1,FALSE))))))*100</f>
        <v>0.90107000000000004</v>
      </c>
      <c r="I355" s="63">
        <f>IFERROR(VLOOKUP($B355,'Data above guide'!$A$6:$I$61,I$1,FALSE),IFERROR(VLOOKUP($B355,'Data above guide'!$O$6:$W$33,I$1,FALSE),IFERROR(VLOOKUP($B355,'Data above guide'!$AB$6:$AJ$181,I$1,FALSE),IFERROR(VLOOKUP($B355,'Data above guide'!$AP$6:$AX$93,I$1,FALSE),IFERROR(VLOOKUP($B355,'Data above guide'!$BC$6:$BK$13,I$1,FALSE),VLOOKUP($B355,'Data above guide'!$BP$6:$BX$9,I$1,FALSE))))))*100</f>
        <v>34.362029999999997</v>
      </c>
      <c r="J355" s="63">
        <f>IFERROR(VLOOKUP($B355,'Data above guide'!$A$6:$I$61,J$1,FALSE),IFERROR(VLOOKUP($B355,'Data above guide'!$O$6:$W$33,J$1,FALSE),IFERROR(VLOOKUP($B355,'Data above guide'!$AB$6:$AJ$181,J$1,FALSE),IFERROR(VLOOKUP($B355,'Data above guide'!$AP$6:$AX$93,J$1,FALSE),IFERROR(VLOOKUP($B355,'Data above guide'!$BC$6:$BK$13,J$1,FALSE),VLOOKUP($B355,'Data above guide'!$BP$6:$BX$9,J$1,FALSE))))))*100</f>
        <v>37.894269999999999</v>
      </c>
      <c r="K355" s="63">
        <f t="shared" si="67"/>
        <v>1.7661200000000008</v>
      </c>
      <c r="L355" s="63">
        <f t="shared" si="68"/>
        <v>1.7661200000000008</v>
      </c>
      <c r="O355" s="63">
        <f>'Data above guide'!BH25*100</f>
        <v>36.128149999999998</v>
      </c>
      <c r="P355" s="63">
        <f>'Data above guide'!BI25*100</f>
        <v>0.90118000000000009</v>
      </c>
      <c r="Q355" s="63">
        <f>'Data above guide'!BJ25*100</f>
        <v>34.361849999999997</v>
      </c>
      <c r="R355" s="63">
        <f>'Data above guide'!BK25*100</f>
        <v>37.894460000000002</v>
      </c>
      <c r="S355" s="63">
        <f t="shared" si="77"/>
        <v>1.7663100000000043</v>
      </c>
      <c r="T355" s="63">
        <f t="shared" si="78"/>
        <v>1.7663000000000011</v>
      </c>
      <c r="V355" s="70">
        <f t="shared" si="69"/>
        <v>0</v>
      </c>
      <c r="W355" s="70">
        <f t="shared" si="70"/>
        <v>-1.100000000000545E-4</v>
      </c>
      <c r="X355" s="70">
        <f t="shared" si="71"/>
        <v>1.8000000000029104E-4</v>
      </c>
      <c r="Y355" s="70">
        <f t="shared" si="72"/>
        <v>-1.9000000000346517E-4</v>
      </c>
      <c r="Z355" s="70">
        <f t="shared" si="73"/>
        <v>-1.9000000000346517E-4</v>
      </c>
      <c r="AA355" s="70">
        <f t="shared" si="74"/>
        <v>-1.8000000000029104E-4</v>
      </c>
    </row>
    <row r="356" spans="1:27">
      <c r="A356" s="15" t="str">
        <f t="shared" si="65"/>
        <v>AboveG_2011-2015_25-44_Females_Wales</v>
      </c>
      <c r="B356" s="15" t="str">
        <f t="shared" si="66"/>
        <v>Wales_25-44_Females</v>
      </c>
      <c r="C356" s="15" t="s">
        <v>119</v>
      </c>
      <c r="D356" s="15" t="s">
        <v>49</v>
      </c>
      <c r="E356" s="15" t="s">
        <v>120</v>
      </c>
      <c r="F356" s="15" t="s">
        <v>77</v>
      </c>
      <c r="G356" s="63">
        <f>IFERROR(VLOOKUP($B356,'Data above guide'!$A$6:$I$61,G$1,FALSE),IFERROR(VLOOKUP($B356,'Data above guide'!$O$6:$W$33,G$1,FALSE),IFERROR(VLOOKUP($B356,'Data above guide'!$AB$6:$AJ$181,G$1,FALSE),IFERROR(VLOOKUP($B356,'Data above guide'!$AP$6:$AX$93,G$1,FALSE),IFERROR(VLOOKUP($B356,'Data above guide'!$BC$6:$BK$13,G$1,FALSE),VLOOKUP($B356,'Data above guide'!$BP$6:$BX$9,G$1,FALSE))))))*100</f>
        <v>43.375810000000001</v>
      </c>
      <c r="H356" s="63">
        <f>IFERROR(VLOOKUP($B356,'Data above guide'!$A$6:$I$61,H$1,FALSE),IFERROR(VLOOKUP($B356,'Data above guide'!$O$6:$W$33,H$1,FALSE),IFERROR(VLOOKUP($B356,'Data above guide'!$AB$6:$AJ$181,H$1,FALSE),IFERROR(VLOOKUP($B356,'Data above guide'!$AP$6:$AX$93,H$1,FALSE),IFERROR(VLOOKUP($B356,'Data above guide'!$BC$6:$BK$13,H$1,FALSE),VLOOKUP($B356,'Data above guide'!$BP$6:$BX$9,H$1,FALSE))))))*100</f>
        <v>0.51446999999999998</v>
      </c>
      <c r="I356" s="63">
        <f>IFERROR(VLOOKUP($B356,'Data above guide'!$A$6:$I$61,I$1,FALSE),IFERROR(VLOOKUP($B356,'Data above guide'!$O$6:$W$33,I$1,FALSE),IFERROR(VLOOKUP($B356,'Data above guide'!$AB$6:$AJ$181,I$1,FALSE),IFERROR(VLOOKUP($B356,'Data above guide'!$AP$6:$AX$93,I$1,FALSE),IFERROR(VLOOKUP($B356,'Data above guide'!$BC$6:$BK$13,I$1,FALSE),VLOOKUP($B356,'Data above guide'!$BP$6:$BX$9,I$1,FALSE))))))*100</f>
        <v>42.367429999999999</v>
      </c>
      <c r="J356" s="63">
        <f>IFERROR(VLOOKUP($B356,'Data above guide'!$A$6:$I$61,J$1,FALSE),IFERROR(VLOOKUP($B356,'Data above guide'!$O$6:$W$33,J$1,FALSE),IFERROR(VLOOKUP($B356,'Data above guide'!$AB$6:$AJ$181,J$1,FALSE),IFERROR(VLOOKUP($B356,'Data above guide'!$AP$6:$AX$93,J$1,FALSE),IFERROR(VLOOKUP($B356,'Data above guide'!$BC$6:$BK$13,J$1,FALSE),VLOOKUP($B356,'Data above guide'!$BP$6:$BX$9,J$1,FALSE))))))*100</f>
        <v>44.384190000000004</v>
      </c>
      <c r="K356" s="63">
        <f t="shared" si="67"/>
        <v>1.0083800000000025</v>
      </c>
      <c r="L356" s="63">
        <f t="shared" si="68"/>
        <v>1.0083800000000025</v>
      </c>
      <c r="O356" s="63">
        <f>'Data above guide'!BH26*100</f>
        <v>43.375810000000001</v>
      </c>
      <c r="P356" s="63">
        <f>'Data above guide'!BI26*100</f>
        <v>0.51449</v>
      </c>
      <c r="Q356" s="63">
        <f>'Data above guide'!BJ26*100</f>
        <v>42.36741</v>
      </c>
      <c r="R356" s="63">
        <f>'Data above guide'!BK26*100</f>
        <v>44.384210000000003</v>
      </c>
      <c r="S356" s="63">
        <f t="shared" si="77"/>
        <v>1.0084000000000017</v>
      </c>
      <c r="T356" s="63">
        <f t="shared" si="78"/>
        <v>1.0084000000000017</v>
      </c>
      <c r="V356" s="70">
        <f t="shared" si="69"/>
        <v>0</v>
      </c>
      <c r="W356" s="70">
        <f t="shared" si="70"/>
        <v>-2.0000000000020002E-5</v>
      </c>
      <c r="X356" s="70">
        <f t="shared" si="71"/>
        <v>1.9999999999242846E-5</v>
      </c>
      <c r="Y356" s="70">
        <f t="shared" si="72"/>
        <v>-1.9999999999242846E-5</v>
      </c>
      <c r="Z356" s="70">
        <f t="shared" si="73"/>
        <v>-1.9999999999242846E-5</v>
      </c>
      <c r="AA356" s="70">
        <f t="shared" si="74"/>
        <v>-1.9999999999242846E-5</v>
      </c>
    </row>
    <row r="357" spans="1:27">
      <c r="A357" s="15" t="str">
        <f t="shared" si="65"/>
        <v>AboveG_2011-2015_45-64_Females_Wales</v>
      </c>
      <c r="B357" s="15" t="str">
        <f t="shared" si="66"/>
        <v>Wales_45-64_Females</v>
      </c>
      <c r="C357" s="15" t="s">
        <v>119</v>
      </c>
      <c r="D357" s="15" t="s">
        <v>50</v>
      </c>
      <c r="E357" s="15" t="s">
        <v>120</v>
      </c>
      <c r="F357" s="15" t="s">
        <v>77</v>
      </c>
      <c r="G357" s="63">
        <f>IFERROR(VLOOKUP($B357,'Data above guide'!$A$6:$I$61,G$1,FALSE),IFERROR(VLOOKUP($B357,'Data above guide'!$O$6:$W$33,G$1,FALSE),IFERROR(VLOOKUP($B357,'Data above guide'!$AB$6:$AJ$181,G$1,FALSE),IFERROR(VLOOKUP($B357,'Data above guide'!$AP$6:$AX$93,G$1,FALSE),IFERROR(VLOOKUP($B357,'Data above guide'!$BC$6:$BK$13,G$1,FALSE),VLOOKUP($B357,'Data above guide'!$BP$6:$BX$9,G$1,FALSE))))))*100</f>
        <v>42.430370000000003</v>
      </c>
      <c r="H357" s="63">
        <f>IFERROR(VLOOKUP($B357,'Data above guide'!$A$6:$I$61,H$1,FALSE),IFERROR(VLOOKUP($B357,'Data above guide'!$O$6:$W$33,H$1,FALSE),IFERROR(VLOOKUP($B357,'Data above guide'!$AB$6:$AJ$181,H$1,FALSE),IFERROR(VLOOKUP($B357,'Data above guide'!$AP$6:$AX$93,H$1,FALSE),IFERROR(VLOOKUP($B357,'Data above guide'!$BC$6:$BK$13,H$1,FALSE),VLOOKUP($B357,'Data above guide'!$BP$6:$BX$9,H$1,FALSE))))))*100</f>
        <v>0.45592000000000005</v>
      </c>
      <c r="I357" s="63">
        <f>IFERROR(VLOOKUP($B357,'Data above guide'!$A$6:$I$61,I$1,FALSE),IFERROR(VLOOKUP($B357,'Data above guide'!$O$6:$W$33,I$1,FALSE),IFERROR(VLOOKUP($B357,'Data above guide'!$AB$6:$AJ$181,I$1,FALSE),IFERROR(VLOOKUP($B357,'Data above guide'!$AP$6:$AX$93,I$1,FALSE),IFERROR(VLOOKUP($B357,'Data above guide'!$BC$6:$BK$13,I$1,FALSE),VLOOKUP($B357,'Data above guide'!$BP$6:$BX$9,I$1,FALSE))))))*100</f>
        <v>41.536749999999998</v>
      </c>
      <c r="J357" s="63">
        <f>IFERROR(VLOOKUP($B357,'Data above guide'!$A$6:$I$61,J$1,FALSE),IFERROR(VLOOKUP($B357,'Data above guide'!$O$6:$W$33,J$1,FALSE),IFERROR(VLOOKUP($B357,'Data above guide'!$AB$6:$AJ$181,J$1,FALSE),IFERROR(VLOOKUP($B357,'Data above guide'!$AP$6:$AX$93,J$1,FALSE),IFERROR(VLOOKUP($B357,'Data above guide'!$BC$6:$BK$13,J$1,FALSE),VLOOKUP($B357,'Data above guide'!$BP$6:$BX$9,J$1,FALSE))))))*100</f>
        <v>43.323990000000002</v>
      </c>
      <c r="K357" s="63">
        <f t="shared" si="67"/>
        <v>0.89361999999999853</v>
      </c>
      <c r="L357" s="63">
        <f t="shared" si="68"/>
        <v>0.89362000000000563</v>
      </c>
      <c r="O357" s="63">
        <f>'Data above guide'!BH27*100</f>
        <v>42.430370000000003</v>
      </c>
      <c r="P357" s="63">
        <f>'Data above guide'!BI27*100</f>
        <v>0.45596999999999999</v>
      </c>
      <c r="Q357" s="63">
        <f>'Data above guide'!BJ27*100</f>
        <v>41.536659999999998</v>
      </c>
      <c r="R357" s="63">
        <f>'Data above guide'!BK27*100</f>
        <v>43.324079999999995</v>
      </c>
      <c r="S357" s="63">
        <f t="shared" si="77"/>
        <v>0.89370999999999157</v>
      </c>
      <c r="T357" s="63">
        <f t="shared" si="78"/>
        <v>0.89371000000000578</v>
      </c>
      <c r="V357" s="70">
        <f t="shared" si="69"/>
        <v>0</v>
      </c>
      <c r="W357" s="70">
        <f t="shared" si="70"/>
        <v>-4.9999999999938982E-5</v>
      </c>
      <c r="X357" s="70">
        <f t="shared" si="71"/>
        <v>9.0000000000145519E-5</v>
      </c>
      <c r="Y357" s="70">
        <f t="shared" si="72"/>
        <v>-8.9999999993040092E-5</v>
      </c>
      <c r="Z357" s="70">
        <f t="shared" si="73"/>
        <v>-8.9999999993040092E-5</v>
      </c>
      <c r="AA357" s="70">
        <f t="shared" si="74"/>
        <v>-9.0000000000145519E-5</v>
      </c>
    </row>
    <row r="358" spans="1:27">
      <c r="A358" s="15" t="str">
        <f t="shared" si="65"/>
        <v>AboveG_2011-2015_65+_Females_Wales</v>
      </c>
      <c r="B358" s="15" t="str">
        <f t="shared" si="66"/>
        <v>Wales_65+_Females</v>
      </c>
      <c r="C358" s="15" t="s">
        <v>119</v>
      </c>
      <c r="D358" s="15" t="s">
        <v>43</v>
      </c>
      <c r="E358" s="15" t="s">
        <v>120</v>
      </c>
      <c r="F358" s="15" t="s">
        <v>77</v>
      </c>
      <c r="G358" s="63">
        <f>IFERROR(VLOOKUP($B358,'Data above guide'!$A$6:$I$61,G$1,FALSE),IFERROR(VLOOKUP($B358,'Data above guide'!$O$6:$W$33,G$1,FALSE),IFERROR(VLOOKUP($B358,'Data above guide'!$AB$6:$AJ$181,G$1,FALSE),IFERROR(VLOOKUP($B358,'Data above guide'!$AP$6:$AX$93,G$1,FALSE),IFERROR(VLOOKUP($B358,'Data above guide'!$BC$6:$BK$13,G$1,FALSE),VLOOKUP($B358,'Data above guide'!$BP$6:$BX$9,G$1,FALSE))))))*100</f>
        <v>17.701090000000001</v>
      </c>
      <c r="H358" s="63">
        <f>IFERROR(VLOOKUP($B358,'Data above guide'!$A$6:$I$61,H$1,FALSE),IFERROR(VLOOKUP($B358,'Data above guide'!$O$6:$W$33,H$1,FALSE),IFERROR(VLOOKUP($B358,'Data above guide'!$AB$6:$AJ$181,H$1,FALSE),IFERROR(VLOOKUP($B358,'Data above guide'!$AP$6:$AX$93,H$1,FALSE),IFERROR(VLOOKUP($B358,'Data above guide'!$BC$6:$BK$13,H$1,FALSE),VLOOKUP($B358,'Data above guide'!$BP$6:$BX$9,H$1,FALSE))))))*100</f>
        <v>0.38219999999999998</v>
      </c>
      <c r="I358" s="63">
        <f>IFERROR(VLOOKUP($B358,'Data above guide'!$A$6:$I$61,I$1,FALSE),IFERROR(VLOOKUP($B358,'Data above guide'!$O$6:$W$33,I$1,FALSE),IFERROR(VLOOKUP($B358,'Data above guide'!$AB$6:$AJ$181,I$1,FALSE),IFERROR(VLOOKUP($B358,'Data above guide'!$AP$6:$AX$93,I$1,FALSE),IFERROR(VLOOKUP($B358,'Data above guide'!$BC$6:$BK$13,I$1,FALSE),VLOOKUP($B358,'Data above guide'!$BP$6:$BX$9,I$1,FALSE))))))*100</f>
        <v>16.951979999999999</v>
      </c>
      <c r="J358" s="63">
        <f>IFERROR(VLOOKUP($B358,'Data above guide'!$A$6:$I$61,J$1,FALSE),IFERROR(VLOOKUP($B358,'Data above guide'!$O$6:$W$33,J$1,FALSE),IFERROR(VLOOKUP($B358,'Data above guide'!$AB$6:$AJ$181,J$1,FALSE),IFERROR(VLOOKUP($B358,'Data above guide'!$AP$6:$AX$93,J$1,FALSE),IFERROR(VLOOKUP($B358,'Data above guide'!$BC$6:$BK$13,J$1,FALSE),VLOOKUP($B358,'Data above guide'!$BP$6:$BX$9,J$1,FALSE))))))*100</f>
        <v>18.450199999999999</v>
      </c>
      <c r="K358" s="63">
        <f t="shared" si="67"/>
        <v>0.74910999999999817</v>
      </c>
      <c r="L358" s="63">
        <f t="shared" si="68"/>
        <v>0.74911000000000172</v>
      </c>
      <c r="O358" s="63">
        <f>'Data above guide'!BH28*100</f>
        <v>17.701090000000001</v>
      </c>
      <c r="P358" s="63">
        <f>'Data above guide'!BI28*100</f>
        <v>0.38222</v>
      </c>
      <c r="Q358" s="63">
        <f>'Data above guide'!BJ28*100</f>
        <v>16.95194</v>
      </c>
      <c r="R358" s="63">
        <f>'Data above guide'!BK28*100</f>
        <v>18.45025</v>
      </c>
      <c r="S358" s="63">
        <f t="shared" si="77"/>
        <v>0.74915999999999983</v>
      </c>
      <c r="T358" s="63">
        <f t="shared" si="78"/>
        <v>0.7491500000000002</v>
      </c>
      <c r="V358" s="70">
        <f t="shared" si="69"/>
        <v>0</v>
      </c>
      <c r="W358" s="70">
        <f t="shared" si="70"/>
        <v>-2.0000000000020002E-5</v>
      </c>
      <c r="X358" s="70">
        <f t="shared" si="71"/>
        <v>3.9999999998485691E-5</v>
      </c>
      <c r="Y358" s="70">
        <f t="shared" si="72"/>
        <v>-5.0000000001659828E-5</v>
      </c>
      <c r="Z358" s="70">
        <f t="shared" si="73"/>
        <v>-5.0000000001659828E-5</v>
      </c>
      <c r="AA358" s="70">
        <f t="shared" si="74"/>
        <v>-3.9999999998485691E-5</v>
      </c>
    </row>
    <row r="359" spans="1:27">
      <c r="A359" s="15" t="str">
        <f t="shared" si="65"/>
        <v>AboveG_2011-2015_16-24_Persons_Wales</v>
      </c>
      <c r="B359" s="15" t="str">
        <f t="shared" si="66"/>
        <v>Wales_16-24_Persons</v>
      </c>
      <c r="C359" s="15" t="s">
        <v>119</v>
      </c>
      <c r="D359" s="15" t="s">
        <v>48</v>
      </c>
      <c r="E359" s="15" t="s">
        <v>117</v>
      </c>
      <c r="F359" s="15" t="s">
        <v>77</v>
      </c>
      <c r="G359" s="63">
        <f>IFERROR(VLOOKUP($B359,'Data above guide'!$A$6:$I$61,G$1,FALSE),IFERROR(VLOOKUP($B359,'Data above guide'!$O$6:$W$33,G$1,FALSE),IFERROR(VLOOKUP($B359,'Data above guide'!$AB$6:$AJ$181,G$1,FALSE),IFERROR(VLOOKUP($B359,'Data above guide'!$AP$6:$AX$93,G$1,FALSE),IFERROR(VLOOKUP($B359,'Data above guide'!$BC$6:$BK$13,G$1,FALSE),VLOOKUP($B359,'Data above guide'!$BP$6:$BX$9,G$1,FALSE))))))*100</f>
        <v>37.916559999999997</v>
      </c>
      <c r="H359" s="63">
        <f>IFERROR(VLOOKUP($B359,'Data above guide'!$A$6:$I$61,H$1,FALSE),IFERROR(VLOOKUP($B359,'Data above guide'!$O$6:$W$33,H$1,FALSE),IFERROR(VLOOKUP($B359,'Data above guide'!$AB$6:$AJ$181,H$1,FALSE),IFERROR(VLOOKUP($B359,'Data above guide'!$AP$6:$AX$93,H$1,FALSE),IFERROR(VLOOKUP($B359,'Data above guide'!$BC$6:$BK$13,H$1,FALSE),VLOOKUP($B359,'Data above guide'!$BP$6:$BX$9,H$1,FALSE))))))*100</f>
        <v>0.73610000000000009</v>
      </c>
      <c r="I359" s="63">
        <f>IFERROR(VLOOKUP($B359,'Data above guide'!$A$6:$I$61,I$1,FALSE),IFERROR(VLOOKUP($B359,'Data above guide'!$O$6:$W$33,I$1,FALSE),IFERROR(VLOOKUP($B359,'Data above guide'!$AB$6:$AJ$181,I$1,FALSE),IFERROR(VLOOKUP($B359,'Data above guide'!$AP$6:$AX$93,I$1,FALSE),IFERROR(VLOOKUP($B359,'Data above guide'!$BC$6:$BK$13,I$1,FALSE),VLOOKUP($B359,'Data above guide'!$BP$6:$BX$9,I$1,FALSE))))))*100</f>
        <v>36.473779999999998</v>
      </c>
      <c r="J359" s="63">
        <f>IFERROR(VLOOKUP($B359,'Data above guide'!$A$6:$I$61,J$1,FALSE),IFERROR(VLOOKUP($B359,'Data above guide'!$O$6:$W$33,J$1,FALSE),IFERROR(VLOOKUP($B359,'Data above guide'!$AB$6:$AJ$181,J$1,FALSE),IFERROR(VLOOKUP($B359,'Data above guide'!$AP$6:$AX$93,J$1,FALSE),IFERROR(VLOOKUP($B359,'Data above guide'!$BC$6:$BK$13,J$1,FALSE),VLOOKUP($B359,'Data above guide'!$BP$6:$BX$9,J$1,FALSE))))))*100</f>
        <v>39.35933</v>
      </c>
      <c r="K359" s="63">
        <f t="shared" si="67"/>
        <v>1.442770000000003</v>
      </c>
      <c r="L359" s="63">
        <f t="shared" si="68"/>
        <v>1.4427799999999991</v>
      </c>
      <c r="O359" s="63">
        <f>'Data above guide'!BU17*100</f>
        <v>37.916559999999997</v>
      </c>
      <c r="P359" s="63">
        <f>'Data above guide'!BV17*100</f>
        <v>0.73621999999999999</v>
      </c>
      <c r="Q359" s="63">
        <f>'Data above guide'!BW17*100</f>
        <v>36.473559999999999</v>
      </c>
      <c r="R359" s="63">
        <f>'Data above guide'!BX17*100</f>
        <v>39.359560000000002</v>
      </c>
      <c r="S359" s="63">
        <f t="shared" si="77"/>
        <v>1.4430000000000049</v>
      </c>
      <c r="T359" s="63">
        <f t="shared" si="78"/>
        <v>1.4429999999999978</v>
      </c>
      <c r="V359" s="70">
        <f t="shared" si="69"/>
        <v>0</v>
      </c>
      <c r="W359" s="70">
        <f t="shared" si="70"/>
        <v>-1.1999999999989797E-4</v>
      </c>
      <c r="X359" s="70">
        <f t="shared" si="71"/>
        <v>2.1999999999877673E-4</v>
      </c>
      <c r="Y359" s="70">
        <f t="shared" si="72"/>
        <v>-2.3000000000195087E-4</v>
      </c>
      <c r="Z359" s="70">
        <f t="shared" si="73"/>
        <v>-2.3000000000195087E-4</v>
      </c>
      <c r="AA359" s="70">
        <f t="shared" si="74"/>
        <v>-2.1999999999877673E-4</v>
      </c>
    </row>
    <row r="360" spans="1:27">
      <c r="A360" s="15" t="str">
        <f t="shared" si="65"/>
        <v>AboveG_2011-2015_25-44_Persons_Wales</v>
      </c>
      <c r="B360" s="15" t="str">
        <f t="shared" si="66"/>
        <v>Wales_25-44_Persons</v>
      </c>
      <c r="C360" s="15" t="s">
        <v>119</v>
      </c>
      <c r="D360" s="15" t="s">
        <v>49</v>
      </c>
      <c r="E360" s="15" t="s">
        <v>117</v>
      </c>
      <c r="F360" s="15" t="s">
        <v>77</v>
      </c>
      <c r="G360" s="63">
        <f>IFERROR(VLOOKUP($B360,'Data above guide'!$A$6:$I$61,G$1,FALSE),IFERROR(VLOOKUP($B360,'Data above guide'!$O$6:$W$33,G$1,FALSE),IFERROR(VLOOKUP($B360,'Data above guide'!$AB$6:$AJ$181,G$1,FALSE),IFERROR(VLOOKUP($B360,'Data above guide'!$AP$6:$AX$93,G$1,FALSE),IFERROR(VLOOKUP($B360,'Data above guide'!$BC$6:$BK$13,G$1,FALSE),VLOOKUP($B360,'Data above guide'!$BP$6:$BX$9,G$1,FALSE))))))*100</f>
        <v>47.575130000000001</v>
      </c>
      <c r="H360" s="63">
        <f>IFERROR(VLOOKUP($B360,'Data above guide'!$A$6:$I$61,H$1,FALSE),IFERROR(VLOOKUP($B360,'Data above guide'!$O$6:$W$33,H$1,FALSE),IFERROR(VLOOKUP($B360,'Data above guide'!$AB$6:$AJ$181,H$1,FALSE),IFERROR(VLOOKUP($B360,'Data above guide'!$AP$6:$AX$93,H$1,FALSE),IFERROR(VLOOKUP($B360,'Data above guide'!$BC$6:$BK$13,H$1,FALSE),VLOOKUP($B360,'Data above guide'!$BP$6:$BX$9,H$1,FALSE))))))*100</f>
        <v>0.43086000000000002</v>
      </c>
      <c r="I360" s="63">
        <f>IFERROR(VLOOKUP($B360,'Data above guide'!$A$6:$I$61,I$1,FALSE),IFERROR(VLOOKUP($B360,'Data above guide'!$O$6:$W$33,I$1,FALSE),IFERROR(VLOOKUP($B360,'Data above guide'!$AB$6:$AJ$181,I$1,FALSE),IFERROR(VLOOKUP($B360,'Data above guide'!$AP$6:$AX$93,I$1,FALSE),IFERROR(VLOOKUP($B360,'Data above guide'!$BC$6:$BK$13,I$1,FALSE),VLOOKUP($B360,'Data above guide'!$BP$6:$BX$9,I$1,FALSE))))))*100</f>
        <v>46.730629999999998</v>
      </c>
      <c r="J360" s="63">
        <f>IFERROR(VLOOKUP($B360,'Data above guide'!$A$6:$I$61,J$1,FALSE),IFERROR(VLOOKUP($B360,'Data above guide'!$O$6:$W$33,J$1,FALSE),IFERROR(VLOOKUP($B360,'Data above guide'!$AB$6:$AJ$181,J$1,FALSE),IFERROR(VLOOKUP($B360,'Data above guide'!$AP$6:$AX$93,J$1,FALSE),IFERROR(VLOOKUP($B360,'Data above guide'!$BC$6:$BK$13,J$1,FALSE),VLOOKUP($B360,'Data above guide'!$BP$6:$BX$9,J$1,FALSE))))))*100</f>
        <v>48.419620000000002</v>
      </c>
      <c r="K360" s="63">
        <f t="shared" si="67"/>
        <v>0.84449000000000041</v>
      </c>
      <c r="L360" s="63">
        <f t="shared" si="68"/>
        <v>0.84450000000000358</v>
      </c>
      <c r="O360" s="63">
        <f>'Data above guide'!BU18*100</f>
        <v>47.575130000000001</v>
      </c>
      <c r="P360" s="63">
        <f>'Data above guide'!BV18*100</f>
        <v>0.43090000000000006</v>
      </c>
      <c r="Q360" s="63">
        <f>'Data above guide'!BW18*100</f>
        <v>46.730559999999997</v>
      </c>
      <c r="R360" s="63">
        <f>'Data above guide'!BX18*100</f>
        <v>48.419699999999999</v>
      </c>
      <c r="S360" s="63">
        <f t="shared" si="77"/>
        <v>0.84456999999999738</v>
      </c>
      <c r="T360" s="63">
        <f t="shared" si="78"/>
        <v>0.84457000000000448</v>
      </c>
      <c r="V360" s="70">
        <f t="shared" si="69"/>
        <v>0</v>
      </c>
      <c r="W360" s="70">
        <f t="shared" si="70"/>
        <v>-4.0000000000040004E-5</v>
      </c>
      <c r="X360" s="70">
        <f t="shared" si="71"/>
        <v>7.0000000000902673E-5</v>
      </c>
      <c r="Y360" s="70">
        <f t="shared" si="72"/>
        <v>-7.9999999996971383E-5</v>
      </c>
      <c r="Z360" s="70">
        <f t="shared" si="73"/>
        <v>-7.9999999996971383E-5</v>
      </c>
      <c r="AA360" s="70">
        <f t="shared" si="74"/>
        <v>-7.0000000000902673E-5</v>
      </c>
    </row>
    <row r="361" spans="1:27">
      <c r="A361" s="15" t="str">
        <f t="shared" si="65"/>
        <v>AboveG_2011-2015_45-64_Persons_Wales</v>
      </c>
      <c r="B361" s="15" t="str">
        <f t="shared" si="66"/>
        <v>Wales_45-64_Persons</v>
      </c>
      <c r="C361" s="15" t="s">
        <v>119</v>
      </c>
      <c r="D361" s="15" t="s">
        <v>50</v>
      </c>
      <c r="E361" s="15" t="s">
        <v>117</v>
      </c>
      <c r="F361" s="15" t="s">
        <v>77</v>
      </c>
      <c r="G361" s="63">
        <f>IFERROR(VLOOKUP($B361,'Data above guide'!$A$6:$I$61,G$1,FALSE),IFERROR(VLOOKUP($B361,'Data above guide'!$O$6:$W$33,G$1,FALSE),IFERROR(VLOOKUP($B361,'Data above guide'!$AB$6:$AJ$181,G$1,FALSE),IFERROR(VLOOKUP($B361,'Data above guide'!$AP$6:$AX$93,G$1,FALSE),IFERROR(VLOOKUP($B361,'Data above guide'!$BC$6:$BK$13,G$1,FALSE),VLOOKUP($B361,'Data above guide'!$BP$6:$BX$9,G$1,FALSE))))))*100</f>
        <v>48.778640000000003</v>
      </c>
      <c r="H361" s="63">
        <f>IFERROR(VLOOKUP($B361,'Data above guide'!$A$6:$I$61,H$1,FALSE),IFERROR(VLOOKUP($B361,'Data above guide'!$O$6:$W$33,H$1,FALSE),IFERROR(VLOOKUP($B361,'Data above guide'!$AB$6:$AJ$181,H$1,FALSE),IFERROR(VLOOKUP($B361,'Data above guide'!$AP$6:$AX$93,H$1,FALSE),IFERROR(VLOOKUP($B361,'Data above guide'!$BC$6:$BK$13,H$1,FALSE),VLOOKUP($B361,'Data above guide'!$BP$6:$BX$9,H$1,FALSE))))))*100</f>
        <v>0.37047000000000002</v>
      </c>
      <c r="I361" s="63">
        <f>IFERROR(VLOOKUP($B361,'Data above guide'!$A$6:$I$61,I$1,FALSE),IFERROR(VLOOKUP($B361,'Data above guide'!$O$6:$W$33,I$1,FALSE),IFERROR(VLOOKUP($B361,'Data above guide'!$AB$6:$AJ$181,I$1,FALSE),IFERROR(VLOOKUP($B361,'Data above guide'!$AP$6:$AX$93,I$1,FALSE),IFERROR(VLOOKUP($B361,'Data above guide'!$BC$6:$BK$13,I$1,FALSE),VLOOKUP($B361,'Data above guide'!$BP$6:$BX$9,I$1,FALSE))))))*100</f>
        <v>48.052499999999995</v>
      </c>
      <c r="J361" s="63">
        <f>IFERROR(VLOOKUP($B361,'Data above guide'!$A$6:$I$61,J$1,FALSE),IFERROR(VLOOKUP($B361,'Data above guide'!$O$6:$W$33,J$1,FALSE),IFERROR(VLOOKUP($B361,'Data above guide'!$AB$6:$AJ$181,J$1,FALSE),IFERROR(VLOOKUP($B361,'Data above guide'!$AP$6:$AX$93,J$1,FALSE),IFERROR(VLOOKUP($B361,'Data above guide'!$BC$6:$BK$13,J$1,FALSE),VLOOKUP($B361,'Data above guide'!$BP$6:$BX$9,J$1,FALSE))))))*100</f>
        <v>49.504770000000001</v>
      </c>
      <c r="K361" s="63">
        <f t="shared" si="67"/>
        <v>0.72612999999999772</v>
      </c>
      <c r="L361" s="63">
        <f t="shared" si="68"/>
        <v>0.726140000000008</v>
      </c>
      <c r="O361" s="63">
        <f>'Data above guide'!BU19*100</f>
        <v>48.778640000000003</v>
      </c>
      <c r="P361" s="63">
        <f>'Data above guide'!BV19*100</f>
        <v>0.37057000000000001</v>
      </c>
      <c r="Q361" s="63">
        <f>'Data above guide'!BW19*100</f>
        <v>48.052329999999998</v>
      </c>
      <c r="R361" s="63">
        <f>'Data above guide'!BX19*100</f>
        <v>49.504939999999998</v>
      </c>
      <c r="S361" s="63">
        <f t="shared" si="77"/>
        <v>0.72629999999999484</v>
      </c>
      <c r="T361" s="63">
        <f t="shared" si="78"/>
        <v>0.72631000000000512</v>
      </c>
      <c r="V361" s="70">
        <f t="shared" si="69"/>
        <v>0</v>
      </c>
      <c r="W361" s="70">
        <f t="shared" si="70"/>
        <v>-9.9999999999988987E-5</v>
      </c>
      <c r="X361" s="70">
        <f t="shared" si="71"/>
        <v>1.699999999971169E-4</v>
      </c>
      <c r="Y361" s="70">
        <f t="shared" si="72"/>
        <v>-1.699999999971169E-4</v>
      </c>
      <c r="Z361" s="70">
        <f t="shared" si="73"/>
        <v>-1.699999999971169E-4</v>
      </c>
      <c r="AA361" s="70">
        <f t="shared" si="74"/>
        <v>-1.699999999971169E-4</v>
      </c>
    </row>
    <row r="362" spans="1:27">
      <c r="A362" s="15" t="str">
        <f t="shared" si="65"/>
        <v>AboveG_2011-2015_65+_Persons_Wales</v>
      </c>
      <c r="B362" s="15" t="str">
        <f t="shared" si="66"/>
        <v>Wales_65+_Persons</v>
      </c>
      <c r="C362" s="15" t="s">
        <v>119</v>
      </c>
      <c r="D362" s="15" t="s">
        <v>43</v>
      </c>
      <c r="E362" s="15" t="s">
        <v>117</v>
      </c>
      <c r="F362" s="15" t="s">
        <v>77</v>
      </c>
      <c r="G362" s="63">
        <f>IFERROR(VLOOKUP($B362,'Data above guide'!$A$6:$I$61,G$1,FALSE),IFERROR(VLOOKUP($B362,'Data above guide'!$O$6:$W$33,G$1,FALSE),IFERROR(VLOOKUP($B362,'Data above guide'!$AB$6:$AJ$181,G$1,FALSE),IFERROR(VLOOKUP($B362,'Data above guide'!$AP$6:$AX$93,G$1,FALSE),IFERROR(VLOOKUP($B362,'Data above guide'!$BC$6:$BK$13,G$1,FALSE),VLOOKUP($B362,'Data above guide'!$BP$6:$BX$9,G$1,FALSE))))))*100</f>
        <v>25.579770000000003</v>
      </c>
      <c r="H362" s="63">
        <f>IFERROR(VLOOKUP($B362,'Data above guide'!$A$6:$I$61,H$1,FALSE),IFERROR(VLOOKUP($B362,'Data above guide'!$O$6:$W$33,H$1,FALSE),IFERROR(VLOOKUP($B362,'Data above guide'!$AB$6:$AJ$181,H$1,FALSE),IFERROR(VLOOKUP($B362,'Data above guide'!$AP$6:$AX$93,H$1,FALSE),IFERROR(VLOOKUP($B362,'Data above guide'!$BC$6:$BK$13,H$1,FALSE),VLOOKUP($B362,'Data above guide'!$BP$6:$BX$9,H$1,FALSE))))))*100</f>
        <v>0.35102</v>
      </c>
      <c r="I362" s="63">
        <f>IFERROR(VLOOKUP($B362,'Data above guide'!$A$6:$I$61,I$1,FALSE),IFERROR(VLOOKUP($B362,'Data above guide'!$O$6:$W$33,I$1,FALSE),IFERROR(VLOOKUP($B362,'Data above guide'!$AB$6:$AJ$181,I$1,FALSE),IFERROR(VLOOKUP($B362,'Data above guide'!$AP$6:$AX$93,I$1,FALSE),IFERROR(VLOOKUP($B362,'Data above guide'!$BC$6:$BK$13,I$1,FALSE),VLOOKUP($B362,'Data above guide'!$BP$6:$BX$9,I$1,FALSE))))))*100</f>
        <v>24.891769999999998</v>
      </c>
      <c r="J362" s="63">
        <f>IFERROR(VLOOKUP($B362,'Data above guide'!$A$6:$I$61,J$1,FALSE),IFERROR(VLOOKUP($B362,'Data above guide'!$O$6:$W$33,J$1,FALSE),IFERROR(VLOOKUP($B362,'Data above guide'!$AB$6:$AJ$181,J$1,FALSE),IFERROR(VLOOKUP($B362,'Data above guide'!$AP$6:$AX$93,J$1,FALSE),IFERROR(VLOOKUP($B362,'Data above guide'!$BC$6:$BK$13,J$1,FALSE),VLOOKUP($B362,'Data above guide'!$BP$6:$BX$9,J$1,FALSE))))))*100</f>
        <v>26.267770000000002</v>
      </c>
      <c r="K362" s="63">
        <f t="shared" si="67"/>
        <v>0.68799999999999883</v>
      </c>
      <c r="L362" s="63">
        <f t="shared" si="68"/>
        <v>0.68800000000000594</v>
      </c>
      <c r="O362" s="63">
        <f>'Data above guide'!BU20*100</f>
        <v>25.579770000000003</v>
      </c>
      <c r="P362" s="63">
        <f>'Data above guide'!BV20*100</f>
        <v>0.35105000000000003</v>
      </c>
      <c r="Q362" s="63">
        <f>'Data above guide'!BW20*100</f>
        <v>24.89171</v>
      </c>
      <c r="R362" s="63">
        <f>'Data above guide'!BX20*100</f>
        <v>26.267829999999996</v>
      </c>
      <c r="S362" s="63">
        <f t="shared" si="77"/>
        <v>0.68805999999999301</v>
      </c>
      <c r="T362" s="63">
        <f t="shared" si="78"/>
        <v>0.68806000000000367</v>
      </c>
      <c r="V362" s="70">
        <f t="shared" si="69"/>
        <v>0</v>
      </c>
      <c r="W362" s="70">
        <f t="shared" si="70"/>
        <v>-3.0000000000030003E-5</v>
      </c>
      <c r="X362" s="70">
        <f t="shared" si="71"/>
        <v>5.9999999997728537E-5</v>
      </c>
      <c r="Y362" s="70">
        <f t="shared" si="72"/>
        <v>-5.9999999994175823E-5</v>
      </c>
      <c r="Z362" s="70">
        <f t="shared" si="73"/>
        <v>-5.9999999994175823E-5</v>
      </c>
      <c r="AA362" s="70">
        <f t="shared" si="74"/>
        <v>-5.9999999997728537E-5</v>
      </c>
    </row>
    <row r="363" spans="1:27">
      <c r="A363" s="15" t="str">
        <f t="shared" si="65"/>
        <v>HeavyD_2011-2015_16-24_Males_Betsi Cadwaladr UHB</v>
      </c>
      <c r="B363" s="15" t="str">
        <f>C363&amp;"_"&amp;D363&amp;"_"&amp;E363</f>
        <v>Betsi Cadwaladr_16-24_Males</v>
      </c>
      <c r="C363" s="15" t="s">
        <v>139</v>
      </c>
      <c r="D363" s="15" t="s">
        <v>48</v>
      </c>
      <c r="E363" s="15" t="s">
        <v>21</v>
      </c>
      <c r="F363" s="15" t="s">
        <v>40</v>
      </c>
      <c r="G363" s="63">
        <f>IFERROR(VLOOKUP($B363,'Data Heavy'!$A$6:$I$61,G$1,FALSE),IFERROR(VLOOKUP($B363,'Data Heavy'!$O$6:$W$33,G$1,FALSE),IFERROR(VLOOKUP($B363,'Data Heavy'!$AB$6:$AJ$181,G$1,FALSE),IFERROR(VLOOKUP($B363,'Data Heavy'!$AP$6:$AX$93,G$1,FALSE),IFERROR(VLOOKUP($B363,'Data Heavy'!$BC$6:$BK$13,G$1,FALSE),VLOOKUP($B363,'Data Heavy'!$BP$6:$BX$9,G$1,FALSE))))))*100</f>
        <v>21.743549999999999</v>
      </c>
      <c r="H363" s="63">
        <f>IFERROR(VLOOKUP($B363,'Data Heavy'!$A$6:$I$61,H$1,FALSE),IFERROR(VLOOKUP($B363,'Data Heavy'!$O$6:$W$33,H$1,FALSE),IFERROR(VLOOKUP($B363,'Data Heavy'!$AB$6:$AJ$181,H$1,FALSE),IFERROR(VLOOKUP($B363,'Data Heavy'!$AP$6:$AX$93,H$1,FALSE),IFERROR(VLOOKUP($B363,'Data Heavy'!$BC$6:$BK$13,H$1,FALSE),VLOOKUP($B363,'Data Heavy'!$BP$6:$BX$9,H$1,FALSE))))))*100</f>
        <v>1.48828</v>
      </c>
      <c r="I363" s="63">
        <f>IFERROR(VLOOKUP($B363,'Data Heavy'!$A$6:$I$61,I$1,FALSE),IFERROR(VLOOKUP($B363,'Data Heavy'!$O$6:$W$33,I$1,FALSE),IFERROR(VLOOKUP($B363,'Data Heavy'!$AB$6:$AJ$181,I$1,FALSE),IFERROR(VLOOKUP($B363,'Data Heavy'!$AP$6:$AX$93,I$1,FALSE),IFERROR(VLOOKUP($B363,'Data Heavy'!$BC$6:$BK$13,I$1,FALSE),VLOOKUP($B363,'Data Heavy'!$BP$6:$BX$9,I$1,FALSE))))))*100</f>
        <v>18.82649</v>
      </c>
      <c r="J363" s="63">
        <f>IFERROR(VLOOKUP($B363,'Data Heavy'!$A$6:$I$61,J$1,FALSE),IFERROR(VLOOKUP($B363,'Data Heavy'!$O$6:$W$33,J$1,FALSE),IFERROR(VLOOKUP($B363,'Data Heavy'!$AB$6:$AJ$181,J$1,FALSE),IFERROR(VLOOKUP($B363,'Data Heavy'!$AP$6:$AX$93,J$1,FALSE),IFERROR(VLOOKUP($B363,'Data Heavy'!$BC$6:$BK$13,J$1,FALSE),VLOOKUP($B363,'Data Heavy'!$BP$6:$BX$9,J$1,FALSE))))))*100</f>
        <v>24.660609999999998</v>
      </c>
      <c r="K363" s="63">
        <f t="shared" si="67"/>
        <v>2.9170599999999993</v>
      </c>
      <c r="L363" s="63">
        <f t="shared" si="68"/>
        <v>2.9170599999999993</v>
      </c>
      <c r="M363" s="15" t="s">
        <v>140</v>
      </c>
      <c r="O363" s="63">
        <f>'Data Heavy'!F69*100</f>
        <v>21.743549999999999</v>
      </c>
      <c r="P363" s="63">
        <f>'Data Heavy'!G69*100</f>
        <v>1.48827</v>
      </c>
      <c r="Q363" s="63">
        <f>'Data Heavy'!H69*100</f>
        <v>18.826540000000001</v>
      </c>
      <c r="R363" s="63">
        <f>'Data Heavy'!I69*100</f>
        <v>24.66056</v>
      </c>
      <c r="S363" s="63">
        <f t="shared" ref="S363:S426" si="79">R363-O363</f>
        <v>2.9170100000000012</v>
      </c>
      <c r="T363" s="63">
        <f t="shared" ref="T363:T426" si="80">O363-Q363</f>
        <v>2.9170099999999977</v>
      </c>
      <c r="V363" s="70">
        <f t="shared" si="69"/>
        <v>0</v>
      </c>
      <c r="W363" s="70">
        <f t="shared" si="70"/>
        <v>1.0000000000065512E-5</v>
      </c>
      <c r="X363" s="70">
        <f t="shared" si="71"/>
        <v>-5.0000000001659828E-5</v>
      </c>
      <c r="Y363" s="70">
        <f t="shared" si="72"/>
        <v>4.9999999998107114E-5</v>
      </c>
      <c r="Z363" s="70">
        <f t="shared" si="73"/>
        <v>4.9999999998107114E-5</v>
      </c>
      <c r="AA363" s="70">
        <f t="shared" si="74"/>
        <v>5.0000000001659828E-5</v>
      </c>
    </row>
    <row r="364" spans="1:27">
      <c r="A364" s="15" t="str">
        <f t="shared" si="65"/>
        <v>HeavyD_2011-2015_25-44_Males_Betsi Cadwaladr UHB</v>
      </c>
      <c r="B364" s="15" t="str">
        <f t="shared" ref="B364:B427" si="81">C364&amp;"_"&amp;D364&amp;"_"&amp;E364</f>
        <v>Betsi Cadwaladr_25-44_Males</v>
      </c>
      <c r="C364" s="15" t="s">
        <v>139</v>
      </c>
      <c r="D364" s="15" t="s">
        <v>49</v>
      </c>
      <c r="E364" s="15" t="s">
        <v>21</v>
      </c>
      <c r="F364" s="15" t="s">
        <v>40</v>
      </c>
      <c r="G364" s="63">
        <f>IFERROR(VLOOKUP($B364,'Data Heavy'!$A$6:$I$61,G$1,FALSE),IFERROR(VLOOKUP($B364,'Data Heavy'!$O$6:$W$33,G$1,FALSE),IFERROR(VLOOKUP($B364,'Data Heavy'!$AB$6:$AJ$181,G$1,FALSE),IFERROR(VLOOKUP($B364,'Data Heavy'!$AP$6:$AX$93,G$1,FALSE),IFERROR(VLOOKUP($B364,'Data Heavy'!$BC$6:$BK$13,G$1,FALSE),VLOOKUP($B364,'Data Heavy'!$BP$6:$BX$9,G$1,FALSE))))))*100</f>
        <v>22.975950000000001</v>
      </c>
      <c r="H364" s="63">
        <f>IFERROR(VLOOKUP($B364,'Data Heavy'!$A$6:$I$61,H$1,FALSE),IFERROR(VLOOKUP($B364,'Data Heavy'!$O$6:$W$33,H$1,FALSE),IFERROR(VLOOKUP($B364,'Data Heavy'!$AB$6:$AJ$181,H$1,FALSE),IFERROR(VLOOKUP($B364,'Data Heavy'!$AP$6:$AX$93,H$1,FALSE),IFERROR(VLOOKUP($B364,'Data Heavy'!$BC$6:$BK$13,H$1,FALSE),VLOOKUP($B364,'Data Heavy'!$BP$6:$BX$9,H$1,FALSE))))))*100</f>
        <v>0.95618999999999998</v>
      </c>
      <c r="I364" s="63">
        <f>IFERROR(VLOOKUP($B364,'Data Heavy'!$A$6:$I$61,I$1,FALSE),IFERROR(VLOOKUP($B364,'Data Heavy'!$O$6:$W$33,I$1,FALSE),IFERROR(VLOOKUP($B364,'Data Heavy'!$AB$6:$AJ$181,I$1,FALSE),IFERROR(VLOOKUP($B364,'Data Heavy'!$AP$6:$AX$93,I$1,FALSE),IFERROR(VLOOKUP($B364,'Data Heavy'!$BC$6:$BK$13,I$1,FALSE),VLOOKUP($B364,'Data Heavy'!$BP$6:$BX$9,I$1,FALSE))))))*100</f>
        <v>21.101790000000001</v>
      </c>
      <c r="J364" s="63">
        <f>IFERROR(VLOOKUP($B364,'Data Heavy'!$A$6:$I$61,J$1,FALSE),IFERROR(VLOOKUP($B364,'Data Heavy'!$O$6:$W$33,J$1,FALSE),IFERROR(VLOOKUP($B364,'Data Heavy'!$AB$6:$AJ$181,J$1,FALSE),IFERROR(VLOOKUP($B364,'Data Heavy'!$AP$6:$AX$93,J$1,FALSE),IFERROR(VLOOKUP($B364,'Data Heavy'!$BC$6:$BK$13,J$1,FALSE),VLOOKUP($B364,'Data Heavy'!$BP$6:$BX$9,J$1,FALSE))))))*100</f>
        <v>24.850100000000001</v>
      </c>
      <c r="K364" s="63">
        <f t="shared" si="67"/>
        <v>1.8741500000000002</v>
      </c>
      <c r="L364" s="63">
        <f t="shared" si="68"/>
        <v>1.8741599999999998</v>
      </c>
      <c r="M364" s="15" t="s">
        <v>140</v>
      </c>
      <c r="O364" s="63">
        <f>'Data Heavy'!F70*100</f>
        <v>22.975950000000001</v>
      </c>
      <c r="P364" s="63">
        <f>'Data Heavy'!G70*100</f>
        <v>0.95632000000000006</v>
      </c>
      <c r="Q364" s="63">
        <f>'Data Heavy'!H70*100</f>
        <v>21.101559999999999</v>
      </c>
      <c r="R364" s="63">
        <f>'Data Heavy'!I70*100</f>
        <v>24.850340000000003</v>
      </c>
      <c r="S364" s="63">
        <f t="shared" si="79"/>
        <v>1.8743900000000018</v>
      </c>
      <c r="T364" s="63">
        <f t="shared" si="80"/>
        <v>1.8743900000000018</v>
      </c>
      <c r="V364" s="70">
        <f t="shared" si="69"/>
        <v>0</v>
      </c>
      <c r="W364" s="70">
        <f t="shared" si="70"/>
        <v>-1.300000000000745E-4</v>
      </c>
      <c r="X364" s="70">
        <f t="shared" si="71"/>
        <v>2.3000000000195087E-4</v>
      </c>
      <c r="Y364" s="70">
        <f t="shared" si="72"/>
        <v>-2.4000000000157229E-4</v>
      </c>
      <c r="Z364" s="70">
        <f t="shared" si="73"/>
        <v>-2.4000000000157229E-4</v>
      </c>
      <c r="AA364" s="70">
        <f t="shared" si="74"/>
        <v>-2.3000000000195087E-4</v>
      </c>
    </row>
    <row r="365" spans="1:27">
      <c r="A365" s="15" t="str">
        <f t="shared" si="65"/>
        <v>HeavyD_2011-2015_45-64_Males_Betsi Cadwaladr UHB</v>
      </c>
      <c r="B365" s="15" t="str">
        <f t="shared" si="81"/>
        <v>Betsi Cadwaladr_45-64_Males</v>
      </c>
      <c r="C365" s="15" t="s">
        <v>139</v>
      </c>
      <c r="D365" s="15" t="s">
        <v>50</v>
      </c>
      <c r="E365" s="15" t="s">
        <v>21</v>
      </c>
      <c r="F365" s="15" t="s">
        <v>40</v>
      </c>
      <c r="G365" s="63">
        <f>IFERROR(VLOOKUP($B365,'Data Heavy'!$A$6:$I$61,G$1,FALSE),IFERROR(VLOOKUP($B365,'Data Heavy'!$O$6:$W$33,G$1,FALSE),IFERROR(VLOOKUP($B365,'Data Heavy'!$AB$6:$AJ$181,G$1,FALSE),IFERROR(VLOOKUP($B365,'Data Heavy'!$AP$6:$AX$93,G$1,FALSE),IFERROR(VLOOKUP($B365,'Data Heavy'!$BC$6:$BK$13,G$1,FALSE),VLOOKUP($B365,'Data Heavy'!$BP$6:$BX$9,G$1,FALSE))))))*100</f>
        <v>16.526199999999999</v>
      </c>
      <c r="H365" s="63">
        <f>IFERROR(VLOOKUP($B365,'Data Heavy'!$A$6:$I$61,H$1,FALSE),IFERROR(VLOOKUP($B365,'Data Heavy'!$O$6:$W$33,H$1,FALSE),IFERROR(VLOOKUP($B365,'Data Heavy'!$AB$6:$AJ$181,H$1,FALSE),IFERROR(VLOOKUP($B365,'Data Heavy'!$AP$6:$AX$93,H$1,FALSE),IFERROR(VLOOKUP($B365,'Data Heavy'!$BC$6:$BK$13,H$1,FALSE),VLOOKUP($B365,'Data Heavy'!$BP$6:$BX$9,H$1,FALSE))))))*100</f>
        <v>0.70841999999999994</v>
      </c>
      <c r="I365" s="63">
        <f>IFERROR(VLOOKUP($B365,'Data Heavy'!$A$6:$I$61,I$1,FALSE),IFERROR(VLOOKUP($B365,'Data Heavy'!$O$6:$W$33,I$1,FALSE),IFERROR(VLOOKUP($B365,'Data Heavy'!$AB$6:$AJ$181,I$1,FALSE),IFERROR(VLOOKUP($B365,'Data Heavy'!$AP$6:$AX$93,I$1,FALSE),IFERROR(VLOOKUP($B365,'Data Heavy'!$BC$6:$BK$13,I$1,FALSE),VLOOKUP($B365,'Data Heavy'!$BP$6:$BX$9,I$1,FALSE))))))*100</f>
        <v>15.137680000000001</v>
      </c>
      <c r="J365" s="63">
        <f>IFERROR(VLOOKUP($B365,'Data Heavy'!$A$6:$I$61,J$1,FALSE),IFERROR(VLOOKUP($B365,'Data Heavy'!$O$6:$W$33,J$1,FALSE),IFERROR(VLOOKUP($B365,'Data Heavy'!$AB$6:$AJ$181,J$1,FALSE),IFERROR(VLOOKUP($B365,'Data Heavy'!$AP$6:$AX$93,J$1,FALSE),IFERROR(VLOOKUP($B365,'Data Heavy'!$BC$6:$BK$13,J$1,FALSE),VLOOKUP($B365,'Data Heavy'!$BP$6:$BX$9,J$1,FALSE))))))*100</f>
        <v>17.914730000000002</v>
      </c>
      <c r="K365" s="63">
        <f t="shared" si="67"/>
        <v>1.3885300000000029</v>
      </c>
      <c r="L365" s="63">
        <f t="shared" si="68"/>
        <v>1.388519999999998</v>
      </c>
      <c r="M365" s="15" t="s">
        <v>140</v>
      </c>
      <c r="O365" s="63">
        <f>'Data Heavy'!F71*100</f>
        <v>16.526199999999999</v>
      </c>
      <c r="P365" s="63">
        <f>'Data Heavy'!G71*100</f>
        <v>0.70838999999999996</v>
      </c>
      <c r="Q365" s="63">
        <f>'Data Heavy'!H71*100</f>
        <v>15.13775</v>
      </c>
      <c r="R365" s="63">
        <f>'Data Heavy'!I71*100</f>
        <v>17.914649999999998</v>
      </c>
      <c r="S365" s="63">
        <f t="shared" si="79"/>
        <v>1.3884499999999989</v>
      </c>
      <c r="T365" s="63">
        <f t="shared" si="80"/>
        <v>1.3884499999999989</v>
      </c>
      <c r="V365" s="70">
        <f t="shared" si="69"/>
        <v>0</v>
      </c>
      <c r="W365" s="70">
        <f t="shared" si="70"/>
        <v>2.9999999999974492E-5</v>
      </c>
      <c r="X365" s="70">
        <f t="shared" si="71"/>
        <v>-6.9999999999126317E-5</v>
      </c>
      <c r="Y365" s="70">
        <f t="shared" si="72"/>
        <v>8.000000000407681E-5</v>
      </c>
      <c r="Z365" s="70">
        <f t="shared" si="73"/>
        <v>8.000000000407681E-5</v>
      </c>
      <c r="AA365" s="70">
        <f t="shared" si="74"/>
        <v>6.9999999999126317E-5</v>
      </c>
    </row>
    <row r="366" spans="1:27">
      <c r="A366" s="15" t="str">
        <f t="shared" si="65"/>
        <v>HeavyD_2011-2015_65+_Males_Betsi Cadwaladr UHB</v>
      </c>
      <c r="B366" s="15" t="str">
        <f t="shared" si="81"/>
        <v>Betsi Cadwaladr_65+_Males</v>
      </c>
      <c r="C366" s="15" t="s">
        <v>139</v>
      </c>
      <c r="D366" s="15" t="s">
        <v>43</v>
      </c>
      <c r="E366" s="15" t="s">
        <v>21</v>
      </c>
      <c r="F366" s="15" t="s">
        <v>40</v>
      </c>
      <c r="G366" s="63">
        <f>IFERROR(VLOOKUP($B366,'Data Heavy'!$A$6:$I$61,G$1,FALSE),IFERROR(VLOOKUP($B366,'Data Heavy'!$O$6:$W$33,G$1,FALSE),IFERROR(VLOOKUP($B366,'Data Heavy'!$AB$6:$AJ$181,G$1,FALSE),IFERROR(VLOOKUP($B366,'Data Heavy'!$AP$6:$AX$93,G$1,FALSE),IFERROR(VLOOKUP($B366,'Data Heavy'!$BC$6:$BK$13,G$1,FALSE),VLOOKUP($B366,'Data Heavy'!$BP$6:$BX$9,G$1,FALSE))))))*100</f>
        <v>4.8940699999999993</v>
      </c>
      <c r="H366" s="63">
        <f>IFERROR(VLOOKUP($B366,'Data Heavy'!$A$6:$I$61,H$1,FALSE),IFERROR(VLOOKUP($B366,'Data Heavy'!$O$6:$W$33,H$1,FALSE),IFERROR(VLOOKUP($B366,'Data Heavy'!$AB$6:$AJ$181,H$1,FALSE),IFERROR(VLOOKUP($B366,'Data Heavy'!$AP$6:$AX$93,H$1,FALSE),IFERROR(VLOOKUP($B366,'Data Heavy'!$BC$6:$BK$13,H$1,FALSE),VLOOKUP($B366,'Data Heavy'!$BP$6:$BX$9,H$1,FALSE))))))*100</f>
        <v>0.43455000000000005</v>
      </c>
      <c r="I366" s="63">
        <f>IFERROR(VLOOKUP($B366,'Data Heavy'!$A$6:$I$61,I$1,FALSE),IFERROR(VLOOKUP($B366,'Data Heavy'!$O$6:$W$33,I$1,FALSE),IFERROR(VLOOKUP($B366,'Data Heavy'!$AB$6:$AJ$181,I$1,FALSE),IFERROR(VLOOKUP($B366,'Data Heavy'!$AP$6:$AX$93,I$1,FALSE),IFERROR(VLOOKUP($B366,'Data Heavy'!$BC$6:$BK$13,I$1,FALSE),VLOOKUP($B366,'Data Heavy'!$BP$6:$BX$9,I$1,FALSE))))))*100</f>
        <v>4.0423499999999999</v>
      </c>
      <c r="J366" s="63">
        <f>IFERROR(VLOOKUP($B366,'Data Heavy'!$A$6:$I$61,J$1,FALSE),IFERROR(VLOOKUP($B366,'Data Heavy'!$O$6:$W$33,J$1,FALSE),IFERROR(VLOOKUP($B366,'Data Heavy'!$AB$6:$AJ$181,J$1,FALSE),IFERROR(VLOOKUP($B366,'Data Heavy'!$AP$6:$AX$93,J$1,FALSE),IFERROR(VLOOKUP($B366,'Data Heavy'!$BC$6:$BK$13,J$1,FALSE),VLOOKUP($B366,'Data Heavy'!$BP$6:$BX$9,J$1,FALSE))))))*100</f>
        <v>5.7457899999999995</v>
      </c>
      <c r="K366" s="63">
        <f t="shared" si="67"/>
        <v>0.85172000000000025</v>
      </c>
      <c r="L366" s="63">
        <f t="shared" si="68"/>
        <v>0.85171999999999937</v>
      </c>
      <c r="M366" s="15" t="s">
        <v>140</v>
      </c>
      <c r="O366" s="63">
        <f>'Data Heavy'!F72*100</f>
        <v>4.8940699999999993</v>
      </c>
      <c r="P366" s="63">
        <f>'Data Heavy'!G72*100</f>
        <v>0.43459999999999999</v>
      </c>
      <c r="Q366" s="63">
        <f>'Data Heavy'!H72*100</f>
        <v>4.0422399999999996</v>
      </c>
      <c r="R366" s="63">
        <f>'Data Heavy'!I72*100</f>
        <v>5.7458900000000002</v>
      </c>
      <c r="S366" s="63">
        <f t="shared" si="79"/>
        <v>0.85182000000000091</v>
      </c>
      <c r="T366" s="63">
        <f t="shared" si="80"/>
        <v>0.85182999999999964</v>
      </c>
      <c r="V366" s="70">
        <f t="shared" si="69"/>
        <v>0</v>
      </c>
      <c r="W366" s="70">
        <f t="shared" si="70"/>
        <v>-4.9999999999938982E-5</v>
      </c>
      <c r="X366" s="70">
        <f t="shared" si="71"/>
        <v>1.1000000000027654E-4</v>
      </c>
      <c r="Y366" s="70">
        <f t="shared" si="72"/>
        <v>-1.0000000000065512E-4</v>
      </c>
      <c r="Z366" s="70">
        <f t="shared" si="73"/>
        <v>-1.0000000000065512E-4</v>
      </c>
      <c r="AA366" s="70">
        <f t="shared" si="74"/>
        <v>-1.1000000000027654E-4</v>
      </c>
    </row>
    <row r="367" spans="1:27">
      <c r="A367" s="15" t="str">
        <f t="shared" si="65"/>
        <v>HeavyD_2011-2015_16-24_Females_Betsi Cadwaladr UHB</v>
      </c>
      <c r="B367" s="15" t="str">
        <f t="shared" si="81"/>
        <v>Betsi Cadwaladr_16-24_Females</v>
      </c>
      <c r="C367" s="15" t="s">
        <v>139</v>
      </c>
      <c r="D367" s="15" t="s">
        <v>48</v>
      </c>
      <c r="E367" s="15" t="s">
        <v>120</v>
      </c>
      <c r="F367" s="15" t="s">
        <v>40</v>
      </c>
      <c r="G367" s="63">
        <f>IFERROR(VLOOKUP($B367,'Data Heavy'!$A$6:$I$61,G$1,FALSE),IFERROR(VLOOKUP($B367,'Data Heavy'!$O$6:$W$33,G$1,FALSE),IFERROR(VLOOKUP($B367,'Data Heavy'!$AB$6:$AJ$181,G$1,FALSE),IFERROR(VLOOKUP($B367,'Data Heavy'!$AP$6:$AX$93,G$1,FALSE),IFERROR(VLOOKUP($B367,'Data Heavy'!$BC$6:$BK$13,G$1,FALSE),VLOOKUP($B367,'Data Heavy'!$BP$6:$BX$9,G$1,FALSE))))))*100</f>
        <v>18.8995</v>
      </c>
      <c r="H367" s="63">
        <f>IFERROR(VLOOKUP($B367,'Data Heavy'!$A$6:$I$61,H$1,FALSE),IFERROR(VLOOKUP($B367,'Data Heavy'!$O$6:$W$33,H$1,FALSE),IFERROR(VLOOKUP($B367,'Data Heavy'!$AB$6:$AJ$181,H$1,FALSE),IFERROR(VLOOKUP($B367,'Data Heavy'!$AP$6:$AX$93,H$1,FALSE),IFERROR(VLOOKUP($B367,'Data Heavy'!$BC$6:$BK$13,H$1,FALSE),VLOOKUP($B367,'Data Heavy'!$BP$6:$BX$9,H$1,FALSE))))))*100</f>
        <v>1.3518999999999999</v>
      </c>
      <c r="I367" s="63">
        <f>IFERROR(VLOOKUP($B367,'Data Heavy'!$A$6:$I$61,I$1,FALSE),IFERROR(VLOOKUP($B367,'Data Heavy'!$O$6:$W$33,I$1,FALSE),IFERROR(VLOOKUP($B367,'Data Heavy'!$AB$6:$AJ$181,I$1,FALSE),IFERROR(VLOOKUP($B367,'Data Heavy'!$AP$6:$AX$93,I$1,FALSE),IFERROR(VLOOKUP($B367,'Data Heavy'!$BC$6:$BK$13,I$1,FALSE),VLOOKUP($B367,'Data Heavy'!$BP$6:$BX$9,I$1,FALSE))))))*100</f>
        <v>16.249749999999999</v>
      </c>
      <c r="J367" s="63">
        <f>IFERROR(VLOOKUP($B367,'Data Heavy'!$A$6:$I$61,J$1,FALSE),IFERROR(VLOOKUP($B367,'Data Heavy'!$O$6:$W$33,J$1,FALSE),IFERROR(VLOOKUP($B367,'Data Heavy'!$AB$6:$AJ$181,J$1,FALSE),IFERROR(VLOOKUP($B367,'Data Heavy'!$AP$6:$AX$93,J$1,FALSE),IFERROR(VLOOKUP($B367,'Data Heavy'!$BC$6:$BK$13,J$1,FALSE),VLOOKUP($B367,'Data Heavy'!$BP$6:$BX$9,J$1,FALSE))))))*100</f>
        <v>21.549250000000001</v>
      </c>
      <c r="K367" s="63">
        <f t="shared" si="67"/>
        <v>2.6497500000000009</v>
      </c>
      <c r="L367" s="63">
        <f t="shared" si="68"/>
        <v>2.6497500000000009</v>
      </c>
      <c r="M367" s="15" t="s">
        <v>140</v>
      </c>
      <c r="O367" s="63">
        <f>'Data Heavy'!F73*100</f>
        <v>18.8995</v>
      </c>
      <c r="P367" s="63">
        <f>'Data Heavy'!G73*100</f>
        <v>1.35192</v>
      </c>
      <c r="Q367" s="63">
        <f>'Data Heavy'!H73*100</f>
        <v>16.249739999999999</v>
      </c>
      <c r="R367" s="63">
        <f>'Data Heavy'!I73*100</f>
        <v>21.54926</v>
      </c>
      <c r="S367" s="63">
        <f t="shared" si="79"/>
        <v>2.6497600000000006</v>
      </c>
      <c r="T367" s="63">
        <f t="shared" si="80"/>
        <v>2.6497600000000006</v>
      </c>
      <c r="V367" s="70">
        <f t="shared" si="69"/>
        <v>0</v>
      </c>
      <c r="W367" s="70">
        <f t="shared" si="70"/>
        <v>-2.0000000000131024E-5</v>
      </c>
      <c r="X367" s="70">
        <f t="shared" si="71"/>
        <v>9.9999999996214228E-6</v>
      </c>
      <c r="Y367" s="70">
        <f t="shared" si="72"/>
        <v>-9.9999999996214228E-6</v>
      </c>
      <c r="Z367" s="70">
        <f t="shared" si="73"/>
        <v>-9.9999999996214228E-6</v>
      </c>
      <c r="AA367" s="70">
        <f t="shared" si="74"/>
        <v>-9.9999999996214228E-6</v>
      </c>
    </row>
    <row r="368" spans="1:27">
      <c r="A368" s="15" t="str">
        <f t="shared" si="65"/>
        <v>HeavyD_2011-2015_25-44_Females_Betsi Cadwaladr UHB</v>
      </c>
      <c r="B368" s="15" t="str">
        <f t="shared" si="81"/>
        <v>Betsi Cadwaladr_25-44_Females</v>
      </c>
      <c r="C368" s="15" t="s">
        <v>139</v>
      </c>
      <c r="D368" s="15" t="s">
        <v>49</v>
      </c>
      <c r="E368" s="15" t="s">
        <v>120</v>
      </c>
      <c r="F368" s="15" t="s">
        <v>40</v>
      </c>
      <c r="G368" s="63">
        <f>IFERROR(VLOOKUP($B368,'Data Heavy'!$A$6:$I$61,G$1,FALSE),IFERROR(VLOOKUP($B368,'Data Heavy'!$O$6:$W$33,G$1,FALSE),IFERROR(VLOOKUP($B368,'Data Heavy'!$AB$6:$AJ$181,G$1,FALSE),IFERROR(VLOOKUP($B368,'Data Heavy'!$AP$6:$AX$93,G$1,FALSE),IFERROR(VLOOKUP($B368,'Data Heavy'!$BC$6:$BK$13,G$1,FALSE),VLOOKUP($B368,'Data Heavy'!$BP$6:$BX$9,G$1,FALSE))))))*100</f>
        <v>14.90348</v>
      </c>
      <c r="H368" s="63">
        <f>IFERROR(VLOOKUP($B368,'Data Heavy'!$A$6:$I$61,H$1,FALSE),IFERROR(VLOOKUP($B368,'Data Heavy'!$O$6:$W$33,H$1,FALSE),IFERROR(VLOOKUP($B368,'Data Heavy'!$AB$6:$AJ$181,H$1,FALSE),IFERROR(VLOOKUP($B368,'Data Heavy'!$AP$6:$AX$93,H$1,FALSE),IFERROR(VLOOKUP($B368,'Data Heavy'!$BC$6:$BK$13,H$1,FALSE),VLOOKUP($B368,'Data Heavy'!$BP$6:$BX$9,H$1,FALSE))))))*100</f>
        <v>0.72158999999999995</v>
      </c>
      <c r="I368" s="63">
        <f>IFERROR(VLOOKUP($B368,'Data Heavy'!$A$6:$I$61,I$1,FALSE),IFERROR(VLOOKUP($B368,'Data Heavy'!$O$6:$W$33,I$1,FALSE),IFERROR(VLOOKUP($B368,'Data Heavy'!$AB$6:$AJ$181,I$1,FALSE),IFERROR(VLOOKUP($B368,'Data Heavy'!$AP$6:$AX$93,I$1,FALSE),IFERROR(VLOOKUP($B368,'Data Heavy'!$BC$6:$BK$13,I$1,FALSE),VLOOKUP($B368,'Data Heavy'!$BP$6:$BX$9,I$1,FALSE))))))*100</f>
        <v>13.48916</v>
      </c>
      <c r="J368" s="63">
        <f>IFERROR(VLOOKUP($B368,'Data Heavy'!$A$6:$I$61,J$1,FALSE),IFERROR(VLOOKUP($B368,'Data Heavy'!$O$6:$W$33,J$1,FALSE),IFERROR(VLOOKUP($B368,'Data Heavy'!$AB$6:$AJ$181,J$1,FALSE),IFERROR(VLOOKUP($B368,'Data Heavy'!$AP$6:$AX$93,J$1,FALSE),IFERROR(VLOOKUP($B368,'Data Heavy'!$BC$6:$BK$13,J$1,FALSE),VLOOKUP($B368,'Data Heavy'!$BP$6:$BX$9,J$1,FALSE))))))*100</f>
        <v>16.317809999999998</v>
      </c>
      <c r="K368" s="63">
        <f t="shared" si="67"/>
        <v>1.4143299999999979</v>
      </c>
      <c r="L368" s="63">
        <f t="shared" si="68"/>
        <v>1.41432</v>
      </c>
      <c r="M368" s="15" t="s">
        <v>140</v>
      </c>
      <c r="O368" s="63">
        <f>'Data Heavy'!F74*100</f>
        <v>14.90348</v>
      </c>
      <c r="P368" s="63">
        <f>'Data Heavy'!G74*100</f>
        <v>0.72155999999999998</v>
      </c>
      <c r="Q368" s="63">
        <f>'Data Heavy'!H74*100</f>
        <v>13.48922</v>
      </c>
      <c r="R368" s="63">
        <f>'Data Heavy'!I74*100</f>
        <v>16.31775</v>
      </c>
      <c r="S368" s="63">
        <f t="shared" si="79"/>
        <v>1.4142700000000001</v>
      </c>
      <c r="T368" s="63">
        <f t="shared" si="80"/>
        <v>1.4142600000000005</v>
      </c>
      <c r="V368" s="70">
        <f t="shared" si="69"/>
        <v>0</v>
      </c>
      <c r="W368" s="70">
        <f t="shared" si="70"/>
        <v>2.9999999999974492E-5</v>
      </c>
      <c r="X368" s="70">
        <f t="shared" si="71"/>
        <v>-5.9999999999504894E-5</v>
      </c>
      <c r="Y368" s="70">
        <f t="shared" si="72"/>
        <v>5.9999999997728537E-5</v>
      </c>
      <c r="Z368" s="70">
        <f t="shared" si="73"/>
        <v>5.9999999997728537E-5</v>
      </c>
      <c r="AA368" s="70">
        <f t="shared" si="74"/>
        <v>5.9999999999504894E-5</v>
      </c>
    </row>
    <row r="369" spans="1:27">
      <c r="A369" s="15" t="str">
        <f t="shared" si="65"/>
        <v>HeavyD_2011-2015_45-64_Females_Betsi Cadwaladr UHB</v>
      </c>
      <c r="B369" s="15" t="str">
        <f t="shared" si="81"/>
        <v>Betsi Cadwaladr_45-64_Females</v>
      </c>
      <c r="C369" s="15" t="s">
        <v>139</v>
      </c>
      <c r="D369" s="15" t="s">
        <v>50</v>
      </c>
      <c r="E369" s="15" t="s">
        <v>120</v>
      </c>
      <c r="F369" s="15" t="s">
        <v>40</v>
      </c>
      <c r="G369" s="63">
        <f>IFERROR(VLOOKUP($B369,'Data Heavy'!$A$6:$I$61,G$1,FALSE),IFERROR(VLOOKUP($B369,'Data Heavy'!$O$6:$W$33,G$1,FALSE),IFERROR(VLOOKUP($B369,'Data Heavy'!$AB$6:$AJ$181,G$1,FALSE),IFERROR(VLOOKUP($B369,'Data Heavy'!$AP$6:$AX$93,G$1,FALSE),IFERROR(VLOOKUP($B369,'Data Heavy'!$BC$6:$BK$13,G$1,FALSE),VLOOKUP($B369,'Data Heavy'!$BP$6:$BX$9,G$1,FALSE))))))*100</f>
        <v>9.4819300000000002</v>
      </c>
      <c r="H369" s="63">
        <f>IFERROR(VLOOKUP($B369,'Data Heavy'!$A$6:$I$61,H$1,FALSE),IFERROR(VLOOKUP($B369,'Data Heavy'!$O$6:$W$33,H$1,FALSE),IFERROR(VLOOKUP($B369,'Data Heavy'!$AB$6:$AJ$181,H$1,FALSE),IFERROR(VLOOKUP($B369,'Data Heavy'!$AP$6:$AX$93,H$1,FALSE),IFERROR(VLOOKUP($B369,'Data Heavy'!$BC$6:$BK$13,H$1,FALSE),VLOOKUP($B369,'Data Heavy'!$BP$6:$BX$9,H$1,FALSE))))))*100</f>
        <v>0.5171</v>
      </c>
      <c r="I369" s="63">
        <f>IFERROR(VLOOKUP($B369,'Data Heavy'!$A$6:$I$61,I$1,FALSE),IFERROR(VLOOKUP($B369,'Data Heavy'!$O$6:$W$33,I$1,FALSE),IFERROR(VLOOKUP($B369,'Data Heavy'!$AB$6:$AJ$181,I$1,FALSE),IFERROR(VLOOKUP($B369,'Data Heavy'!$AP$6:$AX$93,I$1,FALSE),IFERROR(VLOOKUP($B369,'Data Heavy'!$BC$6:$BK$13,I$1,FALSE),VLOOKUP($B369,'Data Heavy'!$BP$6:$BX$9,I$1,FALSE))))))*100</f>
        <v>8.468399999999999</v>
      </c>
      <c r="J369" s="63">
        <f>IFERROR(VLOOKUP($B369,'Data Heavy'!$A$6:$I$61,J$1,FALSE),IFERROR(VLOOKUP($B369,'Data Heavy'!$O$6:$W$33,J$1,FALSE),IFERROR(VLOOKUP($B369,'Data Heavy'!$AB$6:$AJ$181,J$1,FALSE),IFERROR(VLOOKUP($B369,'Data Heavy'!$AP$6:$AX$93,J$1,FALSE),IFERROR(VLOOKUP($B369,'Data Heavy'!$BC$6:$BK$13,J$1,FALSE),VLOOKUP($B369,'Data Heavy'!$BP$6:$BX$9,J$1,FALSE))))))*100</f>
        <v>10.495469999999999</v>
      </c>
      <c r="K369" s="63">
        <f t="shared" si="67"/>
        <v>1.013539999999999</v>
      </c>
      <c r="L369" s="63">
        <f t="shared" si="68"/>
        <v>1.0135300000000012</v>
      </c>
      <c r="M369" s="15" t="s">
        <v>140</v>
      </c>
      <c r="O369" s="63">
        <f>'Data Heavy'!F75*100</f>
        <v>9.4819300000000002</v>
      </c>
      <c r="P369" s="63">
        <f>'Data Heavy'!G75*100</f>
        <v>0.51707999999999998</v>
      </c>
      <c r="Q369" s="63">
        <f>'Data Heavy'!H75*100</f>
        <v>8.4684499999999989</v>
      </c>
      <c r="R369" s="63">
        <f>'Data Heavy'!I75*100</f>
        <v>10.495419999999999</v>
      </c>
      <c r="S369" s="63">
        <f t="shared" si="79"/>
        <v>1.0134899999999991</v>
      </c>
      <c r="T369" s="63">
        <f t="shared" si="80"/>
        <v>1.0134800000000013</v>
      </c>
      <c r="V369" s="70">
        <f t="shared" si="69"/>
        <v>0</v>
      </c>
      <c r="W369" s="70">
        <f t="shared" si="70"/>
        <v>2.0000000000020002E-5</v>
      </c>
      <c r="X369" s="70">
        <f t="shared" si="71"/>
        <v>-4.9999999999883471E-5</v>
      </c>
      <c r="Y369" s="70">
        <f t="shared" si="72"/>
        <v>4.9999999999883471E-5</v>
      </c>
      <c r="Z369" s="70">
        <f t="shared" si="73"/>
        <v>4.9999999999883471E-5</v>
      </c>
      <c r="AA369" s="70">
        <f t="shared" si="74"/>
        <v>4.9999999999883471E-5</v>
      </c>
    </row>
    <row r="370" spans="1:27">
      <c r="A370" s="15" t="str">
        <f t="shared" si="65"/>
        <v>HeavyD_2011-2015_65+_Females_Betsi Cadwaladr UHB</v>
      </c>
      <c r="B370" s="15" t="str">
        <f t="shared" si="81"/>
        <v>Betsi Cadwaladr_65+_Females</v>
      </c>
      <c r="C370" s="15" t="s">
        <v>139</v>
      </c>
      <c r="D370" s="15" t="s">
        <v>43</v>
      </c>
      <c r="E370" s="15" t="s">
        <v>120</v>
      </c>
      <c r="F370" s="15" t="s">
        <v>40</v>
      </c>
      <c r="G370" s="63">
        <f>IFERROR(VLOOKUP($B370,'Data Heavy'!$A$6:$I$61,G$1,FALSE),IFERROR(VLOOKUP($B370,'Data Heavy'!$O$6:$W$33,G$1,FALSE),IFERROR(VLOOKUP($B370,'Data Heavy'!$AB$6:$AJ$181,G$1,FALSE),IFERROR(VLOOKUP($B370,'Data Heavy'!$AP$6:$AX$93,G$1,FALSE),IFERROR(VLOOKUP($B370,'Data Heavy'!$BC$6:$BK$13,G$1,FALSE),VLOOKUP($B370,'Data Heavy'!$BP$6:$BX$9,G$1,FALSE))))))*100</f>
        <v>2.27094</v>
      </c>
      <c r="H370" s="63">
        <f>IFERROR(VLOOKUP($B370,'Data Heavy'!$A$6:$I$61,H$1,FALSE),IFERROR(VLOOKUP($B370,'Data Heavy'!$O$6:$W$33,H$1,FALSE),IFERROR(VLOOKUP($B370,'Data Heavy'!$AB$6:$AJ$181,H$1,FALSE),IFERROR(VLOOKUP($B370,'Data Heavy'!$AP$6:$AX$93,H$1,FALSE),IFERROR(VLOOKUP($B370,'Data Heavy'!$BC$6:$BK$13,H$1,FALSE),VLOOKUP($B370,'Data Heavy'!$BP$6:$BX$9,H$1,FALSE))))))*100</f>
        <v>0.27739999999999998</v>
      </c>
      <c r="I370" s="63">
        <f>IFERROR(VLOOKUP($B370,'Data Heavy'!$A$6:$I$61,I$1,FALSE),IFERROR(VLOOKUP($B370,'Data Heavy'!$O$6:$W$33,I$1,FALSE),IFERROR(VLOOKUP($B370,'Data Heavy'!$AB$6:$AJ$181,I$1,FALSE),IFERROR(VLOOKUP($B370,'Data Heavy'!$AP$6:$AX$93,I$1,FALSE),IFERROR(VLOOKUP($B370,'Data Heavy'!$BC$6:$BK$13,I$1,FALSE),VLOOKUP($B370,'Data Heavy'!$BP$6:$BX$9,I$1,FALSE))))))*100</f>
        <v>1.7272400000000001</v>
      </c>
      <c r="J370" s="63">
        <f>IFERROR(VLOOKUP($B370,'Data Heavy'!$A$6:$I$61,J$1,FALSE),IFERROR(VLOOKUP($B370,'Data Heavy'!$O$6:$W$33,J$1,FALSE),IFERROR(VLOOKUP($B370,'Data Heavy'!$AB$6:$AJ$181,J$1,FALSE),IFERROR(VLOOKUP($B370,'Data Heavy'!$AP$6:$AX$93,J$1,FALSE),IFERROR(VLOOKUP($B370,'Data Heavy'!$BC$6:$BK$13,J$1,FALSE),VLOOKUP($B370,'Data Heavy'!$BP$6:$BX$9,J$1,FALSE))))))*100</f>
        <v>2.8146399999999998</v>
      </c>
      <c r="K370" s="63">
        <f t="shared" si="67"/>
        <v>0.54369999999999985</v>
      </c>
      <c r="L370" s="63">
        <f t="shared" si="68"/>
        <v>0.54369999999999985</v>
      </c>
      <c r="M370" s="15" t="s">
        <v>140</v>
      </c>
      <c r="O370" s="63">
        <f>'Data Heavy'!F76*100</f>
        <v>2.27094</v>
      </c>
      <c r="P370" s="63">
        <f>'Data Heavy'!G76*100</f>
        <v>0.27737000000000001</v>
      </c>
      <c r="Q370" s="63">
        <f>'Data Heavy'!H76*100</f>
        <v>1.72729</v>
      </c>
      <c r="R370" s="63">
        <f>'Data Heavy'!I76*100</f>
        <v>2.8145899999999999</v>
      </c>
      <c r="S370" s="63">
        <f t="shared" si="79"/>
        <v>0.54364999999999997</v>
      </c>
      <c r="T370" s="63">
        <f t="shared" si="80"/>
        <v>0.54364999999999997</v>
      </c>
      <c r="V370" s="70">
        <f t="shared" si="69"/>
        <v>0</v>
      </c>
      <c r="W370" s="70">
        <f t="shared" si="70"/>
        <v>2.9999999999974492E-5</v>
      </c>
      <c r="X370" s="70">
        <f t="shared" si="71"/>
        <v>-4.9999999999883471E-5</v>
      </c>
      <c r="Y370" s="70">
        <f t="shared" si="72"/>
        <v>4.9999999999883471E-5</v>
      </c>
      <c r="Z370" s="70">
        <f t="shared" si="73"/>
        <v>4.9999999999883471E-5</v>
      </c>
      <c r="AA370" s="70">
        <f t="shared" si="74"/>
        <v>4.9999999999883471E-5</v>
      </c>
    </row>
    <row r="371" spans="1:27">
      <c r="A371" s="15" t="str">
        <f t="shared" si="65"/>
        <v>HeavyD_2011-2015_16-24_Males_Hywel Dda UHB</v>
      </c>
      <c r="B371" s="15" t="str">
        <f t="shared" si="81"/>
        <v>Hywel Dda_16-24_Males</v>
      </c>
      <c r="C371" s="15" t="s">
        <v>141</v>
      </c>
      <c r="D371" s="15" t="s">
        <v>48</v>
      </c>
      <c r="E371" s="15" t="s">
        <v>21</v>
      </c>
      <c r="F371" s="15" t="s">
        <v>40</v>
      </c>
      <c r="G371" s="63">
        <f>IFERROR(VLOOKUP($B371,'Data Heavy'!$A$6:$I$61,G$1,FALSE),IFERROR(VLOOKUP($B371,'Data Heavy'!$O$6:$W$33,G$1,FALSE),IFERROR(VLOOKUP($B371,'Data Heavy'!$AB$6:$AJ$181,G$1,FALSE),IFERROR(VLOOKUP($B371,'Data Heavy'!$AP$6:$AX$93,G$1,FALSE),IFERROR(VLOOKUP($B371,'Data Heavy'!$BC$6:$BK$13,G$1,FALSE),VLOOKUP($B371,'Data Heavy'!$BP$6:$BX$9,G$1,FALSE))))))*100</f>
        <v>21.422330000000002</v>
      </c>
      <c r="H371" s="63">
        <f>IFERROR(VLOOKUP($B371,'Data Heavy'!$A$6:$I$61,H$1,FALSE),IFERROR(VLOOKUP($B371,'Data Heavy'!$O$6:$W$33,H$1,FALSE),IFERROR(VLOOKUP($B371,'Data Heavy'!$AB$6:$AJ$181,H$1,FALSE),IFERROR(VLOOKUP($B371,'Data Heavy'!$AP$6:$AX$93,H$1,FALSE),IFERROR(VLOOKUP($B371,'Data Heavy'!$BC$6:$BK$13,H$1,FALSE),VLOOKUP($B371,'Data Heavy'!$BP$6:$BX$9,H$1,FALSE))))))*100</f>
        <v>2.0994899999999999</v>
      </c>
      <c r="I371" s="63">
        <f>IFERROR(VLOOKUP($B371,'Data Heavy'!$A$6:$I$61,I$1,FALSE),IFERROR(VLOOKUP($B371,'Data Heavy'!$O$6:$W$33,I$1,FALSE),IFERROR(VLOOKUP($B371,'Data Heavy'!$AB$6:$AJ$181,I$1,FALSE),IFERROR(VLOOKUP($B371,'Data Heavy'!$AP$6:$AX$93,I$1,FALSE),IFERROR(VLOOKUP($B371,'Data Heavy'!$BC$6:$BK$13,I$1,FALSE),VLOOKUP($B371,'Data Heavy'!$BP$6:$BX$9,I$1,FALSE))))))*100</f>
        <v>17.307290000000002</v>
      </c>
      <c r="J371" s="63">
        <f>IFERROR(VLOOKUP($B371,'Data Heavy'!$A$6:$I$61,J$1,FALSE),IFERROR(VLOOKUP($B371,'Data Heavy'!$O$6:$W$33,J$1,FALSE),IFERROR(VLOOKUP($B371,'Data Heavy'!$AB$6:$AJ$181,J$1,FALSE),IFERROR(VLOOKUP($B371,'Data Heavy'!$AP$6:$AX$93,J$1,FALSE),IFERROR(VLOOKUP($B371,'Data Heavy'!$BC$6:$BK$13,J$1,FALSE),VLOOKUP($B371,'Data Heavy'!$BP$6:$BX$9,J$1,FALSE))))))*100</f>
        <v>25.537369999999999</v>
      </c>
      <c r="K371" s="63">
        <f t="shared" si="67"/>
        <v>4.1150399999999969</v>
      </c>
      <c r="L371" s="63">
        <f t="shared" si="68"/>
        <v>4.1150400000000005</v>
      </c>
      <c r="M371" s="15" t="s">
        <v>140</v>
      </c>
      <c r="O371" s="63">
        <f>'Data Heavy'!F77*100</f>
        <v>21.422330000000002</v>
      </c>
      <c r="P371" s="63">
        <f>'Data Heavy'!G77*100</f>
        <v>2.09978</v>
      </c>
      <c r="Q371" s="63">
        <f>'Data Heavy'!H77*100</f>
        <v>17.306750000000001</v>
      </c>
      <c r="R371" s="63">
        <f>'Data Heavy'!I77*100</f>
        <v>25.5379</v>
      </c>
      <c r="S371" s="63">
        <f t="shared" si="79"/>
        <v>4.1155699999999982</v>
      </c>
      <c r="T371" s="63">
        <f t="shared" si="80"/>
        <v>4.1155800000000013</v>
      </c>
      <c r="V371" s="70">
        <f t="shared" si="69"/>
        <v>0</v>
      </c>
      <c r="W371" s="70">
        <f t="shared" si="70"/>
        <v>-2.9000000000012349E-4</v>
      </c>
      <c r="X371" s="70">
        <f t="shared" si="71"/>
        <v>5.4000000000087311E-4</v>
      </c>
      <c r="Y371" s="70">
        <f t="shared" si="72"/>
        <v>-5.3000000000125169E-4</v>
      </c>
      <c r="Z371" s="70">
        <f t="shared" si="73"/>
        <v>-5.3000000000125169E-4</v>
      </c>
      <c r="AA371" s="70">
        <f t="shared" si="74"/>
        <v>-5.4000000000087311E-4</v>
      </c>
    </row>
    <row r="372" spans="1:27">
      <c r="A372" s="15" t="str">
        <f t="shared" si="65"/>
        <v>HeavyD_2011-2015_25-44_Males_Hywel Dda UHB</v>
      </c>
      <c r="B372" s="15" t="str">
        <f t="shared" si="81"/>
        <v>Hywel Dda_25-44_Males</v>
      </c>
      <c r="C372" s="15" t="s">
        <v>141</v>
      </c>
      <c r="D372" s="15" t="s">
        <v>49</v>
      </c>
      <c r="E372" s="15" t="s">
        <v>21</v>
      </c>
      <c r="F372" s="15" t="s">
        <v>40</v>
      </c>
      <c r="G372" s="63">
        <f>IFERROR(VLOOKUP($B372,'Data Heavy'!$A$6:$I$61,G$1,FALSE),IFERROR(VLOOKUP($B372,'Data Heavy'!$O$6:$W$33,G$1,FALSE),IFERROR(VLOOKUP($B372,'Data Heavy'!$AB$6:$AJ$181,G$1,FALSE),IFERROR(VLOOKUP($B372,'Data Heavy'!$AP$6:$AX$93,G$1,FALSE),IFERROR(VLOOKUP($B372,'Data Heavy'!$BC$6:$BK$13,G$1,FALSE),VLOOKUP($B372,'Data Heavy'!$BP$6:$BX$9,G$1,FALSE))))))*100</f>
        <v>20.36354</v>
      </c>
      <c r="H372" s="63">
        <f>IFERROR(VLOOKUP($B372,'Data Heavy'!$A$6:$I$61,H$1,FALSE),IFERROR(VLOOKUP($B372,'Data Heavy'!$O$6:$W$33,H$1,FALSE),IFERROR(VLOOKUP($B372,'Data Heavy'!$AB$6:$AJ$181,H$1,FALSE),IFERROR(VLOOKUP($B372,'Data Heavy'!$AP$6:$AX$93,H$1,FALSE),IFERROR(VLOOKUP($B372,'Data Heavy'!$BC$6:$BK$13,H$1,FALSE),VLOOKUP($B372,'Data Heavy'!$BP$6:$BX$9,H$1,FALSE))))))*100</f>
        <v>1.4416500000000001</v>
      </c>
      <c r="I372" s="63">
        <f>IFERROR(VLOOKUP($B372,'Data Heavy'!$A$6:$I$61,I$1,FALSE),IFERROR(VLOOKUP($B372,'Data Heavy'!$O$6:$W$33,I$1,FALSE),IFERROR(VLOOKUP($B372,'Data Heavy'!$AB$6:$AJ$181,I$1,FALSE),IFERROR(VLOOKUP($B372,'Data Heavy'!$AP$6:$AX$93,I$1,FALSE),IFERROR(VLOOKUP($B372,'Data Heavy'!$BC$6:$BK$13,I$1,FALSE),VLOOKUP($B372,'Data Heavy'!$BP$6:$BX$9,I$1,FALSE))))))*100</f>
        <v>17.537880000000001</v>
      </c>
      <c r="J372" s="63">
        <f>IFERROR(VLOOKUP($B372,'Data Heavy'!$A$6:$I$61,J$1,FALSE),IFERROR(VLOOKUP($B372,'Data Heavy'!$O$6:$W$33,J$1,FALSE),IFERROR(VLOOKUP($B372,'Data Heavy'!$AB$6:$AJ$181,J$1,FALSE),IFERROR(VLOOKUP($B372,'Data Heavy'!$AP$6:$AX$93,J$1,FALSE),IFERROR(VLOOKUP($B372,'Data Heavy'!$BC$6:$BK$13,J$1,FALSE),VLOOKUP($B372,'Data Heavy'!$BP$6:$BX$9,J$1,FALSE))))))*100</f>
        <v>23.189209999999999</v>
      </c>
      <c r="K372" s="63">
        <f t="shared" si="67"/>
        <v>2.8256699999999988</v>
      </c>
      <c r="L372" s="63">
        <f t="shared" si="68"/>
        <v>2.8256599999999992</v>
      </c>
      <c r="M372" s="15" t="s">
        <v>140</v>
      </c>
      <c r="O372" s="63">
        <f>'Data Heavy'!F78*100</f>
        <v>20.36354</v>
      </c>
      <c r="P372" s="63">
        <f>'Data Heavy'!G78*100</f>
        <v>1.4415499999999999</v>
      </c>
      <c r="Q372" s="63">
        <f>'Data Heavy'!H78*100</f>
        <v>17.5381</v>
      </c>
      <c r="R372" s="63">
        <f>'Data Heavy'!I78*100</f>
        <v>23.188980000000001</v>
      </c>
      <c r="S372" s="63">
        <f t="shared" si="79"/>
        <v>2.8254400000000004</v>
      </c>
      <c r="T372" s="63">
        <f t="shared" si="80"/>
        <v>2.8254400000000004</v>
      </c>
      <c r="V372" s="70">
        <f t="shared" si="69"/>
        <v>0</v>
      </c>
      <c r="W372" s="70">
        <f t="shared" si="70"/>
        <v>1.0000000000021103E-4</v>
      </c>
      <c r="X372" s="70">
        <f t="shared" si="71"/>
        <v>-2.1999999999877673E-4</v>
      </c>
      <c r="Y372" s="70">
        <f t="shared" si="72"/>
        <v>2.2999999999839815E-4</v>
      </c>
      <c r="Z372" s="70">
        <f t="shared" si="73"/>
        <v>2.2999999999839815E-4</v>
      </c>
      <c r="AA372" s="70">
        <f t="shared" si="74"/>
        <v>2.1999999999877673E-4</v>
      </c>
    </row>
    <row r="373" spans="1:27">
      <c r="A373" s="15" t="str">
        <f t="shared" si="65"/>
        <v>HeavyD_2011-2015_45-64_Males_Hywel Dda UHB</v>
      </c>
      <c r="B373" s="15" t="str">
        <f t="shared" si="81"/>
        <v>Hywel Dda_45-64_Males</v>
      </c>
      <c r="C373" s="15" t="s">
        <v>141</v>
      </c>
      <c r="D373" s="15" t="s">
        <v>50</v>
      </c>
      <c r="E373" s="15" t="s">
        <v>21</v>
      </c>
      <c r="F373" s="15" t="s">
        <v>40</v>
      </c>
      <c r="G373" s="63">
        <f>IFERROR(VLOOKUP($B373,'Data Heavy'!$A$6:$I$61,G$1,FALSE),IFERROR(VLOOKUP($B373,'Data Heavy'!$O$6:$W$33,G$1,FALSE),IFERROR(VLOOKUP($B373,'Data Heavy'!$AB$6:$AJ$181,G$1,FALSE),IFERROR(VLOOKUP($B373,'Data Heavy'!$AP$6:$AX$93,G$1,FALSE),IFERROR(VLOOKUP($B373,'Data Heavy'!$BC$6:$BK$13,G$1,FALSE),VLOOKUP($B373,'Data Heavy'!$BP$6:$BX$9,G$1,FALSE))))))*100</f>
        <v>15.258330000000001</v>
      </c>
      <c r="H373" s="63">
        <f>IFERROR(VLOOKUP($B373,'Data Heavy'!$A$6:$I$61,H$1,FALSE),IFERROR(VLOOKUP($B373,'Data Heavy'!$O$6:$W$33,H$1,FALSE),IFERROR(VLOOKUP($B373,'Data Heavy'!$AB$6:$AJ$181,H$1,FALSE),IFERROR(VLOOKUP($B373,'Data Heavy'!$AP$6:$AX$93,H$1,FALSE),IFERROR(VLOOKUP($B373,'Data Heavy'!$BC$6:$BK$13,H$1,FALSE),VLOOKUP($B373,'Data Heavy'!$BP$6:$BX$9,H$1,FALSE))))))*100</f>
        <v>1.01187</v>
      </c>
      <c r="I373" s="63">
        <f>IFERROR(VLOOKUP($B373,'Data Heavy'!$A$6:$I$61,I$1,FALSE),IFERROR(VLOOKUP($B373,'Data Heavy'!$O$6:$W$33,I$1,FALSE),IFERROR(VLOOKUP($B373,'Data Heavy'!$AB$6:$AJ$181,I$1,FALSE),IFERROR(VLOOKUP($B373,'Data Heavy'!$AP$6:$AX$93,I$1,FALSE),IFERROR(VLOOKUP($B373,'Data Heavy'!$BC$6:$BK$13,I$1,FALSE),VLOOKUP($B373,'Data Heavy'!$BP$6:$BX$9,I$1,FALSE))))))*100</f>
        <v>13.27505</v>
      </c>
      <c r="J373" s="63">
        <f>IFERROR(VLOOKUP($B373,'Data Heavy'!$A$6:$I$61,J$1,FALSE),IFERROR(VLOOKUP($B373,'Data Heavy'!$O$6:$W$33,J$1,FALSE),IFERROR(VLOOKUP($B373,'Data Heavy'!$AB$6:$AJ$181,J$1,FALSE),IFERROR(VLOOKUP($B373,'Data Heavy'!$AP$6:$AX$93,J$1,FALSE),IFERROR(VLOOKUP($B373,'Data Heavy'!$BC$6:$BK$13,J$1,FALSE),VLOOKUP($B373,'Data Heavy'!$BP$6:$BX$9,J$1,FALSE))))))*100</f>
        <v>17.241609999999998</v>
      </c>
      <c r="K373" s="63">
        <f t="shared" si="67"/>
        <v>1.983279999999997</v>
      </c>
      <c r="L373" s="63">
        <f t="shared" si="68"/>
        <v>1.9832800000000006</v>
      </c>
      <c r="M373" s="15" t="s">
        <v>140</v>
      </c>
      <c r="O373" s="63">
        <f>'Data Heavy'!F79*100</f>
        <v>15.258330000000001</v>
      </c>
      <c r="P373" s="63">
        <f>'Data Heavy'!G79*100</f>
        <v>1.01227</v>
      </c>
      <c r="Q373" s="63">
        <f>'Data Heavy'!H79*100</f>
        <v>13.274290000000001</v>
      </c>
      <c r="R373" s="63">
        <f>'Data Heavy'!I79*100</f>
        <v>17.242370000000001</v>
      </c>
      <c r="S373" s="63">
        <f t="shared" si="79"/>
        <v>1.9840400000000002</v>
      </c>
      <c r="T373" s="63">
        <f t="shared" si="80"/>
        <v>1.9840400000000002</v>
      </c>
      <c r="V373" s="70">
        <f t="shared" si="69"/>
        <v>0</v>
      </c>
      <c r="W373" s="70">
        <f t="shared" si="70"/>
        <v>-3.9999999999995595E-4</v>
      </c>
      <c r="X373" s="70">
        <f t="shared" si="71"/>
        <v>7.5999999999964984E-4</v>
      </c>
      <c r="Y373" s="70">
        <f t="shared" si="72"/>
        <v>-7.6000000000320256E-4</v>
      </c>
      <c r="Z373" s="70">
        <f t="shared" si="73"/>
        <v>-7.6000000000320256E-4</v>
      </c>
      <c r="AA373" s="70">
        <f t="shared" si="74"/>
        <v>-7.5999999999964984E-4</v>
      </c>
    </row>
    <row r="374" spans="1:27">
      <c r="A374" s="15" t="str">
        <f t="shared" si="65"/>
        <v>HeavyD_2011-2015_65+_Males_Hywel Dda UHB</v>
      </c>
      <c r="B374" s="15" t="str">
        <f t="shared" si="81"/>
        <v>Hywel Dda_65+_Males</v>
      </c>
      <c r="C374" s="15" t="s">
        <v>141</v>
      </c>
      <c r="D374" s="15" t="s">
        <v>43</v>
      </c>
      <c r="E374" s="15" t="s">
        <v>21</v>
      </c>
      <c r="F374" s="15" t="s">
        <v>40</v>
      </c>
      <c r="G374" s="63">
        <f>IFERROR(VLOOKUP($B374,'Data Heavy'!$A$6:$I$61,G$1,FALSE),IFERROR(VLOOKUP($B374,'Data Heavy'!$O$6:$W$33,G$1,FALSE),IFERROR(VLOOKUP($B374,'Data Heavy'!$AB$6:$AJ$181,G$1,FALSE),IFERROR(VLOOKUP($B374,'Data Heavy'!$AP$6:$AX$93,G$1,FALSE),IFERROR(VLOOKUP($B374,'Data Heavy'!$BC$6:$BK$13,G$1,FALSE),VLOOKUP($B374,'Data Heavy'!$BP$6:$BX$9,G$1,FALSE))))))*100</f>
        <v>4.3057800000000004</v>
      </c>
      <c r="H374" s="63">
        <f>IFERROR(VLOOKUP($B374,'Data Heavy'!$A$6:$I$61,H$1,FALSE),IFERROR(VLOOKUP($B374,'Data Heavy'!$O$6:$W$33,H$1,FALSE),IFERROR(VLOOKUP($B374,'Data Heavy'!$AB$6:$AJ$181,H$1,FALSE),IFERROR(VLOOKUP($B374,'Data Heavy'!$AP$6:$AX$93,H$1,FALSE),IFERROR(VLOOKUP($B374,'Data Heavy'!$BC$6:$BK$13,H$1,FALSE),VLOOKUP($B374,'Data Heavy'!$BP$6:$BX$9,H$1,FALSE))))))*100</f>
        <v>0.58023999999999998</v>
      </c>
      <c r="I374" s="63">
        <f>IFERROR(VLOOKUP($B374,'Data Heavy'!$A$6:$I$61,I$1,FALSE),IFERROR(VLOOKUP($B374,'Data Heavy'!$O$6:$W$33,I$1,FALSE),IFERROR(VLOOKUP($B374,'Data Heavy'!$AB$6:$AJ$181,I$1,FALSE),IFERROR(VLOOKUP($B374,'Data Heavy'!$AP$6:$AX$93,I$1,FALSE),IFERROR(VLOOKUP($B374,'Data Heavy'!$BC$6:$BK$13,I$1,FALSE),VLOOKUP($B374,'Data Heavy'!$BP$6:$BX$9,I$1,FALSE))))))*100</f>
        <v>3.1684999999999999</v>
      </c>
      <c r="J374" s="63">
        <f>IFERROR(VLOOKUP($B374,'Data Heavy'!$A$6:$I$61,J$1,FALSE),IFERROR(VLOOKUP($B374,'Data Heavy'!$O$6:$W$33,J$1,FALSE),IFERROR(VLOOKUP($B374,'Data Heavy'!$AB$6:$AJ$181,J$1,FALSE),IFERROR(VLOOKUP($B374,'Data Heavy'!$AP$6:$AX$93,J$1,FALSE),IFERROR(VLOOKUP($B374,'Data Heavy'!$BC$6:$BK$13,J$1,FALSE),VLOOKUP($B374,'Data Heavy'!$BP$6:$BX$9,J$1,FALSE))))))*100</f>
        <v>5.4430699999999996</v>
      </c>
      <c r="K374" s="63">
        <f t="shared" si="67"/>
        <v>1.1372899999999992</v>
      </c>
      <c r="L374" s="63">
        <f t="shared" si="68"/>
        <v>1.1372800000000005</v>
      </c>
      <c r="M374" s="15" t="s">
        <v>140</v>
      </c>
      <c r="O374" s="63">
        <f>'Data Heavy'!F80*100</f>
        <v>4.3057800000000004</v>
      </c>
      <c r="P374" s="63">
        <f>'Data Heavy'!G80*100</f>
        <v>0.58018999999999998</v>
      </c>
      <c r="Q374" s="63">
        <f>'Data Heavy'!H80*100</f>
        <v>3.1686199999999998</v>
      </c>
      <c r="R374" s="63">
        <f>'Data Heavy'!I80*100</f>
        <v>5.4429499999999997</v>
      </c>
      <c r="S374" s="63">
        <f t="shared" si="79"/>
        <v>1.1371699999999993</v>
      </c>
      <c r="T374" s="63">
        <f t="shared" si="80"/>
        <v>1.1371600000000006</v>
      </c>
      <c r="V374" s="70">
        <f t="shared" si="69"/>
        <v>0</v>
      </c>
      <c r="W374" s="70">
        <f t="shared" si="70"/>
        <v>4.9999999999994493E-5</v>
      </c>
      <c r="X374" s="70">
        <f t="shared" si="71"/>
        <v>-1.1999999999989797E-4</v>
      </c>
      <c r="Y374" s="70">
        <f t="shared" si="72"/>
        <v>1.1999999999989797E-4</v>
      </c>
      <c r="Z374" s="70">
        <f t="shared" si="73"/>
        <v>1.1999999999989797E-4</v>
      </c>
      <c r="AA374" s="70">
        <f t="shared" si="74"/>
        <v>1.1999999999989797E-4</v>
      </c>
    </row>
    <row r="375" spans="1:27">
      <c r="A375" s="15" t="str">
        <f t="shared" si="65"/>
        <v>HeavyD_2011-2015_16-24_Females_Hywel Dda UHB</v>
      </c>
      <c r="B375" s="15" t="str">
        <f t="shared" si="81"/>
        <v>Hywel Dda_16-24_Females</v>
      </c>
      <c r="C375" s="15" t="s">
        <v>141</v>
      </c>
      <c r="D375" s="15" t="s">
        <v>48</v>
      </c>
      <c r="E375" s="15" t="s">
        <v>120</v>
      </c>
      <c r="F375" s="15" t="s">
        <v>40</v>
      </c>
      <c r="G375" s="63">
        <f>IFERROR(VLOOKUP($B375,'Data Heavy'!$A$6:$I$61,G$1,FALSE),IFERROR(VLOOKUP($B375,'Data Heavy'!$O$6:$W$33,G$1,FALSE),IFERROR(VLOOKUP($B375,'Data Heavy'!$AB$6:$AJ$181,G$1,FALSE),IFERROR(VLOOKUP($B375,'Data Heavy'!$AP$6:$AX$93,G$1,FALSE),IFERROR(VLOOKUP($B375,'Data Heavy'!$BC$6:$BK$13,G$1,FALSE),VLOOKUP($B375,'Data Heavy'!$BP$6:$BX$9,G$1,FALSE))))))*100</f>
        <v>20.918310000000002</v>
      </c>
      <c r="H375" s="63">
        <f>IFERROR(VLOOKUP($B375,'Data Heavy'!$A$6:$I$61,H$1,FALSE),IFERROR(VLOOKUP($B375,'Data Heavy'!$O$6:$W$33,H$1,FALSE),IFERROR(VLOOKUP($B375,'Data Heavy'!$AB$6:$AJ$181,H$1,FALSE),IFERROR(VLOOKUP($B375,'Data Heavy'!$AP$6:$AX$93,H$1,FALSE),IFERROR(VLOOKUP($B375,'Data Heavy'!$BC$6:$BK$13,H$1,FALSE),VLOOKUP($B375,'Data Heavy'!$BP$6:$BX$9,H$1,FALSE))))))*100</f>
        <v>2.0196900000000002</v>
      </c>
      <c r="I375" s="63">
        <f>IFERROR(VLOOKUP($B375,'Data Heavy'!$A$6:$I$61,I$1,FALSE),IFERROR(VLOOKUP($B375,'Data Heavy'!$O$6:$W$33,I$1,FALSE),IFERROR(VLOOKUP($B375,'Data Heavy'!$AB$6:$AJ$181,I$1,FALSE),IFERROR(VLOOKUP($B375,'Data Heavy'!$AP$6:$AX$93,I$1,FALSE),IFERROR(VLOOKUP($B375,'Data Heavy'!$BC$6:$BK$13,I$1,FALSE),VLOOKUP($B375,'Data Heavy'!$BP$6:$BX$9,I$1,FALSE))))))*100</f>
        <v>16.959669999999999</v>
      </c>
      <c r="J375" s="63">
        <f>IFERROR(VLOOKUP($B375,'Data Heavy'!$A$6:$I$61,J$1,FALSE),IFERROR(VLOOKUP($B375,'Data Heavy'!$O$6:$W$33,J$1,FALSE),IFERROR(VLOOKUP($B375,'Data Heavy'!$AB$6:$AJ$181,J$1,FALSE),IFERROR(VLOOKUP($B375,'Data Heavy'!$AP$6:$AX$93,J$1,FALSE),IFERROR(VLOOKUP($B375,'Data Heavy'!$BC$6:$BK$13,J$1,FALSE),VLOOKUP($B375,'Data Heavy'!$BP$6:$BX$9,J$1,FALSE))))))*100</f>
        <v>24.876950000000001</v>
      </c>
      <c r="K375" s="63">
        <f t="shared" si="67"/>
        <v>3.958639999999999</v>
      </c>
      <c r="L375" s="63">
        <f t="shared" si="68"/>
        <v>3.9586400000000026</v>
      </c>
      <c r="M375" s="15" t="s">
        <v>140</v>
      </c>
      <c r="O375" s="63">
        <f>'Data Heavy'!F81*100</f>
        <v>20.918310000000002</v>
      </c>
      <c r="P375" s="63">
        <f>'Data Heavy'!G81*100</f>
        <v>2.01993</v>
      </c>
      <c r="Q375" s="63">
        <f>'Data Heavy'!H81*100</f>
        <v>16.959250000000001</v>
      </c>
      <c r="R375" s="63">
        <f>'Data Heavy'!I81*100</f>
        <v>24.877369999999999</v>
      </c>
      <c r="S375" s="63">
        <f t="shared" si="79"/>
        <v>3.9590599999999974</v>
      </c>
      <c r="T375" s="63">
        <f t="shared" si="80"/>
        <v>3.9590600000000009</v>
      </c>
      <c r="V375" s="70">
        <f t="shared" si="69"/>
        <v>0</v>
      </c>
      <c r="W375" s="70">
        <f t="shared" si="70"/>
        <v>-2.3999999999979593E-4</v>
      </c>
      <c r="X375" s="70">
        <f t="shared" si="71"/>
        <v>4.1999999999831061E-4</v>
      </c>
      <c r="Y375" s="70">
        <f t="shared" si="72"/>
        <v>-4.1999999999831061E-4</v>
      </c>
      <c r="Z375" s="70">
        <f t="shared" si="73"/>
        <v>-4.1999999999831061E-4</v>
      </c>
      <c r="AA375" s="70">
        <f t="shared" si="74"/>
        <v>-4.1999999999831061E-4</v>
      </c>
    </row>
    <row r="376" spans="1:27">
      <c r="A376" s="15" t="str">
        <f t="shared" si="65"/>
        <v>HeavyD_2011-2015_25-44_Females_Hywel Dda UHB</v>
      </c>
      <c r="B376" s="15" t="str">
        <f t="shared" si="81"/>
        <v>Hywel Dda_25-44_Females</v>
      </c>
      <c r="C376" s="15" t="s">
        <v>141</v>
      </c>
      <c r="D376" s="15" t="s">
        <v>49</v>
      </c>
      <c r="E376" s="15" t="s">
        <v>120</v>
      </c>
      <c r="F376" s="15" t="s">
        <v>40</v>
      </c>
      <c r="G376" s="63">
        <f>IFERROR(VLOOKUP($B376,'Data Heavy'!$A$6:$I$61,G$1,FALSE),IFERROR(VLOOKUP($B376,'Data Heavy'!$O$6:$W$33,G$1,FALSE),IFERROR(VLOOKUP($B376,'Data Heavy'!$AB$6:$AJ$181,G$1,FALSE),IFERROR(VLOOKUP($B376,'Data Heavy'!$AP$6:$AX$93,G$1,FALSE),IFERROR(VLOOKUP($B376,'Data Heavy'!$BC$6:$BK$13,G$1,FALSE),VLOOKUP($B376,'Data Heavy'!$BP$6:$BX$9,G$1,FALSE))))))*100</f>
        <v>12.73414</v>
      </c>
      <c r="H376" s="63">
        <f>IFERROR(VLOOKUP($B376,'Data Heavy'!$A$6:$I$61,H$1,FALSE),IFERROR(VLOOKUP($B376,'Data Heavy'!$O$6:$W$33,H$1,FALSE),IFERROR(VLOOKUP($B376,'Data Heavy'!$AB$6:$AJ$181,H$1,FALSE),IFERROR(VLOOKUP($B376,'Data Heavy'!$AP$6:$AX$93,H$1,FALSE),IFERROR(VLOOKUP($B376,'Data Heavy'!$BC$6:$BK$13,H$1,FALSE),VLOOKUP($B376,'Data Heavy'!$BP$6:$BX$9,H$1,FALSE))))))*100</f>
        <v>1.0621800000000001</v>
      </c>
      <c r="I376" s="63">
        <f>IFERROR(VLOOKUP($B376,'Data Heavy'!$A$6:$I$61,I$1,FALSE),IFERROR(VLOOKUP($B376,'Data Heavy'!$O$6:$W$33,I$1,FALSE),IFERROR(VLOOKUP($B376,'Data Heavy'!$AB$6:$AJ$181,I$1,FALSE),IFERROR(VLOOKUP($B376,'Data Heavy'!$AP$6:$AX$93,I$1,FALSE),IFERROR(VLOOKUP($B376,'Data Heavy'!$BC$6:$BK$13,I$1,FALSE),VLOOKUP($B376,'Data Heavy'!$BP$6:$BX$9,I$1,FALSE))))))*100</f>
        <v>10.65226</v>
      </c>
      <c r="J376" s="63">
        <f>IFERROR(VLOOKUP($B376,'Data Heavy'!$A$6:$I$61,J$1,FALSE),IFERROR(VLOOKUP($B376,'Data Heavy'!$O$6:$W$33,J$1,FALSE),IFERROR(VLOOKUP($B376,'Data Heavy'!$AB$6:$AJ$181,J$1,FALSE),IFERROR(VLOOKUP($B376,'Data Heavy'!$AP$6:$AX$93,J$1,FALSE),IFERROR(VLOOKUP($B376,'Data Heavy'!$BC$6:$BK$13,J$1,FALSE),VLOOKUP($B376,'Data Heavy'!$BP$6:$BX$9,J$1,FALSE))))))*100</f>
        <v>14.81603</v>
      </c>
      <c r="K376" s="63">
        <f t="shared" si="67"/>
        <v>2.0818899999999996</v>
      </c>
      <c r="L376" s="63">
        <f t="shared" si="68"/>
        <v>2.08188</v>
      </c>
      <c r="M376" s="15" t="s">
        <v>140</v>
      </c>
      <c r="O376" s="63">
        <f>'Data Heavy'!F82*100</f>
        <v>12.73414</v>
      </c>
      <c r="P376" s="63">
        <f>'Data Heavy'!G82*100</f>
        <v>1.0620799999999999</v>
      </c>
      <c r="Q376" s="63">
        <f>'Data Heavy'!H82*100</f>
        <v>10.652469999999999</v>
      </c>
      <c r="R376" s="63">
        <f>'Data Heavy'!I82*100</f>
        <v>14.815819999999999</v>
      </c>
      <c r="S376" s="63">
        <f t="shared" si="79"/>
        <v>2.0816799999999986</v>
      </c>
      <c r="T376" s="63">
        <f t="shared" si="80"/>
        <v>2.0816700000000008</v>
      </c>
      <c r="V376" s="70">
        <f t="shared" si="69"/>
        <v>0</v>
      </c>
      <c r="W376" s="70">
        <f t="shared" si="70"/>
        <v>1.0000000000021103E-4</v>
      </c>
      <c r="X376" s="70">
        <f t="shared" si="71"/>
        <v>-2.0999999999915531E-4</v>
      </c>
      <c r="Y376" s="70">
        <f t="shared" si="72"/>
        <v>2.1000000000093166E-4</v>
      </c>
      <c r="Z376" s="70">
        <f t="shared" si="73"/>
        <v>2.1000000000093166E-4</v>
      </c>
      <c r="AA376" s="70">
        <f t="shared" si="74"/>
        <v>2.0999999999915531E-4</v>
      </c>
    </row>
    <row r="377" spans="1:27">
      <c r="A377" s="15" t="str">
        <f t="shared" si="65"/>
        <v>HeavyD_2011-2015_45-64_Females_Hywel Dda UHB</v>
      </c>
      <c r="B377" s="15" t="str">
        <f t="shared" si="81"/>
        <v>Hywel Dda_45-64_Females</v>
      </c>
      <c r="C377" s="15" t="s">
        <v>141</v>
      </c>
      <c r="D377" s="15" t="s">
        <v>50</v>
      </c>
      <c r="E377" s="15" t="s">
        <v>120</v>
      </c>
      <c r="F377" s="15" t="s">
        <v>40</v>
      </c>
      <c r="G377" s="63">
        <f>IFERROR(VLOOKUP($B377,'Data Heavy'!$A$6:$I$61,G$1,FALSE),IFERROR(VLOOKUP($B377,'Data Heavy'!$O$6:$W$33,G$1,FALSE),IFERROR(VLOOKUP($B377,'Data Heavy'!$AB$6:$AJ$181,G$1,FALSE),IFERROR(VLOOKUP($B377,'Data Heavy'!$AP$6:$AX$93,G$1,FALSE),IFERROR(VLOOKUP($B377,'Data Heavy'!$BC$6:$BK$13,G$1,FALSE),VLOOKUP($B377,'Data Heavy'!$BP$6:$BX$9,G$1,FALSE))))))*100</f>
        <v>8.2430599999999998</v>
      </c>
      <c r="H377" s="63">
        <f>IFERROR(VLOOKUP($B377,'Data Heavy'!$A$6:$I$61,H$1,FALSE),IFERROR(VLOOKUP($B377,'Data Heavy'!$O$6:$W$33,H$1,FALSE),IFERROR(VLOOKUP($B377,'Data Heavy'!$AB$6:$AJ$181,H$1,FALSE),IFERROR(VLOOKUP($B377,'Data Heavy'!$AP$6:$AX$93,H$1,FALSE),IFERROR(VLOOKUP($B377,'Data Heavy'!$BC$6:$BK$13,H$1,FALSE),VLOOKUP($B377,'Data Heavy'!$BP$6:$BX$9,H$1,FALSE))))))*100</f>
        <v>0.70229999999999992</v>
      </c>
      <c r="I377" s="63">
        <f>IFERROR(VLOOKUP($B377,'Data Heavy'!$A$6:$I$61,I$1,FALSE),IFERROR(VLOOKUP($B377,'Data Heavy'!$O$6:$W$33,I$1,FALSE),IFERROR(VLOOKUP($B377,'Data Heavy'!$AB$6:$AJ$181,I$1,FALSE),IFERROR(VLOOKUP($B377,'Data Heavy'!$AP$6:$AX$93,I$1,FALSE),IFERROR(VLOOKUP($B377,'Data Heavy'!$BC$6:$BK$13,I$1,FALSE),VLOOKUP($B377,'Data Heavy'!$BP$6:$BX$9,I$1,FALSE))))))*100</f>
        <v>6.8665500000000002</v>
      </c>
      <c r="J377" s="63">
        <f>IFERROR(VLOOKUP($B377,'Data Heavy'!$A$6:$I$61,J$1,FALSE),IFERROR(VLOOKUP($B377,'Data Heavy'!$O$6:$W$33,J$1,FALSE),IFERROR(VLOOKUP($B377,'Data Heavy'!$AB$6:$AJ$181,J$1,FALSE),IFERROR(VLOOKUP($B377,'Data Heavy'!$AP$6:$AX$93,J$1,FALSE),IFERROR(VLOOKUP($B377,'Data Heavy'!$BC$6:$BK$13,J$1,FALSE),VLOOKUP($B377,'Data Heavy'!$BP$6:$BX$9,J$1,FALSE))))))*100</f>
        <v>9.6195799999999991</v>
      </c>
      <c r="K377" s="63">
        <f t="shared" si="67"/>
        <v>1.3765199999999993</v>
      </c>
      <c r="L377" s="63">
        <f t="shared" si="68"/>
        <v>1.3765099999999997</v>
      </c>
      <c r="M377" s="15" t="s">
        <v>140</v>
      </c>
      <c r="O377" s="63">
        <f>'Data Heavy'!F83*100</f>
        <v>8.2430599999999998</v>
      </c>
      <c r="P377" s="63">
        <f>'Data Heavy'!G83*100</f>
        <v>0.70222000000000007</v>
      </c>
      <c r="Q377" s="63">
        <f>'Data Heavy'!H83*100</f>
        <v>6.8667099999999994</v>
      </c>
      <c r="R377" s="63">
        <f>'Data Heavy'!I83*100</f>
        <v>9.6194100000000002</v>
      </c>
      <c r="S377" s="63">
        <f t="shared" si="79"/>
        <v>1.3763500000000004</v>
      </c>
      <c r="T377" s="63">
        <f t="shared" si="80"/>
        <v>1.3763500000000004</v>
      </c>
      <c r="V377" s="70">
        <f t="shared" si="69"/>
        <v>0</v>
      </c>
      <c r="W377" s="70">
        <f t="shared" si="70"/>
        <v>7.9999999999857963E-5</v>
      </c>
      <c r="X377" s="70">
        <f t="shared" si="71"/>
        <v>-1.5999999999927184E-4</v>
      </c>
      <c r="Y377" s="70">
        <f t="shared" si="72"/>
        <v>1.6999999999889326E-4</v>
      </c>
      <c r="Z377" s="70">
        <f t="shared" si="73"/>
        <v>1.6999999999889326E-4</v>
      </c>
      <c r="AA377" s="70">
        <f t="shared" si="74"/>
        <v>1.5999999999927184E-4</v>
      </c>
    </row>
    <row r="378" spans="1:27">
      <c r="A378" s="15" t="str">
        <f t="shared" si="65"/>
        <v>HeavyD_2011-2015_65+_Females_Hywel Dda UHB</v>
      </c>
      <c r="B378" s="15" t="str">
        <f t="shared" si="81"/>
        <v>Hywel Dda_65+_Females</v>
      </c>
      <c r="C378" s="15" t="s">
        <v>141</v>
      </c>
      <c r="D378" s="15" t="s">
        <v>43</v>
      </c>
      <c r="E378" s="15" t="s">
        <v>120</v>
      </c>
      <c r="F378" s="15" t="s">
        <v>40</v>
      </c>
      <c r="G378" s="63">
        <f>IFERROR(VLOOKUP($B378,'Data Heavy'!$A$6:$I$61,G$1,FALSE),IFERROR(VLOOKUP($B378,'Data Heavy'!$O$6:$W$33,G$1,FALSE),IFERROR(VLOOKUP($B378,'Data Heavy'!$AB$6:$AJ$181,G$1,FALSE),IFERROR(VLOOKUP($B378,'Data Heavy'!$AP$6:$AX$93,G$1,FALSE),IFERROR(VLOOKUP($B378,'Data Heavy'!$BC$6:$BK$13,G$1,FALSE),VLOOKUP($B378,'Data Heavy'!$BP$6:$BX$9,G$1,FALSE))))))*100</f>
        <v>1.3686800000000001</v>
      </c>
      <c r="H378" s="63">
        <f>IFERROR(VLOOKUP($B378,'Data Heavy'!$A$6:$I$61,H$1,FALSE),IFERROR(VLOOKUP($B378,'Data Heavy'!$O$6:$W$33,H$1,FALSE),IFERROR(VLOOKUP($B378,'Data Heavy'!$AB$6:$AJ$181,H$1,FALSE),IFERROR(VLOOKUP($B378,'Data Heavy'!$AP$6:$AX$93,H$1,FALSE),IFERROR(VLOOKUP($B378,'Data Heavy'!$BC$6:$BK$13,H$1,FALSE),VLOOKUP($B378,'Data Heavy'!$BP$6:$BX$9,H$1,FALSE))))))*100</f>
        <v>0.31222</v>
      </c>
      <c r="I378" s="63">
        <f>IFERROR(VLOOKUP($B378,'Data Heavy'!$A$6:$I$61,I$1,FALSE),IFERROR(VLOOKUP($B378,'Data Heavy'!$O$6:$W$33,I$1,FALSE),IFERROR(VLOOKUP($B378,'Data Heavy'!$AB$6:$AJ$181,I$1,FALSE),IFERROR(VLOOKUP($B378,'Data Heavy'!$AP$6:$AX$93,I$1,FALSE),IFERROR(VLOOKUP($B378,'Data Heavy'!$BC$6:$BK$13,I$1,FALSE),VLOOKUP($B378,'Data Heavy'!$BP$6:$BX$9,I$1,FALSE))))))*100</f>
        <v>0.75671999999999995</v>
      </c>
      <c r="J378" s="63">
        <f>IFERROR(VLOOKUP($B378,'Data Heavy'!$A$6:$I$61,J$1,FALSE),IFERROR(VLOOKUP($B378,'Data Heavy'!$O$6:$W$33,J$1,FALSE),IFERROR(VLOOKUP($B378,'Data Heavy'!$AB$6:$AJ$181,J$1,FALSE),IFERROR(VLOOKUP($B378,'Data Heavy'!$AP$6:$AX$93,J$1,FALSE),IFERROR(VLOOKUP($B378,'Data Heavy'!$BC$6:$BK$13,J$1,FALSE),VLOOKUP($B378,'Data Heavy'!$BP$6:$BX$9,J$1,FALSE))))))*100</f>
        <v>1.9806399999999997</v>
      </c>
      <c r="K378" s="63">
        <f t="shared" si="67"/>
        <v>0.61195999999999962</v>
      </c>
      <c r="L378" s="63">
        <f t="shared" si="68"/>
        <v>0.61196000000000017</v>
      </c>
      <c r="M378" s="15" t="s">
        <v>140</v>
      </c>
      <c r="O378" s="63">
        <f>'Data Heavy'!F84*100</f>
        <v>1.3686800000000001</v>
      </c>
      <c r="P378" s="63">
        <f>'Data Heavy'!G84*100</f>
        <v>0.31220999999999999</v>
      </c>
      <c r="Q378" s="63">
        <f>'Data Heavy'!H84*100</f>
        <v>0.75674999999999992</v>
      </c>
      <c r="R378" s="63">
        <f>'Data Heavy'!I84*100</f>
        <v>1.98061</v>
      </c>
      <c r="S378" s="63">
        <f t="shared" si="79"/>
        <v>0.61192999999999986</v>
      </c>
      <c r="T378" s="63">
        <f t="shared" si="80"/>
        <v>0.6119300000000002</v>
      </c>
      <c r="V378" s="70">
        <f t="shared" si="69"/>
        <v>0</v>
      </c>
      <c r="W378" s="70">
        <f t="shared" si="70"/>
        <v>1.0000000000010001E-5</v>
      </c>
      <c r="X378" s="70">
        <f t="shared" si="71"/>
        <v>-2.9999999999974492E-5</v>
      </c>
      <c r="Y378" s="70">
        <f t="shared" si="72"/>
        <v>2.9999999999752447E-5</v>
      </c>
      <c r="Z378" s="70">
        <f t="shared" si="73"/>
        <v>2.9999999999752447E-5</v>
      </c>
      <c r="AA378" s="70">
        <f t="shared" si="74"/>
        <v>2.9999999999974492E-5</v>
      </c>
    </row>
    <row r="379" spans="1:27">
      <c r="A379" s="15" t="str">
        <f t="shared" si="65"/>
        <v>HeavyD_2011-2015_16-24_Males_Powys THB</v>
      </c>
      <c r="B379" s="15" t="str">
        <f t="shared" si="81"/>
        <v>Powys_16-24_Males</v>
      </c>
      <c r="C379" s="15" t="s">
        <v>118</v>
      </c>
      <c r="D379" s="15" t="s">
        <v>48</v>
      </c>
      <c r="E379" s="15" t="s">
        <v>21</v>
      </c>
      <c r="F379" s="15" t="s">
        <v>40</v>
      </c>
      <c r="G379" s="63">
        <f>IFERROR(VLOOKUP($B379,'Data Heavy'!$A$6:$I$61,G$1,FALSE),IFERROR(VLOOKUP($B379,'Data Heavy'!$O$6:$W$33,G$1,FALSE),IFERROR(VLOOKUP($B379,'Data Heavy'!$AB$6:$AJ$181,G$1,FALSE),IFERROR(VLOOKUP($B379,'Data Heavy'!$AP$6:$AX$93,G$1,FALSE),IFERROR(VLOOKUP($B379,'Data Heavy'!$BC$6:$BK$13,G$1,FALSE),VLOOKUP($B379,'Data Heavy'!$BP$6:$BX$9,G$1,FALSE))))))*100</f>
        <v>17.972619999999999</v>
      </c>
      <c r="H379" s="63">
        <f>IFERROR(VLOOKUP($B379,'Data Heavy'!$A$6:$I$61,H$1,FALSE),IFERROR(VLOOKUP($B379,'Data Heavy'!$O$6:$W$33,H$1,FALSE),IFERROR(VLOOKUP($B379,'Data Heavy'!$AB$6:$AJ$181,H$1,FALSE),IFERROR(VLOOKUP($B379,'Data Heavy'!$AP$6:$AX$93,H$1,FALSE),IFERROR(VLOOKUP($B379,'Data Heavy'!$BC$6:$BK$13,H$1,FALSE),VLOOKUP($B379,'Data Heavy'!$BP$6:$BX$9,H$1,FALSE))))))*100</f>
        <v>3.2205900000000001</v>
      </c>
      <c r="I379" s="63">
        <f>IFERROR(VLOOKUP($B379,'Data Heavy'!$A$6:$I$61,I$1,FALSE),IFERROR(VLOOKUP($B379,'Data Heavy'!$O$6:$W$33,I$1,FALSE),IFERROR(VLOOKUP($B379,'Data Heavy'!$AB$6:$AJ$181,I$1,FALSE),IFERROR(VLOOKUP($B379,'Data Heavy'!$AP$6:$AX$93,I$1,FALSE),IFERROR(VLOOKUP($B379,'Data Heavy'!$BC$6:$BK$13,I$1,FALSE),VLOOKUP($B379,'Data Heavy'!$BP$6:$BX$9,I$1,FALSE))))))*100</f>
        <v>11.66019</v>
      </c>
      <c r="J379" s="63">
        <f>IFERROR(VLOOKUP($B379,'Data Heavy'!$A$6:$I$61,J$1,FALSE),IFERROR(VLOOKUP($B379,'Data Heavy'!$O$6:$W$33,J$1,FALSE),IFERROR(VLOOKUP($B379,'Data Heavy'!$AB$6:$AJ$181,J$1,FALSE),IFERROR(VLOOKUP($B379,'Data Heavy'!$AP$6:$AX$93,J$1,FALSE),IFERROR(VLOOKUP($B379,'Data Heavy'!$BC$6:$BK$13,J$1,FALSE),VLOOKUP($B379,'Data Heavy'!$BP$6:$BX$9,J$1,FALSE))))))*100</f>
        <v>24.285039999999999</v>
      </c>
      <c r="K379" s="63">
        <f t="shared" si="67"/>
        <v>6.3124199999999995</v>
      </c>
      <c r="L379" s="63">
        <f t="shared" si="68"/>
        <v>6.3124299999999991</v>
      </c>
      <c r="M379" s="15" t="s">
        <v>142</v>
      </c>
      <c r="O379" s="63">
        <f>'Data Heavy'!F85*100</f>
        <v>17.972619999999999</v>
      </c>
      <c r="P379" s="63">
        <f>'Data Heavy'!G85*100</f>
        <v>3.2202899999999999</v>
      </c>
      <c r="Q379" s="63">
        <f>'Data Heavy'!H85*100</f>
        <v>11.66085</v>
      </c>
      <c r="R379" s="63">
        <f>'Data Heavy'!I85*100</f>
        <v>24.284379999999999</v>
      </c>
      <c r="S379" s="63">
        <f t="shared" si="79"/>
        <v>6.3117599999999996</v>
      </c>
      <c r="T379" s="63">
        <f t="shared" si="80"/>
        <v>6.3117699999999992</v>
      </c>
      <c r="V379" s="70">
        <f t="shared" si="69"/>
        <v>0</v>
      </c>
      <c r="W379" s="70">
        <f t="shared" si="70"/>
        <v>3.00000000000189E-4</v>
      </c>
      <c r="X379" s="70">
        <f t="shared" si="71"/>
        <v>-6.599999999998829E-4</v>
      </c>
      <c r="Y379" s="70">
        <f t="shared" si="72"/>
        <v>6.599999999998829E-4</v>
      </c>
      <c r="Z379" s="70">
        <f t="shared" si="73"/>
        <v>6.599999999998829E-4</v>
      </c>
      <c r="AA379" s="70">
        <f t="shared" si="74"/>
        <v>6.599999999998829E-4</v>
      </c>
    </row>
    <row r="380" spans="1:27">
      <c r="A380" s="15" t="str">
        <f t="shared" si="65"/>
        <v>HeavyD_2011-2015_25-44_Males_Powys THB</v>
      </c>
      <c r="B380" s="15" t="str">
        <f t="shared" si="81"/>
        <v>Powys_25-44_Males</v>
      </c>
      <c r="C380" s="15" t="s">
        <v>118</v>
      </c>
      <c r="D380" s="15" t="s">
        <v>49</v>
      </c>
      <c r="E380" s="15" t="s">
        <v>21</v>
      </c>
      <c r="F380" s="15" t="s">
        <v>40</v>
      </c>
      <c r="G380" s="63">
        <f>IFERROR(VLOOKUP($B380,'Data Heavy'!$A$6:$I$61,G$1,FALSE),IFERROR(VLOOKUP($B380,'Data Heavy'!$O$6:$W$33,G$1,FALSE),IFERROR(VLOOKUP($B380,'Data Heavy'!$AB$6:$AJ$181,G$1,FALSE),IFERROR(VLOOKUP($B380,'Data Heavy'!$AP$6:$AX$93,G$1,FALSE),IFERROR(VLOOKUP($B380,'Data Heavy'!$BC$6:$BK$13,G$1,FALSE),VLOOKUP($B380,'Data Heavy'!$BP$6:$BX$9,G$1,FALSE))))))*100</f>
        <v>23.790990000000001</v>
      </c>
      <c r="H380" s="63">
        <f>IFERROR(VLOOKUP($B380,'Data Heavy'!$A$6:$I$61,H$1,FALSE),IFERROR(VLOOKUP($B380,'Data Heavy'!$O$6:$W$33,H$1,FALSE),IFERROR(VLOOKUP($B380,'Data Heavy'!$AB$6:$AJ$181,H$1,FALSE),IFERROR(VLOOKUP($B380,'Data Heavy'!$AP$6:$AX$93,H$1,FALSE),IFERROR(VLOOKUP($B380,'Data Heavy'!$BC$6:$BK$13,H$1,FALSE),VLOOKUP($B380,'Data Heavy'!$BP$6:$BX$9,H$1,FALSE))))))*100</f>
        <v>2.4141900000000001</v>
      </c>
      <c r="I380" s="63">
        <f>IFERROR(VLOOKUP($B380,'Data Heavy'!$A$6:$I$61,I$1,FALSE),IFERROR(VLOOKUP($B380,'Data Heavy'!$O$6:$W$33,I$1,FALSE),IFERROR(VLOOKUP($B380,'Data Heavy'!$AB$6:$AJ$181,I$1,FALSE),IFERROR(VLOOKUP($B380,'Data Heavy'!$AP$6:$AX$93,I$1,FALSE),IFERROR(VLOOKUP($B380,'Data Heavy'!$BC$6:$BK$13,I$1,FALSE),VLOOKUP($B380,'Data Heavy'!$BP$6:$BX$9,I$1,FALSE))))))*100</f>
        <v>19.05913</v>
      </c>
      <c r="J380" s="63">
        <f>IFERROR(VLOOKUP($B380,'Data Heavy'!$A$6:$I$61,J$1,FALSE),IFERROR(VLOOKUP($B380,'Data Heavy'!$O$6:$W$33,J$1,FALSE),IFERROR(VLOOKUP($B380,'Data Heavy'!$AB$6:$AJ$181,J$1,FALSE),IFERROR(VLOOKUP($B380,'Data Heavy'!$AP$6:$AX$93,J$1,FALSE),IFERROR(VLOOKUP($B380,'Data Heavy'!$BC$6:$BK$13,J$1,FALSE),VLOOKUP($B380,'Data Heavy'!$BP$6:$BX$9,J$1,FALSE))))))*100</f>
        <v>28.522860000000001</v>
      </c>
      <c r="K380" s="63">
        <f t="shared" si="67"/>
        <v>4.7318700000000007</v>
      </c>
      <c r="L380" s="63">
        <f t="shared" si="68"/>
        <v>4.7318600000000011</v>
      </c>
      <c r="M380" s="15" t="s">
        <v>142</v>
      </c>
      <c r="O380" s="63">
        <f>'Data Heavy'!F86*100</f>
        <v>23.790990000000001</v>
      </c>
      <c r="P380" s="63">
        <f>'Data Heavy'!G86*100</f>
        <v>2.4139599999999999</v>
      </c>
      <c r="Q380" s="63">
        <f>'Data Heavy'!H86*100</f>
        <v>19.059629999999999</v>
      </c>
      <c r="R380" s="63">
        <f>'Data Heavy'!I86*100</f>
        <v>28.522360000000003</v>
      </c>
      <c r="S380" s="63">
        <f t="shared" si="79"/>
        <v>4.7313700000000019</v>
      </c>
      <c r="T380" s="63">
        <f t="shared" si="80"/>
        <v>4.7313600000000022</v>
      </c>
      <c r="V380" s="70">
        <f t="shared" si="69"/>
        <v>0</v>
      </c>
      <c r="W380" s="70">
        <f t="shared" si="70"/>
        <v>2.3000000000017451E-4</v>
      </c>
      <c r="X380" s="70">
        <f t="shared" si="71"/>
        <v>-4.9999999999883471E-4</v>
      </c>
      <c r="Y380" s="70">
        <f t="shared" si="72"/>
        <v>4.9999999999883471E-4</v>
      </c>
      <c r="Z380" s="70">
        <f t="shared" si="73"/>
        <v>4.9999999999883471E-4</v>
      </c>
      <c r="AA380" s="70">
        <f t="shared" si="74"/>
        <v>4.9999999999883471E-4</v>
      </c>
    </row>
    <row r="381" spans="1:27">
      <c r="A381" s="15" t="str">
        <f t="shared" si="65"/>
        <v>HeavyD_2011-2015_45-64_Males_Powys THB</v>
      </c>
      <c r="B381" s="15" t="str">
        <f t="shared" si="81"/>
        <v>Powys_45-64_Males</v>
      </c>
      <c r="C381" s="15" t="s">
        <v>118</v>
      </c>
      <c r="D381" s="15" t="s">
        <v>50</v>
      </c>
      <c r="E381" s="15" t="s">
        <v>21</v>
      </c>
      <c r="F381" s="15" t="s">
        <v>40</v>
      </c>
      <c r="G381" s="63">
        <f>IFERROR(VLOOKUP($B381,'Data Heavy'!$A$6:$I$61,G$1,FALSE),IFERROR(VLOOKUP($B381,'Data Heavy'!$O$6:$W$33,G$1,FALSE),IFERROR(VLOOKUP($B381,'Data Heavy'!$AB$6:$AJ$181,G$1,FALSE),IFERROR(VLOOKUP($B381,'Data Heavy'!$AP$6:$AX$93,G$1,FALSE),IFERROR(VLOOKUP($B381,'Data Heavy'!$BC$6:$BK$13,G$1,FALSE),VLOOKUP($B381,'Data Heavy'!$BP$6:$BX$9,G$1,FALSE))))))*100</f>
        <v>13.539570000000001</v>
      </c>
      <c r="H381" s="63">
        <f>IFERROR(VLOOKUP($B381,'Data Heavy'!$A$6:$I$61,H$1,FALSE),IFERROR(VLOOKUP($B381,'Data Heavy'!$O$6:$W$33,H$1,FALSE),IFERROR(VLOOKUP($B381,'Data Heavy'!$AB$6:$AJ$181,H$1,FALSE),IFERROR(VLOOKUP($B381,'Data Heavy'!$AP$6:$AX$93,H$1,FALSE),IFERROR(VLOOKUP($B381,'Data Heavy'!$BC$6:$BK$13,H$1,FALSE),VLOOKUP($B381,'Data Heavy'!$BP$6:$BX$9,H$1,FALSE))))))*100</f>
        <v>1.42767</v>
      </c>
      <c r="I381" s="63">
        <f>IFERROR(VLOOKUP($B381,'Data Heavy'!$A$6:$I$61,I$1,FALSE),IFERROR(VLOOKUP($B381,'Data Heavy'!$O$6:$W$33,I$1,FALSE),IFERROR(VLOOKUP($B381,'Data Heavy'!$AB$6:$AJ$181,I$1,FALSE),IFERROR(VLOOKUP($B381,'Data Heavy'!$AP$6:$AX$93,I$1,FALSE),IFERROR(VLOOKUP($B381,'Data Heavy'!$BC$6:$BK$13,I$1,FALSE),VLOOKUP($B381,'Data Heavy'!$BP$6:$BX$9,I$1,FALSE))))))*100</f>
        <v>10.741299999999999</v>
      </c>
      <c r="J381" s="63">
        <f>IFERROR(VLOOKUP($B381,'Data Heavy'!$A$6:$I$61,J$1,FALSE),IFERROR(VLOOKUP($B381,'Data Heavy'!$O$6:$W$33,J$1,FALSE),IFERROR(VLOOKUP($B381,'Data Heavy'!$AB$6:$AJ$181,J$1,FALSE),IFERROR(VLOOKUP($B381,'Data Heavy'!$AP$6:$AX$93,J$1,FALSE),IFERROR(VLOOKUP($B381,'Data Heavy'!$BC$6:$BK$13,J$1,FALSE),VLOOKUP($B381,'Data Heavy'!$BP$6:$BX$9,J$1,FALSE))))))*100</f>
        <v>16.33784</v>
      </c>
      <c r="K381" s="63">
        <f t="shared" si="67"/>
        <v>2.7982699999999987</v>
      </c>
      <c r="L381" s="63">
        <f t="shared" si="68"/>
        <v>2.7982700000000023</v>
      </c>
      <c r="M381" s="15" t="s">
        <v>142</v>
      </c>
      <c r="O381" s="63">
        <f>'Data Heavy'!F87*100</f>
        <v>13.539570000000001</v>
      </c>
      <c r="P381" s="63">
        <f>'Data Heavy'!G87*100</f>
        <v>1.42754</v>
      </c>
      <c r="Q381" s="63">
        <f>'Data Heavy'!H87*100</f>
        <v>10.741589999999999</v>
      </c>
      <c r="R381" s="63">
        <f>'Data Heavy'!I87*100</f>
        <v>16.33755</v>
      </c>
      <c r="S381" s="63">
        <f t="shared" si="79"/>
        <v>2.797979999999999</v>
      </c>
      <c r="T381" s="63">
        <f t="shared" si="80"/>
        <v>2.7979800000000026</v>
      </c>
      <c r="V381" s="70">
        <f t="shared" si="69"/>
        <v>0</v>
      </c>
      <c r="W381" s="70">
        <f t="shared" si="70"/>
        <v>1.2999999999996348E-4</v>
      </c>
      <c r="X381" s="70">
        <f t="shared" si="71"/>
        <v>-2.899999999996794E-4</v>
      </c>
      <c r="Y381" s="70">
        <f t="shared" si="72"/>
        <v>2.899999999996794E-4</v>
      </c>
      <c r="Z381" s="70">
        <f t="shared" si="73"/>
        <v>2.899999999996794E-4</v>
      </c>
      <c r="AA381" s="70">
        <f t="shared" si="74"/>
        <v>2.899999999996794E-4</v>
      </c>
    </row>
    <row r="382" spans="1:27">
      <c r="A382" s="15" t="str">
        <f t="shared" si="65"/>
        <v>HeavyD_2011-2015_65+_Males_Powys THB</v>
      </c>
      <c r="B382" s="15" t="str">
        <f t="shared" si="81"/>
        <v>Powys_65+_Males</v>
      </c>
      <c r="C382" s="15" t="s">
        <v>118</v>
      </c>
      <c r="D382" s="15" t="s">
        <v>43</v>
      </c>
      <c r="E382" s="15" t="s">
        <v>21</v>
      </c>
      <c r="F382" s="15" t="s">
        <v>40</v>
      </c>
      <c r="G382" s="63">
        <f>IFERROR(VLOOKUP($B382,'Data Heavy'!$A$6:$I$61,G$1,FALSE),IFERROR(VLOOKUP($B382,'Data Heavy'!$O$6:$W$33,G$1,FALSE),IFERROR(VLOOKUP($B382,'Data Heavy'!$AB$6:$AJ$181,G$1,FALSE),IFERROR(VLOOKUP($B382,'Data Heavy'!$AP$6:$AX$93,G$1,FALSE),IFERROR(VLOOKUP($B382,'Data Heavy'!$BC$6:$BK$13,G$1,FALSE),VLOOKUP($B382,'Data Heavy'!$BP$6:$BX$9,G$1,FALSE))))))*100</f>
        <v>6.4362600000000008</v>
      </c>
      <c r="H382" s="63">
        <f>IFERROR(VLOOKUP($B382,'Data Heavy'!$A$6:$I$61,H$1,FALSE),IFERROR(VLOOKUP($B382,'Data Heavy'!$O$6:$W$33,H$1,FALSE),IFERROR(VLOOKUP($B382,'Data Heavy'!$AB$6:$AJ$181,H$1,FALSE),IFERROR(VLOOKUP($B382,'Data Heavy'!$AP$6:$AX$93,H$1,FALSE),IFERROR(VLOOKUP($B382,'Data Heavy'!$BC$6:$BK$13,H$1,FALSE),VLOOKUP($B382,'Data Heavy'!$BP$6:$BX$9,H$1,FALSE))))))*100</f>
        <v>1.1243300000000001</v>
      </c>
      <c r="I382" s="63">
        <f>IFERROR(VLOOKUP($B382,'Data Heavy'!$A$6:$I$61,I$1,FALSE),IFERROR(VLOOKUP($B382,'Data Heavy'!$O$6:$W$33,I$1,FALSE),IFERROR(VLOOKUP($B382,'Data Heavy'!$AB$6:$AJ$181,I$1,FALSE),IFERROR(VLOOKUP($B382,'Data Heavy'!$AP$6:$AX$93,I$1,FALSE),IFERROR(VLOOKUP($B382,'Data Heavy'!$BC$6:$BK$13,I$1,FALSE),VLOOKUP($B382,'Data Heavy'!$BP$6:$BX$9,I$1,FALSE))))))*100</f>
        <v>4.2325400000000002</v>
      </c>
      <c r="J382" s="63">
        <f>IFERROR(VLOOKUP($B382,'Data Heavy'!$A$6:$I$61,J$1,FALSE),IFERROR(VLOOKUP($B382,'Data Heavy'!$O$6:$W$33,J$1,FALSE),IFERROR(VLOOKUP($B382,'Data Heavy'!$AB$6:$AJ$181,J$1,FALSE),IFERROR(VLOOKUP($B382,'Data Heavy'!$AP$6:$AX$93,J$1,FALSE),IFERROR(VLOOKUP($B382,'Data Heavy'!$BC$6:$BK$13,J$1,FALSE),VLOOKUP($B382,'Data Heavy'!$BP$6:$BX$9,J$1,FALSE))))))*100</f>
        <v>8.6399900000000009</v>
      </c>
      <c r="K382" s="63">
        <f t="shared" si="67"/>
        <v>2.2037300000000002</v>
      </c>
      <c r="L382" s="63">
        <f t="shared" si="68"/>
        <v>2.2037200000000006</v>
      </c>
      <c r="M382" s="15" t="s">
        <v>142</v>
      </c>
      <c r="O382" s="63">
        <f>'Data Heavy'!F88*100</f>
        <v>6.4362600000000008</v>
      </c>
      <c r="P382" s="63">
        <f>'Data Heavy'!G88*100</f>
        <v>1.1242300000000001</v>
      </c>
      <c r="Q382" s="63">
        <f>'Data Heavy'!H88*100</f>
        <v>4.23278</v>
      </c>
      <c r="R382" s="63">
        <f>'Data Heavy'!I88*100</f>
        <v>8.6397499999999994</v>
      </c>
      <c r="S382" s="63">
        <f t="shared" si="79"/>
        <v>2.2034899999999986</v>
      </c>
      <c r="T382" s="63">
        <f t="shared" si="80"/>
        <v>2.2034800000000008</v>
      </c>
      <c r="V382" s="70">
        <f t="shared" si="69"/>
        <v>0</v>
      </c>
      <c r="W382" s="70">
        <f t="shared" si="70"/>
        <v>9.9999999999988987E-5</v>
      </c>
      <c r="X382" s="70">
        <f t="shared" si="71"/>
        <v>-2.3999999999979593E-4</v>
      </c>
      <c r="Y382" s="70">
        <f t="shared" si="72"/>
        <v>2.4000000000157229E-4</v>
      </c>
      <c r="Z382" s="70">
        <f t="shared" si="73"/>
        <v>2.4000000000157229E-4</v>
      </c>
      <c r="AA382" s="70">
        <f t="shared" si="74"/>
        <v>2.3999999999979593E-4</v>
      </c>
    </row>
    <row r="383" spans="1:27">
      <c r="A383" s="15" t="str">
        <f t="shared" si="65"/>
        <v>HeavyD_2011-2015_16-24_Females_Powys THB</v>
      </c>
      <c r="B383" s="15" t="str">
        <f t="shared" si="81"/>
        <v>Powys_16-24_Females</v>
      </c>
      <c r="C383" s="15" t="s">
        <v>118</v>
      </c>
      <c r="D383" s="15" t="s">
        <v>48</v>
      </c>
      <c r="E383" s="15" t="s">
        <v>120</v>
      </c>
      <c r="F383" s="15" t="s">
        <v>40</v>
      </c>
      <c r="G383" s="63">
        <f>IFERROR(VLOOKUP($B383,'Data Heavy'!$A$6:$I$61,G$1,FALSE),IFERROR(VLOOKUP($B383,'Data Heavy'!$O$6:$W$33,G$1,FALSE),IFERROR(VLOOKUP($B383,'Data Heavy'!$AB$6:$AJ$181,G$1,FALSE),IFERROR(VLOOKUP($B383,'Data Heavy'!$AP$6:$AX$93,G$1,FALSE),IFERROR(VLOOKUP($B383,'Data Heavy'!$BC$6:$BK$13,G$1,FALSE),VLOOKUP($B383,'Data Heavy'!$BP$6:$BX$9,G$1,FALSE))))))*100</f>
        <v>17.104020000000002</v>
      </c>
      <c r="H383" s="63">
        <f>IFERROR(VLOOKUP($B383,'Data Heavy'!$A$6:$I$61,H$1,FALSE),IFERROR(VLOOKUP($B383,'Data Heavy'!$O$6:$W$33,H$1,FALSE),IFERROR(VLOOKUP($B383,'Data Heavy'!$AB$6:$AJ$181,H$1,FALSE),IFERROR(VLOOKUP($B383,'Data Heavy'!$AP$6:$AX$93,H$1,FALSE),IFERROR(VLOOKUP($B383,'Data Heavy'!$BC$6:$BK$13,H$1,FALSE),VLOOKUP($B383,'Data Heavy'!$BP$6:$BX$9,H$1,FALSE))))))*100</f>
        <v>3.3444400000000001</v>
      </c>
      <c r="I383" s="63">
        <f>IFERROR(VLOOKUP($B383,'Data Heavy'!$A$6:$I$61,I$1,FALSE),IFERROR(VLOOKUP($B383,'Data Heavy'!$O$6:$W$33,I$1,FALSE),IFERROR(VLOOKUP($B383,'Data Heavy'!$AB$6:$AJ$181,I$1,FALSE),IFERROR(VLOOKUP($B383,'Data Heavy'!$AP$6:$AX$93,I$1,FALSE),IFERROR(VLOOKUP($B383,'Data Heavy'!$BC$6:$BK$13,I$1,FALSE),VLOOKUP($B383,'Data Heavy'!$BP$6:$BX$9,I$1,FALSE))))))*100</f>
        <v>10.548859999999999</v>
      </c>
      <c r="J383" s="63">
        <f>IFERROR(VLOOKUP($B383,'Data Heavy'!$A$6:$I$61,J$1,FALSE),IFERROR(VLOOKUP($B383,'Data Heavy'!$O$6:$W$33,J$1,FALSE),IFERROR(VLOOKUP($B383,'Data Heavy'!$AB$6:$AJ$181,J$1,FALSE),IFERROR(VLOOKUP($B383,'Data Heavy'!$AP$6:$AX$93,J$1,FALSE),IFERROR(VLOOKUP($B383,'Data Heavy'!$BC$6:$BK$13,J$1,FALSE),VLOOKUP($B383,'Data Heavy'!$BP$6:$BX$9,J$1,FALSE))))))*100</f>
        <v>23.659189999999999</v>
      </c>
      <c r="K383" s="63">
        <f t="shared" si="67"/>
        <v>6.5551699999999968</v>
      </c>
      <c r="L383" s="63">
        <f t="shared" si="68"/>
        <v>6.5551600000000025</v>
      </c>
      <c r="M383" s="15" t="s">
        <v>142</v>
      </c>
      <c r="O383" s="63">
        <f>'Data Heavy'!F89*100</f>
        <v>17.104020000000002</v>
      </c>
      <c r="P383" s="63">
        <f>'Data Heavy'!G89*100</f>
        <v>3.3441199999999998</v>
      </c>
      <c r="Q383" s="63">
        <f>'Data Heavy'!H89*100</f>
        <v>10.54955</v>
      </c>
      <c r="R383" s="63">
        <f>'Data Heavy'!I89*100</f>
        <v>23.6585</v>
      </c>
      <c r="S383" s="63">
        <f t="shared" si="79"/>
        <v>6.5544799999999981</v>
      </c>
      <c r="T383" s="63">
        <f t="shared" si="80"/>
        <v>6.554470000000002</v>
      </c>
      <c r="V383" s="70">
        <f t="shared" si="69"/>
        <v>0</v>
      </c>
      <c r="W383" s="70">
        <f t="shared" si="70"/>
        <v>3.2000000000032003E-4</v>
      </c>
      <c r="X383" s="70">
        <f t="shared" si="71"/>
        <v>-6.9000000000052353E-4</v>
      </c>
      <c r="Y383" s="70">
        <f t="shared" si="72"/>
        <v>6.8999999999874717E-4</v>
      </c>
      <c r="Z383" s="70">
        <f t="shared" si="73"/>
        <v>6.8999999999874717E-4</v>
      </c>
      <c r="AA383" s="70">
        <f t="shared" si="74"/>
        <v>6.9000000000052353E-4</v>
      </c>
    </row>
    <row r="384" spans="1:27">
      <c r="A384" s="15" t="str">
        <f t="shared" si="65"/>
        <v>HeavyD_2011-2015_25-44_Females_Powys THB</v>
      </c>
      <c r="B384" s="15" t="str">
        <f t="shared" si="81"/>
        <v>Powys_25-44_Females</v>
      </c>
      <c r="C384" s="15" t="s">
        <v>118</v>
      </c>
      <c r="D384" s="15" t="s">
        <v>49</v>
      </c>
      <c r="E384" s="15" t="s">
        <v>120</v>
      </c>
      <c r="F384" s="15" t="s">
        <v>40</v>
      </c>
      <c r="G384" s="63">
        <f>IFERROR(VLOOKUP($B384,'Data Heavy'!$A$6:$I$61,G$1,FALSE),IFERROR(VLOOKUP($B384,'Data Heavy'!$O$6:$W$33,G$1,FALSE),IFERROR(VLOOKUP($B384,'Data Heavy'!$AB$6:$AJ$181,G$1,FALSE),IFERROR(VLOOKUP($B384,'Data Heavy'!$AP$6:$AX$93,G$1,FALSE),IFERROR(VLOOKUP($B384,'Data Heavy'!$BC$6:$BK$13,G$1,FALSE),VLOOKUP($B384,'Data Heavy'!$BP$6:$BX$9,G$1,FALSE))))))*100</f>
        <v>15.18238</v>
      </c>
      <c r="H384" s="63">
        <f>IFERROR(VLOOKUP($B384,'Data Heavy'!$A$6:$I$61,H$1,FALSE),IFERROR(VLOOKUP($B384,'Data Heavy'!$O$6:$W$33,H$1,FALSE),IFERROR(VLOOKUP($B384,'Data Heavy'!$AB$6:$AJ$181,H$1,FALSE),IFERROR(VLOOKUP($B384,'Data Heavy'!$AP$6:$AX$93,H$1,FALSE),IFERROR(VLOOKUP($B384,'Data Heavy'!$BC$6:$BK$13,H$1,FALSE),VLOOKUP($B384,'Data Heavy'!$BP$6:$BX$9,H$1,FALSE))))))*100</f>
        <v>1.88175</v>
      </c>
      <c r="I384" s="63">
        <f>IFERROR(VLOOKUP($B384,'Data Heavy'!$A$6:$I$61,I$1,FALSE),IFERROR(VLOOKUP($B384,'Data Heavy'!$O$6:$W$33,I$1,FALSE),IFERROR(VLOOKUP($B384,'Data Heavy'!$AB$6:$AJ$181,I$1,FALSE),IFERROR(VLOOKUP($B384,'Data Heavy'!$AP$6:$AX$93,I$1,FALSE),IFERROR(VLOOKUP($B384,'Data Heavy'!$BC$6:$BK$13,I$1,FALSE),VLOOKUP($B384,'Data Heavy'!$BP$6:$BX$9,I$1,FALSE))))))*100</f>
        <v>11.494110000000001</v>
      </c>
      <c r="J384" s="63">
        <f>IFERROR(VLOOKUP($B384,'Data Heavy'!$A$6:$I$61,J$1,FALSE),IFERROR(VLOOKUP($B384,'Data Heavy'!$O$6:$W$33,J$1,FALSE),IFERROR(VLOOKUP($B384,'Data Heavy'!$AB$6:$AJ$181,J$1,FALSE),IFERROR(VLOOKUP($B384,'Data Heavy'!$AP$6:$AX$93,J$1,FALSE),IFERROR(VLOOKUP($B384,'Data Heavy'!$BC$6:$BK$13,J$1,FALSE),VLOOKUP($B384,'Data Heavy'!$BP$6:$BX$9,J$1,FALSE))))))*100</f>
        <v>18.870639999999998</v>
      </c>
      <c r="K384" s="63">
        <f t="shared" si="67"/>
        <v>3.6882599999999979</v>
      </c>
      <c r="L384" s="63">
        <f t="shared" si="68"/>
        <v>3.6882699999999993</v>
      </c>
      <c r="M384" s="15" t="s">
        <v>142</v>
      </c>
      <c r="O384" s="63">
        <f>'Data Heavy'!F90*100</f>
        <v>15.18238</v>
      </c>
      <c r="P384" s="63">
        <f>'Data Heavy'!G90*100</f>
        <v>1.8815700000000002</v>
      </c>
      <c r="Q384" s="63">
        <f>'Data Heavy'!H90*100</f>
        <v>11.4945</v>
      </c>
      <c r="R384" s="63">
        <f>'Data Heavy'!I90*100</f>
        <v>18.870249999999999</v>
      </c>
      <c r="S384" s="63">
        <f t="shared" si="79"/>
        <v>3.6878699999999984</v>
      </c>
      <c r="T384" s="63">
        <f t="shared" si="80"/>
        <v>3.6878799999999998</v>
      </c>
      <c r="V384" s="70">
        <f t="shared" si="69"/>
        <v>0</v>
      </c>
      <c r="W384" s="70">
        <f t="shared" si="70"/>
        <v>1.7999999999984695E-4</v>
      </c>
      <c r="X384" s="70">
        <f t="shared" si="71"/>
        <v>-3.8999999999944635E-4</v>
      </c>
      <c r="Y384" s="70">
        <f t="shared" si="72"/>
        <v>3.8999999999944635E-4</v>
      </c>
      <c r="Z384" s="70">
        <f t="shared" si="73"/>
        <v>3.8999999999944635E-4</v>
      </c>
      <c r="AA384" s="70">
        <f t="shared" si="74"/>
        <v>3.8999999999944635E-4</v>
      </c>
    </row>
    <row r="385" spans="1:27">
      <c r="A385" s="15" t="str">
        <f t="shared" si="65"/>
        <v>HeavyD_2011-2015_45-64_Females_Powys THB</v>
      </c>
      <c r="B385" s="15" t="str">
        <f t="shared" si="81"/>
        <v>Powys_45-64_Females</v>
      </c>
      <c r="C385" s="15" t="s">
        <v>118</v>
      </c>
      <c r="D385" s="15" t="s">
        <v>50</v>
      </c>
      <c r="E385" s="15" t="s">
        <v>120</v>
      </c>
      <c r="F385" s="15" t="s">
        <v>40</v>
      </c>
      <c r="G385" s="63">
        <f>IFERROR(VLOOKUP($B385,'Data Heavy'!$A$6:$I$61,G$1,FALSE),IFERROR(VLOOKUP($B385,'Data Heavy'!$O$6:$W$33,G$1,FALSE),IFERROR(VLOOKUP($B385,'Data Heavy'!$AB$6:$AJ$181,G$1,FALSE),IFERROR(VLOOKUP($B385,'Data Heavy'!$AP$6:$AX$93,G$1,FALSE),IFERROR(VLOOKUP($B385,'Data Heavy'!$BC$6:$BK$13,G$1,FALSE),VLOOKUP($B385,'Data Heavy'!$BP$6:$BX$9,G$1,FALSE))))))*100</f>
        <v>7.3870000000000005</v>
      </c>
      <c r="H385" s="63">
        <f>IFERROR(VLOOKUP($B385,'Data Heavy'!$A$6:$I$61,H$1,FALSE),IFERROR(VLOOKUP($B385,'Data Heavy'!$O$6:$W$33,H$1,FALSE),IFERROR(VLOOKUP($B385,'Data Heavy'!$AB$6:$AJ$181,H$1,FALSE),IFERROR(VLOOKUP($B385,'Data Heavy'!$AP$6:$AX$93,H$1,FALSE),IFERROR(VLOOKUP($B385,'Data Heavy'!$BC$6:$BK$13,H$1,FALSE),VLOOKUP($B385,'Data Heavy'!$BP$6:$BX$9,H$1,FALSE))))))*100</f>
        <v>1.0968899999999999</v>
      </c>
      <c r="I385" s="63">
        <f>IFERROR(VLOOKUP($B385,'Data Heavy'!$A$6:$I$61,I$1,FALSE),IFERROR(VLOOKUP($B385,'Data Heavy'!$O$6:$W$33,I$1,FALSE),IFERROR(VLOOKUP($B385,'Data Heavy'!$AB$6:$AJ$181,I$1,FALSE),IFERROR(VLOOKUP($B385,'Data Heavy'!$AP$6:$AX$93,I$1,FALSE),IFERROR(VLOOKUP($B385,'Data Heavy'!$BC$6:$BK$13,I$1,FALSE),VLOOKUP($B385,'Data Heavy'!$BP$6:$BX$9,I$1,FALSE))))))*100</f>
        <v>5.2370800000000006</v>
      </c>
      <c r="J385" s="63">
        <f>IFERROR(VLOOKUP($B385,'Data Heavy'!$A$6:$I$61,J$1,FALSE),IFERROR(VLOOKUP($B385,'Data Heavy'!$O$6:$W$33,J$1,FALSE),IFERROR(VLOOKUP($B385,'Data Heavy'!$AB$6:$AJ$181,J$1,FALSE),IFERROR(VLOOKUP($B385,'Data Heavy'!$AP$6:$AX$93,J$1,FALSE),IFERROR(VLOOKUP($B385,'Data Heavy'!$BC$6:$BK$13,J$1,FALSE),VLOOKUP($B385,'Data Heavy'!$BP$6:$BX$9,J$1,FALSE))))))*100</f>
        <v>9.5369200000000003</v>
      </c>
      <c r="K385" s="63">
        <f t="shared" si="67"/>
        <v>2.1499199999999998</v>
      </c>
      <c r="L385" s="63">
        <f t="shared" si="68"/>
        <v>2.1499199999999998</v>
      </c>
      <c r="M385" s="15" t="s">
        <v>142</v>
      </c>
      <c r="O385" s="63">
        <f>'Data Heavy'!F91*100</f>
        <v>7.3870000000000005</v>
      </c>
      <c r="P385" s="63">
        <f>'Data Heavy'!G91*100</f>
        <v>1.0967799999999999</v>
      </c>
      <c r="Q385" s="63">
        <f>'Data Heavy'!H91*100</f>
        <v>5.2373099999999999</v>
      </c>
      <c r="R385" s="63">
        <f>'Data Heavy'!I91*100</f>
        <v>9.5366999999999997</v>
      </c>
      <c r="S385" s="63">
        <f t="shared" si="79"/>
        <v>2.1496999999999993</v>
      </c>
      <c r="T385" s="63">
        <f t="shared" si="80"/>
        <v>2.1496900000000005</v>
      </c>
      <c r="V385" s="70">
        <f t="shared" si="69"/>
        <v>0</v>
      </c>
      <c r="W385" s="70">
        <f t="shared" si="70"/>
        <v>1.100000000000545E-4</v>
      </c>
      <c r="X385" s="70">
        <f t="shared" si="71"/>
        <v>-2.2999999999928633E-4</v>
      </c>
      <c r="Y385" s="70">
        <f t="shared" si="72"/>
        <v>2.2000000000055309E-4</v>
      </c>
      <c r="Z385" s="70">
        <f t="shared" si="73"/>
        <v>2.2000000000055309E-4</v>
      </c>
      <c r="AA385" s="70">
        <f t="shared" si="74"/>
        <v>2.2999999999928633E-4</v>
      </c>
    </row>
    <row r="386" spans="1:27">
      <c r="A386" s="15" t="str">
        <f t="shared" si="65"/>
        <v>HeavyD_2011-2015_65+_Females_Powys THB</v>
      </c>
      <c r="B386" s="15" t="str">
        <f t="shared" si="81"/>
        <v>Powys_65+_Females</v>
      </c>
      <c r="C386" s="15" t="s">
        <v>118</v>
      </c>
      <c r="D386" s="15" t="s">
        <v>43</v>
      </c>
      <c r="E386" s="15" t="s">
        <v>120</v>
      </c>
      <c r="F386" s="15" t="s">
        <v>40</v>
      </c>
      <c r="G386" s="63">
        <f>IFERROR(VLOOKUP($B386,'Data Heavy'!$A$6:$I$61,G$1,FALSE),IFERROR(VLOOKUP($B386,'Data Heavy'!$O$6:$W$33,G$1,FALSE),IFERROR(VLOOKUP($B386,'Data Heavy'!$AB$6:$AJ$181,G$1,FALSE),IFERROR(VLOOKUP($B386,'Data Heavy'!$AP$6:$AX$93,G$1,FALSE),IFERROR(VLOOKUP($B386,'Data Heavy'!$BC$6:$BK$13,G$1,FALSE),VLOOKUP($B386,'Data Heavy'!$BP$6:$BX$9,G$1,FALSE))))))*100</f>
        <v>2.0440499999999999</v>
      </c>
      <c r="H386" s="63">
        <f>IFERROR(VLOOKUP($B386,'Data Heavy'!$A$6:$I$61,H$1,FALSE),IFERROR(VLOOKUP($B386,'Data Heavy'!$O$6:$W$33,H$1,FALSE),IFERROR(VLOOKUP($B386,'Data Heavy'!$AB$6:$AJ$181,H$1,FALSE),IFERROR(VLOOKUP($B386,'Data Heavy'!$AP$6:$AX$93,H$1,FALSE),IFERROR(VLOOKUP($B386,'Data Heavy'!$BC$6:$BK$13,H$1,FALSE),VLOOKUP($B386,'Data Heavy'!$BP$6:$BX$9,H$1,FALSE))))))*100</f>
        <v>0.58926999999999996</v>
      </c>
      <c r="I386" s="63">
        <f>IFERROR(VLOOKUP($B386,'Data Heavy'!$A$6:$I$61,I$1,FALSE),IFERROR(VLOOKUP($B386,'Data Heavy'!$O$6:$W$33,I$1,FALSE),IFERROR(VLOOKUP($B386,'Data Heavy'!$AB$6:$AJ$181,I$1,FALSE),IFERROR(VLOOKUP($B386,'Data Heavy'!$AP$6:$AX$93,I$1,FALSE),IFERROR(VLOOKUP($B386,'Data Heavy'!$BC$6:$BK$13,I$1,FALSE),VLOOKUP($B386,'Data Heavy'!$BP$6:$BX$9,I$1,FALSE))))))*100</f>
        <v>0.88906999999999992</v>
      </c>
      <c r="J386" s="63">
        <f>IFERROR(VLOOKUP($B386,'Data Heavy'!$A$6:$I$61,J$1,FALSE),IFERROR(VLOOKUP($B386,'Data Heavy'!$O$6:$W$33,J$1,FALSE),IFERROR(VLOOKUP($B386,'Data Heavy'!$AB$6:$AJ$181,J$1,FALSE),IFERROR(VLOOKUP($B386,'Data Heavy'!$AP$6:$AX$93,J$1,FALSE),IFERROR(VLOOKUP($B386,'Data Heavy'!$BC$6:$BK$13,J$1,FALSE),VLOOKUP($B386,'Data Heavy'!$BP$6:$BX$9,J$1,FALSE))))))*100</f>
        <v>3.19903</v>
      </c>
      <c r="K386" s="63">
        <f t="shared" si="67"/>
        <v>1.1549800000000001</v>
      </c>
      <c r="L386" s="63">
        <f t="shared" si="68"/>
        <v>1.1549800000000001</v>
      </c>
      <c r="M386" s="15" t="s">
        <v>142</v>
      </c>
      <c r="O386" s="63">
        <f>'Data Heavy'!F92*100</f>
        <v>2.0440499999999999</v>
      </c>
      <c r="P386" s="63">
        <f>'Data Heavy'!G92*100</f>
        <v>0.58921000000000001</v>
      </c>
      <c r="Q386" s="63">
        <f>'Data Heavy'!H92*100</f>
        <v>0.88918999999999992</v>
      </c>
      <c r="R386" s="63">
        <f>'Data Heavy'!I92*100</f>
        <v>3.1989100000000001</v>
      </c>
      <c r="S386" s="63">
        <f t="shared" si="79"/>
        <v>1.1548600000000002</v>
      </c>
      <c r="T386" s="63">
        <f t="shared" si="80"/>
        <v>1.15486</v>
      </c>
      <c r="V386" s="70">
        <f t="shared" si="69"/>
        <v>0</v>
      </c>
      <c r="W386" s="70">
        <f t="shared" si="70"/>
        <v>5.9999999999948983E-5</v>
      </c>
      <c r="X386" s="70">
        <f t="shared" si="71"/>
        <v>-1.2000000000000899E-4</v>
      </c>
      <c r="Y386" s="70">
        <f t="shared" si="72"/>
        <v>1.1999999999989797E-4</v>
      </c>
      <c r="Z386" s="70">
        <f t="shared" si="73"/>
        <v>1.1999999999989797E-4</v>
      </c>
      <c r="AA386" s="70">
        <f t="shared" si="74"/>
        <v>1.2000000000012001E-4</v>
      </c>
    </row>
    <row r="387" spans="1:27">
      <c r="A387" s="15" t="str">
        <f t="shared" si="65"/>
        <v>HeavyD_2011-2015_16-24_Males_ABM UHB</v>
      </c>
      <c r="B387" s="15" t="str">
        <f t="shared" si="81"/>
        <v>ABM_16-24_Males</v>
      </c>
      <c r="C387" s="15" t="s">
        <v>143</v>
      </c>
      <c r="D387" s="15" t="s">
        <v>48</v>
      </c>
      <c r="E387" s="15" t="s">
        <v>21</v>
      </c>
      <c r="F387" s="15" t="s">
        <v>40</v>
      </c>
      <c r="G387" s="63">
        <f>IFERROR(VLOOKUP($B387,'Data Heavy'!$A$6:$I$61,G$1,FALSE),IFERROR(VLOOKUP($B387,'Data Heavy'!$O$6:$W$33,G$1,FALSE),IFERROR(VLOOKUP($B387,'Data Heavy'!$AB$6:$AJ$181,G$1,FALSE),IFERROR(VLOOKUP($B387,'Data Heavy'!$AP$6:$AX$93,G$1,FALSE),IFERROR(VLOOKUP($B387,'Data Heavy'!$BC$6:$BK$13,G$1,FALSE),VLOOKUP($B387,'Data Heavy'!$BP$6:$BX$9,G$1,FALSE))))))*100</f>
        <v>24.86983</v>
      </c>
      <c r="H387" s="63">
        <f>IFERROR(VLOOKUP($B387,'Data Heavy'!$A$6:$I$61,H$1,FALSE),IFERROR(VLOOKUP($B387,'Data Heavy'!$O$6:$W$33,H$1,FALSE),IFERROR(VLOOKUP($B387,'Data Heavy'!$AB$6:$AJ$181,H$1,FALSE),IFERROR(VLOOKUP($B387,'Data Heavy'!$AP$6:$AX$93,H$1,FALSE),IFERROR(VLOOKUP($B387,'Data Heavy'!$BC$6:$BK$13,H$1,FALSE),VLOOKUP($B387,'Data Heavy'!$BP$6:$BX$9,H$1,FALSE))))))*100</f>
        <v>2.6936499999999999</v>
      </c>
      <c r="I387" s="63">
        <f>IFERROR(VLOOKUP($B387,'Data Heavy'!$A$6:$I$61,I$1,FALSE),IFERROR(VLOOKUP($B387,'Data Heavy'!$O$6:$W$33,I$1,FALSE),IFERROR(VLOOKUP($B387,'Data Heavy'!$AB$6:$AJ$181,I$1,FALSE),IFERROR(VLOOKUP($B387,'Data Heavy'!$AP$6:$AX$93,I$1,FALSE),IFERROR(VLOOKUP($B387,'Data Heavy'!$BC$6:$BK$13,I$1,FALSE),VLOOKUP($B387,'Data Heavy'!$BP$6:$BX$9,I$1,FALSE))))))*100</f>
        <v>19.590219999999999</v>
      </c>
      <c r="J387" s="63">
        <f>IFERROR(VLOOKUP($B387,'Data Heavy'!$A$6:$I$61,J$1,FALSE),IFERROR(VLOOKUP($B387,'Data Heavy'!$O$6:$W$33,J$1,FALSE),IFERROR(VLOOKUP($B387,'Data Heavy'!$AB$6:$AJ$181,J$1,FALSE),IFERROR(VLOOKUP($B387,'Data Heavy'!$AP$6:$AX$93,J$1,FALSE),IFERROR(VLOOKUP($B387,'Data Heavy'!$BC$6:$BK$13,J$1,FALSE),VLOOKUP($B387,'Data Heavy'!$BP$6:$BX$9,J$1,FALSE))))))*100</f>
        <v>30.149439999999998</v>
      </c>
      <c r="K387" s="63">
        <f t="shared" si="67"/>
        <v>5.2796099999999981</v>
      </c>
      <c r="L387" s="63">
        <f t="shared" si="68"/>
        <v>5.2796100000000017</v>
      </c>
      <c r="M387" s="15" t="s">
        <v>140</v>
      </c>
      <c r="O387" s="63">
        <f>'Data Heavy'!F93*100</f>
        <v>24.86983</v>
      </c>
      <c r="P387" s="63">
        <f>'Data Heavy'!G93*100</f>
        <v>2.6936999999999998</v>
      </c>
      <c r="Q387" s="63">
        <f>'Data Heavy'!H93*100</f>
        <v>19.59018</v>
      </c>
      <c r="R387" s="63">
        <f>'Data Heavy'!I93*100</f>
        <v>30.14949</v>
      </c>
      <c r="S387" s="63">
        <f t="shared" si="79"/>
        <v>5.2796599999999998</v>
      </c>
      <c r="T387" s="63">
        <f t="shared" si="80"/>
        <v>5.2796500000000002</v>
      </c>
      <c r="V387" s="70">
        <f t="shared" si="69"/>
        <v>0</v>
      </c>
      <c r="W387" s="70">
        <f t="shared" si="70"/>
        <v>-4.9999999999883471E-5</v>
      </c>
      <c r="X387" s="70">
        <f t="shared" si="71"/>
        <v>3.9999999998485691E-5</v>
      </c>
      <c r="Y387" s="70">
        <f t="shared" si="72"/>
        <v>-5.0000000001659828E-5</v>
      </c>
      <c r="Z387" s="70">
        <f t="shared" si="73"/>
        <v>-5.0000000001659828E-5</v>
      </c>
      <c r="AA387" s="70">
        <f t="shared" si="74"/>
        <v>-3.9999999998485691E-5</v>
      </c>
    </row>
    <row r="388" spans="1:27">
      <c r="A388" s="15" t="str">
        <f t="shared" ref="A388:A451" si="82">TRIM(F388&amp;"_2011-2015"&amp;"_"&amp;D388&amp;"_"&amp;E388&amp;"_"&amp;C388&amp;" "&amp;M388)</f>
        <v>HeavyD_2011-2015_25-44_Males_ABM UHB</v>
      </c>
      <c r="B388" s="15" t="str">
        <f t="shared" si="81"/>
        <v>ABM_25-44_Males</v>
      </c>
      <c r="C388" s="15" t="s">
        <v>143</v>
      </c>
      <c r="D388" s="15" t="s">
        <v>49</v>
      </c>
      <c r="E388" s="15" t="s">
        <v>21</v>
      </c>
      <c r="F388" s="15" t="s">
        <v>40</v>
      </c>
      <c r="G388" s="63">
        <f>IFERROR(VLOOKUP($B388,'Data Heavy'!$A$6:$I$61,G$1,FALSE),IFERROR(VLOOKUP($B388,'Data Heavy'!$O$6:$W$33,G$1,FALSE),IFERROR(VLOOKUP($B388,'Data Heavy'!$AB$6:$AJ$181,G$1,FALSE),IFERROR(VLOOKUP($B388,'Data Heavy'!$AP$6:$AX$93,G$1,FALSE),IFERROR(VLOOKUP($B388,'Data Heavy'!$BC$6:$BK$13,G$1,FALSE),VLOOKUP($B388,'Data Heavy'!$BP$6:$BX$9,G$1,FALSE))))))*100</f>
        <v>23.315200000000001</v>
      </c>
      <c r="H388" s="63">
        <f>IFERROR(VLOOKUP($B388,'Data Heavy'!$A$6:$I$61,H$1,FALSE),IFERROR(VLOOKUP($B388,'Data Heavy'!$O$6:$W$33,H$1,FALSE),IFERROR(VLOOKUP($B388,'Data Heavy'!$AB$6:$AJ$181,H$1,FALSE),IFERROR(VLOOKUP($B388,'Data Heavy'!$AP$6:$AX$93,H$1,FALSE),IFERROR(VLOOKUP($B388,'Data Heavy'!$BC$6:$BK$13,H$1,FALSE),VLOOKUP($B388,'Data Heavy'!$BP$6:$BX$9,H$1,FALSE))))))*100</f>
        <v>1.2344200000000001</v>
      </c>
      <c r="I388" s="63">
        <f>IFERROR(VLOOKUP($B388,'Data Heavy'!$A$6:$I$61,I$1,FALSE),IFERROR(VLOOKUP($B388,'Data Heavy'!$O$6:$W$33,I$1,FALSE),IFERROR(VLOOKUP($B388,'Data Heavy'!$AB$6:$AJ$181,I$1,FALSE),IFERROR(VLOOKUP($B388,'Data Heavy'!$AP$6:$AX$93,I$1,FALSE),IFERROR(VLOOKUP($B388,'Data Heavy'!$BC$6:$BK$13,I$1,FALSE),VLOOKUP($B388,'Data Heavy'!$BP$6:$BX$9,I$1,FALSE))))))*100</f>
        <v>20.895710000000001</v>
      </c>
      <c r="J388" s="63">
        <f>IFERROR(VLOOKUP($B388,'Data Heavy'!$A$6:$I$61,J$1,FALSE),IFERROR(VLOOKUP($B388,'Data Heavy'!$O$6:$W$33,J$1,FALSE),IFERROR(VLOOKUP($B388,'Data Heavy'!$AB$6:$AJ$181,J$1,FALSE),IFERROR(VLOOKUP($B388,'Data Heavy'!$AP$6:$AX$93,J$1,FALSE),IFERROR(VLOOKUP($B388,'Data Heavy'!$BC$6:$BK$13,J$1,FALSE),VLOOKUP($B388,'Data Heavy'!$BP$6:$BX$9,J$1,FALSE))))))*100</f>
        <v>25.734679999999997</v>
      </c>
      <c r="K388" s="63">
        <f t="shared" ref="K388:K451" si="83">J388-G388</f>
        <v>2.4194799999999965</v>
      </c>
      <c r="L388" s="63">
        <f t="shared" ref="L388:L451" si="84">G388-I388</f>
        <v>2.4194899999999997</v>
      </c>
      <c r="M388" s="15" t="s">
        <v>140</v>
      </c>
      <c r="O388" s="63">
        <f>'Data Heavy'!F94*100</f>
        <v>23.315200000000001</v>
      </c>
      <c r="P388" s="63">
        <f>'Data Heavy'!G94*100</f>
        <v>1.2343</v>
      </c>
      <c r="Q388" s="63">
        <f>'Data Heavy'!H94*100</f>
        <v>20.895959999999999</v>
      </c>
      <c r="R388" s="63">
        <f>'Data Heavy'!I94*100</f>
        <v>25.734430000000003</v>
      </c>
      <c r="S388" s="63">
        <f t="shared" si="79"/>
        <v>2.4192300000000024</v>
      </c>
      <c r="T388" s="63">
        <f t="shared" si="80"/>
        <v>2.4192400000000021</v>
      </c>
      <c r="V388" s="70">
        <f t="shared" ref="V388:V451" si="85">G388-O388</f>
        <v>0</v>
      </c>
      <c r="W388" s="70">
        <f t="shared" ref="W388:W451" si="86">H388-P388</f>
        <v>1.2000000000012001E-4</v>
      </c>
      <c r="X388" s="70">
        <f t="shared" ref="X388:X451" si="87">I388-Q388</f>
        <v>-2.49999999997641E-4</v>
      </c>
      <c r="Y388" s="70">
        <f t="shared" ref="Y388:Y451" si="88">J388-R388</f>
        <v>2.4999999999408828E-4</v>
      </c>
      <c r="Z388" s="70">
        <f t="shared" ref="Z388:Z451" si="89">K388-S388</f>
        <v>2.4999999999408828E-4</v>
      </c>
      <c r="AA388" s="70">
        <f t="shared" ref="AA388:AA451" si="90">L388-T388</f>
        <v>2.49999999997641E-4</v>
      </c>
    </row>
    <row r="389" spans="1:27">
      <c r="A389" s="15" t="str">
        <f t="shared" si="82"/>
        <v>HeavyD_2011-2015_45-64_Males_ABM UHB</v>
      </c>
      <c r="B389" s="15" t="str">
        <f t="shared" si="81"/>
        <v>ABM_45-64_Males</v>
      </c>
      <c r="C389" s="15" t="s">
        <v>143</v>
      </c>
      <c r="D389" s="15" t="s">
        <v>50</v>
      </c>
      <c r="E389" s="15" t="s">
        <v>21</v>
      </c>
      <c r="F389" s="15" t="s">
        <v>40</v>
      </c>
      <c r="G389" s="63">
        <f>IFERROR(VLOOKUP($B389,'Data Heavy'!$A$6:$I$61,G$1,FALSE),IFERROR(VLOOKUP($B389,'Data Heavy'!$O$6:$W$33,G$1,FALSE),IFERROR(VLOOKUP($B389,'Data Heavy'!$AB$6:$AJ$181,G$1,FALSE),IFERROR(VLOOKUP($B389,'Data Heavy'!$AP$6:$AX$93,G$1,FALSE),IFERROR(VLOOKUP($B389,'Data Heavy'!$BC$6:$BK$13,G$1,FALSE),VLOOKUP($B389,'Data Heavy'!$BP$6:$BX$9,G$1,FALSE))))))*100</f>
        <v>20.710519999999999</v>
      </c>
      <c r="H389" s="63">
        <f>IFERROR(VLOOKUP($B389,'Data Heavy'!$A$6:$I$61,H$1,FALSE),IFERROR(VLOOKUP($B389,'Data Heavy'!$O$6:$W$33,H$1,FALSE),IFERROR(VLOOKUP($B389,'Data Heavy'!$AB$6:$AJ$181,H$1,FALSE),IFERROR(VLOOKUP($B389,'Data Heavy'!$AP$6:$AX$93,H$1,FALSE),IFERROR(VLOOKUP($B389,'Data Heavy'!$BC$6:$BK$13,H$1,FALSE),VLOOKUP($B389,'Data Heavy'!$BP$6:$BX$9,H$1,FALSE))))))*100</f>
        <v>1.0267200000000001</v>
      </c>
      <c r="I389" s="63">
        <f>IFERROR(VLOOKUP($B389,'Data Heavy'!$A$6:$I$61,I$1,FALSE),IFERROR(VLOOKUP($B389,'Data Heavy'!$O$6:$W$33,I$1,FALSE),IFERROR(VLOOKUP($B389,'Data Heavy'!$AB$6:$AJ$181,I$1,FALSE),IFERROR(VLOOKUP($B389,'Data Heavy'!$AP$6:$AX$93,I$1,FALSE),IFERROR(VLOOKUP($B389,'Data Heavy'!$BC$6:$BK$13,I$1,FALSE),VLOOKUP($B389,'Data Heavy'!$BP$6:$BX$9,I$1,FALSE))))))*100</f>
        <v>18.698119999999999</v>
      </c>
      <c r="J389" s="63">
        <f>IFERROR(VLOOKUP($B389,'Data Heavy'!$A$6:$I$61,J$1,FALSE),IFERROR(VLOOKUP($B389,'Data Heavy'!$O$6:$W$33,J$1,FALSE),IFERROR(VLOOKUP($B389,'Data Heavy'!$AB$6:$AJ$181,J$1,FALSE),IFERROR(VLOOKUP($B389,'Data Heavy'!$AP$6:$AX$93,J$1,FALSE),IFERROR(VLOOKUP($B389,'Data Heavy'!$BC$6:$BK$13,J$1,FALSE),VLOOKUP($B389,'Data Heavy'!$BP$6:$BX$9,J$1,FALSE))))))*100</f>
        <v>22.722909999999999</v>
      </c>
      <c r="K389" s="63">
        <f t="shared" si="83"/>
        <v>2.0123899999999999</v>
      </c>
      <c r="L389" s="63">
        <f t="shared" si="84"/>
        <v>2.0123999999999995</v>
      </c>
      <c r="M389" s="15" t="s">
        <v>140</v>
      </c>
      <c r="O389" s="63">
        <f>'Data Heavy'!F95*100</f>
        <v>20.710519999999999</v>
      </c>
      <c r="P389" s="63">
        <f>'Data Heavy'!G95*100</f>
        <v>1.0267599999999999</v>
      </c>
      <c r="Q389" s="63">
        <f>'Data Heavy'!H95*100</f>
        <v>18.698059999999998</v>
      </c>
      <c r="R389" s="63">
        <f>'Data Heavy'!I95*100</f>
        <v>22.72298</v>
      </c>
      <c r="S389" s="63">
        <f t="shared" si="79"/>
        <v>2.0124600000000008</v>
      </c>
      <c r="T389" s="63">
        <f t="shared" si="80"/>
        <v>2.0124600000000008</v>
      </c>
      <c r="V389" s="70">
        <f t="shared" si="85"/>
        <v>0</v>
      </c>
      <c r="W389" s="70">
        <f t="shared" si="86"/>
        <v>-3.9999999999817959E-5</v>
      </c>
      <c r="X389" s="70">
        <f t="shared" si="87"/>
        <v>6.0000000001281251E-5</v>
      </c>
      <c r="Y389" s="70">
        <f t="shared" si="88"/>
        <v>-7.0000000000902673E-5</v>
      </c>
      <c r="Z389" s="70">
        <f t="shared" si="89"/>
        <v>-7.0000000000902673E-5</v>
      </c>
      <c r="AA389" s="70">
        <f t="shared" si="90"/>
        <v>-6.0000000001281251E-5</v>
      </c>
    </row>
    <row r="390" spans="1:27">
      <c r="A390" s="15" t="str">
        <f t="shared" si="82"/>
        <v>HeavyD_2011-2015_65+_Males_ABM UHB</v>
      </c>
      <c r="B390" s="15" t="str">
        <f t="shared" si="81"/>
        <v>ABM_65+_Males</v>
      </c>
      <c r="C390" s="15" t="s">
        <v>143</v>
      </c>
      <c r="D390" s="15" t="s">
        <v>43</v>
      </c>
      <c r="E390" s="15" t="s">
        <v>21</v>
      </c>
      <c r="F390" s="15" t="s">
        <v>40</v>
      </c>
      <c r="G390" s="63">
        <f>IFERROR(VLOOKUP($B390,'Data Heavy'!$A$6:$I$61,G$1,FALSE),IFERROR(VLOOKUP($B390,'Data Heavy'!$O$6:$W$33,G$1,FALSE),IFERROR(VLOOKUP($B390,'Data Heavy'!$AB$6:$AJ$181,G$1,FALSE),IFERROR(VLOOKUP($B390,'Data Heavy'!$AP$6:$AX$93,G$1,FALSE),IFERROR(VLOOKUP($B390,'Data Heavy'!$BC$6:$BK$13,G$1,FALSE),VLOOKUP($B390,'Data Heavy'!$BP$6:$BX$9,G$1,FALSE))))))*100</f>
        <v>6.5360000000000005</v>
      </c>
      <c r="H390" s="63">
        <f>IFERROR(VLOOKUP($B390,'Data Heavy'!$A$6:$I$61,H$1,FALSE),IFERROR(VLOOKUP($B390,'Data Heavy'!$O$6:$W$33,H$1,FALSE),IFERROR(VLOOKUP($B390,'Data Heavy'!$AB$6:$AJ$181,H$1,FALSE),IFERROR(VLOOKUP($B390,'Data Heavy'!$AP$6:$AX$93,H$1,FALSE),IFERROR(VLOOKUP($B390,'Data Heavy'!$BC$6:$BK$13,H$1,FALSE),VLOOKUP($B390,'Data Heavy'!$BP$6:$BX$9,H$1,FALSE))))))*100</f>
        <v>0.69899</v>
      </c>
      <c r="I390" s="63">
        <f>IFERROR(VLOOKUP($B390,'Data Heavy'!$A$6:$I$61,I$1,FALSE),IFERROR(VLOOKUP($B390,'Data Heavy'!$O$6:$W$33,I$1,FALSE),IFERROR(VLOOKUP($B390,'Data Heavy'!$AB$6:$AJ$181,I$1,FALSE),IFERROR(VLOOKUP($B390,'Data Heavy'!$AP$6:$AX$93,I$1,FALSE),IFERROR(VLOOKUP($B390,'Data Heavy'!$BC$6:$BK$13,I$1,FALSE),VLOOKUP($B390,'Data Heavy'!$BP$6:$BX$9,I$1,FALSE))))))*100</f>
        <v>5.1659600000000001</v>
      </c>
      <c r="J390" s="63">
        <f>IFERROR(VLOOKUP($B390,'Data Heavy'!$A$6:$I$61,J$1,FALSE),IFERROR(VLOOKUP($B390,'Data Heavy'!$O$6:$W$33,J$1,FALSE),IFERROR(VLOOKUP($B390,'Data Heavy'!$AB$6:$AJ$181,J$1,FALSE),IFERROR(VLOOKUP($B390,'Data Heavy'!$AP$6:$AX$93,J$1,FALSE),IFERROR(VLOOKUP($B390,'Data Heavy'!$BC$6:$BK$13,J$1,FALSE),VLOOKUP($B390,'Data Heavy'!$BP$6:$BX$9,J$1,FALSE))))))*100</f>
        <v>7.90604</v>
      </c>
      <c r="K390" s="63">
        <f t="shared" si="83"/>
        <v>1.3700399999999995</v>
      </c>
      <c r="L390" s="63">
        <f t="shared" si="84"/>
        <v>1.3700400000000004</v>
      </c>
      <c r="M390" s="15" t="s">
        <v>140</v>
      </c>
      <c r="O390" s="63">
        <f>'Data Heavy'!F96*100</f>
        <v>6.5360000000000005</v>
      </c>
      <c r="P390" s="63">
        <f>'Data Heavy'!G96*100</f>
        <v>0.69896000000000003</v>
      </c>
      <c r="Q390" s="63">
        <f>'Data Heavy'!H96*100</f>
        <v>5.1660400000000006</v>
      </c>
      <c r="R390" s="63">
        <f>'Data Heavy'!I96*100</f>
        <v>7.9059599999999994</v>
      </c>
      <c r="S390" s="63">
        <f t="shared" si="79"/>
        <v>1.369959999999999</v>
      </c>
      <c r="T390" s="63">
        <f t="shared" si="80"/>
        <v>1.3699599999999998</v>
      </c>
      <c r="V390" s="70">
        <f t="shared" si="85"/>
        <v>0</v>
      </c>
      <c r="W390" s="70">
        <f t="shared" si="86"/>
        <v>2.9999999999974492E-5</v>
      </c>
      <c r="X390" s="70">
        <f t="shared" si="87"/>
        <v>-8.0000000000524096E-5</v>
      </c>
      <c r="Y390" s="70">
        <f t="shared" si="88"/>
        <v>8.0000000000524096E-5</v>
      </c>
      <c r="Z390" s="70">
        <f t="shared" si="89"/>
        <v>8.0000000000524096E-5</v>
      </c>
      <c r="AA390" s="70">
        <f t="shared" si="90"/>
        <v>8.0000000000524096E-5</v>
      </c>
    </row>
    <row r="391" spans="1:27">
      <c r="A391" s="15" t="str">
        <f t="shared" si="82"/>
        <v>HeavyD_2011-2015_16-24_Females_ABM UHB</v>
      </c>
      <c r="B391" s="15" t="str">
        <f t="shared" si="81"/>
        <v>ABM_16-24_Females</v>
      </c>
      <c r="C391" s="15" t="s">
        <v>143</v>
      </c>
      <c r="D391" s="15" t="s">
        <v>48</v>
      </c>
      <c r="E391" s="15" t="s">
        <v>120</v>
      </c>
      <c r="F391" s="15" t="s">
        <v>40</v>
      </c>
      <c r="G391" s="63">
        <f>IFERROR(VLOOKUP($B391,'Data Heavy'!$A$6:$I$61,G$1,FALSE),IFERROR(VLOOKUP($B391,'Data Heavy'!$O$6:$W$33,G$1,FALSE),IFERROR(VLOOKUP($B391,'Data Heavy'!$AB$6:$AJ$181,G$1,FALSE),IFERROR(VLOOKUP($B391,'Data Heavy'!$AP$6:$AX$93,G$1,FALSE),IFERROR(VLOOKUP($B391,'Data Heavy'!$BC$6:$BK$13,G$1,FALSE),VLOOKUP($B391,'Data Heavy'!$BP$6:$BX$9,G$1,FALSE))))))*100</f>
        <v>21.15889</v>
      </c>
      <c r="H391" s="63">
        <f>IFERROR(VLOOKUP($B391,'Data Heavy'!$A$6:$I$61,H$1,FALSE),IFERROR(VLOOKUP($B391,'Data Heavy'!$O$6:$W$33,H$1,FALSE),IFERROR(VLOOKUP($B391,'Data Heavy'!$AB$6:$AJ$181,H$1,FALSE),IFERROR(VLOOKUP($B391,'Data Heavy'!$AP$6:$AX$93,H$1,FALSE),IFERROR(VLOOKUP($B391,'Data Heavy'!$BC$6:$BK$13,H$1,FALSE),VLOOKUP($B391,'Data Heavy'!$BP$6:$BX$9,H$1,FALSE))))))*100</f>
        <v>2.2254900000000002</v>
      </c>
      <c r="I391" s="63">
        <f>IFERROR(VLOOKUP($B391,'Data Heavy'!$A$6:$I$61,I$1,FALSE),IFERROR(VLOOKUP($B391,'Data Heavy'!$O$6:$W$33,I$1,FALSE),IFERROR(VLOOKUP($B391,'Data Heavy'!$AB$6:$AJ$181,I$1,FALSE),IFERROR(VLOOKUP($B391,'Data Heavy'!$AP$6:$AX$93,I$1,FALSE),IFERROR(VLOOKUP($B391,'Data Heavy'!$BC$6:$BK$13,I$1,FALSE),VLOOKUP($B391,'Data Heavy'!$BP$6:$BX$9,I$1,FALSE))))))*100</f>
        <v>16.796890000000001</v>
      </c>
      <c r="J391" s="63">
        <f>IFERROR(VLOOKUP($B391,'Data Heavy'!$A$6:$I$61,J$1,FALSE),IFERROR(VLOOKUP($B391,'Data Heavy'!$O$6:$W$33,J$1,FALSE),IFERROR(VLOOKUP($B391,'Data Heavy'!$AB$6:$AJ$181,J$1,FALSE),IFERROR(VLOOKUP($B391,'Data Heavy'!$AP$6:$AX$93,J$1,FALSE),IFERROR(VLOOKUP($B391,'Data Heavy'!$BC$6:$BK$13,J$1,FALSE),VLOOKUP($B391,'Data Heavy'!$BP$6:$BX$9,J$1,FALSE))))))*100</f>
        <v>25.520900000000001</v>
      </c>
      <c r="K391" s="63">
        <f t="shared" si="83"/>
        <v>4.3620100000000015</v>
      </c>
      <c r="L391" s="63">
        <f t="shared" si="84"/>
        <v>4.3619999999999983</v>
      </c>
      <c r="M391" s="15" t="s">
        <v>140</v>
      </c>
      <c r="O391" s="63">
        <f>'Data Heavy'!F97*100</f>
        <v>21.15889</v>
      </c>
      <c r="P391" s="63">
        <f>'Data Heavy'!G97*100</f>
        <v>2.22539</v>
      </c>
      <c r="Q391" s="63">
        <f>'Data Heavy'!H97*100</f>
        <v>16.797129999999999</v>
      </c>
      <c r="R391" s="63">
        <f>'Data Heavy'!I97*100</f>
        <v>25.520659999999999</v>
      </c>
      <c r="S391" s="63">
        <f t="shared" si="79"/>
        <v>4.3617699999999999</v>
      </c>
      <c r="T391" s="63">
        <f t="shared" si="80"/>
        <v>4.3617600000000003</v>
      </c>
      <c r="V391" s="70">
        <f t="shared" si="85"/>
        <v>0</v>
      </c>
      <c r="W391" s="70">
        <f t="shared" si="86"/>
        <v>1.0000000000021103E-4</v>
      </c>
      <c r="X391" s="70">
        <f t="shared" si="87"/>
        <v>-2.3999999999801958E-4</v>
      </c>
      <c r="Y391" s="70">
        <f t="shared" si="88"/>
        <v>2.4000000000157229E-4</v>
      </c>
      <c r="Z391" s="70">
        <f t="shared" si="89"/>
        <v>2.4000000000157229E-4</v>
      </c>
      <c r="AA391" s="70">
        <f t="shared" si="90"/>
        <v>2.3999999999801958E-4</v>
      </c>
    </row>
    <row r="392" spans="1:27">
      <c r="A392" s="15" t="str">
        <f t="shared" si="82"/>
        <v>HeavyD_2011-2015_25-44_Females_ABM UHB</v>
      </c>
      <c r="B392" s="15" t="str">
        <f t="shared" si="81"/>
        <v>ABM_25-44_Females</v>
      </c>
      <c r="C392" s="15" t="s">
        <v>143</v>
      </c>
      <c r="D392" s="15" t="s">
        <v>49</v>
      </c>
      <c r="E392" s="15" t="s">
        <v>120</v>
      </c>
      <c r="F392" s="15" t="s">
        <v>40</v>
      </c>
      <c r="G392" s="63">
        <f>IFERROR(VLOOKUP($B392,'Data Heavy'!$A$6:$I$61,G$1,FALSE),IFERROR(VLOOKUP($B392,'Data Heavy'!$O$6:$W$33,G$1,FALSE),IFERROR(VLOOKUP($B392,'Data Heavy'!$AB$6:$AJ$181,G$1,FALSE),IFERROR(VLOOKUP($B392,'Data Heavy'!$AP$6:$AX$93,G$1,FALSE),IFERROR(VLOOKUP($B392,'Data Heavy'!$BC$6:$BK$13,G$1,FALSE),VLOOKUP($B392,'Data Heavy'!$BP$6:$BX$9,G$1,FALSE))))))*100</f>
        <v>17.10108</v>
      </c>
      <c r="H392" s="63">
        <f>IFERROR(VLOOKUP($B392,'Data Heavy'!$A$6:$I$61,H$1,FALSE),IFERROR(VLOOKUP($B392,'Data Heavy'!$O$6:$W$33,H$1,FALSE),IFERROR(VLOOKUP($B392,'Data Heavy'!$AB$6:$AJ$181,H$1,FALSE),IFERROR(VLOOKUP($B392,'Data Heavy'!$AP$6:$AX$93,H$1,FALSE),IFERROR(VLOOKUP($B392,'Data Heavy'!$BC$6:$BK$13,H$1,FALSE),VLOOKUP($B392,'Data Heavy'!$BP$6:$BX$9,H$1,FALSE))))))*100</f>
        <v>0.98147000000000006</v>
      </c>
      <c r="I392" s="63">
        <f>IFERROR(VLOOKUP($B392,'Data Heavy'!$A$6:$I$61,I$1,FALSE),IFERROR(VLOOKUP($B392,'Data Heavy'!$O$6:$W$33,I$1,FALSE),IFERROR(VLOOKUP($B392,'Data Heavy'!$AB$6:$AJ$181,I$1,FALSE),IFERROR(VLOOKUP($B392,'Data Heavy'!$AP$6:$AX$93,I$1,FALSE),IFERROR(VLOOKUP($B392,'Data Heavy'!$BC$6:$BK$13,I$1,FALSE),VLOOKUP($B392,'Data Heavy'!$BP$6:$BX$9,I$1,FALSE))))))*100</f>
        <v>15.177379999999999</v>
      </c>
      <c r="J392" s="63">
        <f>IFERROR(VLOOKUP($B392,'Data Heavy'!$A$6:$I$61,J$1,FALSE),IFERROR(VLOOKUP($B392,'Data Heavy'!$O$6:$W$33,J$1,FALSE),IFERROR(VLOOKUP($B392,'Data Heavy'!$AB$6:$AJ$181,J$1,FALSE),IFERROR(VLOOKUP($B392,'Data Heavy'!$AP$6:$AX$93,J$1,FALSE),IFERROR(VLOOKUP($B392,'Data Heavy'!$BC$6:$BK$13,J$1,FALSE),VLOOKUP($B392,'Data Heavy'!$BP$6:$BX$9,J$1,FALSE))))))*100</f>
        <v>19.02478</v>
      </c>
      <c r="K392" s="63">
        <f t="shared" si="83"/>
        <v>1.9237000000000002</v>
      </c>
      <c r="L392" s="63">
        <f t="shared" si="84"/>
        <v>1.9237000000000002</v>
      </c>
      <c r="M392" s="15" t="s">
        <v>140</v>
      </c>
      <c r="O392" s="63">
        <f>'Data Heavy'!F98*100</f>
        <v>17.10108</v>
      </c>
      <c r="P392" s="63">
        <f>'Data Heavy'!G98*100</f>
        <v>0.98143000000000002</v>
      </c>
      <c r="Q392" s="63">
        <f>'Data Heavy'!H98*100</f>
        <v>15.177479999999999</v>
      </c>
      <c r="R392" s="63">
        <f>'Data Heavy'!I98*100</f>
        <v>19.02469</v>
      </c>
      <c r="S392" s="63">
        <f t="shared" si="79"/>
        <v>1.92361</v>
      </c>
      <c r="T392" s="63">
        <f t="shared" si="80"/>
        <v>1.9236000000000004</v>
      </c>
      <c r="V392" s="70">
        <f t="shared" si="85"/>
        <v>0</v>
      </c>
      <c r="W392" s="70">
        <f t="shared" si="86"/>
        <v>4.0000000000040004E-5</v>
      </c>
      <c r="X392" s="70">
        <f t="shared" si="87"/>
        <v>-9.9999999999766942E-5</v>
      </c>
      <c r="Y392" s="70">
        <f t="shared" si="88"/>
        <v>9.0000000000145519E-5</v>
      </c>
      <c r="Z392" s="70">
        <f t="shared" si="89"/>
        <v>9.0000000000145519E-5</v>
      </c>
      <c r="AA392" s="70">
        <f t="shared" si="90"/>
        <v>9.9999999999766942E-5</v>
      </c>
    </row>
    <row r="393" spans="1:27">
      <c r="A393" s="15" t="str">
        <f t="shared" si="82"/>
        <v>HeavyD_2011-2015_45-64_Females_ABM UHB</v>
      </c>
      <c r="B393" s="15" t="str">
        <f t="shared" si="81"/>
        <v>ABM_45-64_Females</v>
      </c>
      <c r="C393" s="15" t="s">
        <v>143</v>
      </c>
      <c r="D393" s="15" t="s">
        <v>50</v>
      </c>
      <c r="E393" s="15" t="s">
        <v>120</v>
      </c>
      <c r="F393" s="15" t="s">
        <v>40</v>
      </c>
      <c r="G393" s="63">
        <f>IFERROR(VLOOKUP($B393,'Data Heavy'!$A$6:$I$61,G$1,FALSE),IFERROR(VLOOKUP($B393,'Data Heavy'!$O$6:$W$33,G$1,FALSE),IFERROR(VLOOKUP($B393,'Data Heavy'!$AB$6:$AJ$181,G$1,FALSE),IFERROR(VLOOKUP($B393,'Data Heavy'!$AP$6:$AX$93,G$1,FALSE),IFERROR(VLOOKUP($B393,'Data Heavy'!$BC$6:$BK$13,G$1,FALSE),VLOOKUP($B393,'Data Heavy'!$BP$6:$BX$9,G$1,FALSE))))))*100</f>
        <v>11.83478</v>
      </c>
      <c r="H393" s="63">
        <f>IFERROR(VLOOKUP($B393,'Data Heavy'!$A$6:$I$61,H$1,FALSE),IFERROR(VLOOKUP($B393,'Data Heavy'!$O$6:$W$33,H$1,FALSE),IFERROR(VLOOKUP($B393,'Data Heavy'!$AB$6:$AJ$181,H$1,FALSE),IFERROR(VLOOKUP($B393,'Data Heavy'!$AP$6:$AX$93,H$1,FALSE),IFERROR(VLOOKUP($B393,'Data Heavy'!$BC$6:$BK$13,H$1,FALSE),VLOOKUP($B393,'Data Heavy'!$BP$6:$BX$9,H$1,FALSE))))))*100</f>
        <v>0.77886</v>
      </c>
      <c r="I393" s="63">
        <f>IFERROR(VLOOKUP($B393,'Data Heavy'!$A$6:$I$61,I$1,FALSE),IFERROR(VLOOKUP($B393,'Data Heavy'!$O$6:$W$33,I$1,FALSE),IFERROR(VLOOKUP($B393,'Data Heavy'!$AB$6:$AJ$181,I$1,FALSE),IFERROR(VLOOKUP($B393,'Data Heavy'!$AP$6:$AX$93,I$1,FALSE),IFERROR(VLOOKUP($B393,'Data Heavy'!$BC$6:$BK$13,I$1,FALSE),VLOOKUP($B393,'Data Heavy'!$BP$6:$BX$9,I$1,FALSE))))))*100</f>
        <v>10.308199999999999</v>
      </c>
      <c r="J393" s="63">
        <f>IFERROR(VLOOKUP($B393,'Data Heavy'!$A$6:$I$61,J$1,FALSE),IFERROR(VLOOKUP($B393,'Data Heavy'!$O$6:$W$33,J$1,FALSE),IFERROR(VLOOKUP($B393,'Data Heavy'!$AB$6:$AJ$181,J$1,FALSE),IFERROR(VLOOKUP($B393,'Data Heavy'!$AP$6:$AX$93,J$1,FALSE),IFERROR(VLOOKUP($B393,'Data Heavy'!$BC$6:$BK$13,J$1,FALSE),VLOOKUP($B393,'Data Heavy'!$BP$6:$BX$9,J$1,FALSE))))))*100</f>
        <v>13.36135</v>
      </c>
      <c r="K393" s="63">
        <f t="shared" si="83"/>
        <v>1.5265699999999995</v>
      </c>
      <c r="L393" s="63">
        <f t="shared" si="84"/>
        <v>1.5265800000000009</v>
      </c>
      <c r="M393" s="15" t="s">
        <v>140</v>
      </c>
      <c r="O393" s="63">
        <f>'Data Heavy'!F99*100</f>
        <v>11.83478</v>
      </c>
      <c r="P393" s="63">
        <f>'Data Heavy'!G99*100</f>
        <v>0.77883000000000002</v>
      </c>
      <c r="Q393" s="63">
        <f>'Data Heavy'!H99*100</f>
        <v>10.30827</v>
      </c>
      <c r="R393" s="63">
        <f>'Data Heavy'!I99*100</f>
        <v>13.361280000000001</v>
      </c>
      <c r="S393" s="63">
        <f t="shared" si="79"/>
        <v>1.5265000000000004</v>
      </c>
      <c r="T393" s="63">
        <f t="shared" si="80"/>
        <v>1.52651</v>
      </c>
      <c r="V393" s="70">
        <f t="shared" si="85"/>
        <v>0</v>
      </c>
      <c r="W393" s="70">
        <f t="shared" si="86"/>
        <v>2.9999999999974492E-5</v>
      </c>
      <c r="X393" s="70">
        <f t="shared" si="87"/>
        <v>-7.0000000000902673E-5</v>
      </c>
      <c r="Y393" s="70">
        <f t="shared" si="88"/>
        <v>6.9999999999126317E-5</v>
      </c>
      <c r="Z393" s="70">
        <f t="shared" si="89"/>
        <v>6.9999999999126317E-5</v>
      </c>
      <c r="AA393" s="70">
        <f t="shared" si="90"/>
        <v>7.0000000000902673E-5</v>
      </c>
    </row>
    <row r="394" spans="1:27">
      <c r="A394" s="15" t="str">
        <f t="shared" si="82"/>
        <v>HeavyD_2011-2015_65+_Females_ABM UHB</v>
      </c>
      <c r="B394" s="15" t="str">
        <f t="shared" si="81"/>
        <v>ABM_65+_Females</v>
      </c>
      <c r="C394" s="15" t="s">
        <v>143</v>
      </c>
      <c r="D394" s="15" t="s">
        <v>43</v>
      </c>
      <c r="E394" s="15" t="s">
        <v>120</v>
      </c>
      <c r="F394" s="15" t="s">
        <v>40</v>
      </c>
      <c r="G394" s="63">
        <f>IFERROR(VLOOKUP($B394,'Data Heavy'!$A$6:$I$61,G$1,FALSE),IFERROR(VLOOKUP($B394,'Data Heavy'!$O$6:$W$33,G$1,FALSE),IFERROR(VLOOKUP($B394,'Data Heavy'!$AB$6:$AJ$181,G$1,FALSE),IFERROR(VLOOKUP($B394,'Data Heavy'!$AP$6:$AX$93,G$1,FALSE),IFERROR(VLOOKUP($B394,'Data Heavy'!$BC$6:$BK$13,G$1,FALSE),VLOOKUP($B394,'Data Heavy'!$BP$6:$BX$9,G$1,FALSE))))))*100</f>
        <v>2.5443600000000002</v>
      </c>
      <c r="H394" s="63">
        <f>IFERROR(VLOOKUP($B394,'Data Heavy'!$A$6:$I$61,H$1,FALSE),IFERROR(VLOOKUP($B394,'Data Heavy'!$O$6:$W$33,H$1,FALSE),IFERROR(VLOOKUP($B394,'Data Heavy'!$AB$6:$AJ$181,H$1,FALSE),IFERROR(VLOOKUP($B394,'Data Heavy'!$AP$6:$AX$93,H$1,FALSE),IFERROR(VLOOKUP($B394,'Data Heavy'!$BC$6:$BK$13,H$1,FALSE),VLOOKUP($B394,'Data Heavy'!$BP$6:$BX$9,H$1,FALSE))))))*100</f>
        <v>0.39742</v>
      </c>
      <c r="I394" s="63">
        <f>IFERROR(VLOOKUP($B394,'Data Heavy'!$A$6:$I$61,I$1,FALSE),IFERROR(VLOOKUP($B394,'Data Heavy'!$O$6:$W$33,I$1,FALSE),IFERROR(VLOOKUP($B394,'Data Heavy'!$AB$6:$AJ$181,I$1,FALSE),IFERROR(VLOOKUP($B394,'Data Heavy'!$AP$6:$AX$93,I$1,FALSE),IFERROR(VLOOKUP($B394,'Data Heavy'!$BC$6:$BK$13,I$1,FALSE),VLOOKUP($B394,'Data Heavy'!$BP$6:$BX$9,I$1,FALSE))))))*100</f>
        <v>1.7654099999999999</v>
      </c>
      <c r="J394" s="63">
        <f>IFERROR(VLOOKUP($B394,'Data Heavy'!$A$6:$I$61,J$1,FALSE),IFERROR(VLOOKUP($B394,'Data Heavy'!$O$6:$W$33,J$1,FALSE),IFERROR(VLOOKUP($B394,'Data Heavy'!$AB$6:$AJ$181,J$1,FALSE),IFERROR(VLOOKUP($B394,'Data Heavy'!$AP$6:$AX$93,J$1,FALSE),IFERROR(VLOOKUP($B394,'Data Heavy'!$BC$6:$BK$13,J$1,FALSE),VLOOKUP($B394,'Data Heavy'!$BP$6:$BX$9,J$1,FALSE))))))*100</f>
        <v>3.3233100000000002</v>
      </c>
      <c r="K394" s="63">
        <f t="shared" si="83"/>
        <v>0.77895000000000003</v>
      </c>
      <c r="L394" s="63">
        <f t="shared" si="84"/>
        <v>0.77895000000000025</v>
      </c>
      <c r="M394" s="15" t="s">
        <v>140</v>
      </c>
      <c r="O394" s="63">
        <f>'Data Heavy'!F100*100</f>
        <v>2.5443600000000002</v>
      </c>
      <c r="P394" s="63">
        <f>'Data Heavy'!G100*100</f>
        <v>0.39744000000000002</v>
      </c>
      <c r="Q394" s="63">
        <f>'Data Heavy'!H100*100</f>
        <v>1.7653800000000002</v>
      </c>
      <c r="R394" s="63">
        <f>'Data Heavy'!I100*100</f>
        <v>3.3233400000000004</v>
      </c>
      <c r="S394" s="63">
        <f t="shared" si="79"/>
        <v>0.77898000000000023</v>
      </c>
      <c r="T394" s="63">
        <f t="shared" si="80"/>
        <v>0.77898000000000001</v>
      </c>
      <c r="V394" s="70">
        <f t="shared" si="85"/>
        <v>0</v>
      </c>
      <c r="W394" s="70">
        <f t="shared" si="86"/>
        <v>-2.0000000000020002E-5</v>
      </c>
      <c r="X394" s="70">
        <f t="shared" si="87"/>
        <v>2.9999999999752447E-5</v>
      </c>
      <c r="Y394" s="70">
        <f t="shared" si="88"/>
        <v>-3.0000000000196536E-5</v>
      </c>
      <c r="Z394" s="70">
        <f t="shared" si="89"/>
        <v>-3.0000000000196536E-5</v>
      </c>
      <c r="AA394" s="70">
        <f t="shared" si="90"/>
        <v>-2.9999999999752447E-5</v>
      </c>
    </row>
    <row r="395" spans="1:27">
      <c r="A395" s="15" t="str">
        <f t="shared" si="82"/>
        <v>HeavyD_2011-2015_16-24_Males_Cwm Taf UHB</v>
      </c>
      <c r="B395" s="15" t="str">
        <f t="shared" si="81"/>
        <v>Cwm Taf_16-24_Males</v>
      </c>
      <c r="C395" s="15" t="s">
        <v>144</v>
      </c>
      <c r="D395" s="15" t="s">
        <v>48</v>
      </c>
      <c r="E395" s="15" t="s">
        <v>21</v>
      </c>
      <c r="F395" s="15" t="s">
        <v>40</v>
      </c>
      <c r="G395" s="63">
        <f>IFERROR(VLOOKUP($B395,'Data Heavy'!$A$6:$I$61,G$1,FALSE),IFERROR(VLOOKUP($B395,'Data Heavy'!$O$6:$W$33,G$1,FALSE),IFERROR(VLOOKUP($B395,'Data Heavy'!$AB$6:$AJ$181,G$1,FALSE),IFERROR(VLOOKUP($B395,'Data Heavy'!$AP$6:$AX$93,G$1,FALSE),IFERROR(VLOOKUP($B395,'Data Heavy'!$BC$6:$BK$13,G$1,FALSE),VLOOKUP($B395,'Data Heavy'!$BP$6:$BX$9,G$1,FALSE))))))*100</f>
        <v>19.40175</v>
      </c>
      <c r="H395" s="63">
        <f>IFERROR(VLOOKUP($B395,'Data Heavy'!$A$6:$I$61,H$1,FALSE),IFERROR(VLOOKUP($B395,'Data Heavy'!$O$6:$W$33,H$1,FALSE),IFERROR(VLOOKUP($B395,'Data Heavy'!$AB$6:$AJ$181,H$1,FALSE),IFERROR(VLOOKUP($B395,'Data Heavy'!$AP$6:$AX$93,H$1,FALSE),IFERROR(VLOOKUP($B395,'Data Heavy'!$BC$6:$BK$13,H$1,FALSE),VLOOKUP($B395,'Data Heavy'!$BP$6:$BX$9,H$1,FALSE))))))*100</f>
        <v>2.2678400000000001</v>
      </c>
      <c r="I395" s="63">
        <f>IFERROR(VLOOKUP($B395,'Data Heavy'!$A$6:$I$61,I$1,FALSE),IFERROR(VLOOKUP($B395,'Data Heavy'!$O$6:$W$33,I$1,FALSE),IFERROR(VLOOKUP($B395,'Data Heavy'!$AB$6:$AJ$181,I$1,FALSE),IFERROR(VLOOKUP($B395,'Data Heavy'!$AP$6:$AX$93,I$1,FALSE),IFERROR(VLOOKUP($B395,'Data Heavy'!$BC$6:$BK$13,I$1,FALSE),VLOOKUP($B395,'Data Heavy'!$BP$6:$BX$9,I$1,FALSE))))))*100</f>
        <v>14.956729999999999</v>
      </c>
      <c r="J395" s="63">
        <f>IFERROR(VLOOKUP($B395,'Data Heavy'!$A$6:$I$61,J$1,FALSE),IFERROR(VLOOKUP($B395,'Data Heavy'!$O$6:$W$33,J$1,FALSE),IFERROR(VLOOKUP($B395,'Data Heavy'!$AB$6:$AJ$181,J$1,FALSE),IFERROR(VLOOKUP($B395,'Data Heavy'!$AP$6:$AX$93,J$1,FALSE),IFERROR(VLOOKUP($B395,'Data Heavy'!$BC$6:$BK$13,J$1,FALSE),VLOOKUP($B395,'Data Heavy'!$BP$6:$BX$9,J$1,FALSE))))))*100</f>
        <v>23.846769999999999</v>
      </c>
      <c r="K395" s="63">
        <f t="shared" si="83"/>
        <v>4.4450199999999995</v>
      </c>
      <c r="L395" s="63">
        <f t="shared" si="84"/>
        <v>4.4450200000000013</v>
      </c>
      <c r="M395" s="15" t="s">
        <v>140</v>
      </c>
      <c r="O395" s="63">
        <f>'Data Heavy'!F101*100</f>
        <v>19.40175</v>
      </c>
      <c r="P395" s="63">
        <f>'Data Heavy'!G101*100</f>
        <v>2.2676700000000003</v>
      </c>
      <c r="Q395" s="63">
        <f>'Data Heavy'!H101*100</f>
        <v>14.957119999999998</v>
      </c>
      <c r="R395" s="63">
        <f>'Data Heavy'!I101*100</f>
        <v>23.84638</v>
      </c>
      <c r="S395" s="63">
        <f t="shared" si="79"/>
        <v>4.4446300000000001</v>
      </c>
      <c r="T395" s="63">
        <f t="shared" si="80"/>
        <v>4.4446300000000019</v>
      </c>
      <c r="V395" s="70">
        <f t="shared" si="85"/>
        <v>0</v>
      </c>
      <c r="W395" s="70">
        <f t="shared" si="86"/>
        <v>1.6999999999978144E-4</v>
      </c>
      <c r="X395" s="70">
        <f t="shared" si="87"/>
        <v>-3.8999999999944635E-4</v>
      </c>
      <c r="Y395" s="70">
        <f t="shared" si="88"/>
        <v>3.8999999999944635E-4</v>
      </c>
      <c r="Z395" s="70">
        <f t="shared" si="89"/>
        <v>3.8999999999944635E-4</v>
      </c>
      <c r="AA395" s="70">
        <f t="shared" si="90"/>
        <v>3.8999999999944635E-4</v>
      </c>
    </row>
    <row r="396" spans="1:27">
      <c r="A396" s="15" t="str">
        <f t="shared" si="82"/>
        <v>HeavyD_2011-2015_25-44_Males_Cwm Taf UHB</v>
      </c>
      <c r="B396" s="15" t="str">
        <f t="shared" si="81"/>
        <v>Cwm Taf_25-44_Males</v>
      </c>
      <c r="C396" s="15" t="s">
        <v>144</v>
      </c>
      <c r="D396" s="15" t="s">
        <v>49</v>
      </c>
      <c r="E396" s="15" t="s">
        <v>21</v>
      </c>
      <c r="F396" s="15" t="s">
        <v>40</v>
      </c>
      <c r="G396" s="63">
        <f>IFERROR(VLOOKUP($B396,'Data Heavy'!$A$6:$I$61,G$1,FALSE),IFERROR(VLOOKUP($B396,'Data Heavy'!$O$6:$W$33,G$1,FALSE),IFERROR(VLOOKUP($B396,'Data Heavy'!$AB$6:$AJ$181,G$1,FALSE),IFERROR(VLOOKUP($B396,'Data Heavy'!$AP$6:$AX$93,G$1,FALSE),IFERROR(VLOOKUP($B396,'Data Heavy'!$BC$6:$BK$13,G$1,FALSE),VLOOKUP($B396,'Data Heavy'!$BP$6:$BX$9,G$1,FALSE))))))*100</f>
        <v>27.480700000000002</v>
      </c>
      <c r="H396" s="63">
        <f>IFERROR(VLOOKUP($B396,'Data Heavy'!$A$6:$I$61,H$1,FALSE),IFERROR(VLOOKUP($B396,'Data Heavy'!$O$6:$W$33,H$1,FALSE),IFERROR(VLOOKUP($B396,'Data Heavy'!$AB$6:$AJ$181,H$1,FALSE),IFERROR(VLOOKUP($B396,'Data Heavy'!$AP$6:$AX$93,H$1,FALSE),IFERROR(VLOOKUP($B396,'Data Heavy'!$BC$6:$BK$13,H$1,FALSE),VLOOKUP($B396,'Data Heavy'!$BP$6:$BX$9,H$1,FALSE))))))*100</f>
        <v>1.65032</v>
      </c>
      <c r="I396" s="63">
        <f>IFERROR(VLOOKUP($B396,'Data Heavy'!$A$6:$I$61,I$1,FALSE),IFERROR(VLOOKUP($B396,'Data Heavy'!$O$6:$W$33,I$1,FALSE),IFERROR(VLOOKUP($B396,'Data Heavy'!$AB$6:$AJ$181,I$1,FALSE),IFERROR(VLOOKUP($B396,'Data Heavy'!$AP$6:$AX$93,I$1,FALSE),IFERROR(VLOOKUP($B396,'Data Heavy'!$BC$6:$BK$13,I$1,FALSE),VLOOKUP($B396,'Data Heavy'!$BP$6:$BX$9,I$1,FALSE))))))*100</f>
        <v>24.246040000000001</v>
      </c>
      <c r="J396" s="63">
        <f>IFERROR(VLOOKUP($B396,'Data Heavy'!$A$6:$I$61,J$1,FALSE),IFERROR(VLOOKUP($B396,'Data Heavy'!$O$6:$W$33,J$1,FALSE),IFERROR(VLOOKUP($B396,'Data Heavy'!$AB$6:$AJ$181,J$1,FALSE),IFERROR(VLOOKUP($B396,'Data Heavy'!$AP$6:$AX$93,J$1,FALSE),IFERROR(VLOOKUP($B396,'Data Heavy'!$BC$6:$BK$13,J$1,FALSE),VLOOKUP($B396,'Data Heavy'!$BP$6:$BX$9,J$1,FALSE))))))*100</f>
        <v>30.715360000000004</v>
      </c>
      <c r="K396" s="63">
        <f t="shared" si="83"/>
        <v>3.2346600000000016</v>
      </c>
      <c r="L396" s="63">
        <f t="shared" si="84"/>
        <v>3.2346600000000016</v>
      </c>
      <c r="M396" s="15" t="s">
        <v>140</v>
      </c>
      <c r="O396" s="63">
        <f>'Data Heavy'!F102*100</f>
        <v>27.480700000000002</v>
      </c>
      <c r="P396" s="63">
        <f>'Data Heavy'!G102*100</f>
        <v>1.65029</v>
      </c>
      <c r="Q396" s="63">
        <f>'Data Heavy'!H102*100</f>
        <v>24.246130000000001</v>
      </c>
      <c r="R396" s="63">
        <f>'Data Heavy'!I102*100</f>
        <v>30.71527</v>
      </c>
      <c r="S396" s="63">
        <f t="shared" si="79"/>
        <v>3.2345699999999979</v>
      </c>
      <c r="T396" s="63">
        <f t="shared" si="80"/>
        <v>3.2345700000000015</v>
      </c>
      <c r="V396" s="70">
        <f t="shared" si="85"/>
        <v>0</v>
      </c>
      <c r="W396" s="70">
        <f t="shared" si="86"/>
        <v>2.9999999999974492E-5</v>
      </c>
      <c r="X396" s="70">
        <f t="shared" si="87"/>
        <v>-9.0000000000145519E-5</v>
      </c>
      <c r="Y396" s="70">
        <f t="shared" si="88"/>
        <v>9.0000000003698233E-5</v>
      </c>
      <c r="Z396" s="70">
        <f t="shared" si="89"/>
        <v>9.0000000003698233E-5</v>
      </c>
      <c r="AA396" s="70">
        <f t="shared" si="90"/>
        <v>9.0000000000145519E-5</v>
      </c>
    </row>
    <row r="397" spans="1:27">
      <c r="A397" s="15" t="str">
        <f t="shared" si="82"/>
        <v>HeavyD_2011-2015_45-64_Males_Cwm Taf UHB</v>
      </c>
      <c r="B397" s="15" t="str">
        <f t="shared" si="81"/>
        <v>Cwm Taf_45-64_Males</v>
      </c>
      <c r="C397" s="15" t="s">
        <v>144</v>
      </c>
      <c r="D397" s="15" t="s">
        <v>50</v>
      </c>
      <c r="E397" s="15" t="s">
        <v>21</v>
      </c>
      <c r="F397" s="15" t="s">
        <v>40</v>
      </c>
      <c r="G397" s="63">
        <f>IFERROR(VLOOKUP($B397,'Data Heavy'!$A$6:$I$61,G$1,FALSE),IFERROR(VLOOKUP($B397,'Data Heavy'!$O$6:$W$33,G$1,FALSE),IFERROR(VLOOKUP($B397,'Data Heavy'!$AB$6:$AJ$181,G$1,FALSE),IFERROR(VLOOKUP($B397,'Data Heavy'!$AP$6:$AX$93,G$1,FALSE),IFERROR(VLOOKUP($B397,'Data Heavy'!$BC$6:$BK$13,G$1,FALSE),VLOOKUP($B397,'Data Heavy'!$BP$6:$BX$9,G$1,FALSE))))))*100</f>
        <v>21.169699999999999</v>
      </c>
      <c r="H397" s="63">
        <f>IFERROR(VLOOKUP($B397,'Data Heavy'!$A$6:$I$61,H$1,FALSE),IFERROR(VLOOKUP($B397,'Data Heavy'!$O$6:$W$33,H$1,FALSE),IFERROR(VLOOKUP($B397,'Data Heavy'!$AB$6:$AJ$181,H$1,FALSE),IFERROR(VLOOKUP($B397,'Data Heavy'!$AP$6:$AX$93,H$1,FALSE),IFERROR(VLOOKUP($B397,'Data Heavy'!$BC$6:$BK$13,H$1,FALSE),VLOOKUP($B397,'Data Heavy'!$BP$6:$BX$9,H$1,FALSE))))))*100</f>
        <v>1.36913</v>
      </c>
      <c r="I397" s="63">
        <f>IFERROR(VLOOKUP($B397,'Data Heavy'!$A$6:$I$61,I$1,FALSE),IFERROR(VLOOKUP($B397,'Data Heavy'!$O$6:$W$33,I$1,FALSE),IFERROR(VLOOKUP($B397,'Data Heavy'!$AB$6:$AJ$181,I$1,FALSE),IFERROR(VLOOKUP($B397,'Data Heavy'!$AP$6:$AX$93,I$1,FALSE),IFERROR(VLOOKUP($B397,'Data Heavy'!$BC$6:$BK$13,I$1,FALSE),VLOOKUP($B397,'Data Heavy'!$BP$6:$BX$9,I$1,FALSE))))))*100</f>
        <v>18.486169999999998</v>
      </c>
      <c r="J397" s="63">
        <f>IFERROR(VLOOKUP($B397,'Data Heavy'!$A$6:$I$61,J$1,FALSE),IFERROR(VLOOKUP($B397,'Data Heavy'!$O$6:$W$33,J$1,FALSE),IFERROR(VLOOKUP($B397,'Data Heavy'!$AB$6:$AJ$181,J$1,FALSE),IFERROR(VLOOKUP($B397,'Data Heavy'!$AP$6:$AX$93,J$1,FALSE),IFERROR(VLOOKUP($B397,'Data Heavy'!$BC$6:$BK$13,J$1,FALSE),VLOOKUP($B397,'Data Heavy'!$BP$6:$BX$9,J$1,FALSE))))))*100</f>
        <v>23.85322</v>
      </c>
      <c r="K397" s="63">
        <f t="shared" si="83"/>
        <v>2.6835200000000015</v>
      </c>
      <c r="L397" s="63">
        <f t="shared" si="84"/>
        <v>2.6835300000000011</v>
      </c>
      <c r="M397" s="15" t="s">
        <v>140</v>
      </c>
      <c r="O397" s="63">
        <f>'Data Heavy'!F103*100</f>
        <v>21.169699999999999</v>
      </c>
      <c r="P397" s="63">
        <f>'Data Heavy'!G103*100</f>
        <v>1.36904</v>
      </c>
      <c r="Q397" s="63">
        <f>'Data Heavy'!H103*100</f>
        <v>18.48639</v>
      </c>
      <c r="R397" s="63">
        <f>'Data Heavy'!I103*100</f>
        <v>23.853010000000001</v>
      </c>
      <c r="S397" s="63">
        <f t="shared" si="79"/>
        <v>2.6833100000000023</v>
      </c>
      <c r="T397" s="63">
        <f t="shared" si="80"/>
        <v>2.6833099999999988</v>
      </c>
      <c r="V397" s="70">
        <f t="shared" si="85"/>
        <v>0</v>
      </c>
      <c r="W397" s="70">
        <f t="shared" si="86"/>
        <v>8.9999999999923475E-5</v>
      </c>
      <c r="X397" s="70">
        <f t="shared" si="87"/>
        <v>-2.2000000000232944E-4</v>
      </c>
      <c r="Y397" s="70">
        <f t="shared" si="88"/>
        <v>2.0999999999915531E-4</v>
      </c>
      <c r="Z397" s="70">
        <f t="shared" si="89"/>
        <v>2.0999999999915531E-4</v>
      </c>
      <c r="AA397" s="70">
        <f t="shared" si="90"/>
        <v>2.2000000000232944E-4</v>
      </c>
    </row>
    <row r="398" spans="1:27">
      <c r="A398" s="15" t="str">
        <f t="shared" si="82"/>
        <v>HeavyD_2011-2015_65+_Males_Cwm Taf UHB</v>
      </c>
      <c r="B398" s="15" t="str">
        <f t="shared" si="81"/>
        <v>Cwm Taf_65+_Males</v>
      </c>
      <c r="C398" s="15" t="s">
        <v>144</v>
      </c>
      <c r="D398" s="15" t="s">
        <v>43</v>
      </c>
      <c r="E398" s="15" t="s">
        <v>21</v>
      </c>
      <c r="F398" s="15" t="s">
        <v>40</v>
      </c>
      <c r="G398" s="63">
        <f>IFERROR(VLOOKUP($B398,'Data Heavy'!$A$6:$I$61,G$1,FALSE),IFERROR(VLOOKUP($B398,'Data Heavy'!$O$6:$W$33,G$1,FALSE),IFERROR(VLOOKUP($B398,'Data Heavy'!$AB$6:$AJ$181,G$1,FALSE),IFERROR(VLOOKUP($B398,'Data Heavy'!$AP$6:$AX$93,G$1,FALSE),IFERROR(VLOOKUP($B398,'Data Heavy'!$BC$6:$BK$13,G$1,FALSE),VLOOKUP($B398,'Data Heavy'!$BP$6:$BX$9,G$1,FALSE))))))*100</f>
        <v>6.3795299999999999</v>
      </c>
      <c r="H398" s="63">
        <f>IFERROR(VLOOKUP($B398,'Data Heavy'!$A$6:$I$61,H$1,FALSE),IFERROR(VLOOKUP($B398,'Data Heavy'!$O$6:$W$33,H$1,FALSE),IFERROR(VLOOKUP($B398,'Data Heavy'!$AB$6:$AJ$181,H$1,FALSE),IFERROR(VLOOKUP($B398,'Data Heavy'!$AP$6:$AX$93,H$1,FALSE),IFERROR(VLOOKUP($B398,'Data Heavy'!$BC$6:$BK$13,H$1,FALSE),VLOOKUP($B398,'Data Heavy'!$BP$6:$BX$9,H$1,FALSE))))))*100</f>
        <v>0.94678999999999991</v>
      </c>
      <c r="I398" s="63">
        <f>IFERROR(VLOOKUP($B398,'Data Heavy'!$A$6:$I$61,I$1,FALSE),IFERROR(VLOOKUP($B398,'Data Heavy'!$O$6:$W$33,I$1,FALSE),IFERROR(VLOOKUP($B398,'Data Heavy'!$AB$6:$AJ$181,I$1,FALSE),IFERROR(VLOOKUP($B398,'Data Heavy'!$AP$6:$AX$93,I$1,FALSE),IFERROR(VLOOKUP($B398,'Data Heavy'!$BC$6:$BK$13,I$1,FALSE),VLOOKUP($B398,'Data Heavy'!$BP$6:$BX$9,I$1,FALSE))))))*100</f>
        <v>4.5237999999999996</v>
      </c>
      <c r="J398" s="63">
        <f>IFERROR(VLOOKUP($B398,'Data Heavy'!$A$6:$I$61,J$1,FALSE),IFERROR(VLOOKUP($B398,'Data Heavy'!$O$6:$W$33,J$1,FALSE),IFERROR(VLOOKUP($B398,'Data Heavy'!$AB$6:$AJ$181,J$1,FALSE),IFERROR(VLOOKUP($B398,'Data Heavy'!$AP$6:$AX$93,J$1,FALSE),IFERROR(VLOOKUP($B398,'Data Heavy'!$BC$6:$BK$13,J$1,FALSE),VLOOKUP($B398,'Data Heavy'!$BP$6:$BX$9,J$1,FALSE))))))*100</f>
        <v>8.2352600000000002</v>
      </c>
      <c r="K398" s="63">
        <f t="shared" si="83"/>
        <v>1.8557300000000003</v>
      </c>
      <c r="L398" s="63">
        <f t="shared" si="84"/>
        <v>1.8557300000000003</v>
      </c>
      <c r="M398" s="15" t="s">
        <v>140</v>
      </c>
      <c r="O398" s="63">
        <f>'Data Heavy'!F104*100</f>
        <v>6.3795299999999999</v>
      </c>
      <c r="P398" s="63">
        <f>'Data Heavy'!G104*100</f>
        <v>0.94671000000000005</v>
      </c>
      <c r="Q398" s="63">
        <f>'Data Heavy'!H104*100</f>
        <v>4.5239700000000003</v>
      </c>
      <c r="R398" s="63">
        <f>'Data Heavy'!I104*100</f>
        <v>8.2350899999999996</v>
      </c>
      <c r="S398" s="63">
        <f t="shared" si="79"/>
        <v>1.8555599999999997</v>
      </c>
      <c r="T398" s="63">
        <f t="shared" si="80"/>
        <v>1.8555599999999997</v>
      </c>
      <c r="V398" s="70">
        <f t="shared" si="85"/>
        <v>0</v>
      </c>
      <c r="W398" s="70">
        <f t="shared" si="86"/>
        <v>7.9999999999857963E-5</v>
      </c>
      <c r="X398" s="70">
        <f t="shared" si="87"/>
        <v>-1.7000000000066962E-4</v>
      </c>
      <c r="Y398" s="70">
        <f t="shared" si="88"/>
        <v>1.7000000000066962E-4</v>
      </c>
      <c r="Z398" s="70">
        <f t="shared" si="89"/>
        <v>1.7000000000066962E-4</v>
      </c>
      <c r="AA398" s="70">
        <f t="shared" si="90"/>
        <v>1.7000000000066962E-4</v>
      </c>
    </row>
    <row r="399" spans="1:27">
      <c r="A399" s="15" t="str">
        <f t="shared" si="82"/>
        <v>HeavyD_2011-2015_16-24_Females_Cwm Taf UHB</v>
      </c>
      <c r="B399" s="15" t="str">
        <f t="shared" si="81"/>
        <v>Cwm Taf_16-24_Females</v>
      </c>
      <c r="C399" s="15" t="s">
        <v>144</v>
      </c>
      <c r="D399" s="15" t="s">
        <v>48</v>
      </c>
      <c r="E399" s="15" t="s">
        <v>120</v>
      </c>
      <c r="F399" s="15" t="s">
        <v>40</v>
      </c>
      <c r="G399" s="63">
        <f>IFERROR(VLOOKUP($B399,'Data Heavy'!$A$6:$I$61,G$1,FALSE),IFERROR(VLOOKUP($B399,'Data Heavy'!$O$6:$W$33,G$1,FALSE),IFERROR(VLOOKUP($B399,'Data Heavy'!$AB$6:$AJ$181,G$1,FALSE),IFERROR(VLOOKUP($B399,'Data Heavy'!$AP$6:$AX$93,G$1,FALSE),IFERROR(VLOOKUP($B399,'Data Heavy'!$BC$6:$BK$13,G$1,FALSE),VLOOKUP($B399,'Data Heavy'!$BP$6:$BX$9,G$1,FALSE))))))*100</f>
        <v>15.218889999999998</v>
      </c>
      <c r="H399" s="63">
        <f>IFERROR(VLOOKUP($B399,'Data Heavy'!$A$6:$I$61,H$1,FALSE),IFERROR(VLOOKUP($B399,'Data Heavy'!$O$6:$W$33,H$1,FALSE),IFERROR(VLOOKUP($B399,'Data Heavy'!$AB$6:$AJ$181,H$1,FALSE),IFERROR(VLOOKUP($B399,'Data Heavy'!$AP$6:$AX$93,H$1,FALSE),IFERROR(VLOOKUP($B399,'Data Heavy'!$BC$6:$BK$13,H$1,FALSE),VLOOKUP($B399,'Data Heavy'!$BP$6:$BX$9,H$1,FALSE))))))*100</f>
        <v>1.9830099999999999</v>
      </c>
      <c r="I399" s="63">
        <f>IFERROR(VLOOKUP($B399,'Data Heavy'!$A$6:$I$61,I$1,FALSE),IFERROR(VLOOKUP($B399,'Data Heavy'!$O$6:$W$33,I$1,FALSE),IFERROR(VLOOKUP($B399,'Data Heavy'!$AB$6:$AJ$181,I$1,FALSE),IFERROR(VLOOKUP($B399,'Data Heavy'!$AP$6:$AX$93,I$1,FALSE),IFERROR(VLOOKUP($B399,'Data Heavy'!$BC$6:$BK$13,I$1,FALSE),VLOOKUP($B399,'Data Heavy'!$BP$6:$BX$9,I$1,FALSE))))))*100</f>
        <v>11.33215</v>
      </c>
      <c r="J399" s="63">
        <f>IFERROR(VLOOKUP($B399,'Data Heavy'!$A$6:$I$61,J$1,FALSE),IFERROR(VLOOKUP($B399,'Data Heavy'!$O$6:$W$33,J$1,FALSE),IFERROR(VLOOKUP($B399,'Data Heavy'!$AB$6:$AJ$181,J$1,FALSE),IFERROR(VLOOKUP($B399,'Data Heavy'!$AP$6:$AX$93,J$1,FALSE),IFERROR(VLOOKUP($B399,'Data Heavy'!$BC$6:$BK$13,J$1,FALSE),VLOOKUP($B399,'Data Heavy'!$BP$6:$BX$9,J$1,FALSE))))))*100</f>
        <v>19.105639999999998</v>
      </c>
      <c r="K399" s="63">
        <f t="shared" si="83"/>
        <v>3.8867499999999993</v>
      </c>
      <c r="L399" s="63">
        <f t="shared" si="84"/>
        <v>3.8867399999999979</v>
      </c>
      <c r="M399" s="15" t="s">
        <v>140</v>
      </c>
      <c r="O399" s="63">
        <f>'Data Heavy'!F105*100</f>
        <v>15.218889999999998</v>
      </c>
      <c r="P399" s="63">
        <f>'Data Heavy'!G105*100</f>
        <v>1.9828599999999998</v>
      </c>
      <c r="Q399" s="63">
        <f>'Data Heavy'!H105*100</f>
        <v>11.33249</v>
      </c>
      <c r="R399" s="63">
        <f>'Data Heavy'!I105*100</f>
        <v>19.10529</v>
      </c>
      <c r="S399" s="63">
        <f t="shared" si="79"/>
        <v>3.8864000000000019</v>
      </c>
      <c r="T399" s="63">
        <f t="shared" si="80"/>
        <v>3.8863999999999983</v>
      </c>
      <c r="V399" s="70">
        <f t="shared" si="85"/>
        <v>0</v>
      </c>
      <c r="W399" s="70">
        <f t="shared" si="86"/>
        <v>1.500000000000945E-4</v>
      </c>
      <c r="X399" s="70">
        <f t="shared" si="87"/>
        <v>-3.3999999999956287E-4</v>
      </c>
      <c r="Y399" s="70">
        <f t="shared" si="88"/>
        <v>3.4999999999740794E-4</v>
      </c>
      <c r="Z399" s="70">
        <f t="shared" si="89"/>
        <v>3.4999999999740794E-4</v>
      </c>
      <c r="AA399" s="70">
        <f t="shared" si="90"/>
        <v>3.3999999999956287E-4</v>
      </c>
    </row>
    <row r="400" spans="1:27">
      <c r="A400" s="15" t="str">
        <f t="shared" si="82"/>
        <v>HeavyD_2011-2015_25-44_Females_Cwm Taf UHB</v>
      </c>
      <c r="B400" s="15" t="str">
        <f t="shared" si="81"/>
        <v>Cwm Taf_25-44_Females</v>
      </c>
      <c r="C400" s="15" t="s">
        <v>144</v>
      </c>
      <c r="D400" s="15" t="s">
        <v>49</v>
      </c>
      <c r="E400" s="15" t="s">
        <v>120</v>
      </c>
      <c r="F400" s="15" t="s">
        <v>40</v>
      </c>
      <c r="G400" s="63">
        <f>IFERROR(VLOOKUP($B400,'Data Heavy'!$A$6:$I$61,G$1,FALSE),IFERROR(VLOOKUP($B400,'Data Heavy'!$O$6:$W$33,G$1,FALSE),IFERROR(VLOOKUP($B400,'Data Heavy'!$AB$6:$AJ$181,G$1,FALSE),IFERROR(VLOOKUP($B400,'Data Heavy'!$AP$6:$AX$93,G$1,FALSE),IFERROR(VLOOKUP($B400,'Data Heavy'!$BC$6:$BK$13,G$1,FALSE),VLOOKUP($B400,'Data Heavy'!$BP$6:$BX$9,G$1,FALSE))))))*100</f>
        <v>19.85812</v>
      </c>
      <c r="H400" s="63">
        <f>IFERROR(VLOOKUP($B400,'Data Heavy'!$A$6:$I$61,H$1,FALSE),IFERROR(VLOOKUP($B400,'Data Heavy'!$O$6:$W$33,H$1,FALSE),IFERROR(VLOOKUP($B400,'Data Heavy'!$AB$6:$AJ$181,H$1,FALSE),IFERROR(VLOOKUP($B400,'Data Heavy'!$AP$6:$AX$93,H$1,FALSE),IFERROR(VLOOKUP($B400,'Data Heavy'!$BC$6:$BK$13,H$1,FALSE),VLOOKUP($B400,'Data Heavy'!$BP$6:$BX$9,H$1,FALSE))))))*100</f>
        <v>1.3157399999999999</v>
      </c>
      <c r="I400" s="63">
        <f>IFERROR(VLOOKUP($B400,'Data Heavy'!$A$6:$I$61,I$1,FALSE),IFERROR(VLOOKUP($B400,'Data Heavy'!$O$6:$W$33,I$1,FALSE),IFERROR(VLOOKUP($B400,'Data Heavy'!$AB$6:$AJ$181,I$1,FALSE),IFERROR(VLOOKUP($B400,'Data Heavy'!$AP$6:$AX$93,I$1,FALSE),IFERROR(VLOOKUP($B400,'Data Heavy'!$BC$6:$BK$13,I$1,FALSE),VLOOKUP($B400,'Data Heavy'!$BP$6:$BX$9,I$1,FALSE))))))*100</f>
        <v>17.279249999999998</v>
      </c>
      <c r="J400" s="63">
        <f>IFERROR(VLOOKUP($B400,'Data Heavy'!$A$6:$I$61,J$1,FALSE),IFERROR(VLOOKUP($B400,'Data Heavy'!$O$6:$W$33,J$1,FALSE),IFERROR(VLOOKUP($B400,'Data Heavy'!$AB$6:$AJ$181,J$1,FALSE),IFERROR(VLOOKUP($B400,'Data Heavy'!$AP$6:$AX$93,J$1,FALSE),IFERROR(VLOOKUP($B400,'Data Heavy'!$BC$6:$BK$13,J$1,FALSE),VLOOKUP($B400,'Data Heavy'!$BP$6:$BX$9,J$1,FALSE))))))*100</f>
        <v>22.436990000000002</v>
      </c>
      <c r="K400" s="63">
        <f t="shared" si="83"/>
        <v>2.578870000000002</v>
      </c>
      <c r="L400" s="63">
        <f t="shared" si="84"/>
        <v>2.578870000000002</v>
      </c>
      <c r="M400" s="15" t="s">
        <v>140</v>
      </c>
      <c r="O400" s="63">
        <f>'Data Heavy'!F106*100</f>
        <v>19.85812</v>
      </c>
      <c r="P400" s="63">
        <f>'Data Heavy'!G106*100</f>
        <v>1.3156299999999999</v>
      </c>
      <c r="Q400" s="63">
        <f>'Data Heavy'!H106*100</f>
        <v>17.279499999999999</v>
      </c>
      <c r="R400" s="63">
        <f>'Data Heavy'!I106*100</f>
        <v>22.43675</v>
      </c>
      <c r="S400" s="63">
        <f t="shared" si="79"/>
        <v>2.5786300000000004</v>
      </c>
      <c r="T400" s="63">
        <f t="shared" si="80"/>
        <v>2.5786200000000008</v>
      </c>
      <c r="V400" s="70">
        <f t="shared" si="85"/>
        <v>0</v>
      </c>
      <c r="W400" s="70">
        <f t="shared" si="86"/>
        <v>1.100000000000545E-4</v>
      </c>
      <c r="X400" s="70">
        <f t="shared" si="87"/>
        <v>-2.5000000000119371E-4</v>
      </c>
      <c r="Y400" s="70">
        <f t="shared" si="88"/>
        <v>2.4000000000157229E-4</v>
      </c>
      <c r="Z400" s="70">
        <f t="shared" si="89"/>
        <v>2.4000000000157229E-4</v>
      </c>
      <c r="AA400" s="70">
        <f t="shared" si="90"/>
        <v>2.5000000000119371E-4</v>
      </c>
    </row>
    <row r="401" spans="1:27">
      <c r="A401" s="15" t="str">
        <f t="shared" si="82"/>
        <v>HeavyD_2011-2015_45-64_Females_Cwm Taf UHB</v>
      </c>
      <c r="B401" s="15" t="str">
        <f t="shared" si="81"/>
        <v>Cwm Taf_45-64_Females</v>
      </c>
      <c r="C401" s="15" t="s">
        <v>144</v>
      </c>
      <c r="D401" s="15" t="s">
        <v>50</v>
      </c>
      <c r="E401" s="15" t="s">
        <v>120</v>
      </c>
      <c r="F401" s="15" t="s">
        <v>40</v>
      </c>
      <c r="G401" s="63">
        <f>IFERROR(VLOOKUP($B401,'Data Heavy'!$A$6:$I$61,G$1,FALSE),IFERROR(VLOOKUP($B401,'Data Heavy'!$O$6:$W$33,G$1,FALSE),IFERROR(VLOOKUP($B401,'Data Heavy'!$AB$6:$AJ$181,G$1,FALSE),IFERROR(VLOOKUP($B401,'Data Heavy'!$AP$6:$AX$93,G$1,FALSE),IFERROR(VLOOKUP($B401,'Data Heavy'!$BC$6:$BK$13,G$1,FALSE),VLOOKUP($B401,'Data Heavy'!$BP$6:$BX$9,G$1,FALSE))))))*100</f>
        <v>13.21705</v>
      </c>
      <c r="H401" s="63">
        <f>IFERROR(VLOOKUP($B401,'Data Heavy'!$A$6:$I$61,H$1,FALSE),IFERROR(VLOOKUP($B401,'Data Heavy'!$O$6:$W$33,H$1,FALSE),IFERROR(VLOOKUP($B401,'Data Heavy'!$AB$6:$AJ$181,H$1,FALSE),IFERROR(VLOOKUP($B401,'Data Heavy'!$AP$6:$AX$93,H$1,FALSE),IFERROR(VLOOKUP($B401,'Data Heavy'!$BC$6:$BK$13,H$1,FALSE),VLOOKUP($B401,'Data Heavy'!$BP$6:$BX$9,H$1,FALSE))))))*100</f>
        <v>1.08389</v>
      </c>
      <c r="I401" s="63">
        <f>IFERROR(VLOOKUP($B401,'Data Heavy'!$A$6:$I$61,I$1,FALSE),IFERROR(VLOOKUP($B401,'Data Heavy'!$O$6:$W$33,I$1,FALSE),IFERROR(VLOOKUP($B401,'Data Heavy'!$AB$6:$AJ$181,I$1,FALSE),IFERROR(VLOOKUP($B401,'Data Heavy'!$AP$6:$AX$93,I$1,FALSE),IFERROR(VLOOKUP($B401,'Data Heavy'!$BC$6:$BK$13,I$1,FALSE),VLOOKUP($B401,'Data Heavy'!$BP$6:$BX$9,I$1,FALSE))))))*100</f>
        <v>11.092599999999999</v>
      </c>
      <c r="J401" s="63">
        <f>IFERROR(VLOOKUP($B401,'Data Heavy'!$A$6:$I$61,J$1,FALSE),IFERROR(VLOOKUP($B401,'Data Heavy'!$O$6:$W$33,J$1,FALSE),IFERROR(VLOOKUP($B401,'Data Heavy'!$AB$6:$AJ$181,J$1,FALSE),IFERROR(VLOOKUP($B401,'Data Heavy'!$AP$6:$AX$93,J$1,FALSE),IFERROR(VLOOKUP($B401,'Data Heavy'!$BC$6:$BK$13,J$1,FALSE),VLOOKUP($B401,'Data Heavy'!$BP$6:$BX$9,J$1,FALSE))))))*100</f>
        <v>15.3415</v>
      </c>
      <c r="K401" s="63">
        <f t="shared" si="83"/>
        <v>2.1244499999999995</v>
      </c>
      <c r="L401" s="63">
        <f t="shared" si="84"/>
        <v>2.1244500000000013</v>
      </c>
      <c r="M401" s="15" t="s">
        <v>140</v>
      </c>
      <c r="O401" s="63">
        <f>'Data Heavy'!F107*100</f>
        <v>13.21705</v>
      </c>
      <c r="P401" s="63">
        <f>'Data Heavy'!G107*100</f>
        <v>1.0838000000000001</v>
      </c>
      <c r="Q401" s="63">
        <f>'Data Heavy'!H107*100</f>
        <v>11.0928</v>
      </c>
      <c r="R401" s="63">
        <f>'Data Heavy'!I107*100</f>
        <v>15.341289999999999</v>
      </c>
      <c r="S401" s="63">
        <f t="shared" si="79"/>
        <v>2.1242399999999986</v>
      </c>
      <c r="T401" s="63">
        <f t="shared" si="80"/>
        <v>2.12425</v>
      </c>
      <c r="V401" s="70">
        <f t="shared" si="85"/>
        <v>0</v>
      </c>
      <c r="W401" s="70">
        <f t="shared" si="86"/>
        <v>8.9999999999923475E-5</v>
      </c>
      <c r="X401" s="70">
        <f t="shared" si="87"/>
        <v>-2.0000000000131024E-4</v>
      </c>
      <c r="Y401" s="70">
        <f t="shared" si="88"/>
        <v>2.1000000000093166E-4</v>
      </c>
      <c r="Z401" s="70">
        <f t="shared" si="89"/>
        <v>2.1000000000093166E-4</v>
      </c>
      <c r="AA401" s="70">
        <f t="shared" si="90"/>
        <v>2.0000000000131024E-4</v>
      </c>
    </row>
    <row r="402" spans="1:27">
      <c r="A402" s="15" t="str">
        <f t="shared" si="82"/>
        <v>HeavyD_2011-2015_65+_Females_Cwm Taf UHB</v>
      </c>
      <c r="B402" s="15" t="str">
        <f t="shared" si="81"/>
        <v>Cwm Taf_65+_Females</v>
      </c>
      <c r="C402" s="15" t="s">
        <v>144</v>
      </c>
      <c r="D402" s="15" t="s">
        <v>43</v>
      </c>
      <c r="E402" s="15" t="s">
        <v>120</v>
      </c>
      <c r="F402" s="15" t="s">
        <v>40</v>
      </c>
      <c r="G402" s="63">
        <f>IFERROR(VLOOKUP($B402,'Data Heavy'!$A$6:$I$61,G$1,FALSE),IFERROR(VLOOKUP($B402,'Data Heavy'!$O$6:$W$33,G$1,FALSE),IFERROR(VLOOKUP($B402,'Data Heavy'!$AB$6:$AJ$181,G$1,FALSE),IFERROR(VLOOKUP($B402,'Data Heavy'!$AP$6:$AX$93,G$1,FALSE),IFERROR(VLOOKUP($B402,'Data Heavy'!$BC$6:$BK$13,G$1,FALSE),VLOOKUP($B402,'Data Heavy'!$BP$6:$BX$9,G$1,FALSE))))))*100</f>
        <v>1.4414899999999999</v>
      </c>
      <c r="H402" s="63">
        <f>IFERROR(VLOOKUP($B402,'Data Heavy'!$A$6:$I$61,H$1,FALSE),IFERROR(VLOOKUP($B402,'Data Heavy'!$O$6:$W$33,H$1,FALSE),IFERROR(VLOOKUP($B402,'Data Heavy'!$AB$6:$AJ$181,H$1,FALSE),IFERROR(VLOOKUP($B402,'Data Heavy'!$AP$6:$AX$93,H$1,FALSE),IFERROR(VLOOKUP($B402,'Data Heavy'!$BC$6:$BK$13,H$1,FALSE),VLOOKUP($B402,'Data Heavy'!$BP$6:$BX$9,H$1,FALSE))))))*100</f>
        <v>0.43934000000000006</v>
      </c>
      <c r="I402" s="63">
        <f>IFERROR(VLOOKUP($B402,'Data Heavy'!$A$6:$I$61,I$1,FALSE),IFERROR(VLOOKUP($B402,'Data Heavy'!$O$6:$W$33,I$1,FALSE),IFERROR(VLOOKUP($B402,'Data Heavy'!$AB$6:$AJ$181,I$1,FALSE),IFERROR(VLOOKUP($B402,'Data Heavy'!$AP$6:$AX$93,I$1,FALSE),IFERROR(VLOOKUP($B402,'Data Heavy'!$BC$6:$BK$13,I$1,FALSE),VLOOKUP($B402,'Data Heavy'!$BP$6:$BX$9,I$1,FALSE))))))*100</f>
        <v>0.58035999999999999</v>
      </c>
      <c r="J402" s="63">
        <f>IFERROR(VLOOKUP($B402,'Data Heavy'!$A$6:$I$61,J$1,FALSE),IFERROR(VLOOKUP($B402,'Data Heavy'!$O$6:$W$33,J$1,FALSE),IFERROR(VLOOKUP($B402,'Data Heavy'!$AB$6:$AJ$181,J$1,FALSE),IFERROR(VLOOKUP($B402,'Data Heavy'!$AP$6:$AX$93,J$1,FALSE),IFERROR(VLOOKUP($B402,'Data Heavy'!$BC$6:$BK$13,J$1,FALSE),VLOOKUP($B402,'Data Heavy'!$BP$6:$BX$9,J$1,FALSE))))))*100</f>
        <v>2.30261</v>
      </c>
      <c r="K402" s="63">
        <f t="shared" si="83"/>
        <v>0.86112000000000011</v>
      </c>
      <c r="L402" s="63">
        <f t="shared" si="84"/>
        <v>0.86112999999999995</v>
      </c>
      <c r="M402" s="15" t="s">
        <v>140</v>
      </c>
      <c r="O402" s="63">
        <f>'Data Heavy'!F108*100</f>
        <v>1.4414899999999999</v>
      </c>
      <c r="P402" s="63">
        <f>'Data Heavy'!G108*100</f>
        <v>0.43930999999999998</v>
      </c>
      <c r="Q402" s="63">
        <f>'Data Heavy'!H108*100</f>
        <v>0.58044000000000007</v>
      </c>
      <c r="R402" s="63">
        <f>'Data Heavy'!I108*100</f>
        <v>2.30253</v>
      </c>
      <c r="S402" s="63">
        <f t="shared" si="79"/>
        <v>0.86104000000000003</v>
      </c>
      <c r="T402" s="63">
        <f t="shared" si="80"/>
        <v>0.86104999999999987</v>
      </c>
      <c r="V402" s="70">
        <f t="shared" si="85"/>
        <v>0</v>
      </c>
      <c r="W402" s="70">
        <f t="shared" si="86"/>
        <v>3.0000000000085514E-5</v>
      </c>
      <c r="X402" s="70">
        <f t="shared" si="87"/>
        <v>-8.0000000000080007E-5</v>
      </c>
      <c r="Y402" s="70">
        <f t="shared" si="88"/>
        <v>8.0000000000080007E-5</v>
      </c>
      <c r="Z402" s="70">
        <f t="shared" si="89"/>
        <v>8.0000000000080007E-5</v>
      </c>
      <c r="AA402" s="70">
        <f t="shared" si="90"/>
        <v>8.0000000000080007E-5</v>
      </c>
    </row>
    <row r="403" spans="1:27">
      <c r="A403" s="15" t="str">
        <f t="shared" si="82"/>
        <v>HeavyD_2011-2015_16-24_Males_Cardiff and Vale UHB</v>
      </c>
      <c r="B403" s="15" t="str">
        <f t="shared" si="81"/>
        <v>Cardiff and Vale_16-24_Males</v>
      </c>
      <c r="C403" s="15" t="s">
        <v>145</v>
      </c>
      <c r="D403" s="15" t="s">
        <v>48</v>
      </c>
      <c r="E403" s="15" t="s">
        <v>21</v>
      </c>
      <c r="F403" s="15" t="s">
        <v>40</v>
      </c>
      <c r="G403" s="63">
        <f>IFERROR(VLOOKUP($B403,'Data Heavy'!$A$6:$I$61,G$1,FALSE),IFERROR(VLOOKUP($B403,'Data Heavy'!$O$6:$W$33,G$1,FALSE),IFERROR(VLOOKUP($B403,'Data Heavy'!$AB$6:$AJ$181,G$1,FALSE),IFERROR(VLOOKUP($B403,'Data Heavy'!$AP$6:$AX$93,G$1,FALSE),IFERROR(VLOOKUP($B403,'Data Heavy'!$BC$6:$BK$13,G$1,FALSE),VLOOKUP($B403,'Data Heavy'!$BP$6:$BX$9,G$1,FALSE))))))*100</f>
        <v>22.367760000000001</v>
      </c>
      <c r="H403" s="63">
        <f>IFERROR(VLOOKUP($B403,'Data Heavy'!$A$6:$I$61,H$1,FALSE),IFERROR(VLOOKUP($B403,'Data Heavy'!$O$6:$W$33,H$1,FALSE),IFERROR(VLOOKUP($B403,'Data Heavy'!$AB$6:$AJ$181,H$1,FALSE),IFERROR(VLOOKUP($B403,'Data Heavy'!$AP$6:$AX$93,H$1,FALSE),IFERROR(VLOOKUP($B403,'Data Heavy'!$BC$6:$BK$13,H$1,FALSE),VLOOKUP($B403,'Data Heavy'!$BP$6:$BX$9,H$1,FALSE))))))*100</f>
        <v>2.5947299999999998</v>
      </c>
      <c r="I403" s="63">
        <f>IFERROR(VLOOKUP($B403,'Data Heavy'!$A$6:$I$61,I$1,FALSE),IFERROR(VLOOKUP($B403,'Data Heavy'!$O$6:$W$33,I$1,FALSE),IFERROR(VLOOKUP($B403,'Data Heavy'!$AB$6:$AJ$181,I$1,FALSE),IFERROR(VLOOKUP($B403,'Data Heavy'!$AP$6:$AX$93,I$1,FALSE),IFERROR(VLOOKUP($B403,'Data Heavy'!$BC$6:$BK$13,I$1,FALSE),VLOOKUP($B403,'Data Heavy'!$BP$6:$BX$9,I$1,FALSE))))))*100</f>
        <v>17.282030000000002</v>
      </c>
      <c r="J403" s="63">
        <f>IFERROR(VLOOKUP($B403,'Data Heavy'!$A$6:$I$61,J$1,FALSE),IFERROR(VLOOKUP($B403,'Data Heavy'!$O$6:$W$33,J$1,FALSE),IFERROR(VLOOKUP($B403,'Data Heavy'!$AB$6:$AJ$181,J$1,FALSE),IFERROR(VLOOKUP($B403,'Data Heavy'!$AP$6:$AX$93,J$1,FALSE),IFERROR(VLOOKUP($B403,'Data Heavy'!$BC$6:$BK$13,J$1,FALSE),VLOOKUP($B403,'Data Heavy'!$BP$6:$BX$9,J$1,FALSE))))))*100</f>
        <v>27.453490000000002</v>
      </c>
      <c r="K403" s="63">
        <f t="shared" si="83"/>
        <v>5.0857300000000016</v>
      </c>
      <c r="L403" s="63">
        <f t="shared" si="84"/>
        <v>5.0857299999999981</v>
      </c>
      <c r="M403" s="15" t="s">
        <v>140</v>
      </c>
      <c r="O403" s="63">
        <f>'Data Heavy'!F109*100</f>
        <v>22.367760000000001</v>
      </c>
      <c r="P403" s="63">
        <f>'Data Heavy'!G109*100</f>
        <v>2.5945499999999999</v>
      </c>
      <c r="Q403" s="63">
        <f>'Data Heavy'!H109*100</f>
        <v>17.282450000000001</v>
      </c>
      <c r="R403" s="63">
        <f>'Data Heavy'!I109*100</f>
        <v>27.45307</v>
      </c>
      <c r="S403" s="63">
        <f t="shared" si="79"/>
        <v>5.0853099999999998</v>
      </c>
      <c r="T403" s="63">
        <f t="shared" si="80"/>
        <v>5.0853099999999998</v>
      </c>
      <c r="V403" s="70">
        <f t="shared" si="85"/>
        <v>0</v>
      </c>
      <c r="W403" s="70">
        <f t="shared" si="86"/>
        <v>1.7999999999984695E-4</v>
      </c>
      <c r="X403" s="70">
        <f t="shared" si="87"/>
        <v>-4.1999999999831061E-4</v>
      </c>
      <c r="Y403" s="70">
        <f t="shared" si="88"/>
        <v>4.2000000000186333E-4</v>
      </c>
      <c r="Z403" s="70">
        <f t="shared" si="89"/>
        <v>4.2000000000186333E-4</v>
      </c>
      <c r="AA403" s="70">
        <f t="shared" si="90"/>
        <v>4.1999999999831061E-4</v>
      </c>
    </row>
    <row r="404" spans="1:27">
      <c r="A404" s="15" t="str">
        <f t="shared" si="82"/>
        <v>HeavyD_2011-2015_25-44_Males_Cardiff and Vale UHB</v>
      </c>
      <c r="B404" s="15" t="str">
        <f t="shared" si="81"/>
        <v>Cardiff and Vale_25-44_Males</v>
      </c>
      <c r="C404" s="15" t="s">
        <v>145</v>
      </c>
      <c r="D404" s="15" t="s">
        <v>49</v>
      </c>
      <c r="E404" s="15" t="s">
        <v>21</v>
      </c>
      <c r="F404" s="15" t="s">
        <v>40</v>
      </c>
      <c r="G404" s="63">
        <f>IFERROR(VLOOKUP($B404,'Data Heavy'!$A$6:$I$61,G$1,FALSE),IFERROR(VLOOKUP($B404,'Data Heavy'!$O$6:$W$33,G$1,FALSE),IFERROR(VLOOKUP($B404,'Data Heavy'!$AB$6:$AJ$181,G$1,FALSE),IFERROR(VLOOKUP($B404,'Data Heavy'!$AP$6:$AX$93,G$1,FALSE),IFERROR(VLOOKUP($B404,'Data Heavy'!$BC$6:$BK$13,G$1,FALSE),VLOOKUP($B404,'Data Heavy'!$BP$6:$BX$9,G$1,FALSE))))))*100</f>
        <v>21.959070000000001</v>
      </c>
      <c r="H404" s="63">
        <f>IFERROR(VLOOKUP($B404,'Data Heavy'!$A$6:$I$61,H$1,FALSE),IFERROR(VLOOKUP($B404,'Data Heavy'!$O$6:$W$33,H$1,FALSE),IFERROR(VLOOKUP($B404,'Data Heavy'!$AB$6:$AJ$181,H$1,FALSE),IFERROR(VLOOKUP($B404,'Data Heavy'!$AP$6:$AX$93,H$1,FALSE),IFERROR(VLOOKUP($B404,'Data Heavy'!$BC$6:$BK$13,H$1,FALSE),VLOOKUP($B404,'Data Heavy'!$BP$6:$BX$9,H$1,FALSE))))))*100</f>
        <v>1.3470599999999999</v>
      </c>
      <c r="I404" s="63">
        <f>IFERROR(VLOOKUP($B404,'Data Heavy'!$A$6:$I$61,I$1,FALSE),IFERROR(VLOOKUP($B404,'Data Heavy'!$O$6:$W$33,I$1,FALSE),IFERROR(VLOOKUP($B404,'Data Heavy'!$AB$6:$AJ$181,I$1,FALSE),IFERROR(VLOOKUP($B404,'Data Heavy'!$AP$6:$AX$93,I$1,FALSE),IFERROR(VLOOKUP($B404,'Data Heavy'!$BC$6:$BK$13,I$1,FALSE),VLOOKUP($B404,'Data Heavy'!$BP$6:$BX$9,I$1,FALSE))))))*100</f>
        <v>19.3188</v>
      </c>
      <c r="J404" s="63">
        <f>IFERROR(VLOOKUP($B404,'Data Heavy'!$A$6:$I$61,J$1,FALSE),IFERROR(VLOOKUP($B404,'Data Heavy'!$O$6:$W$33,J$1,FALSE),IFERROR(VLOOKUP($B404,'Data Heavy'!$AB$6:$AJ$181,J$1,FALSE),IFERROR(VLOOKUP($B404,'Data Heavy'!$AP$6:$AX$93,J$1,FALSE),IFERROR(VLOOKUP($B404,'Data Heavy'!$BC$6:$BK$13,J$1,FALSE),VLOOKUP($B404,'Data Heavy'!$BP$6:$BX$9,J$1,FALSE))))))*100</f>
        <v>24.599340000000002</v>
      </c>
      <c r="K404" s="63">
        <f t="shared" si="83"/>
        <v>2.640270000000001</v>
      </c>
      <c r="L404" s="63">
        <f t="shared" si="84"/>
        <v>2.640270000000001</v>
      </c>
      <c r="M404" s="15" t="s">
        <v>140</v>
      </c>
      <c r="O404" s="63">
        <f>'Data Heavy'!F110*100</f>
        <v>21.959070000000001</v>
      </c>
      <c r="P404" s="63">
        <f>'Data Heavy'!G110*100</f>
        <v>1.3470800000000001</v>
      </c>
      <c r="Q404" s="63">
        <f>'Data Heavy'!H110*100</f>
        <v>19.3188</v>
      </c>
      <c r="R404" s="63">
        <f>'Data Heavy'!I110*100</f>
        <v>24.599340000000002</v>
      </c>
      <c r="S404" s="63">
        <f t="shared" si="79"/>
        <v>2.640270000000001</v>
      </c>
      <c r="T404" s="63">
        <f t="shared" si="80"/>
        <v>2.640270000000001</v>
      </c>
      <c r="V404" s="70">
        <f t="shared" si="85"/>
        <v>0</v>
      </c>
      <c r="W404" s="70">
        <f t="shared" si="86"/>
        <v>-2.0000000000131024E-5</v>
      </c>
      <c r="X404" s="70">
        <f t="shared" si="87"/>
        <v>0</v>
      </c>
      <c r="Y404" s="70">
        <f t="shared" si="88"/>
        <v>0</v>
      </c>
      <c r="Z404" s="70">
        <f t="shared" si="89"/>
        <v>0</v>
      </c>
      <c r="AA404" s="70">
        <f t="shared" si="90"/>
        <v>0</v>
      </c>
    </row>
    <row r="405" spans="1:27">
      <c r="A405" s="15" t="str">
        <f t="shared" si="82"/>
        <v>HeavyD_2011-2015_45-64_Males_Cardiff and Vale UHB</v>
      </c>
      <c r="B405" s="15" t="str">
        <f t="shared" si="81"/>
        <v>Cardiff and Vale_45-64_Males</v>
      </c>
      <c r="C405" s="15" t="s">
        <v>145</v>
      </c>
      <c r="D405" s="15" t="s">
        <v>50</v>
      </c>
      <c r="E405" s="15" t="s">
        <v>21</v>
      </c>
      <c r="F405" s="15" t="s">
        <v>40</v>
      </c>
      <c r="G405" s="63">
        <f>IFERROR(VLOOKUP($B405,'Data Heavy'!$A$6:$I$61,G$1,FALSE),IFERROR(VLOOKUP($B405,'Data Heavy'!$O$6:$W$33,G$1,FALSE),IFERROR(VLOOKUP($B405,'Data Heavy'!$AB$6:$AJ$181,G$1,FALSE),IFERROR(VLOOKUP($B405,'Data Heavy'!$AP$6:$AX$93,G$1,FALSE),IFERROR(VLOOKUP($B405,'Data Heavy'!$BC$6:$BK$13,G$1,FALSE),VLOOKUP($B405,'Data Heavy'!$BP$6:$BX$9,G$1,FALSE))))))*100</f>
        <v>16.823560000000001</v>
      </c>
      <c r="H405" s="63">
        <f>IFERROR(VLOOKUP($B405,'Data Heavy'!$A$6:$I$61,H$1,FALSE),IFERROR(VLOOKUP($B405,'Data Heavy'!$O$6:$W$33,H$1,FALSE),IFERROR(VLOOKUP($B405,'Data Heavy'!$AB$6:$AJ$181,H$1,FALSE),IFERROR(VLOOKUP($B405,'Data Heavy'!$AP$6:$AX$93,H$1,FALSE),IFERROR(VLOOKUP($B405,'Data Heavy'!$BC$6:$BK$13,H$1,FALSE),VLOOKUP($B405,'Data Heavy'!$BP$6:$BX$9,H$1,FALSE))))))*100</f>
        <v>1.13073</v>
      </c>
      <c r="I405" s="63">
        <f>IFERROR(VLOOKUP($B405,'Data Heavy'!$A$6:$I$61,I$1,FALSE),IFERROR(VLOOKUP($B405,'Data Heavy'!$O$6:$W$33,I$1,FALSE),IFERROR(VLOOKUP($B405,'Data Heavy'!$AB$6:$AJ$181,I$1,FALSE),IFERROR(VLOOKUP($B405,'Data Heavy'!$AP$6:$AX$93,I$1,FALSE),IFERROR(VLOOKUP($B405,'Data Heavy'!$BC$6:$BK$13,I$1,FALSE),VLOOKUP($B405,'Data Heavy'!$BP$6:$BX$9,I$1,FALSE))))))*100</f>
        <v>14.607310000000002</v>
      </c>
      <c r="J405" s="63">
        <f>IFERROR(VLOOKUP($B405,'Data Heavy'!$A$6:$I$61,J$1,FALSE),IFERROR(VLOOKUP($B405,'Data Heavy'!$O$6:$W$33,J$1,FALSE),IFERROR(VLOOKUP($B405,'Data Heavy'!$AB$6:$AJ$181,J$1,FALSE),IFERROR(VLOOKUP($B405,'Data Heavy'!$AP$6:$AX$93,J$1,FALSE),IFERROR(VLOOKUP($B405,'Data Heavy'!$BC$6:$BK$13,J$1,FALSE),VLOOKUP($B405,'Data Heavy'!$BP$6:$BX$9,J$1,FALSE))))))*100</f>
        <v>19.0398</v>
      </c>
      <c r="K405" s="63">
        <f t="shared" si="83"/>
        <v>2.2162399999999991</v>
      </c>
      <c r="L405" s="63">
        <f t="shared" si="84"/>
        <v>2.2162499999999987</v>
      </c>
      <c r="M405" s="15" t="s">
        <v>140</v>
      </c>
      <c r="O405" s="63">
        <f>'Data Heavy'!F111*100</f>
        <v>16.823560000000001</v>
      </c>
      <c r="P405" s="63">
        <f>'Data Heavy'!G111*100</f>
        <v>1.1306399999999999</v>
      </c>
      <c r="Q405" s="63">
        <f>'Data Heavy'!H111*100</f>
        <v>14.60749</v>
      </c>
      <c r="R405" s="63">
        <f>'Data Heavy'!I111*100</f>
        <v>19.039619999999999</v>
      </c>
      <c r="S405" s="63">
        <f t="shared" si="79"/>
        <v>2.2160599999999988</v>
      </c>
      <c r="T405" s="63">
        <f t="shared" si="80"/>
        <v>2.2160700000000002</v>
      </c>
      <c r="V405" s="70">
        <f t="shared" si="85"/>
        <v>0</v>
      </c>
      <c r="W405" s="70">
        <f t="shared" si="86"/>
        <v>9.0000000000145519E-5</v>
      </c>
      <c r="X405" s="70">
        <f t="shared" si="87"/>
        <v>-1.7999999999851468E-4</v>
      </c>
      <c r="Y405" s="70">
        <f t="shared" si="88"/>
        <v>1.8000000000029104E-4</v>
      </c>
      <c r="Z405" s="70">
        <f t="shared" si="89"/>
        <v>1.8000000000029104E-4</v>
      </c>
      <c r="AA405" s="70">
        <f t="shared" si="90"/>
        <v>1.7999999999851468E-4</v>
      </c>
    </row>
    <row r="406" spans="1:27">
      <c r="A406" s="15" t="str">
        <f t="shared" si="82"/>
        <v>HeavyD_2011-2015_65+_Males_Cardiff and Vale UHB</v>
      </c>
      <c r="B406" s="15" t="str">
        <f t="shared" si="81"/>
        <v>Cardiff and Vale_65+_Males</v>
      </c>
      <c r="C406" s="15" t="s">
        <v>145</v>
      </c>
      <c r="D406" s="15" t="s">
        <v>43</v>
      </c>
      <c r="E406" s="15" t="s">
        <v>21</v>
      </c>
      <c r="F406" s="15" t="s">
        <v>40</v>
      </c>
      <c r="G406" s="63">
        <f>IFERROR(VLOOKUP($B406,'Data Heavy'!$A$6:$I$61,G$1,FALSE),IFERROR(VLOOKUP($B406,'Data Heavy'!$O$6:$W$33,G$1,FALSE),IFERROR(VLOOKUP($B406,'Data Heavy'!$AB$6:$AJ$181,G$1,FALSE),IFERROR(VLOOKUP($B406,'Data Heavy'!$AP$6:$AX$93,G$1,FALSE),IFERROR(VLOOKUP($B406,'Data Heavy'!$BC$6:$BK$13,G$1,FALSE),VLOOKUP($B406,'Data Heavy'!$BP$6:$BX$9,G$1,FALSE))))))*100</f>
        <v>5.9645099999999998</v>
      </c>
      <c r="H406" s="63">
        <f>IFERROR(VLOOKUP($B406,'Data Heavy'!$A$6:$I$61,H$1,FALSE),IFERROR(VLOOKUP($B406,'Data Heavy'!$O$6:$W$33,H$1,FALSE),IFERROR(VLOOKUP($B406,'Data Heavy'!$AB$6:$AJ$181,H$1,FALSE),IFERROR(VLOOKUP($B406,'Data Heavy'!$AP$6:$AX$93,H$1,FALSE),IFERROR(VLOOKUP($B406,'Data Heavy'!$BC$6:$BK$13,H$1,FALSE),VLOOKUP($B406,'Data Heavy'!$BP$6:$BX$9,H$1,FALSE))))))*100</f>
        <v>0.80474000000000001</v>
      </c>
      <c r="I406" s="63">
        <f>IFERROR(VLOOKUP($B406,'Data Heavy'!$A$6:$I$61,I$1,FALSE),IFERROR(VLOOKUP($B406,'Data Heavy'!$O$6:$W$33,I$1,FALSE),IFERROR(VLOOKUP($B406,'Data Heavy'!$AB$6:$AJ$181,I$1,FALSE),IFERROR(VLOOKUP($B406,'Data Heavy'!$AP$6:$AX$93,I$1,FALSE),IFERROR(VLOOKUP($B406,'Data Heavy'!$BC$6:$BK$13,I$1,FALSE),VLOOKUP($B406,'Data Heavy'!$BP$6:$BX$9,I$1,FALSE))))))*100</f>
        <v>4.3872</v>
      </c>
      <c r="J406" s="63">
        <f>IFERROR(VLOOKUP($B406,'Data Heavy'!$A$6:$I$61,J$1,FALSE),IFERROR(VLOOKUP($B406,'Data Heavy'!$O$6:$W$33,J$1,FALSE),IFERROR(VLOOKUP($B406,'Data Heavy'!$AB$6:$AJ$181,J$1,FALSE),IFERROR(VLOOKUP($B406,'Data Heavy'!$AP$6:$AX$93,J$1,FALSE),IFERROR(VLOOKUP($B406,'Data Heavy'!$BC$6:$BK$13,J$1,FALSE),VLOOKUP($B406,'Data Heavy'!$BP$6:$BX$9,J$1,FALSE))))))*100</f>
        <v>7.5418299999999991</v>
      </c>
      <c r="K406" s="63">
        <f t="shared" si="83"/>
        <v>1.5773199999999994</v>
      </c>
      <c r="L406" s="63">
        <f t="shared" si="84"/>
        <v>1.5773099999999998</v>
      </c>
      <c r="M406" s="15" t="s">
        <v>140</v>
      </c>
      <c r="O406" s="63">
        <f>'Data Heavy'!F112*100</f>
        <v>5.9645099999999998</v>
      </c>
      <c r="P406" s="63">
        <f>'Data Heavy'!G112*100</f>
        <v>0.80467999999999995</v>
      </c>
      <c r="Q406" s="63">
        <f>'Data Heavy'!H112*100</f>
        <v>4.3873299999999995</v>
      </c>
      <c r="R406" s="63">
        <f>'Data Heavy'!I112*100</f>
        <v>7.5416899999999991</v>
      </c>
      <c r="S406" s="63">
        <f t="shared" si="79"/>
        <v>1.5771799999999994</v>
      </c>
      <c r="T406" s="63">
        <f t="shared" si="80"/>
        <v>1.5771800000000002</v>
      </c>
      <c r="V406" s="70">
        <f t="shared" si="85"/>
        <v>0</v>
      </c>
      <c r="W406" s="70">
        <f t="shared" si="86"/>
        <v>6.0000000000060005E-5</v>
      </c>
      <c r="X406" s="70">
        <f t="shared" si="87"/>
        <v>-1.2999999999951939E-4</v>
      </c>
      <c r="Y406" s="70">
        <f t="shared" si="88"/>
        <v>1.4000000000002899E-4</v>
      </c>
      <c r="Z406" s="70">
        <f t="shared" si="89"/>
        <v>1.4000000000002899E-4</v>
      </c>
      <c r="AA406" s="70">
        <f t="shared" si="90"/>
        <v>1.2999999999951939E-4</v>
      </c>
    </row>
    <row r="407" spans="1:27">
      <c r="A407" s="15" t="str">
        <f t="shared" si="82"/>
        <v>HeavyD_2011-2015_16-24_Females_Cardiff and Vale UHB</v>
      </c>
      <c r="B407" s="15" t="str">
        <f t="shared" si="81"/>
        <v>Cardiff and Vale_16-24_Females</v>
      </c>
      <c r="C407" s="15" t="s">
        <v>145</v>
      </c>
      <c r="D407" s="15" t="s">
        <v>48</v>
      </c>
      <c r="E407" s="15" t="s">
        <v>120</v>
      </c>
      <c r="F407" s="15" t="s">
        <v>40</v>
      </c>
      <c r="G407" s="63">
        <f>IFERROR(VLOOKUP($B407,'Data Heavy'!$A$6:$I$61,G$1,FALSE),IFERROR(VLOOKUP($B407,'Data Heavy'!$O$6:$W$33,G$1,FALSE),IFERROR(VLOOKUP($B407,'Data Heavy'!$AB$6:$AJ$181,G$1,FALSE),IFERROR(VLOOKUP($B407,'Data Heavy'!$AP$6:$AX$93,G$1,FALSE),IFERROR(VLOOKUP($B407,'Data Heavy'!$BC$6:$BK$13,G$1,FALSE),VLOOKUP($B407,'Data Heavy'!$BP$6:$BX$9,G$1,FALSE))))))*100</f>
        <v>19.805250000000001</v>
      </c>
      <c r="H407" s="63">
        <f>IFERROR(VLOOKUP($B407,'Data Heavy'!$A$6:$I$61,H$1,FALSE),IFERROR(VLOOKUP($B407,'Data Heavy'!$O$6:$W$33,H$1,FALSE),IFERROR(VLOOKUP($B407,'Data Heavy'!$AB$6:$AJ$181,H$1,FALSE),IFERROR(VLOOKUP($B407,'Data Heavy'!$AP$6:$AX$93,H$1,FALSE),IFERROR(VLOOKUP($B407,'Data Heavy'!$BC$6:$BK$13,H$1,FALSE),VLOOKUP($B407,'Data Heavy'!$BP$6:$BX$9,H$1,FALSE))))))*100</f>
        <v>2.0100600000000002</v>
      </c>
      <c r="I407" s="63">
        <f>IFERROR(VLOOKUP($B407,'Data Heavy'!$A$6:$I$61,I$1,FALSE),IFERROR(VLOOKUP($B407,'Data Heavy'!$O$6:$W$33,I$1,FALSE),IFERROR(VLOOKUP($B407,'Data Heavy'!$AB$6:$AJ$181,I$1,FALSE),IFERROR(VLOOKUP($B407,'Data Heavy'!$AP$6:$AX$93,I$1,FALSE),IFERROR(VLOOKUP($B407,'Data Heavy'!$BC$6:$BK$13,I$1,FALSE),VLOOKUP($B407,'Data Heavy'!$BP$6:$BX$9,I$1,FALSE))))))*100</f>
        <v>15.865489999999999</v>
      </c>
      <c r="J407" s="63">
        <f>IFERROR(VLOOKUP($B407,'Data Heavy'!$A$6:$I$61,J$1,FALSE),IFERROR(VLOOKUP($B407,'Data Heavy'!$O$6:$W$33,J$1,FALSE),IFERROR(VLOOKUP($B407,'Data Heavy'!$AB$6:$AJ$181,J$1,FALSE),IFERROR(VLOOKUP($B407,'Data Heavy'!$AP$6:$AX$93,J$1,FALSE),IFERROR(VLOOKUP($B407,'Data Heavy'!$BC$6:$BK$13,J$1,FALSE),VLOOKUP($B407,'Data Heavy'!$BP$6:$BX$9,J$1,FALSE))))))*100</f>
        <v>23.74502</v>
      </c>
      <c r="K407" s="63">
        <f t="shared" si="83"/>
        <v>3.9397699999999993</v>
      </c>
      <c r="L407" s="63">
        <f t="shared" si="84"/>
        <v>3.9397600000000015</v>
      </c>
      <c r="M407" s="15" t="s">
        <v>140</v>
      </c>
      <c r="O407" s="63">
        <f>'Data Heavy'!F113*100</f>
        <v>19.805250000000001</v>
      </c>
      <c r="P407" s="63">
        <f>'Data Heavy'!G113*100</f>
        <v>2.0099800000000001</v>
      </c>
      <c r="Q407" s="63">
        <f>'Data Heavy'!H113*100</f>
        <v>15.865689999999999</v>
      </c>
      <c r="R407" s="63">
        <f>'Data Heavy'!I113*100</f>
        <v>23.744810000000001</v>
      </c>
      <c r="S407" s="63">
        <f t="shared" si="79"/>
        <v>3.9395600000000002</v>
      </c>
      <c r="T407" s="63">
        <f t="shared" si="80"/>
        <v>3.9395600000000019</v>
      </c>
      <c r="V407" s="70">
        <f t="shared" si="85"/>
        <v>0</v>
      </c>
      <c r="W407" s="70">
        <f t="shared" si="86"/>
        <v>8.0000000000080007E-5</v>
      </c>
      <c r="X407" s="70">
        <f t="shared" si="87"/>
        <v>-1.9999999999953388E-4</v>
      </c>
      <c r="Y407" s="70">
        <f t="shared" si="88"/>
        <v>2.0999999999915531E-4</v>
      </c>
      <c r="Z407" s="70">
        <f t="shared" si="89"/>
        <v>2.0999999999915531E-4</v>
      </c>
      <c r="AA407" s="70">
        <f t="shared" si="90"/>
        <v>1.9999999999953388E-4</v>
      </c>
    </row>
    <row r="408" spans="1:27">
      <c r="A408" s="15" t="str">
        <f t="shared" si="82"/>
        <v>HeavyD_2011-2015_25-44_Females_Cardiff and Vale UHB</v>
      </c>
      <c r="B408" s="15" t="str">
        <f t="shared" si="81"/>
        <v>Cardiff and Vale_25-44_Females</v>
      </c>
      <c r="C408" s="15" t="s">
        <v>145</v>
      </c>
      <c r="D408" s="15" t="s">
        <v>49</v>
      </c>
      <c r="E408" s="15" t="s">
        <v>120</v>
      </c>
      <c r="F408" s="15" t="s">
        <v>40</v>
      </c>
      <c r="G408" s="63">
        <f>IFERROR(VLOOKUP($B408,'Data Heavy'!$A$6:$I$61,G$1,FALSE),IFERROR(VLOOKUP($B408,'Data Heavy'!$O$6:$W$33,G$1,FALSE),IFERROR(VLOOKUP($B408,'Data Heavy'!$AB$6:$AJ$181,G$1,FALSE),IFERROR(VLOOKUP($B408,'Data Heavy'!$AP$6:$AX$93,G$1,FALSE),IFERROR(VLOOKUP($B408,'Data Heavy'!$BC$6:$BK$13,G$1,FALSE),VLOOKUP($B408,'Data Heavy'!$BP$6:$BX$9,G$1,FALSE))))))*100</f>
        <v>15.94148</v>
      </c>
      <c r="H408" s="63">
        <f>IFERROR(VLOOKUP($B408,'Data Heavy'!$A$6:$I$61,H$1,FALSE),IFERROR(VLOOKUP($B408,'Data Heavy'!$O$6:$W$33,H$1,FALSE),IFERROR(VLOOKUP($B408,'Data Heavy'!$AB$6:$AJ$181,H$1,FALSE),IFERROR(VLOOKUP($B408,'Data Heavy'!$AP$6:$AX$93,H$1,FALSE),IFERROR(VLOOKUP($B408,'Data Heavy'!$BC$6:$BK$13,H$1,FALSE),VLOOKUP($B408,'Data Heavy'!$BP$6:$BX$9,H$1,FALSE))))))*100</f>
        <v>1.0259100000000001</v>
      </c>
      <c r="I408" s="63">
        <f>IFERROR(VLOOKUP($B408,'Data Heavy'!$A$6:$I$61,I$1,FALSE),IFERROR(VLOOKUP($B408,'Data Heavy'!$O$6:$W$33,I$1,FALSE),IFERROR(VLOOKUP($B408,'Data Heavy'!$AB$6:$AJ$181,I$1,FALSE),IFERROR(VLOOKUP($B408,'Data Heavy'!$AP$6:$AX$93,I$1,FALSE),IFERROR(VLOOKUP($B408,'Data Heavy'!$BC$6:$BK$13,I$1,FALSE),VLOOKUP($B408,'Data Heavy'!$BP$6:$BX$9,I$1,FALSE))))))*100</f>
        <v>13.930670000000001</v>
      </c>
      <c r="J408" s="63">
        <f>IFERROR(VLOOKUP($B408,'Data Heavy'!$A$6:$I$61,J$1,FALSE),IFERROR(VLOOKUP($B408,'Data Heavy'!$O$6:$W$33,J$1,FALSE),IFERROR(VLOOKUP($B408,'Data Heavy'!$AB$6:$AJ$181,J$1,FALSE),IFERROR(VLOOKUP($B408,'Data Heavy'!$AP$6:$AX$93,J$1,FALSE),IFERROR(VLOOKUP($B408,'Data Heavy'!$BC$6:$BK$13,J$1,FALSE),VLOOKUP($B408,'Data Heavy'!$BP$6:$BX$9,J$1,FALSE))))))*100</f>
        <v>17.952299999999997</v>
      </c>
      <c r="K408" s="63">
        <f t="shared" si="83"/>
        <v>2.0108199999999972</v>
      </c>
      <c r="L408" s="63">
        <f t="shared" si="84"/>
        <v>2.0108099999999993</v>
      </c>
      <c r="M408" s="15" t="s">
        <v>140</v>
      </c>
      <c r="O408" s="63">
        <f>'Data Heavy'!F114*100</f>
        <v>15.94148</v>
      </c>
      <c r="P408" s="63">
        <f>'Data Heavy'!G114*100</f>
        <v>1.0258800000000001</v>
      </c>
      <c r="Q408" s="63">
        <f>'Data Heavy'!H114*100</f>
        <v>13.93075</v>
      </c>
      <c r="R408" s="63">
        <f>'Data Heavy'!I114*100</f>
        <v>17.952209999999997</v>
      </c>
      <c r="S408" s="63">
        <f t="shared" si="79"/>
        <v>2.010729999999997</v>
      </c>
      <c r="T408" s="63">
        <f t="shared" si="80"/>
        <v>2.0107300000000006</v>
      </c>
      <c r="V408" s="70">
        <f t="shared" si="85"/>
        <v>0</v>
      </c>
      <c r="W408" s="70">
        <f t="shared" si="86"/>
        <v>2.9999999999974492E-5</v>
      </c>
      <c r="X408" s="70">
        <f t="shared" si="87"/>
        <v>-7.9999999998747739E-5</v>
      </c>
      <c r="Y408" s="70">
        <f t="shared" si="88"/>
        <v>9.0000000000145519E-5</v>
      </c>
      <c r="Z408" s="70">
        <f t="shared" si="89"/>
        <v>9.0000000000145519E-5</v>
      </c>
      <c r="AA408" s="70">
        <f t="shared" si="90"/>
        <v>7.9999999998747739E-5</v>
      </c>
    </row>
    <row r="409" spans="1:27">
      <c r="A409" s="15" t="str">
        <f t="shared" si="82"/>
        <v>HeavyD_2011-2015_45-64_Females_Cardiff and Vale UHB</v>
      </c>
      <c r="B409" s="15" t="str">
        <f t="shared" si="81"/>
        <v>Cardiff and Vale_45-64_Females</v>
      </c>
      <c r="C409" s="15" t="s">
        <v>145</v>
      </c>
      <c r="D409" s="15" t="s">
        <v>50</v>
      </c>
      <c r="E409" s="15" t="s">
        <v>120</v>
      </c>
      <c r="F409" s="15" t="s">
        <v>40</v>
      </c>
      <c r="G409" s="63">
        <f>IFERROR(VLOOKUP($B409,'Data Heavy'!$A$6:$I$61,G$1,FALSE),IFERROR(VLOOKUP($B409,'Data Heavy'!$O$6:$W$33,G$1,FALSE),IFERROR(VLOOKUP($B409,'Data Heavy'!$AB$6:$AJ$181,G$1,FALSE),IFERROR(VLOOKUP($B409,'Data Heavy'!$AP$6:$AX$93,G$1,FALSE),IFERROR(VLOOKUP($B409,'Data Heavy'!$BC$6:$BK$13,G$1,FALSE),VLOOKUP($B409,'Data Heavy'!$BP$6:$BX$9,G$1,FALSE))))))*100</f>
        <v>10.79968</v>
      </c>
      <c r="H409" s="63">
        <f>IFERROR(VLOOKUP($B409,'Data Heavy'!$A$6:$I$61,H$1,FALSE),IFERROR(VLOOKUP($B409,'Data Heavy'!$O$6:$W$33,H$1,FALSE),IFERROR(VLOOKUP($B409,'Data Heavy'!$AB$6:$AJ$181,H$1,FALSE),IFERROR(VLOOKUP($B409,'Data Heavy'!$AP$6:$AX$93,H$1,FALSE),IFERROR(VLOOKUP($B409,'Data Heavy'!$BC$6:$BK$13,H$1,FALSE),VLOOKUP($B409,'Data Heavy'!$BP$6:$BX$9,H$1,FALSE))))))*100</f>
        <v>0.88614999999999999</v>
      </c>
      <c r="I409" s="63">
        <f>IFERROR(VLOOKUP($B409,'Data Heavy'!$A$6:$I$61,I$1,FALSE),IFERROR(VLOOKUP($B409,'Data Heavy'!$O$6:$W$33,I$1,FALSE),IFERROR(VLOOKUP($B409,'Data Heavy'!$AB$6:$AJ$181,I$1,FALSE),IFERROR(VLOOKUP($B409,'Data Heavy'!$AP$6:$AX$93,I$1,FALSE),IFERROR(VLOOKUP($B409,'Data Heavy'!$BC$6:$BK$13,I$1,FALSE),VLOOKUP($B409,'Data Heavy'!$BP$6:$BX$9,I$1,FALSE))))))*100</f>
        <v>9.0627999999999993</v>
      </c>
      <c r="J409" s="63">
        <f>IFERROR(VLOOKUP($B409,'Data Heavy'!$A$6:$I$61,J$1,FALSE),IFERROR(VLOOKUP($B409,'Data Heavy'!$O$6:$W$33,J$1,FALSE),IFERROR(VLOOKUP($B409,'Data Heavy'!$AB$6:$AJ$181,J$1,FALSE),IFERROR(VLOOKUP($B409,'Data Heavy'!$AP$6:$AX$93,J$1,FALSE),IFERROR(VLOOKUP($B409,'Data Heavy'!$BC$6:$BK$13,J$1,FALSE),VLOOKUP($B409,'Data Heavy'!$BP$6:$BX$9,J$1,FALSE))))))*100</f>
        <v>12.53656</v>
      </c>
      <c r="K409" s="63">
        <f t="shared" si="83"/>
        <v>1.7368799999999993</v>
      </c>
      <c r="L409" s="63">
        <f t="shared" si="84"/>
        <v>1.7368800000000011</v>
      </c>
      <c r="M409" s="15" t="s">
        <v>140</v>
      </c>
      <c r="O409" s="63">
        <f>'Data Heavy'!F115*100</f>
        <v>10.79968</v>
      </c>
      <c r="P409" s="63">
        <f>'Data Heavy'!G115*100</f>
        <v>0.88611000000000006</v>
      </c>
      <c r="Q409" s="63">
        <f>'Data Heavy'!H115*100</f>
        <v>9.0629000000000008</v>
      </c>
      <c r="R409" s="63">
        <f>'Data Heavy'!I115*100</f>
        <v>12.536449999999999</v>
      </c>
      <c r="S409" s="63">
        <f t="shared" si="79"/>
        <v>1.7367699999999981</v>
      </c>
      <c r="T409" s="63">
        <f t="shared" si="80"/>
        <v>1.7367799999999995</v>
      </c>
      <c r="V409" s="70">
        <f t="shared" si="85"/>
        <v>0</v>
      </c>
      <c r="W409" s="70">
        <f t="shared" si="86"/>
        <v>3.9999999999928981E-5</v>
      </c>
      <c r="X409" s="70">
        <f t="shared" si="87"/>
        <v>-1.000000000015433E-4</v>
      </c>
      <c r="Y409" s="70">
        <f t="shared" si="88"/>
        <v>1.1000000000116472E-4</v>
      </c>
      <c r="Z409" s="70">
        <f t="shared" si="89"/>
        <v>1.1000000000116472E-4</v>
      </c>
      <c r="AA409" s="70">
        <f t="shared" si="90"/>
        <v>1.000000000015433E-4</v>
      </c>
    </row>
    <row r="410" spans="1:27">
      <c r="A410" s="15" t="str">
        <f t="shared" si="82"/>
        <v>HeavyD_2011-2015_65+_Females_Cardiff and Vale UHB</v>
      </c>
      <c r="B410" s="15" t="str">
        <f t="shared" si="81"/>
        <v>Cardiff and Vale_65+_Females</v>
      </c>
      <c r="C410" s="15" t="s">
        <v>145</v>
      </c>
      <c r="D410" s="15" t="s">
        <v>43</v>
      </c>
      <c r="E410" s="15" t="s">
        <v>120</v>
      </c>
      <c r="F410" s="15" t="s">
        <v>40</v>
      </c>
      <c r="G410" s="63">
        <f>IFERROR(VLOOKUP($B410,'Data Heavy'!$A$6:$I$61,G$1,FALSE),IFERROR(VLOOKUP($B410,'Data Heavy'!$O$6:$W$33,G$1,FALSE),IFERROR(VLOOKUP($B410,'Data Heavy'!$AB$6:$AJ$181,G$1,FALSE),IFERROR(VLOOKUP($B410,'Data Heavy'!$AP$6:$AX$93,G$1,FALSE),IFERROR(VLOOKUP($B410,'Data Heavy'!$BC$6:$BK$13,G$1,FALSE),VLOOKUP($B410,'Data Heavy'!$BP$6:$BX$9,G$1,FALSE))))))*100</f>
        <v>2.3119700000000001</v>
      </c>
      <c r="H410" s="63">
        <f>IFERROR(VLOOKUP($B410,'Data Heavy'!$A$6:$I$61,H$1,FALSE),IFERROR(VLOOKUP($B410,'Data Heavy'!$O$6:$W$33,H$1,FALSE),IFERROR(VLOOKUP($B410,'Data Heavy'!$AB$6:$AJ$181,H$1,FALSE),IFERROR(VLOOKUP($B410,'Data Heavy'!$AP$6:$AX$93,H$1,FALSE),IFERROR(VLOOKUP($B410,'Data Heavy'!$BC$6:$BK$13,H$1,FALSE),VLOOKUP($B410,'Data Heavy'!$BP$6:$BX$9,H$1,FALSE))))))*100</f>
        <v>0.45639000000000002</v>
      </c>
      <c r="I410" s="63">
        <f>IFERROR(VLOOKUP($B410,'Data Heavy'!$A$6:$I$61,I$1,FALSE),IFERROR(VLOOKUP($B410,'Data Heavy'!$O$6:$W$33,I$1,FALSE),IFERROR(VLOOKUP($B410,'Data Heavy'!$AB$6:$AJ$181,I$1,FALSE),IFERROR(VLOOKUP($B410,'Data Heavy'!$AP$6:$AX$93,I$1,FALSE),IFERROR(VLOOKUP($B410,'Data Heavy'!$BC$6:$BK$13,I$1,FALSE),VLOOKUP($B410,'Data Heavy'!$BP$6:$BX$9,I$1,FALSE))))))*100</f>
        <v>1.41744</v>
      </c>
      <c r="J410" s="63">
        <f>IFERROR(VLOOKUP($B410,'Data Heavy'!$A$6:$I$61,J$1,FALSE),IFERROR(VLOOKUP($B410,'Data Heavy'!$O$6:$W$33,J$1,FALSE),IFERROR(VLOOKUP($B410,'Data Heavy'!$AB$6:$AJ$181,J$1,FALSE),IFERROR(VLOOKUP($B410,'Data Heavy'!$AP$6:$AX$93,J$1,FALSE),IFERROR(VLOOKUP($B410,'Data Heavy'!$BC$6:$BK$13,J$1,FALSE),VLOOKUP($B410,'Data Heavy'!$BP$6:$BX$9,J$1,FALSE))))))*100</f>
        <v>3.2065000000000001</v>
      </c>
      <c r="K410" s="63">
        <f t="shared" si="83"/>
        <v>0.89453000000000005</v>
      </c>
      <c r="L410" s="63">
        <f t="shared" si="84"/>
        <v>0.89453000000000005</v>
      </c>
      <c r="M410" s="15" t="s">
        <v>140</v>
      </c>
      <c r="O410" s="63">
        <f>'Data Heavy'!F116*100</f>
        <v>2.3119700000000001</v>
      </c>
      <c r="P410" s="63">
        <f>'Data Heavy'!G116*100</f>
        <v>0.45635999999999999</v>
      </c>
      <c r="Q410" s="63">
        <f>'Data Heavy'!H116*100</f>
        <v>1.4175</v>
      </c>
      <c r="R410" s="63">
        <f>'Data Heavy'!I116*100</f>
        <v>3.2064400000000002</v>
      </c>
      <c r="S410" s="63">
        <f t="shared" si="79"/>
        <v>0.8944700000000001</v>
      </c>
      <c r="T410" s="63">
        <f t="shared" si="80"/>
        <v>0.8944700000000001</v>
      </c>
      <c r="V410" s="70">
        <f t="shared" si="85"/>
        <v>0</v>
      </c>
      <c r="W410" s="70">
        <f t="shared" si="86"/>
        <v>3.0000000000030003E-5</v>
      </c>
      <c r="X410" s="70">
        <f t="shared" si="87"/>
        <v>-5.9999999999948983E-5</v>
      </c>
      <c r="Y410" s="70">
        <f t="shared" si="88"/>
        <v>5.9999999999948983E-5</v>
      </c>
      <c r="Z410" s="70">
        <f t="shared" si="89"/>
        <v>5.9999999999948983E-5</v>
      </c>
      <c r="AA410" s="70">
        <f t="shared" si="90"/>
        <v>5.9999999999948983E-5</v>
      </c>
    </row>
    <row r="411" spans="1:27">
      <c r="A411" s="15" t="str">
        <f t="shared" si="82"/>
        <v>HeavyD_2011-2015_16-24_Males_Aneurin Bevan UHB</v>
      </c>
      <c r="B411" s="15" t="str">
        <f t="shared" si="81"/>
        <v>Aneurin Bevan_16-24_Males</v>
      </c>
      <c r="C411" s="15" t="s">
        <v>146</v>
      </c>
      <c r="D411" s="15" t="s">
        <v>48</v>
      </c>
      <c r="E411" s="15" t="s">
        <v>21</v>
      </c>
      <c r="F411" s="15" t="s">
        <v>40</v>
      </c>
      <c r="G411" s="63">
        <f>IFERROR(VLOOKUP($B411,'Data Heavy'!$A$6:$I$61,G$1,FALSE),IFERROR(VLOOKUP($B411,'Data Heavy'!$O$6:$W$33,G$1,FALSE),IFERROR(VLOOKUP($B411,'Data Heavy'!$AB$6:$AJ$181,G$1,FALSE),IFERROR(VLOOKUP($B411,'Data Heavy'!$AP$6:$AX$93,G$1,FALSE),IFERROR(VLOOKUP($B411,'Data Heavy'!$BC$6:$BK$13,G$1,FALSE),VLOOKUP($B411,'Data Heavy'!$BP$6:$BX$9,G$1,FALSE))))))*100</f>
        <v>18.871489999999998</v>
      </c>
      <c r="H411" s="63">
        <f>IFERROR(VLOOKUP($B411,'Data Heavy'!$A$6:$I$61,H$1,FALSE),IFERROR(VLOOKUP($B411,'Data Heavy'!$O$6:$W$33,H$1,FALSE),IFERROR(VLOOKUP($B411,'Data Heavy'!$AB$6:$AJ$181,H$1,FALSE),IFERROR(VLOOKUP($B411,'Data Heavy'!$AP$6:$AX$93,H$1,FALSE),IFERROR(VLOOKUP($B411,'Data Heavy'!$BC$6:$BK$13,H$1,FALSE),VLOOKUP($B411,'Data Heavy'!$BP$6:$BX$9,H$1,FALSE))))))*100</f>
        <v>1.43065</v>
      </c>
      <c r="I411" s="63">
        <f>IFERROR(VLOOKUP($B411,'Data Heavy'!$A$6:$I$61,I$1,FALSE),IFERROR(VLOOKUP($B411,'Data Heavy'!$O$6:$W$33,I$1,FALSE),IFERROR(VLOOKUP($B411,'Data Heavy'!$AB$6:$AJ$181,I$1,FALSE),IFERROR(VLOOKUP($B411,'Data Heavy'!$AP$6:$AX$93,I$1,FALSE),IFERROR(VLOOKUP($B411,'Data Heavy'!$BC$6:$BK$13,I$1,FALSE),VLOOKUP($B411,'Data Heavy'!$BP$6:$BX$9,I$1,FALSE))))))*100</f>
        <v>16.06738</v>
      </c>
      <c r="J411" s="63">
        <f>IFERROR(VLOOKUP($B411,'Data Heavy'!$A$6:$I$61,J$1,FALSE),IFERROR(VLOOKUP($B411,'Data Heavy'!$O$6:$W$33,J$1,FALSE),IFERROR(VLOOKUP($B411,'Data Heavy'!$AB$6:$AJ$181,J$1,FALSE),IFERROR(VLOOKUP($B411,'Data Heavy'!$AP$6:$AX$93,J$1,FALSE),IFERROR(VLOOKUP($B411,'Data Heavy'!$BC$6:$BK$13,J$1,FALSE),VLOOKUP($B411,'Data Heavy'!$BP$6:$BX$9,J$1,FALSE))))))*100</f>
        <v>21.675599999999999</v>
      </c>
      <c r="K411" s="63">
        <f t="shared" si="83"/>
        <v>2.8041100000000014</v>
      </c>
      <c r="L411" s="63">
        <f t="shared" si="84"/>
        <v>2.8041099999999979</v>
      </c>
      <c r="M411" s="15" t="s">
        <v>140</v>
      </c>
      <c r="O411" s="63">
        <f>'Data Heavy'!F117*100</f>
        <v>18.871489999999998</v>
      </c>
      <c r="P411" s="63">
        <f>'Data Heavy'!G117*100</f>
        <v>1.4306299999999998</v>
      </c>
      <c r="Q411" s="63">
        <f>'Data Heavy'!H117*100</f>
        <v>16.067450000000001</v>
      </c>
      <c r="R411" s="63">
        <f>'Data Heavy'!I117*100</f>
        <v>21.675530000000002</v>
      </c>
      <c r="S411" s="63">
        <f t="shared" si="79"/>
        <v>2.8040400000000041</v>
      </c>
      <c r="T411" s="63">
        <f t="shared" si="80"/>
        <v>2.804039999999997</v>
      </c>
      <c r="V411" s="70">
        <f t="shared" si="85"/>
        <v>0</v>
      </c>
      <c r="W411" s="70">
        <f t="shared" si="86"/>
        <v>2.0000000000131024E-5</v>
      </c>
      <c r="X411" s="70">
        <f t="shared" si="87"/>
        <v>-7.0000000000902673E-5</v>
      </c>
      <c r="Y411" s="70">
        <f t="shared" si="88"/>
        <v>6.999999999734996E-5</v>
      </c>
      <c r="Z411" s="70">
        <f t="shared" si="89"/>
        <v>6.999999999734996E-5</v>
      </c>
      <c r="AA411" s="70">
        <f t="shared" si="90"/>
        <v>7.0000000000902673E-5</v>
      </c>
    </row>
    <row r="412" spans="1:27">
      <c r="A412" s="15" t="str">
        <f t="shared" si="82"/>
        <v>HeavyD_2011-2015_25-44_Males_Aneurin Bevan UHB</v>
      </c>
      <c r="B412" s="15" t="str">
        <f t="shared" si="81"/>
        <v>Aneurin Bevan_25-44_Males</v>
      </c>
      <c r="C412" s="15" t="s">
        <v>146</v>
      </c>
      <c r="D412" s="15" t="s">
        <v>49</v>
      </c>
      <c r="E412" s="15" t="s">
        <v>21</v>
      </c>
      <c r="F412" s="15" t="s">
        <v>40</v>
      </c>
      <c r="G412" s="63">
        <f>IFERROR(VLOOKUP($B412,'Data Heavy'!$A$6:$I$61,G$1,FALSE),IFERROR(VLOOKUP($B412,'Data Heavy'!$O$6:$W$33,G$1,FALSE),IFERROR(VLOOKUP($B412,'Data Heavy'!$AB$6:$AJ$181,G$1,FALSE),IFERROR(VLOOKUP($B412,'Data Heavy'!$AP$6:$AX$93,G$1,FALSE),IFERROR(VLOOKUP($B412,'Data Heavy'!$BC$6:$BK$13,G$1,FALSE),VLOOKUP($B412,'Data Heavy'!$BP$6:$BX$9,G$1,FALSE))))))*100</f>
        <v>26.765689999999999</v>
      </c>
      <c r="H412" s="63">
        <f>IFERROR(VLOOKUP($B412,'Data Heavy'!$A$6:$I$61,H$1,FALSE),IFERROR(VLOOKUP($B412,'Data Heavy'!$O$6:$W$33,H$1,FALSE),IFERROR(VLOOKUP($B412,'Data Heavy'!$AB$6:$AJ$181,H$1,FALSE),IFERROR(VLOOKUP($B412,'Data Heavy'!$AP$6:$AX$93,H$1,FALSE),IFERROR(VLOOKUP($B412,'Data Heavy'!$BC$6:$BK$13,H$1,FALSE),VLOOKUP($B412,'Data Heavy'!$BP$6:$BX$9,H$1,FALSE))))))*100</f>
        <v>1.0371900000000001</v>
      </c>
      <c r="I412" s="63">
        <f>IFERROR(VLOOKUP($B412,'Data Heavy'!$A$6:$I$61,I$1,FALSE),IFERROR(VLOOKUP($B412,'Data Heavy'!$O$6:$W$33,I$1,FALSE),IFERROR(VLOOKUP($B412,'Data Heavy'!$AB$6:$AJ$181,I$1,FALSE),IFERROR(VLOOKUP($B412,'Data Heavy'!$AP$6:$AX$93,I$1,FALSE),IFERROR(VLOOKUP($B412,'Data Heavy'!$BC$6:$BK$13,I$1,FALSE),VLOOKUP($B412,'Data Heavy'!$BP$6:$BX$9,I$1,FALSE))))))*100</f>
        <v>24.732770000000002</v>
      </c>
      <c r="J412" s="63">
        <f>IFERROR(VLOOKUP($B412,'Data Heavy'!$A$6:$I$61,J$1,FALSE),IFERROR(VLOOKUP($B412,'Data Heavy'!$O$6:$W$33,J$1,FALSE),IFERROR(VLOOKUP($B412,'Data Heavy'!$AB$6:$AJ$181,J$1,FALSE),IFERROR(VLOOKUP($B412,'Data Heavy'!$AP$6:$AX$93,J$1,FALSE),IFERROR(VLOOKUP($B412,'Data Heavy'!$BC$6:$BK$13,J$1,FALSE),VLOOKUP($B412,'Data Heavy'!$BP$6:$BX$9,J$1,FALSE))))))*100</f>
        <v>28.798610000000004</v>
      </c>
      <c r="K412" s="63">
        <f t="shared" si="83"/>
        <v>2.0329200000000043</v>
      </c>
      <c r="L412" s="63">
        <f t="shared" si="84"/>
        <v>2.0329199999999972</v>
      </c>
      <c r="M412" s="15" t="s">
        <v>140</v>
      </c>
      <c r="O412" s="63">
        <f>'Data Heavy'!F118*100</f>
        <v>26.765689999999999</v>
      </c>
      <c r="P412" s="63">
        <f>'Data Heavy'!G118*100</f>
        <v>1.0373600000000001</v>
      </c>
      <c r="Q412" s="63">
        <f>'Data Heavy'!H118*100</f>
        <v>24.732469999999999</v>
      </c>
      <c r="R412" s="63">
        <f>'Data Heavy'!I118*100</f>
        <v>28.798909999999999</v>
      </c>
      <c r="S412" s="63">
        <f t="shared" si="79"/>
        <v>2.03322</v>
      </c>
      <c r="T412" s="63">
        <f t="shared" si="80"/>
        <v>2.03322</v>
      </c>
      <c r="V412" s="70">
        <f t="shared" si="85"/>
        <v>0</v>
      </c>
      <c r="W412" s="70">
        <f t="shared" si="86"/>
        <v>-1.7000000000000348E-4</v>
      </c>
      <c r="X412" s="70">
        <f t="shared" si="87"/>
        <v>3.0000000000285354E-4</v>
      </c>
      <c r="Y412" s="70">
        <f t="shared" si="88"/>
        <v>-2.9999999999574811E-4</v>
      </c>
      <c r="Z412" s="70">
        <f t="shared" si="89"/>
        <v>-2.9999999999574811E-4</v>
      </c>
      <c r="AA412" s="70">
        <f t="shared" si="90"/>
        <v>-3.0000000000285354E-4</v>
      </c>
    </row>
    <row r="413" spans="1:27">
      <c r="A413" s="15" t="str">
        <f t="shared" si="82"/>
        <v>HeavyD_2011-2015_45-64_Males_Aneurin Bevan UHB</v>
      </c>
      <c r="B413" s="15" t="str">
        <f t="shared" si="81"/>
        <v>Aneurin Bevan_45-64_Males</v>
      </c>
      <c r="C413" s="15" t="s">
        <v>146</v>
      </c>
      <c r="D413" s="15" t="s">
        <v>50</v>
      </c>
      <c r="E413" s="15" t="s">
        <v>21</v>
      </c>
      <c r="F413" s="15" t="s">
        <v>40</v>
      </c>
      <c r="G413" s="63">
        <f>IFERROR(VLOOKUP($B413,'Data Heavy'!$A$6:$I$61,G$1,FALSE),IFERROR(VLOOKUP($B413,'Data Heavy'!$O$6:$W$33,G$1,FALSE),IFERROR(VLOOKUP($B413,'Data Heavy'!$AB$6:$AJ$181,G$1,FALSE),IFERROR(VLOOKUP($B413,'Data Heavy'!$AP$6:$AX$93,G$1,FALSE),IFERROR(VLOOKUP($B413,'Data Heavy'!$BC$6:$BK$13,G$1,FALSE),VLOOKUP($B413,'Data Heavy'!$BP$6:$BX$9,G$1,FALSE))))))*100</f>
        <v>18.46283</v>
      </c>
      <c r="H413" s="63">
        <f>IFERROR(VLOOKUP($B413,'Data Heavy'!$A$6:$I$61,H$1,FALSE),IFERROR(VLOOKUP($B413,'Data Heavy'!$O$6:$W$33,H$1,FALSE),IFERROR(VLOOKUP($B413,'Data Heavy'!$AB$6:$AJ$181,H$1,FALSE),IFERROR(VLOOKUP($B413,'Data Heavy'!$AP$6:$AX$93,H$1,FALSE),IFERROR(VLOOKUP($B413,'Data Heavy'!$BC$6:$BK$13,H$1,FALSE),VLOOKUP($B413,'Data Heavy'!$BP$6:$BX$9,H$1,FALSE))))))*100</f>
        <v>0.79599000000000009</v>
      </c>
      <c r="I413" s="63">
        <f>IFERROR(VLOOKUP($B413,'Data Heavy'!$A$6:$I$61,I$1,FALSE),IFERROR(VLOOKUP($B413,'Data Heavy'!$O$6:$W$33,I$1,FALSE),IFERROR(VLOOKUP($B413,'Data Heavy'!$AB$6:$AJ$181,I$1,FALSE),IFERROR(VLOOKUP($B413,'Data Heavy'!$AP$6:$AX$93,I$1,FALSE),IFERROR(VLOOKUP($B413,'Data Heavy'!$BC$6:$BK$13,I$1,FALSE),VLOOKUP($B413,'Data Heavy'!$BP$6:$BX$9,I$1,FALSE))))))*100</f>
        <v>16.902670000000001</v>
      </c>
      <c r="J413" s="63">
        <f>IFERROR(VLOOKUP($B413,'Data Heavy'!$A$6:$I$61,J$1,FALSE),IFERROR(VLOOKUP($B413,'Data Heavy'!$O$6:$W$33,J$1,FALSE),IFERROR(VLOOKUP($B413,'Data Heavy'!$AB$6:$AJ$181,J$1,FALSE),IFERROR(VLOOKUP($B413,'Data Heavy'!$AP$6:$AX$93,J$1,FALSE),IFERROR(VLOOKUP($B413,'Data Heavy'!$BC$6:$BK$13,J$1,FALSE),VLOOKUP($B413,'Data Heavy'!$BP$6:$BX$9,J$1,FALSE))))))*100</f>
        <v>20.02298</v>
      </c>
      <c r="K413" s="63">
        <f t="shared" si="83"/>
        <v>1.5601500000000001</v>
      </c>
      <c r="L413" s="63">
        <f t="shared" si="84"/>
        <v>1.5601599999999998</v>
      </c>
      <c r="M413" s="15" t="s">
        <v>140</v>
      </c>
      <c r="O413" s="63">
        <f>'Data Heavy'!F119*100</f>
        <v>18.46283</v>
      </c>
      <c r="P413" s="63">
        <f>'Data Heavy'!G119*100</f>
        <v>0.79601</v>
      </c>
      <c r="Q413" s="63">
        <f>'Data Heavy'!H119*100</f>
        <v>16.902650000000001</v>
      </c>
      <c r="R413" s="63">
        <f>'Data Heavy'!I119*100</f>
        <v>20.023009999999999</v>
      </c>
      <c r="S413" s="63">
        <f t="shared" si="79"/>
        <v>1.560179999999999</v>
      </c>
      <c r="T413" s="63">
        <f t="shared" si="80"/>
        <v>1.560179999999999</v>
      </c>
      <c r="V413" s="70">
        <f t="shared" si="85"/>
        <v>0</v>
      </c>
      <c r="W413" s="70">
        <f t="shared" si="86"/>
        <v>-1.9999999999908979E-5</v>
      </c>
      <c r="X413" s="70">
        <f t="shared" si="87"/>
        <v>1.9999999999242846E-5</v>
      </c>
      <c r="Y413" s="70">
        <f t="shared" si="88"/>
        <v>-2.9999999998864268E-5</v>
      </c>
      <c r="Z413" s="70">
        <f t="shared" si="89"/>
        <v>-2.9999999998864268E-5</v>
      </c>
      <c r="AA413" s="70">
        <f t="shared" si="90"/>
        <v>-1.9999999999242846E-5</v>
      </c>
    </row>
    <row r="414" spans="1:27">
      <c r="A414" s="15" t="str">
        <f t="shared" si="82"/>
        <v>HeavyD_2011-2015_65+_Males_Aneurin Bevan UHB</v>
      </c>
      <c r="B414" s="15" t="str">
        <f t="shared" si="81"/>
        <v>Aneurin Bevan_65+_Males</v>
      </c>
      <c r="C414" s="15" t="s">
        <v>146</v>
      </c>
      <c r="D414" s="15" t="s">
        <v>43</v>
      </c>
      <c r="E414" s="15" t="s">
        <v>21</v>
      </c>
      <c r="F414" s="15" t="s">
        <v>40</v>
      </c>
      <c r="G414" s="63">
        <f>IFERROR(VLOOKUP($B414,'Data Heavy'!$A$6:$I$61,G$1,FALSE),IFERROR(VLOOKUP($B414,'Data Heavy'!$O$6:$W$33,G$1,FALSE),IFERROR(VLOOKUP($B414,'Data Heavy'!$AB$6:$AJ$181,G$1,FALSE),IFERROR(VLOOKUP($B414,'Data Heavy'!$AP$6:$AX$93,G$1,FALSE),IFERROR(VLOOKUP($B414,'Data Heavy'!$BC$6:$BK$13,G$1,FALSE),VLOOKUP($B414,'Data Heavy'!$BP$6:$BX$9,G$1,FALSE))))))*100</f>
        <v>5.8590999999999998</v>
      </c>
      <c r="H414" s="63">
        <f>IFERROR(VLOOKUP($B414,'Data Heavy'!$A$6:$I$61,H$1,FALSE),IFERROR(VLOOKUP($B414,'Data Heavy'!$O$6:$W$33,H$1,FALSE),IFERROR(VLOOKUP($B414,'Data Heavy'!$AB$6:$AJ$181,H$1,FALSE),IFERROR(VLOOKUP($B414,'Data Heavy'!$AP$6:$AX$93,H$1,FALSE),IFERROR(VLOOKUP($B414,'Data Heavy'!$BC$6:$BK$13,H$1,FALSE),VLOOKUP($B414,'Data Heavy'!$BP$6:$BX$9,H$1,FALSE))))))*100</f>
        <v>0.56823000000000001</v>
      </c>
      <c r="I414" s="63">
        <f>IFERROR(VLOOKUP($B414,'Data Heavy'!$A$6:$I$61,I$1,FALSE),IFERROR(VLOOKUP($B414,'Data Heavy'!$O$6:$W$33,I$1,FALSE),IFERROR(VLOOKUP($B414,'Data Heavy'!$AB$6:$AJ$181,I$1,FALSE),IFERROR(VLOOKUP($B414,'Data Heavy'!$AP$6:$AX$93,I$1,FALSE),IFERROR(VLOOKUP($B414,'Data Heavy'!$BC$6:$BK$13,I$1,FALSE),VLOOKUP($B414,'Data Heavy'!$BP$6:$BX$9,I$1,FALSE))))))*100</f>
        <v>4.7453599999999998</v>
      </c>
      <c r="J414" s="63">
        <f>IFERROR(VLOOKUP($B414,'Data Heavy'!$A$6:$I$61,J$1,FALSE),IFERROR(VLOOKUP($B414,'Data Heavy'!$O$6:$W$33,J$1,FALSE),IFERROR(VLOOKUP($B414,'Data Heavy'!$AB$6:$AJ$181,J$1,FALSE),IFERROR(VLOOKUP($B414,'Data Heavy'!$AP$6:$AX$93,J$1,FALSE),IFERROR(VLOOKUP($B414,'Data Heavy'!$BC$6:$BK$13,J$1,FALSE),VLOOKUP($B414,'Data Heavy'!$BP$6:$BX$9,J$1,FALSE))))))*100</f>
        <v>6.9728399999999997</v>
      </c>
      <c r="K414" s="63">
        <f t="shared" si="83"/>
        <v>1.11374</v>
      </c>
      <c r="L414" s="63">
        <f t="shared" si="84"/>
        <v>1.11374</v>
      </c>
      <c r="M414" s="15" t="s">
        <v>140</v>
      </c>
      <c r="O414" s="63">
        <f>'Data Heavy'!F120*100</f>
        <v>5.8590999999999998</v>
      </c>
      <c r="P414" s="63">
        <f>'Data Heavy'!G120*100</f>
        <v>0.56825999999999999</v>
      </c>
      <c r="Q414" s="63">
        <f>'Data Heavy'!H120*100</f>
        <v>4.7453099999999999</v>
      </c>
      <c r="R414" s="63">
        <f>'Data Heavy'!I120*100</f>
        <v>6.9728899999999996</v>
      </c>
      <c r="S414" s="63">
        <f t="shared" si="79"/>
        <v>1.1137899999999998</v>
      </c>
      <c r="T414" s="63">
        <f t="shared" si="80"/>
        <v>1.1137899999999998</v>
      </c>
      <c r="V414" s="70">
        <f t="shared" si="85"/>
        <v>0</v>
      </c>
      <c r="W414" s="70">
        <f t="shared" si="86"/>
        <v>-2.9999999999974492E-5</v>
      </c>
      <c r="X414" s="70">
        <f t="shared" si="87"/>
        <v>4.9999999999883471E-5</v>
      </c>
      <c r="Y414" s="70">
        <f t="shared" si="88"/>
        <v>-4.9999999999883471E-5</v>
      </c>
      <c r="Z414" s="70">
        <f t="shared" si="89"/>
        <v>-4.9999999999883471E-5</v>
      </c>
      <c r="AA414" s="70">
        <f t="shared" si="90"/>
        <v>-4.9999999999883471E-5</v>
      </c>
    </row>
    <row r="415" spans="1:27">
      <c r="A415" s="15" t="str">
        <f t="shared" si="82"/>
        <v>HeavyD_2011-2015_16-24_Females_Aneurin Bevan UHB</v>
      </c>
      <c r="B415" s="15" t="str">
        <f t="shared" si="81"/>
        <v>Aneurin Bevan_16-24_Females</v>
      </c>
      <c r="C415" s="15" t="s">
        <v>146</v>
      </c>
      <c r="D415" s="15" t="s">
        <v>48</v>
      </c>
      <c r="E415" s="15" t="s">
        <v>120</v>
      </c>
      <c r="F415" s="15" t="s">
        <v>40</v>
      </c>
      <c r="G415" s="63">
        <f>IFERROR(VLOOKUP($B415,'Data Heavy'!$A$6:$I$61,G$1,FALSE),IFERROR(VLOOKUP($B415,'Data Heavy'!$O$6:$W$33,G$1,FALSE),IFERROR(VLOOKUP($B415,'Data Heavy'!$AB$6:$AJ$181,G$1,FALSE),IFERROR(VLOOKUP($B415,'Data Heavy'!$AP$6:$AX$93,G$1,FALSE),IFERROR(VLOOKUP($B415,'Data Heavy'!$BC$6:$BK$13,G$1,FALSE),VLOOKUP($B415,'Data Heavy'!$BP$6:$BX$9,G$1,FALSE))))))*100</f>
        <v>18.065110000000001</v>
      </c>
      <c r="H415" s="63">
        <f>IFERROR(VLOOKUP($B415,'Data Heavy'!$A$6:$I$61,H$1,FALSE),IFERROR(VLOOKUP($B415,'Data Heavy'!$O$6:$W$33,H$1,FALSE),IFERROR(VLOOKUP($B415,'Data Heavy'!$AB$6:$AJ$181,H$1,FALSE),IFERROR(VLOOKUP($B415,'Data Heavy'!$AP$6:$AX$93,H$1,FALSE),IFERROR(VLOOKUP($B415,'Data Heavy'!$BC$6:$BK$13,H$1,FALSE),VLOOKUP($B415,'Data Heavy'!$BP$6:$BX$9,H$1,FALSE))))))*100</f>
        <v>1.2964800000000001</v>
      </c>
      <c r="I415" s="63">
        <f>IFERROR(VLOOKUP($B415,'Data Heavy'!$A$6:$I$61,I$1,FALSE),IFERROR(VLOOKUP($B415,'Data Heavy'!$O$6:$W$33,I$1,FALSE),IFERROR(VLOOKUP($B415,'Data Heavy'!$AB$6:$AJ$181,I$1,FALSE),IFERROR(VLOOKUP($B415,'Data Heavy'!$AP$6:$AX$93,I$1,FALSE),IFERROR(VLOOKUP($B415,'Data Heavy'!$BC$6:$BK$13,I$1,FALSE),VLOOKUP($B415,'Data Heavy'!$BP$6:$BX$9,I$1,FALSE))))))*100</f>
        <v>15.523989999999998</v>
      </c>
      <c r="J415" s="63">
        <f>IFERROR(VLOOKUP($B415,'Data Heavy'!$A$6:$I$61,J$1,FALSE),IFERROR(VLOOKUP($B415,'Data Heavy'!$O$6:$W$33,J$1,FALSE),IFERROR(VLOOKUP($B415,'Data Heavy'!$AB$6:$AJ$181,J$1,FALSE),IFERROR(VLOOKUP($B415,'Data Heavy'!$AP$6:$AX$93,J$1,FALSE),IFERROR(VLOOKUP($B415,'Data Heavy'!$BC$6:$BK$13,J$1,FALSE),VLOOKUP($B415,'Data Heavy'!$BP$6:$BX$9,J$1,FALSE))))))*100</f>
        <v>20.60623</v>
      </c>
      <c r="K415" s="63">
        <f t="shared" si="83"/>
        <v>2.5411199999999994</v>
      </c>
      <c r="L415" s="63">
        <f t="shared" si="84"/>
        <v>2.5411200000000029</v>
      </c>
      <c r="M415" s="15" t="s">
        <v>140</v>
      </c>
      <c r="O415" s="63">
        <f>'Data Heavy'!F121*100</f>
        <v>18.065110000000001</v>
      </c>
      <c r="P415" s="63">
        <f>'Data Heavy'!G121*100</f>
        <v>1.2965</v>
      </c>
      <c r="Q415" s="63">
        <f>'Data Heavy'!H121*100</f>
        <v>15.52397</v>
      </c>
      <c r="R415" s="63">
        <f>'Data Heavy'!I121*100</f>
        <v>20.606249999999999</v>
      </c>
      <c r="S415" s="63">
        <f t="shared" si="79"/>
        <v>2.5411399999999986</v>
      </c>
      <c r="T415" s="63">
        <f t="shared" si="80"/>
        <v>2.5411400000000004</v>
      </c>
      <c r="V415" s="70">
        <f t="shared" si="85"/>
        <v>0</v>
      </c>
      <c r="W415" s="70">
        <f t="shared" si="86"/>
        <v>-1.9999999999908979E-5</v>
      </c>
      <c r="X415" s="70">
        <f t="shared" si="87"/>
        <v>1.9999999997466489E-5</v>
      </c>
      <c r="Y415" s="70">
        <f t="shared" si="88"/>
        <v>-1.9999999999242846E-5</v>
      </c>
      <c r="Z415" s="70">
        <f t="shared" si="89"/>
        <v>-1.9999999999242846E-5</v>
      </c>
      <c r="AA415" s="70">
        <f t="shared" si="90"/>
        <v>-1.9999999997466489E-5</v>
      </c>
    </row>
    <row r="416" spans="1:27">
      <c r="A416" s="15" t="str">
        <f t="shared" si="82"/>
        <v>HeavyD_2011-2015_25-44_Females_Aneurin Bevan UHB</v>
      </c>
      <c r="B416" s="15" t="str">
        <f t="shared" si="81"/>
        <v>Aneurin Bevan_25-44_Females</v>
      </c>
      <c r="C416" s="15" t="s">
        <v>146</v>
      </c>
      <c r="D416" s="15" t="s">
        <v>49</v>
      </c>
      <c r="E416" s="15" t="s">
        <v>120</v>
      </c>
      <c r="F416" s="15" t="s">
        <v>40</v>
      </c>
      <c r="G416" s="63">
        <f>IFERROR(VLOOKUP($B416,'Data Heavy'!$A$6:$I$61,G$1,FALSE),IFERROR(VLOOKUP($B416,'Data Heavy'!$O$6:$W$33,G$1,FALSE),IFERROR(VLOOKUP($B416,'Data Heavy'!$AB$6:$AJ$181,G$1,FALSE),IFERROR(VLOOKUP($B416,'Data Heavy'!$AP$6:$AX$93,G$1,FALSE),IFERROR(VLOOKUP($B416,'Data Heavy'!$BC$6:$BK$13,G$1,FALSE),VLOOKUP($B416,'Data Heavy'!$BP$6:$BX$9,G$1,FALSE))))))*100</f>
        <v>18.855589999999999</v>
      </c>
      <c r="H416" s="63">
        <f>IFERROR(VLOOKUP($B416,'Data Heavy'!$A$6:$I$61,H$1,FALSE),IFERROR(VLOOKUP($B416,'Data Heavy'!$O$6:$W$33,H$1,FALSE),IFERROR(VLOOKUP($B416,'Data Heavy'!$AB$6:$AJ$181,H$1,FALSE),IFERROR(VLOOKUP($B416,'Data Heavy'!$AP$6:$AX$93,H$1,FALSE),IFERROR(VLOOKUP($B416,'Data Heavy'!$BC$6:$BK$13,H$1,FALSE),VLOOKUP($B416,'Data Heavy'!$BP$6:$BX$9,H$1,FALSE))))))*100</f>
        <v>0.83180000000000009</v>
      </c>
      <c r="I416" s="63">
        <f>IFERROR(VLOOKUP($B416,'Data Heavy'!$A$6:$I$61,I$1,FALSE),IFERROR(VLOOKUP($B416,'Data Heavy'!$O$6:$W$33,I$1,FALSE),IFERROR(VLOOKUP($B416,'Data Heavy'!$AB$6:$AJ$181,I$1,FALSE),IFERROR(VLOOKUP($B416,'Data Heavy'!$AP$6:$AX$93,I$1,FALSE),IFERROR(VLOOKUP($B416,'Data Heavy'!$BC$6:$BK$13,I$1,FALSE),VLOOKUP($B416,'Data Heavy'!$BP$6:$BX$9,I$1,FALSE))))))*100</f>
        <v>17.225249999999999</v>
      </c>
      <c r="J416" s="63">
        <f>IFERROR(VLOOKUP($B416,'Data Heavy'!$A$6:$I$61,J$1,FALSE),IFERROR(VLOOKUP($B416,'Data Heavy'!$O$6:$W$33,J$1,FALSE),IFERROR(VLOOKUP($B416,'Data Heavy'!$AB$6:$AJ$181,J$1,FALSE),IFERROR(VLOOKUP($B416,'Data Heavy'!$AP$6:$AX$93,J$1,FALSE),IFERROR(VLOOKUP($B416,'Data Heavy'!$BC$6:$BK$13,J$1,FALSE),VLOOKUP($B416,'Data Heavy'!$BP$6:$BX$9,J$1,FALSE))))))*100</f>
        <v>20.485939999999999</v>
      </c>
      <c r="K416" s="63">
        <f t="shared" si="83"/>
        <v>1.63035</v>
      </c>
      <c r="L416" s="63">
        <f t="shared" si="84"/>
        <v>1.6303400000000003</v>
      </c>
      <c r="M416" s="15" t="s">
        <v>140</v>
      </c>
      <c r="O416" s="63">
        <f>'Data Heavy'!F122*100</f>
        <v>18.855589999999999</v>
      </c>
      <c r="P416" s="63">
        <f>'Data Heavy'!G122*100</f>
        <v>0.83175999999999994</v>
      </c>
      <c r="Q416" s="63">
        <f>'Data Heavy'!H122*100</f>
        <v>17.225349999999999</v>
      </c>
      <c r="R416" s="63">
        <f>'Data Heavy'!I122*100</f>
        <v>20.48584</v>
      </c>
      <c r="S416" s="63">
        <f t="shared" si="79"/>
        <v>1.6302500000000002</v>
      </c>
      <c r="T416" s="63">
        <f t="shared" si="80"/>
        <v>1.6302400000000006</v>
      </c>
      <c r="V416" s="70">
        <f t="shared" si="85"/>
        <v>0</v>
      </c>
      <c r="W416" s="70">
        <f t="shared" si="86"/>
        <v>4.0000000000151026E-5</v>
      </c>
      <c r="X416" s="70">
        <f t="shared" si="87"/>
        <v>-9.9999999999766942E-5</v>
      </c>
      <c r="Y416" s="70">
        <f t="shared" si="88"/>
        <v>9.9999999999766942E-5</v>
      </c>
      <c r="Z416" s="70">
        <f t="shared" si="89"/>
        <v>9.9999999999766942E-5</v>
      </c>
      <c r="AA416" s="70">
        <f t="shared" si="90"/>
        <v>9.9999999999766942E-5</v>
      </c>
    </row>
    <row r="417" spans="1:27">
      <c r="A417" s="15" t="str">
        <f t="shared" si="82"/>
        <v>HeavyD_2011-2015_45-64_Females_Aneurin Bevan UHB</v>
      </c>
      <c r="B417" s="15" t="str">
        <f t="shared" si="81"/>
        <v>Aneurin Bevan_45-64_Females</v>
      </c>
      <c r="C417" s="15" t="s">
        <v>146</v>
      </c>
      <c r="D417" s="15" t="s">
        <v>50</v>
      </c>
      <c r="E417" s="15" t="s">
        <v>120</v>
      </c>
      <c r="F417" s="15" t="s">
        <v>40</v>
      </c>
      <c r="G417" s="63">
        <f>IFERROR(VLOOKUP($B417,'Data Heavy'!$A$6:$I$61,G$1,FALSE),IFERROR(VLOOKUP($B417,'Data Heavy'!$O$6:$W$33,G$1,FALSE),IFERROR(VLOOKUP($B417,'Data Heavy'!$AB$6:$AJ$181,G$1,FALSE),IFERROR(VLOOKUP($B417,'Data Heavy'!$AP$6:$AX$93,G$1,FALSE),IFERROR(VLOOKUP($B417,'Data Heavy'!$BC$6:$BK$13,G$1,FALSE),VLOOKUP($B417,'Data Heavy'!$BP$6:$BX$9,G$1,FALSE))))))*100</f>
        <v>11.74755</v>
      </c>
      <c r="H417" s="63">
        <f>IFERROR(VLOOKUP($B417,'Data Heavy'!$A$6:$I$61,H$1,FALSE),IFERROR(VLOOKUP($B417,'Data Heavy'!$O$6:$W$33,H$1,FALSE),IFERROR(VLOOKUP($B417,'Data Heavy'!$AB$6:$AJ$181,H$1,FALSE),IFERROR(VLOOKUP($B417,'Data Heavy'!$AP$6:$AX$93,H$1,FALSE),IFERROR(VLOOKUP($B417,'Data Heavy'!$BC$6:$BK$13,H$1,FALSE),VLOOKUP($B417,'Data Heavy'!$BP$6:$BX$9,H$1,FALSE))))))*100</f>
        <v>0.63475000000000004</v>
      </c>
      <c r="I417" s="63">
        <f>IFERROR(VLOOKUP($B417,'Data Heavy'!$A$6:$I$61,I$1,FALSE),IFERROR(VLOOKUP($B417,'Data Heavy'!$O$6:$W$33,I$1,FALSE),IFERROR(VLOOKUP($B417,'Data Heavy'!$AB$6:$AJ$181,I$1,FALSE),IFERROR(VLOOKUP($B417,'Data Heavy'!$AP$6:$AX$93,I$1,FALSE),IFERROR(VLOOKUP($B417,'Data Heavy'!$BC$6:$BK$13,I$1,FALSE),VLOOKUP($B417,'Data Heavy'!$BP$6:$BX$9,I$1,FALSE))))))*100</f>
        <v>10.50343</v>
      </c>
      <c r="J417" s="63">
        <f>IFERROR(VLOOKUP($B417,'Data Heavy'!$A$6:$I$61,J$1,FALSE),IFERROR(VLOOKUP($B417,'Data Heavy'!$O$6:$W$33,J$1,FALSE),IFERROR(VLOOKUP($B417,'Data Heavy'!$AB$6:$AJ$181,J$1,FALSE),IFERROR(VLOOKUP($B417,'Data Heavy'!$AP$6:$AX$93,J$1,FALSE),IFERROR(VLOOKUP($B417,'Data Heavy'!$BC$6:$BK$13,J$1,FALSE),VLOOKUP($B417,'Data Heavy'!$BP$6:$BX$9,J$1,FALSE))))))*100</f>
        <v>12.991669999999999</v>
      </c>
      <c r="K417" s="63">
        <f t="shared" si="83"/>
        <v>1.2441199999999988</v>
      </c>
      <c r="L417" s="63">
        <f t="shared" si="84"/>
        <v>1.2441200000000006</v>
      </c>
      <c r="M417" s="15" t="s">
        <v>140</v>
      </c>
      <c r="O417" s="63">
        <f>'Data Heavy'!F123*100</f>
        <v>11.74755</v>
      </c>
      <c r="P417" s="63">
        <f>'Data Heavy'!G123*100</f>
        <v>0.63473999999999997</v>
      </c>
      <c r="Q417" s="63">
        <f>'Data Heavy'!H123*100</f>
        <v>10.50346</v>
      </c>
      <c r="R417" s="63">
        <f>'Data Heavy'!I123*100</f>
        <v>12.991639999999999</v>
      </c>
      <c r="S417" s="63">
        <f t="shared" si="79"/>
        <v>1.2440899999999981</v>
      </c>
      <c r="T417" s="63">
        <f t="shared" si="80"/>
        <v>1.2440899999999999</v>
      </c>
      <c r="V417" s="70">
        <f t="shared" si="85"/>
        <v>0</v>
      </c>
      <c r="W417" s="70">
        <f t="shared" si="86"/>
        <v>1.0000000000065512E-5</v>
      </c>
      <c r="X417" s="70">
        <f t="shared" si="87"/>
        <v>-3.0000000000640625E-5</v>
      </c>
      <c r="Y417" s="70">
        <f t="shared" si="88"/>
        <v>3.0000000000640625E-5</v>
      </c>
      <c r="Z417" s="70">
        <f t="shared" si="89"/>
        <v>3.0000000000640625E-5</v>
      </c>
      <c r="AA417" s="70">
        <f t="shared" si="90"/>
        <v>3.0000000000640625E-5</v>
      </c>
    </row>
    <row r="418" spans="1:27">
      <c r="A418" s="15" t="str">
        <f t="shared" si="82"/>
        <v>HeavyD_2011-2015_65+_Females_Aneurin Bevan UHB</v>
      </c>
      <c r="B418" s="15" t="str">
        <f t="shared" si="81"/>
        <v>Aneurin Bevan_65+_Females</v>
      </c>
      <c r="C418" s="15" t="s">
        <v>146</v>
      </c>
      <c r="D418" s="15" t="s">
        <v>43</v>
      </c>
      <c r="E418" s="15" t="s">
        <v>120</v>
      </c>
      <c r="F418" s="15" t="s">
        <v>40</v>
      </c>
      <c r="G418" s="63">
        <f>IFERROR(VLOOKUP($B418,'Data Heavy'!$A$6:$I$61,G$1,FALSE),IFERROR(VLOOKUP($B418,'Data Heavy'!$O$6:$W$33,G$1,FALSE),IFERROR(VLOOKUP($B418,'Data Heavy'!$AB$6:$AJ$181,G$1,FALSE),IFERROR(VLOOKUP($B418,'Data Heavy'!$AP$6:$AX$93,G$1,FALSE),IFERROR(VLOOKUP($B418,'Data Heavy'!$BC$6:$BK$13,G$1,FALSE),VLOOKUP($B418,'Data Heavy'!$BP$6:$BX$9,G$1,FALSE))))))*100</f>
        <v>1.9142399999999999</v>
      </c>
      <c r="H418" s="63">
        <f>IFERROR(VLOOKUP($B418,'Data Heavy'!$A$6:$I$61,H$1,FALSE),IFERROR(VLOOKUP($B418,'Data Heavy'!$O$6:$W$33,H$1,FALSE),IFERROR(VLOOKUP($B418,'Data Heavy'!$AB$6:$AJ$181,H$1,FALSE),IFERROR(VLOOKUP($B418,'Data Heavy'!$AP$6:$AX$93,H$1,FALSE),IFERROR(VLOOKUP($B418,'Data Heavy'!$BC$6:$BK$13,H$1,FALSE),VLOOKUP($B418,'Data Heavy'!$BP$6:$BX$9,H$1,FALSE))))))*100</f>
        <v>0.30654999999999999</v>
      </c>
      <c r="I418" s="63">
        <f>IFERROR(VLOOKUP($B418,'Data Heavy'!$A$6:$I$61,I$1,FALSE),IFERROR(VLOOKUP($B418,'Data Heavy'!$O$6:$W$33,I$1,FALSE),IFERROR(VLOOKUP($B418,'Data Heavy'!$AB$6:$AJ$181,I$1,FALSE),IFERROR(VLOOKUP($B418,'Data Heavy'!$AP$6:$AX$93,I$1,FALSE),IFERROR(VLOOKUP($B418,'Data Heavy'!$BC$6:$BK$13,I$1,FALSE),VLOOKUP($B418,'Data Heavy'!$BP$6:$BX$9,I$1,FALSE))))))*100</f>
        <v>1.3133999999999999</v>
      </c>
      <c r="J418" s="63">
        <f>IFERROR(VLOOKUP($B418,'Data Heavy'!$A$6:$I$61,J$1,FALSE),IFERROR(VLOOKUP($B418,'Data Heavy'!$O$6:$W$33,J$1,FALSE),IFERROR(VLOOKUP($B418,'Data Heavy'!$AB$6:$AJ$181,J$1,FALSE),IFERROR(VLOOKUP($B418,'Data Heavy'!$AP$6:$AX$93,J$1,FALSE),IFERROR(VLOOKUP($B418,'Data Heavy'!$BC$6:$BK$13,J$1,FALSE),VLOOKUP($B418,'Data Heavy'!$BP$6:$BX$9,J$1,FALSE))))))*100</f>
        <v>2.5150899999999998</v>
      </c>
      <c r="K418" s="63">
        <f t="shared" si="83"/>
        <v>0.60084999999999988</v>
      </c>
      <c r="L418" s="63">
        <f t="shared" si="84"/>
        <v>0.60084000000000004</v>
      </c>
      <c r="M418" s="15" t="s">
        <v>140</v>
      </c>
      <c r="O418" s="63">
        <f>'Data Heavy'!F124*100</f>
        <v>1.9142399999999999</v>
      </c>
      <c r="P418" s="63">
        <f>'Data Heavy'!G124*100</f>
        <v>0.30654999999999999</v>
      </c>
      <c r="Q418" s="63">
        <f>'Data Heavy'!H124*100</f>
        <v>1.31341</v>
      </c>
      <c r="R418" s="63">
        <f>'Data Heavy'!I124*100</f>
        <v>2.5150800000000002</v>
      </c>
      <c r="S418" s="63">
        <f t="shared" si="79"/>
        <v>0.60084000000000026</v>
      </c>
      <c r="T418" s="63">
        <f t="shared" si="80"/>
        <v>0.60082999999999998</v>
      </c>
      <c r="V418" s="70">
        <f t="shared" si="85"/>
        <v>0</v>
      </c>
      <c r="W418" s="70">
        <f t="shared" si="86"/>
        <v>0</v>
      </c>
      <c r="X418" s="70">
        <f t="shared" si="87"/>
        <v>-1.0000000000065512E-5</v>
      </c>
      <c r="Y418" s="70">
        <f t="shared" si="88"/>
        <v>9.9999999996214228E-6</v>
      </c>
      <c r="Z418" s="70">
        <f t="shared" si="89"/>
        <v>9.9999999996214228E-6</v>
      </c>
      <c r="AA418" s="70">
        <f t="shared" si="90"/>
        <v>1.0000000000065512E-5</v>
      </c>
    </row>
    <row r="419" spans="1:27">
      <c r="A419" s="15" t="str">
        <f t="shared" si="82"/>
        <v>HeavyD_2011-2015_16-24_Persons_Betsi Cadwaladr UHB</v>
      </c>
      <c r="B419" s="15" t="str">
        <f t="shared" si="81"/>
        <v>Betsi Cadwaladr_16-24_Persons</v>
      </c>
      <c r="C419" s="15" t="s">
        <v>139</v>
      </c>
      <c r="D419" s="15" t="s">
        <v>48</v>
      </c>
      <c r="E419" s="15" t="s">
        <v>117</v>
      </c>
      <c r="F419" s="15" t="s">
        <v>40</v>
      </c>
      <c r="G419" s="63">
        <f>IFERROR(VLOOKUP($B419,'Data Heavy'!$A$6:$I$61,G$1,FALSE),IFERROR(VLOOKUP($B419,'Data Heavy'!$O$6:$W$33,G$1,FALSE),IFERROR(VLOOKUP($B419,'Data Heavy'!$AB$6:$AJ$181,G$1,FALSE),IFERROR(VLOOKUP($B419,'Data Heavy'!$AP$6:$AX$93,G$1,FALSE),IFERROR(VLOOKUP($B419,'Data Heavy'!$BC$6:$BK$13,G$1,FALSE),VLOOKUP($B419,'Data Heavy'!$BP$6:$BX$9,G$1,FALSE))))))*100</f>
        <v>20.318849999999998</v>
      </c>
      <c r="H419" s="63">
        <f>IFERROR(VLOOKUP($B419,'Data Heavy'!$A$6:$I$61,H$1,FALSE),IFERROR(VLOOKUP($B419,'Data Heavy'!$O$6:$W$33,H$1,FALSE),IFERROR(VLOOKUP($B419,'Data Heavy'!$AB$6:$AJ$181,H$1,FALSE),IFERROR(VLOOKUP($B419,'Data Heavy'!$AP$6:$AX$93,H$1,FALSE),IFERROR(VLOOKUP($B419,'Data Heavy'!$BC$6:$BK$13,H$1,FALSE),VLOOKUP($B419,'Data Heavy'!$BP$6:$BX$9,H$1,FALSE))))))*100</f>
        <v>1.05243</v>
      </c>
      <c r="I419" s="63">
        <f>IFERROR(VLOOKUP($B419,'Data Heavy'!$A$6:$I$61,I$1,FALSE),IFERROR(VLOOKUP($B419,'Data Heavy'!$O$6:$W$33,I$1,FALSE),IFERROR(VLOOKUP($B419,'Data Heavy'!$AB$6:$AJ$181,I$1,FALSE),IFERROR(VLOOKUP($B419,'Data Heavy'!$AP$6:$AX$93,I$1,FALSE),IFERROR(VLOOKUP($B419,'Data Heavy'!$BC$6:$BK$13,I$1,FALSE),VLOOKUP($B419,'Data Heavy'!$BP$6:$BX$9,I$1,FALSE))))))*100</f>
        <v>18.256059999999998</v>
      </c>
      <c r="J419" s="63">
        <f>IFERROR(VLOOKUP($B419,'Data Heavy'!$A$6:$I$61,J$1,FALSE),IFERROR(VLOOKUP($B419,'Data Heavy'!$O$6:$W$33,J$1,FALSE),IFERROR(VLOOKUP($B419,'Data Heavy'!$AB$6:$AJ$181,J$1,FALSE),IFERROR(VLOOKUP($B419,'Data Heavy'!$AP$6:$AX$93,J$1,FALSE),IFERROR(VLOOKUP($B419,'Data Heavy'!$BC$6:$BK$13,J$1,FALSE),VLOOKUP($B419,'Data Heavy'!$BP$6:$BX$9,J$1,FALSE))))))*100</f>
        <v>22.381640000000001</v>
      </c>
      <c r="K419" s="63">
        <f t="shared" si="83"/>
        <v>2.0627900000000032</v>
      </c>
      <c r="L419" s="63">
        <f t="shared" si="84"/>
        <v>2.0627899999999997</v>
      </c>
      <c r="M419" s="15" t="s">
        <v>140</v>
      </c>
      <c r="O419" s="63">
        <f>'Data Heavy'!T42*100</f>
        <v>20.318849999999998</v>
      </c>
      <c r="P419" s="63">
        <f>'Data Heavy'!U42*100</f>
        <v>1.05247</v>
      </c>
      <c r="Q419" s="63">
        <f>'Data Heavy'!V42*100</f>
        <v>18.25601</v>
      </c>
      <c r="R419" s="63">
        <f>'Data Heavy'!W42*100</f>
        <v>22.381690000000003</v>
      </c>
      <c r="S419" s="63">
        <f t="shared" si="79"/>
        <v>2.0628400000000049</v>
      </c>
      <c r="T419" s="63">
        <f t="shared" si="80"/>
        <v>2.0628399999999978</v>
      </c>
      <c r="V419" s="70">
        <f t="shared" si="85"/>
        <v>0</v>
      </c>
      <c r="W419" s="70">
        <f t="shared" si="86"/>
        <v>-4.0000000000040004E-5</v>
      </c>
      <c r="X419" s="70">
        <f t="shared" si="87"/>
        <v>4.9999999998107114E-5</v>
      </c>
      <c r="Y419" s="70">
        <f t="shared" si="88"/>
        <v>-5.0000000001659828E-5</v>
      </c>
      <c r="Z419" s="70">
        <f t="shared" si="89"/>
        <v>-5.0000000001659828E-5</v>
      </c>
      <c r="AA419" s="70">
        <f t="shared" si="90"/>
        <v>-4.9999999998107114E-5</v>
      </c>
    </row>
    <row r="420" spans="1:27">
      <c r="A420" s="15" t="str">
        <f t="shared" si="82"/>
        <v>HeavyD_2011-2015_25-44_Persons_Betsi Cadwaladr UHB</v>
      </c>
      <c r="B420" s="15" t="str">
        <f t="shared" si="81"/>
        <v>Betsi Cadwaladr_25-44_Persons</v>
      </c>
      <c r="C420" s="15" t="s">
        <v>139</v>
      </c>
      <c r="D420" s="15" t="s">
        <v>49</v>
      </c>
      <c r="E420" s="15" t="s">
        <v>117</v>
      </c>
      <c r="F420" s="15" t="s">
        <v>40</v>
      </c>
      <c r="G420" s="63">
        <f>IFERROR(VLOOKUP($B420,'Data Heavy'!$A$6:$I$61,G$1,FALSE),IFERROR(VLOOKUP($B420,'Data Heavy'!$O$6:$W$33,G$1,FALSE),IFERROR(VLOOKUP($B420,'Data Heavy'!$AB$6:$AJ$181,G$1,FALSE),IFERROR(VLOOKUP($B420,'Data Heavy'!$AP$6:$AX$93,G$1,FALSE),IFERROR(VLOOKUP($B420,'Data Heavy'!$BC$6:$BK$13,G$1,FALSE),VLOOKUP($B420,'Data Heavy'!$BP$6:$BX$9,G$1,FALSE))))))*100</f>
        <v>18.93674</v>
      </c>
      <c r="H420" s="63">
        <f>IFERROR(VLOOKUP($B420,'Data Heavy'!$A$6:$I$61,H$1,FALSE),IFERROR(VLOOKUP($B420,'Data Heavy'!$O$6:$W$33,H$1,FALSE),IFERROR(VLOOKUP($B420,'Data Heavy'!$AB$6:$AJ$181,H$1,FALSE),IFERROR(VLOOKUP($B420,'Data Heavy'!$AP$6:$AX$93,H$1,FALSE),IFERROR(VLOOKUP($B420,'Data Heavy'!$BC$6:$BK$13,H$1,FALSE),VLOOKUP($B420,'Data Heavy'!$BP$6:$BX$9,H$1,FALSE))))))*100</f>
        <v>0.63341999999999998</v>
      </c>
      <c r="I420" s="63">
        <f>IFERROR(VLOOKUP($B420,'Data Heavy'!$A$6:$I$61,I$1,FALSE),IFERROR(VLOOKUP($B420,'Data Heavy'!$O$6:$W$33,I$1,FALSE),IFERROR(VLOOKUP($B420,'Data Heavy'!$AB$6:$AJ$181,I$1,FALSE),IFERROR(VLOOKUP($B420,'Data Heavy'!$AP$6:$AX$93,I$1,FALSE),IFERROR(VLOOKUP($B420,'Data Heavy'!$BC$6:$BK$13,I$1,FALSE),VLOOKUP($B420,'Data Heavy'!$BP$6:$BX$9,I$1,FALSE))))))*100</f>
        <v>17.695219999999999</v>
      </c>
      <c r="J420" s="63">
        <f>IFERROR(VLOOKUP($B420,'Data Heavy'!$A$6:$I$61,J$1,FALSE),IFERROR(VLOOKUP($B420,'Data Heavy'!$O$6:$W$33,J$1,FALSE),IFERROR(VLOOKUP($B420,'Data Heavy'!$AB$6:$AJ$181,J$1,FALSE),IFERROR(VLOOKUP($B420,'Data Heavy'!$AP$6:$AX$93,J$1,FALSE),IFERROR(VLOOKUP($B420,'Data Heavy'!$BC$6:$BK$13,J$1,FALSE),VLOOKUP($B420,'Data Heavy'!$BP$6:$BX$9,J$1,FALSE))))))*100</f>
        <v>20.178270000000001</v>
      </c>
      <c r="K420" s="63">
        <f t="shared" si="83"/>
        <v>1.2415300000000009</v>
      </c>
      <c r="L420" s="63">
        <f t="shared" si="84"/>
        <v>1.2415200000000013</v>
      </c>
      <c r="M420" s="15" t="s">
        <v>140</v>
      </c>
      <c r="O420" s="63">
        <f>'Data Heavy'!T43*100</f>
        <v>18.93674</v>
      </c>
      <c r="P420" s="63">
        <f>'Data Heavy'!U43*100</f>
        <v>0.63351000000000002</v>
      </c>
      <c r="Q420" s="63">
        <f>'Data Heavy'!V43*100</f>
        <v>17.695069999999998</v>
      </c>
      <c r="R420" s="63">
        <f>'Data Heavy'!W43*100</f>
        <v>20.17841</v>
      </c>
      <c r="S420" s="63">
        <f t="shared" si="79"/>
        <v>1.2416699999999992</v>
      </c>
      <c r="T420" s="63">
        <f t="shared" si="80"/>
        <v>1.2416700000000027</v>
      </c>
      <c r="V420" s="70">
        <f t="shared" si="85"/>
        <v>0</v>
      </c>
      <c r="W420" s="70">
        <f t="shared" si="86"/>
        <v>-9.0000000000034497E-5</v>
      </c>
      <c r="X420" s="70">
        <f t="shared" si="87"/>
        <v>1.5000000000142677E-4</v>
      </c>
      <c r="Y420" s="70">
        <f t="shared" si="88"/>
        <v>-1.3999999999825263E-4</v>
      </c>
      <c r="Z420" s="70">
        <f t="shared" si="89"/>
        <v>-1.3999999999825263E-4</v>
      </c>
      <c r="AA420" s="70">
        <f t="shared" si="90"/>
        <v>-1.5000000000142677E-4</v>
      </c>
    </row>
    <row r="421" spans="1:27">
      <c r="A421" s="15" t="str">
        <f t="shared" si="82"/>
        <v>HeavyD_2011-2015_45-64_Persons_Betsi Cadwaladr UHB</v>
      </c>
      <c r="B421" s="15" t="str">
        <f t="shared" si="81"/>
        <v>Betsi Cadwaladr_45-64_Persons</v>
      </c>
      <c r="C421" s="15" t="s">
        <v>139</v>
      </c>
      <c r="D421" s="15" t="s">
        <v>50</v>
      </c>
      <c r="E421" s="15" t="s">
        <v>117</v>
      </c>
      <c r="F421" s="15" t="s">
        <v>40</v>
      </c>
      <c r="G421" s="63">
        <f>IFERROR(VLOOKUP($B421,'Data Heavy'!$A$6:$I$61,G$1,FALSE),IFERROR(VLOOKUP($B421,'Data Heavy'!$O$6:$W$33,G$1,FALSE),IFERROR(VLOOKUP($B421,'Data Heavy'!$AB$6:$AJ$181,G$1,FALSE),IFERROR(VLOOKUP($B421,'Data Heavy'!$AP$6:$AX$93,G$1,FALSE),IFERROR(VLOOKUP($B421,'Data Heavy'!$BC$6:$BK$13,G$1,FALSE),VLOOKUP($B421,'Data Heavy'!$BP$6:$BX$9,G$1,FALSE))))))*100</f>
        <v>12.930249999999999</v>
      </c>
      <c r="H421" s="63">
        <f>IFERROR(VLOOKUP($B421,'Data Heavy'!$A$6:$I$61,H$1,FALSE),IFERROR(VLOOKUP($B421,'Data Heavy'!$O$6:$W$33,H$1,FALSE),IFERROR(VLOOKUP($B421,'Data Heavy'!$AB$6:$AJ$181,H$1,FALSE),IFERROR(VLOOKUP($B421,'Data Heavy'!$AP$6:$AX$93,H$1,FALSE),IFERROR(VLOOKUP($B421,'Data Heavy'!$BC$6:$BK$13,H$1,FALSE),VLOOKUP($B421,'Data Heavy'!$BP$6:$BX$9,H$1,FALSE))))))*100</f>
        <v>0.47148000000000001</v>
      </c>
      <c r="I421" s="63">
        <f>IFERROR(VLOOKUP($B421,'Data Heavy'!$A$6:$I$61,I$1,FALSE),IFERROR(VLOOKUP($B421,'Data Heavy'!$O$6:$W$33,I$1,FALSE),IFERROR(VLOOKUP($B421,'Data Heavy'!$AB$6:$AJ$181,I$1,FALSE),IFERROR(VLOOKUP($B421,'Data Heavy'!$AP$6:$AX$93,I$1,FALSE),IFERROR(VLOOKUP($B421,'Data Heavy'!$BC$6:$BK$13,I$1,FALSE),VLOOKUP($B421,'Data Heavy'!$BP$6:$BX$9,I$1,FALSE))))))*100</f>
        <v>12.006129999999999</v>
      </c>
      <c r="J421" s="63">
        <f>IFERROR(VLOOKUP($B421,'Data Heavy'!$A$6:$I$61,J$1,FALSE),IFERROR(VLOOKUP($B421,'Data Heavy'!$O$6:$W$33,J$1,FALSE),IFERROR(VLOOKUP($B421,'Data Heavy'!$AB$6:$AJ$181,J$1,FALSE),IFERROR(VLOOKUP($B421,'Data Heavy'!$AP$6:$AX$93,J$1,FALSE),IFERROR(VLOOKUP($B421,'Data Heavy'!$BC$6:$BK$13,J$1,FALSE),VLOOKUP($B421,'Data Heavy'!$BP$6:$BX$9,J$1,FALSE))))))*100</f>
        <v>13.854369999999999</v>
      </c>
      <c r="K421" s="63">
        <f t="shared" si="83"/>
        <v>0.92412000000000027</v>
      </c>
      <c r="L421" s="63">
        <f t="shared" si="84"/>
        <v>0.92412000000000027</v>
      </c>
      <c r="M421" s="15" t="s">
        <v>140</v>
      </c>
      <c r="O421" s="63">
        <f>'Data Heavy'!T44*100</f>
        <v>12.930249999999999</v>
      </c>
      <c r="P421" s="63">
        <f>'Data Heavy'!U44*100</f>
        <v>0.47144999999999998</v>
      </c>
      <c r="Q421" s="63">
        <f>'Data Heavy'!V44*100</f>
        <v>12.0062</v>
      </c>
      <c r="R421" s="63">
        <f>'Data Heavy'!W44*100</f>
        <v>13.8543</v>
      </c>
      <c r="S421" s="63">
        <f t="shared" si="79"/>
        <v>0.92405000000000115</v>
      </c>
      <c r="T421" s="63">
        <f t="shared" si="80"/>
        <v>0.92404999999999937</v>
      </c>
      <c r="V421" s="70">
        <f t="shared" si="85"/>
        <v>0</v>
      </c>
      <c r="W421" s="70">
        <f t="shared" si="86"/>
        <v>3.0000000000030003E-5</v>
      </c>
      <c r="X421" s="70">
        <f t="shared" si="87"/>
        <v>-7.0000000000902673E-5</v>
      </c>
      <c r="Y421" s="70">
        <f t="shared" si="88"/>
        <v>6.9999999999126317E-5</v>
      </c>
      <c r="Z421" s="70">
        <f t="shared" si="89"/>
        <v>6.9999999999126317E-5</v>
      </c>
      <c r="AA421" s="70">
        <f t="shared" si="90"/>
        <v>7.0000000000902673E-5</v>
      </c>
    </row>
    <row r="422" spans="1:27">
      <c r="A422" s="15" t="str">
        <f t="shared" si="82"/>
        <v>HeavyD_2011-2015_65+_Persons_Betsi Cadwaladr UHB</v>
      </c>
      <c r="B422" s="15" t="str">
        <f t="shared" si="81"/>
        <v>Betsi Cadwaladr_65+_Persons</v>
      </c>
      <c r="C422" s="15" t="s">
        <v>139</v>
      </c>
      <c r="D422" s="15" t="s">
        <v>43</v>
      </c>
      <c r="E422" s="15" t="s">
        <v>117</v>
      </c>
      <c r="F422" s="15" t="s">
        <v>40</v>
      </c>
      <c r="G422" s="63">
        <f>IFERROR(VLOOKUP($B422,'Data Heavy'!$A$6:$I$61,G$1,FALSE),IFERROR(VLOOKUP($B422,'Data Heavy'!$O$6:$W$33,G$1,FALSE),IFERROR(VLOOKUP($B422,'Data Heavy'!$AB$6:$AJ$181,G$1,FALSE),IFERROR(VLOOKUP($B422,'Data Heavy'!$AP$6:$AX$93,G$1,FALSE),IFERROR(VLOOKUP($B422,'Data Heavy'!$BC$6:$BK$13,G$1,FALSE),VLOOKUP($B422,'Data Heavy'!$BP$6:$BX$9,G$1,FALSE))))))*100</f>
        <v>3.4604500000000002</v>
      </c>
      <c r="H422" s="63">
        <f>IFERROR(VLOOKUP($B422,'Data Heavy'!$A$6:$I$61,H$1,FALSE),IFERROR(VLOOKUP($B422,'Data Heavy'!$O$6:$W$33,H$1,FALSE),IFERROR(VLOOKUP($B422,'Data Heavy'!$AB$6:$AJ$181,H$1,FALSE),IFERROR(VLOOKUP($B422,'Data Heavy'!$AP$6:$AX$93,H$1,FALSE),IFERROR(VLOOKUP($B422,'Data Heavy'!$BC$6:$BK$13,H$1,FALSE),VLOOKUP($B422,'Data Heavy'!$BP$6:$BX$9,H$1,FALSE))))))*100</f>
        <v>0.25372</v>
      </c>
      <c r="I422" s="63">
        <f>IFERROR(VLOOKUP($B422,'Data Heavy'!$A$6:$I$61,I$1,FALSE),IFERROR(VLOOKUP($B422,'Data Heavy'!$O$6:$W$33,I$1,FALSE),IFERROR(VLOOKUP($B422,'Data Heavy'!$AB$6:$AJ$181,I$1,FALSE),IFERROR(VLOOKUP($B422,'Data Heavy'!$AP$6:$AX$93,I$1,FALSE),IFERROR(VLOOKUP($B422,'Data Heavy'!$BC$6:$BK$13,I$1,FALSE),VLOOKUP($B422,'Data Heavy'!$BP$6:$BX$9,I$1,FALSE))))))*100</f>
        <v>2.9631399999999997</v>
      </c>
      <c r="J422" s="63">
        <f>IFERROR(VLOOKUP($B422,'Data Heavy'!$A$6:$I$61,J$1,FALSE),IFERROR(VLOOKUP($B422,'Data Heavy'!$O$6:$W$33,J$1,FALSE),IFERROR(VLOOKUP($B422,'Data Heavy'!$AB$6:$AJ$181,J$1,FALSE),IFERROR(VLOOKUP($B422,'Data Heavy'!$AP$6:$AX$93,J$1,FALSE),IFERROR(VLOOKUP($B422,'Data Heavy'!$BC$6:$BK$13,J$1,FALSE),VLOOKUP($B422,'Data Heavy'!$BP$6:$BX$9,J$1,FALSE))))))*100</f>
        <v>3.9577500000000003</v>
      </c>
      <c r="K422" s="63">
        <f t="shared" si="83"/>
        <v>0.49730000000000008</v>
      </c>
      <c r="L422" s="63">
        <f t="shared" si="84"/>
        <v>0.49731000000000058</v>
      </c>
      <c r="M422" s="15" t="s">
        <v>140</v>
      </c>
      <c r="O422" s="63">
        <f>'Data Heavy'!T45*100</f>
        <v>3.4604500000000002</v>
      </c>
      <c r="P422" s="63">
        <f>'Data Heavy'!U45*100</f>
        <v>0.25373000000000001</v>
      </c>
      <c r="Q422" s="63">
        <f>'Data Heavy'!V45*100</f>
        <v>2.9631500000000002</v>
      </c>
      <c r="R422" s="63">
        <f>'Data Heavy'!W45*100</f>
        <v>3.9577500000000003</v>
      </c>
      <c r="S422" s="63">
        <f t="shared" si="79"/>
        <v>0.49730000000000008</v>
      </c>
      <c r="T422" s="63">
        <f t="shared" si="80"/>
        <v>0.49730000000000008</v>
      </c>
      <c r="V422" s="70">
        <f t="shared" si="85"/>
        <v>0</v>
      </c>
      <c r="W422" s="70">
        <f t="shared" si="86"/>
        <v>-1.0000000000010001E-5</v>
      </c>
      <c r="X422" s="70">
        <f t="shared" si="87"/>
        <v>-1.0000000000509601E-5</v>
      </c>
      <c r="Y422" s="70">
        <f t="shared" si="88"/>
        <v>0</v>
      </c>
      <c r="Z422" s="70">
        <f t="shared" si="89"/>
        <v>0</v>
      </c>
      <c r="AA422" s="70">
        <f t="shared" si="90"/>
        <v>1.0000000000509601E-5</v>
      </c>
    </row>
    <row r="423" spans="1:27">
      <c r="A423" s="15" t="str">
        <f t="shared" si="82"/>
        <v>HeavyD_2011-2015_16-24_Persons_Hywel Dda UHB</v>
      </c>
      <c r="B423" s="15" t="str">
        <f t="shared" si="81"/>
        <v>Hywel Dda_16-24_Persons</v>
      </c>
      <c r="C423" s="15" t="s">
        <v>141</v>
      </c>
      <c r="D423" s="15" t="s">
        <v>48</v>
      </c>
      <c r="E423" s="15" t="s">
        <v>117</v>
      </c>
      <c r="F423" s="15" t="s">
        <v>40</v>
      </c>
      <c r="G423" s="63">
        <f>IFERROR(VLOOKUP($B423,'Data Heavy'!$A$6:$I$61,G$1,FALSE),IFERROR(VLOOKUP($B423,'Data Heavy'!$O$6:$W$33,G$1,FALSE),IFERROR(VLOOKUP($B423,'Data Heavy'!$AB$6:$AJ$181,G$1,FALSE),IFERROR(VLOOKUP($B423,'Data Heavy'!$AP$6:$AX$93,G$1,FALSE),IFERROR(VLOOKUP($B423,'Data Heavy'!$BC$6:$BK$13,G$1,FALSE),VLOOKUP($B423,'Data Heavy'!$BP$6:$BX$9,G$1,FALSE))))))*100</f>
        <v>21.195240000000002</v>
      </c>
      <c r="H423" s="63">
        <f>IFERROR(VLOOKUP($B423,'Data Heavy'!$A$6:$I$61,H$1,FALSE),IFERROR(VLOOKUP($B423,'Data Heavy'!$O$6:$W$33,H$1,FALSE),IFERROR(VLOOKUP($B423,'Data Heavy'!$AB$6:$AJ$181,H$1,FALSE),IFERROR(VLOOKUP($B423,'Data Heavy'!$AP$6:$AX$93,H$1,FALSE),IFERROR(VLOOKUP($B423,'Data Heavy'!$BC$6:$BK$13,H$1,FALSE),VLOOKUP($B423,'Data Heavy'!$BP$6:$BX$9,H$1,FALSE))))))*100</f>
        <v>1.5698099999999999</v>
      </c>
      <c r="I423" s="63">
        <f>IFERROR(VLOOKUP($B423,'Data Heavy'!$A$6:$I$61,I$1,FALSE),IFERROR(VLOOKUP($B423,'Data Heavy'!$O$6:$W$33,I$1,FALSE),IFERROR(VLOOKUP($B423,'Data Heavy'!$AB$6:$AJ$181,I$1,FALSE),IFERROR(VLOOKUP($B423,'Data Heavy'!$AP$6:$AX$93,I$1,FALSE),IFERROR(VLOOKUP($B423,'Data Heavy'!$BC$6:$BK$13,I$1,FALSE),VLOOKUP($B423,'Data Heavy'!$BP$6:$BX$9,I$1,FALSE))))))*100</f>
        <v>18.118380000000002</v>
      </c>
      <c r="J423" s="63">
        <f>IFERROR(VLOOKUP($B423,'Data Heavy'!$A$6:$I$61,J$1,FALSE),IFERROR(VLOOKUP($B423,'Data Heavy'!$O$6:$W$33,J$1,FALSE),IFERROR(VLOOKUP($B423,'Data Heavy'!$AB$6:$AJ$181,J$1,FALSE),IFERROR(VLOOKUP($B423,'Data Heavy'!$AP$6:$AX$93,J$1,FALSE),IFERROR(VLOOKUP($B423,'Data Heavy'!$BC$6:$BK$13,J$1,FALSE),VLOOKUP($B423,'Data Heavy'!$BP$6:$BX$9,J$1,FALSE))))))*100</f>
        <v>24.272099999999998</v>
      </c>
      <c r="K423" s="63">
        <f t="shared" si="83"/>
        <v>3.0768599999999964</v>
      </c>
      <c r="L423" s="63">
        <f t="shared" si="84"/>
        <v>3.0768599999999999</v>
      </c>
      <c r="M423" s="15" t="s">
        <v>140</v>
      </c>
      <c r="O423" s="63">
        <f>'Data Heavy'!T46*100</f>
        <v>21.195240000000002</v>
      </c>
      <c r="P423" s="63">
        <f>'Data Heavy'!U46*100</f>
        <v>1.57026</v>
      </c>
      <c r="Q423" s="63">
        <f>'Data Heavy'!V46*100</f>
        <v>18.117530000000002</v>
      </c>
      <c r="R423" s="63">
        <f>'Data Heavy'!W46*100</f>
        <v>24.272959999999998</v>
      </c>
      <c r="S423" s="63">
        <f t="shared" si="79"/>
        <v>3.0777199999999958</v>
      </c>
      <c r="T423" s="63">
        <f t="shared" si="80"/>
        <v>3.0777099999999997</v>
      </c>
      <c r="V423" s="70">
        <f t="shared" si="85"/>
        <v>0</v>
      </c>
      <c r="W423" s="70">
        <f t="shared" si="86"/>
        <v>-4.5000000000006146E-4</v>
      </c>
      <c r="X423" s="70">
        <f t="shared" si="87"/>
        <v>8.4999999999979536E-4</v>
      </c>
      <c r="Y423" s="70">
        <f t="shared" si="88"/>
        <v>-8.5999999999941679E-4</v>
      </c>
      <c r="Z423" s="70">
        <f t="shared" si="89"/>
        <v>-8.5999999999941679E-4</v>
      </c>
      <c r="AA423" s="70">
        <f t="shared" si="90"/>
        <v>-8.4999999999979536E-4</v>
      </c>
    </row>
    <row r="424" spans="1:27">
      <c r="A424" s="15" t="str">
        <f t="shared" si="82"/>
        <v>HeavyD_2011-2015_25-44_Persons_Hywel Dda UHB</v>
      </c>
      <c r="B424" s="15" t="str">
        <f t="shared" si="81"/>
        <v>Hywel Dda_25-44_Persons</v>
      </c>
      <c r="C424" s="15" t="s">
        <v>141</v>
      </c>
      <c r="D424" s="15" t="s">
        <v>49</v>
      </c>
      <c r="E424" s="15" t="s">
        <v>117</v>
      </c>
      <c r="F424" s="15" t="s">
        <v>40</v>
      </c>
      <c r="G424" s="63">
        <f>IFERROR(VLOOKUP($B424,'Data Heavy'!$A$6:$I$61,G$1,FALSE),IFERROR(VLOOKUP($B424,'Data Heavy'!$O$6:$W$33,G$1,FALSE),IFERROR(VLOOKUP($B424,'Data Heavy'!$AB$6:$AJ$181,G$1,FALSE),IFERROR(VLOOKUP($B424,'Data Heavy'!$AP$6:$AX$93,G$1,FALSE),IFERROR(VLOOKUP($B424,'Data Heavy'!$BC$6:$BK$13,G$1,FALSE),VLOOKUP($B424,'Data Heavy'!$BP$6:$BX$9,G$1,FALSE))))))*100</f>
        <v>16.486890000000002</v>
      </c>
      <c r="H424" s="63">
        <f>IFERROR(VLOOKUP($B424,'Data Heavy'!$A$6:$I$61,H$1,FALSE),IFERROR(VLOOKUP($B424,'Data Heavy'!$O$6:$W$33,H$1,FALSE),IFERROR(VLOOKUP($B424,'Data Heavy'!$AB$6:$AJ$181,H$1,FALSE),IFERROR(VLOOKUP($B424,'Data Heavy'!$AP$6:$AX$93,H$1,FALSE),IFERROR(VLOOKUP($B424,'Data Heavy'!$BC$6:$BK$13,H$1,FALSE),VLOOKUP($B424,'Data Heavy'!$BP$6:$BX$9,H$1,FALSE))))))*100</f>
        <v>0.95311000000000012</v>
      </c>
      <c r="I424" s="63">
        <f>IFERROR(VLOOKUP($B424,'Data Heavy'!$A$6:$I$61,I$1,FALSE),IFERROR(VLOOKUP($B424,'Data Heavy'!$O$6:$W$33,I$1,FALSE),IFERROR(VLOOKUP($B424,'Data Heavy'!$AB$6:$AJ$181,I$1,FALSE),IFERROR(VLOOKUP($B424,'Data Heavy'!$AP$6:$AX$93,I$1,FALSE),IFERROR(VLOOKUP($B424,'Data Heavy'!$BC$6:$BK$13,I$1,FALSE),VLOOKUP($B424,'Data Heavy'!$BP$6:$BX$9,I$1,FALSE))))))*100</f>
        <v>14.618780000000001</v>
      </c>
      <c r="J424" s="63">
        <f>IFERROR(VLOOKUP($B424,'Data Heavy'!$A$6:$I$61,J$1,FALSE),IFERROR(VLOOKUP($B424,'Data Heavy'!$O$6:$W$33,J$1,FALSE),IFERROR(VLOOKUP($B424,'Data Heavy'!$AB$6:$AJ$181,J$1,FALSE),IFERROR(VLOOKUP($B424,'Data Heavy'!$AP$6:$AX$93,J$1,FALSE),IFERROR(VLOOKUP($B424,'Data Heavy'!$BC$6:$BK$13,J$1,FALSE),VLOOKUP($B424,'Data Heavy'!$BP$6:$BX$9,J$1,FALSE))))))*100</f>
        <v>18.35501</v>
      </c>
      <c r="K424" s="63">
        <f t="shared" si="83"/>
        <v>1.8681199999999976</v>
      </c>
      <c r="L424" s="63">
        <f t="shared" si="84"/>
        <v>1.8681100000000015</v>
      </c>
      <c r="M424" s="15" t="s">
        <v>140</v>
      </c>
      <c r="O424" s="63">
        <f>'Data Heavy'!T47*100</f>
        <v>16.486890000000002</v>
      </c>
      <c r="P424" s="63">
        <f>'Data Heavy'!U47*100</f>
        <v>0.95304</v>
      </c>
      <c r="Q424" s="63">
        <f>'Data Heavy'!V47*100</f>
        <v>14.618929999999999</v>
      </c>
      <c r="R424" s="63">
        <f>'Data Heavy'!W47*100</f>
        <v>18.354849999999999</v>
      </c>
      <c r="S424" s="63">
        <f t="shared" si="79"/>
        <v>1.8679599999999965</v>
      </c>
      <c r="T424" s="63">
        <f t="shared" si="80"/>
        <v>1.8679600000000036</v>
      </c>
      <c r="V424" s="70">
        <f t="shared" si="85"/>
        <v>0</v>
      </c>
      <c r="W424" s="70">
        <f t="shared" si="86"/>
        <v>7.0000000000125517E-5</v>
      </c>
      <c r="X424" s="70">
        <f t="shared" si="87"/>
        <v>-1.4999999999787406E-4</v>
      </c>
      <c r="Y424" s="70">
        <f t="shared" si="88"/>
        <v>1.6000000000104819E-4</v>
      </c>
      <c r="Z424" s="70">
        <f t="shared" si="89"/>
        <v>1.6000000000104819E-4</v>
      </c>
      <c r="AA424" s="70">
        <f t="shared" si="90"/>
        <v>1.4999999999787406E-4</v>
      </c>
    </row>
    <row r="425" spans="1:27">
      <c r="A425" s="15" t="str">
        <f t="shared" si="82"/>
        <v>HeavyD_2011-2015_45-64_Persons_Hywel Dda UHB</v>
      </c>
      <c r="B425" s="15" t="str">
        <f t="shared" si="81"/>
        <v>Hywel Dda_45-64_Persons</v>
      </c>
      <c r="C425" s="15" t="s">
        <v>141</v>
      </c>
      <c r="D425" s="15" t="s">
        <v>50</v>
      </c>
      <c r="E425" s="15" t="s">
        <v>117</v>
      </c>
      <c r="F425" s="15" t="s">
        <v>40</v>
      </c>
      <c r="G425" s="63">
        <f>IFERROR(VLOOKUP($B425,'Data Heavy'!$A$6:$I$61,G$1,FALSE),IFERROR(VLOOKUP($B425,'Data Heavy'!$O$6:$W$33,G$1,FALSE),IFERROR(VLOOKUP($B425,'Data Heavy'!$AB$6:$AJ$181,G$1,FALSE),IFERROR(VLOOKUP($B425,'Data Heavy'!$AP$6:$AX$93,G$1,FALSE),IFERROR(VLOOKUP($B425,'Data Heavy'!$BC$6:$BK$13,G$1,FALSE),VLOOKUP($B425,'Data Heavy'!$BP$6:$BX$9,G$1,FALSE))))))*100</f>
        <v>11.63279</v>
      </c>
      <c r="H425" s="63">
        <f>IFERROR(VLOOKUP($B425,'Data Heavy'!$A$6:$I$61,H$1,FALSE),IFERROR(VLOOKUP($B425,'Data Heavy'!$O$6:$W$33,H$1,FALSE),IFERROR(VLOOKUP($B425,'Data Heavy'!$AB$6:$AJ$181,H$1,FALSE),IFERROR(VLOOKUP($B425,'Data Heavy'!$AP$6:$AX$93,H$1,FALSE),IFERROR(VLOOKUP($B425,'Data Heavy'!$BC$6:$BK$13,H$1,FALSE),VLOOKUP($B425,'Data Heavy'!$BP$6:$BX$9,H$1,FALSE))))))*100</f>
        <v>0.65956000000000004</v>
      </c>
      <c r="I425" s="63">
        <f>IFERROR(VLOOKUP($B425,'Data Heavy'!$A$6:$I$61,I$1,FALSE),IFERROR(VLOOKUP($B425,'Data Heavy'!$O$6:$W$33,I$1,FALSE),IFERROR(VLOOKUP($B425,'Data Heavy'!$AB$6:$AJ$181,I$1,FALSE),IFERROR(VLOOKUP($B425,'Data Heavy'!$AP$6:$AX$93,I$1,FALSE),IFERROR(VLOOKUP($B425,'Data Heavy'!$BC$6:$BK$13,I$1,FALSE),VLOOKUP($B425,'Data Heavy'!$BP$6:$BX$9,I$1,FALSE))))))*100</f>
        <v>10.340050000000002</v>
      </c>
      <c r="J425" s="63">
        <f>IFERROR(VLOOKUP($B425,'Data Heavy'!$A$6:$I$61,J$1,FALSE),IFERROR(VLOOKUP($B425,'Data Heavy'!$O$6:$W$33,J$1,FALSE),IFERROR(VLOOKUP($B425,'Data Heavy'!$AB$6:$AJ$181,J$1,FALSE),IFERROR(VLOOKUP($B425,'Data Heavy'!$AP$6:$AX$93,J$1,FALSE),IFERROR(VLOOKUP($B425,'Data Heavy'!$BC$6:$BK$13,J$1,FALSE),VLOOKUP($B425,'Data Heavy'!$BP$6:$BX$9,J$1,FALSE))))))*100</f>
        <v>12.925529999999998</v>
      </c>
      <c r="K425" s="63">
        <f t="shared" si="83"/>
        <v>1.2927399999999984</v>
      </c>
      <c r="L425" s="63">
        <f t="shared" si="84"/>
        <v>1.2927399999999984</v>
      </c>
      <c r="M425" s="15" t="s">
        <v>140</v>
      </c>
      <c r="O425" s="63">
        <f>'Data Heavy'!T48*100</f>
        <v>11.63279</v>
      </c>
      <c r="P425" s="63">
        <f>'Data Heavy'!U48*100</f>
        <v>0.65966000000000002</v>
      </c>
      <c r="Q425" s="63">
        <f>'Data Heavy'!V48*100</f>
        <v>10.33986</v>
      </c>
      <c r="R425" s="63">
        <f>'Data Heavy'!W48*100</f>
        <v>12.925719999999998</v>
      </c>
      <c r="S425" s="63">
        <f t="shared" si="79"/>
        <v>1.2929299999999984</v>
      </c>
      <c r="T425" s="63">
        <f t="shared" si="80"/>
        <v>1.2929300000000001</v>
      </c>
      <c r="V425" s="70">
        <f t="shared" si="85"/>
        <v>0</v>
      </c>
      <c r="W425" s="70">
        <f t="shared" si="86"/>
        <v>-9.9999999999988987E-5</v>
      </c>
      <c r="X425" s="70">
        <f t="shared" si="87"/>
        <v>1.9000000000168882E-4</v>
      </c>
      <c r="Y425" s="70">
        <f t="shared" si="88"/>
        <v>-1.8999999999991246E-4</v>
      </c>
      <c r="Z425" s="70">
        <f t="shared" si="89"/>
        <v>-1.8999999999991246E-4</v>
      </c>
      <c r="AA425" s="70">
        <f t="shared" si="90"/>
        <v>-1.9000000000168882E-4</v>
      </c>
    </row>
    <row r="426" spans="1:27">
      <c r="A426" s="15" t="str">
        <f t="shared" si="82"/>
        <v>HeavyD_2011-2015_65+_Persons_Hywel Dda UHB</v>
      </c>
      <c r="B426" s="15" t="str">
        <f t="shared" si="81"/>
        <v>Hywel Dda_65+_Persons</v>
      </c>
      <c r="C426" s="15" t="s">
        <v>141</v>
      </c>
      <c r="D426" s="15" t="s">
        <v>43</v>
      </c>
      <c r="E426" s="15" t="s">
        <v>117</v>
      </c>
      <c r="F426" s="15" t="s">
        <v>40</v>
      </c>
      <c r="G426" s="63">
        <f>IFERROR(VLOOKUP($B426,'Data Heavy'!$A$6:$I$61,G$1,FALSE),IFERROR(VLOOKUP($B426,'Data Heavy'!$O$6:$W$33,G$1,FALSE),IFERROR(VLOOKUP($B426,'Data Heavy'!$AB$6:$AJ$181,G$1,FALSE),IFERROR(VLOOKUP($B426,'Data Heavy'!$AP$6:$AX$93,G$1,FALSE),IFERROR(VLOOKUP($B426,'Data Heavy'!$BC$6:$BK$13,G$1,FALSE),VLOOKUP($B426,'Data Heavy'!$BP$6:$BX$9,G$1,FALSE))))))*100</f>
        <v>2.7248000000000001</v>
      </c>
      <c r="H426" s="63">
        <f>IFERROR(VLOOKUP($B426,'Data Heavy'!$A$6:$I$61,H$1,FALSE),IFERROR(VLOOKUP($B426,'Data Heavy'!$O$6:$W$33,H$1,FALSE),IFERROR(VLOOKUP($B426,'Data Heavy'!$AB$6:$AJ$181,H$1,FALSE),IFERROR(VLOOKUP($B426,'Data Heavy'!$AP$6:$AX$93,H$1,FALSE),IFERROR(VLOOKUP($B426,'Data Heavy'!$BC$6:$BK$13,H$1,FALSE),VLOOKUP($B426,'Data Heavy'!$BP$6:$BX$9,H$1,FALSE))))))*100</f>
        <v>0.33546000000000004</v>
      </c>
      <c r="I426" s="63">
        <f>IFERROR(VLOOKUP($B426,'Data Heavy'!$A$6:$I$61,I$1,FALSE),IFERROR(VLOOKUP($B426,'Data Heavy'!$O$6:$W$33,I$1,FALSE),IFERROR(VLOOKUP($B426,'Data Heavy'!$AB$6:$AJ$181,I$1,FALSE),IFERROR(VLOOKUP($B426,'Data Heavy'!$AP$6:$AX$93,I$1,FALSE),IFERROR(VLOOKUP($B426,'Data Heavy'!$BC$6:$BK$13,I$1,FALSE),VLOOKUP($B426,'Data Heavy'!$BP$6:$BX$9,I$1,FALSE))))))*100</f>
        <v>2.0672999999999999</v>
      </c>
      <c r="J426" s="63">
        <f>IFERROR(VLOOKUP($B426,'Data Heavy'!$A$6:$I$61,J$1,FALSE),IFERROR(VLOOKUP($B426,'Data Heavy'!$O$6:$W$33,J$1,FALSE),IFERROR(VLOOKUP($B426,'Data Heavy'!$AB$6:$AJ$181,J$1,FALSE),IFERROR(VLOOKUP($B426,'Data Heavy'!$AP$6:$AX$93,J$1,FALSE),IFERROR(VLOOKUP($B426,'Data Heavy'!$BC$6:$BK$13,J$1,FALSE),VLOOKUP($B426,'Data Heavy'!$BP$6:$BX$9,J$1,FALSE))))))*100</f>
        <v>3.3822999999999999</v>
      </c>
      <c r="K426" s="63">
        <f t="shared" si="83"/>
        <v>0.65749999999999975</v>
      </c>
      <c r="L426" s="63">
        <f t="shared" si="84"/>
        <v>0.6575000000000002</v>
      </c>
      <c r="M426" s="15" t="s">
        <v>140</v>
      </c>
      <c r="O426" s="63">
        <f>'Data Heavy'!T49*100</f>
        <v>2.7248000000000001</v>
      </c>
      <c r="P426" s="63">
        <f>'Data Heavy'!U49*100</f>
        <v>0.33542</v>
      </c>
      <c r="Q426" s="63">
        <f>'Data Heavy'!V49*100</f>
        <v>2.0673699999999999</v>
      </c>
      <c r="R426" s="63">
        <f>'Data Heavy'!W49*100</f>
        <v>3.3822199999999998</v>
      </c>
      <c r="S426" s="63">
        <f t="shared" si="79"/>
        <v>0.65741999999999967</v>
      </c>
      <c r="T426" s="63">
        <f t="shared" si="80"/>
        <v>0.65743000000000018</v>
      </c>
      <c r="V426" s="70">
        <f t="shared" si="85"/>
        <v>0</v>
      </c>
      <c r="W426" s="70">
        <f t="shared" si="86"/>
        <v>4.0000000000040004E-5</v>
      </c>
      <c r="X426" s="70">
        <f t="shared" si="87"/>
        <v>-7.0000000000014495E-5</v>
      </c>
      <c r="Y426" s="70">
        <f t="shared" si="88"/>
        <v>8.0000000000080007E-5</v>
      </c>
      <c r="Z426" s="70">
        <f t="shared" si="89"/>
        <v>8.0000000000080007E-5</v>
      </c>
      <c r="AA426" s="70">
        <f t="shared" si="90"/>
        <v>7.0000000000014495E-5</v>
      </c>
    </row>
    <row r="427" spans="1:27">
      <c r="A427" s="15" t="str">
        <f t="shared" si="82"/>
        <v>HeavyD_2011-2015_16-24_Persons_Powys THB</v>
      </c>
      <c r="B427" s="15" t="str">
        <f t="shared" si="81"/>
        <v>Powys_16-24_Persons</v>
      </c>
      <c r="C427" s="15" t="s">
        <v>118</v>
      </c>
      <c r="D427" s="15" t="s">
        <v>48</v>
      </c>
      <c r="E427" s="15" t="s">
        <v>117</v>
      </c>
      <c r="F427" s="15" t="s">
        <v>40</v>
      </c>
      <c r="G427" s="63">
        <f>IFERROR(VLOOKUP($B427,'Data Heavy'!$A$6:$I$61,G$1,FALSE),IFERROR(VLOOKUP($B427,'Data Heavy'!$O$6:$W$33,G$1,FALSE),IFERROR(VLOOKUP($B427,'Data Heavy'!$AB$6:$AJ$181,G$1,FALSE),IFERROR(VLOOKUP($B427,'Data Heavy'!$AP$6:$AX$93,G$1,FALSE),IFERROR(VLOOKUP($B427,'Data Heavy'!$BC$6:$BK$13,G$1,FALSE),VLOOKUP($B427,'Data Heavy'!$BP$6:$BX$9,G$1,FALSE))))))*100</f>
        <v>17.552699999999998</v>
      </c>
      <c r="H427" s="63">
        <f>IFERROR(VLOOKUP($B427,'Data Heavy'!$A$6:$I$61,H$1,FALSE),IFERROR(VLOOKUP($B427,'Data Heavy'!$O$6:$W$33,H$1,FALSE),IFERROR(VLOOKUP($B427,'Data Heavy'!$AB$6:$AJ$181,H$1,FALSE),IFERROR(VLOOKUP($B427,'Data Heavy'!$AP$6:$AX$93,H$1,FALSE),IFERROR(VLOOKUP($B427,'Data Heavy'!$BC$6:$BK$13,H$1,FALSE),VLOOKUP($B427,'Data Heavy'!$BP$6:$BX$9,H$1,FALSE))))))*100</f>
        <v>2.31128</v>
      </c>
      <c r="I427" s="63">
        <f>IFERROR(VLOOKUP($B427,'Data Heavy'!$A$6:$I$61,I$1,FALSE),IFERROR(VLOOKUP($B427,'Data Heavy'!$O$6:$W$33,I$1,FALSE),IFERROR(VLOOKUP($B427,'Data Heavy'!$AB$6:$AJ$181,I$1,FALSE),IFERROR(VLOOKUP($B427,'Data Heavy'!$AP$6:$AX$93,I$1,FALSE),IFERROR(VLOOKUP($B427,'Data Heavy'!$BC$6:$BK$13,I$1,FALSE),VLOOKUP($B427,'Data Heavy'!$BP$6:$BX$9,I$1,FALSE))))))*100</f>
        <v>13.02253</v>
      </c>
      <c r="J427" s="63">
        <f>IFERROR(VLOOKUP($B427,'Data Heavy'!$A$6:$I$61,J$1,FALSE),IFERROR(VLOOKUP($B427,'Data Heavy'!$O$6:$W$33,J$1,FALSE),IFERROR(VLOOKUP($B427,'Data Heavy'!$AB$6:$AJ$181,J$1,FALSE),IFERROR(VLOOKUP($B427,'Data Heavy'!$AP$6:$AX$93,J$1,FALSE),IFERROR(VLOOKUP($B427,'Data Heavy'!$BC$6:$BK$13,J$1,FALSE),VLOOKUP($B427,'Data Heavy'!$BP$6:$BX$9,J$1,FALSE))))))*100</f>
        <v>22.08286</v>
      </c>
      <c r="K427" s="63">
        <f t="shared" si="83"/>
        <v>4.5301600000000022</v>
      </c>
      <c r="L427" s="63">
        <f t="shared" si="84"/>
        <v>4.5301699999999983</v>
      </c>
      <c r="M427" s="15" t="s">
        <v>142</v>
      </c>
      <c r="O427" s="63">
        <f>'Data Heavy'!T50*100</f>
        <v>17.552699999999998</v>
      </c>
      <c r="P427" s="63">
        <f>'Data Heavy'!U50*100</f>
        <v>2.31107</v>
      </c>
      <c r="Q427" s="63">
        <f>'Data Heavy'!V50*100</f>
        <v>13.023009999999999</v>
      </c>
      <c r="R427" s="63">
        <f>'Data Heavy'!W50*100</f>
        <v>22.08239</v>
      </c>
      <c r="S427" s="63">
        <f t="shared" ref="S427:S490" si="91">R427-O427</f>
        <v>4.5296900000000022</v>
      </c>
      <c r="T427" s="63">
        <f t="shared" ref="T427:T490" si="92">O427-Q427</f>
        <v>4.5296899999999987</v>
      </c>
      <c r="V427" s="70">
        <f t="shared" si="85"/>
        <v>0</v>
      </c>
      <c r="W427" s="70">
        <f t="shared" si="86"/>
        <v>2.1000000000004349E-4</v>
      </c>
      <c r="X427" s="70">
        <f t="shared" si="87"/>
        <v>-4.7999999999959186E-4</v>
      </c>
      <c r="Y427" s="70">
        <f t="shared" si="88"/>
        <v>4.6999999999997044E-4</v>
      </c>
      <c r="Z427" s="70">
        <f t="shared" si="89"/>
        <v>4.6999999999997044E-4</v>
      </c>
      <c r="AA427" s="70">
        <f t="shared" si="90"/>
        <v>4.7999999999959186E-4</v>
      </c>
    </row>
    <row r="428" spans="1:27">
      <c r="A428" s="15" t="str">
        <f t="shared" si="82"/>
        <v>HeavyD_2011-2015_25-44_Persons_Powys THB</v>
      </c>
      <c r="B428" s="15" t="str">
        <f t="shared" ref="B428:B491" si="93">C428&amp;"_"&amp;D428&amp;"_"&amp;E428</f>
        <v>Powys_25-44_Persons</v>
      </c>
      <c r="C428" s="15" t="s">
        <v>118</v>
      </c>
      <c r="D428" s="15" t="s">
        <v>49</v>
      </c>
      <c r="E428" s="15" t="s">
        <v>117</v>
      </c>
      <c r="F428" s="15" t="s">
        <v>40</v>
      </c>
      <c r="G428" s="63">
        <f>IFERROR(VLOOKUP($B428,'Data Heavy'!$A$6:$I$61,G$1,FALSE),IFERROR(VLOOKUP($B428,'Data Heavy'!$O$6:$W$33,G$1,FALSE),IFERROR(VLOOKUP($B428,'Data Heavy'!$AB$6:$AJ$181,G$1,FALSE),IFERROR(VLOOKUP($B428,'Data Heavy'!$AP$6:$AX$93,G$1,FALSE),IFERROR(VLOOKUP($B428,'Data Heavy'!$BC$6:$BK$13,G$1,FALSE),VLOOKUP($B428,'Data Heavy'!$BP$6:$BX$9,G$1,FALSE))))))*100</f>
        <v>19.540040000000001</v>
      </c>
      <c r="H428" s="63">
        <f>IFERROR(VLOOKUP($B428,'Data Heavy'!$A$6:$I$61,H$1,FALSE),IFERROR(VLOOKUP($B428,'Data Heavy'!$O$6:$W$33,H$1,FALSE),IFERROR(VLOOKUP($B428,'Data Heavy'!$AB$6:$AJ$181,H$1,FALSE),IFERROR(VLOOKUP($B428,'Data Heavy'!$AP$6:$AX$93,H$1,FALSE),IFERROR(VLOOKUP($B428,'Data Heavy'!$BC$6:$BK$13,H$1,FALSE),VLOOKUP($B428,'Data Heavy'!$BP$6:$BX$9,H$1,FALSE))))))*100</f>
        <v>1.6834499999999999</v>
      </c>
      <c r="I428" s="63">
        <f>IFERROR(VLOOKUP($B428,'Data Heavy'!$A$6:$I$61,I$1,FALSE),IFERROR(VLOOKUP($B428,'Data Heavy'!$O$6:$W$33,I$1,FALSE),IFERROR(VLOOKUP($B428,'Data Heavy'!$AB$6:$AJ$181,I$1,FALSE),IFERROR(VLOOKUP($B428,'Data Heavy'!$AP$6:$AX$93,I$1,FALSE),IFERROR(VLOOKUP($B428,'Data Heavy'!$BC$6:$BK$13,I$1,FALSE),VLOOKUP($B428,'Data Heavy'!$BP$6:$BX$9,I$1,FALSE))))))*100</f>
        <v>16.24044</v>
      </c>
      <c r="J428" s="63">
        <f>IFERROR(VLOOKUP($B428,'Data Heavy'!$A$6:$I$61,J$1,FALSE),IFERROR(VLOOKUP($B428,'Data Heavy'!$O$6:$W$33,J$1,FALSE),IFERROR(VLOOKUP($B428,'Data Heavy'!$AB$6:$AJ$181,J$1,FALSE),IFERROR(VLOOKUP($B428,'Data Heavy'!$AP$6:$AX$93,J$1,FALSE),IFERROR(VLOOKUP($B428,'Data Heavy'!$BC$6:$BK$13,J$1,FALSE),VLOOKUP($B428,'Data Heavy'!$BP$6:$BX$9,J$1,FALSE))))))*100</f>
        <v>22.83963</v>
      </c>
      <c r="K428" s="63">
        <f t="shared" si="83"/>
        <v>3.2995899999999985</v>
      </c>
      <c r="L428" s="63">
        <f t="shared" si="84"/>
        <v>3.2996000000000016</v>
      </c>
      <c r="M428" s="15" t="s">
        <v>142</v>
      </c>
      <c r="O428" s="63">
        <f>'Data Heavy'!T51*100</f>
        <v>19.540040000000001</v>
      </c>
      <c r="P428" s="63">
        <f>'Data Heavy'!U51*100</f>
        <v>1.6832900000000002</v>
      </c>
      <c r="Q428" s="63">
        <f>'Data Heavy'!V51*100</f>
        <v>16.240790000000001</v>
      </c>
      <c r="R428" s="63">
        <f>'Data Heavy'!W51*100</f>
        <v>22.839280000000002</v>
      </c>
      <c r="S428" s="63">
        <f t="shared" si="91"/>
        <v>3.2992400000000011</v>
      </c>
      <c r="T428" s="63">
        <f t="shared" si="92"/>
        <v>3.2992500000000007</v>
      </c>
      <c r="V428" s="70">
        <f t="shared" si="85"/>
        <v>0</v>
      </c>
      <c r="W428" s="70">
        <f t="shared" si="86"/>
        <v>1.5999999999971593E-4</v>
      </c>
      <c r="X428" s="70">
        <f t="shared" si="87"/>
        <v>-3.5000000000096065E-4</v>
      </c>
      <c r="Y428" s="70">
        <f t="shared" si="88"/>
        <v>3.4999999999740794E-4</v>
      </c>
      <c r="Z428" s="70">
        <f t="shared" si="89"/>
        <v>3.4999999999740794E-4</v>
      </c>
      <c r="AA428" s="70">
        <f t="shared" si="90"/>
        <v>3.5000000000096065E-4</v>
      </c>
    </row>
    <row r="429" spans="1:27">
      <c r="A429" s="15" t="str">
        <f t="shared" si="82"/>
        <v>HeavyD_2011-2015_45-64_Persons_Powys THB</v>
      </c>
      <c r="B429" s="15" t="str">
        <f t="shared" si="93"/>
        <v>Powys_45-64_Persons</v>
      </c>
      <c r="C429" s="15" t="s">
        <v>118</v>
      </c>
      <c r="D429" s="15" t="s">
        <v>50</v>
      </c>
      <c r="E429" s="15" t="s">
        <v>117</v>
      </c>
      <c r="F429" s="15" t="s">
        <v>40</v>
      </c>
      <c r="G429" s="63">
        <f>IFERROR(VLOOKUP($B429,'Data Heavy'!$A$6:$I$61,G$1,FALSE),IFERROR(VLOOKUP($B429,'Data Heavy'!$O$6:$W$33,G$1,FALSE),IFERROR(VLOOKUP($B429,'Data Heavy'!$AB$6:$AJ$181,G$1,FALSE),IFERROR(VLOOKUP($B429,'Data Heavy'!$AP$6:$AX$93,G$1,FALSE),IFERROR(VLOOKUP($B429,'Data Heavy'!$BC$6:$BK$13,G$1,FALSE),VLOOKUP($B429,'Data Heavy'!$BP$6:$BX$9,G$1,FALSE))))))*100</f>
        <v>10.48353</v>
      </c>
      <c r="H429" s="63">
        <f>IFERROR(VLOOKUP($B429,'Data Heavy'!$A$6:$I$61,H$1,FALSE),IFERROR(VLOOKUP($B429,'Data Heavy'!$O$6:$W$33,H$1,FALSE),IFERROR(VLOOKUP($B429,'Data Heavy'!$AB$6:$AJ$181,H$1,FALSE),IFERROR(VLOOKUP($B429,'Data Heavy'!$AP$6:$AX$93,H$1,FALSE),IFERROR(VLOOKUP($B429,'Data Heavy'!$BC$6:$BK$13,H$1,FALSE),VLOOKUP($B429,'Data Heavy'!$BP$6:$BX$9,H$1,FALSE))))))*100</f>
        <v>0.98138999999999998</v>
      </c>
      <c r="I429" s="63">
        <f>IFERROR(VLOOKUP($B429,'Data Heavy'!$A$6:$I$61,I$1,FALSE),IFERROR(VLOOKUP($B429,'Data Heavy'!$O$6:$W$33,I$1,FALSE),IFERROR(VLOOKUP($B429,'Data Heavy'!$AB$6:$AJ$181,I$1,FALSE),IFERROR(VLOOKUP($B429,'Data Heavy'!$AP$6:$AX$93,I$1,FALSE),IFERROR(VLOOKUP($B429,'Data Heavy'!$BC$6:$BK$13,I$1,FALSE),VLOOKUP($B429,'Data Heavy'!$BP$6:$BX$9,I$1,FALSE))))))*100</f>
        <v>8.5599900000000009</v>
      </c>
      <c r="J429" s="63">
        <f>IFERROR(VLOOKUP($B429,'Data Heavy'!$A$6:$I$61,J$1,FALSE),IFERROR(VLOOKUP($B429,'Data Heavy'!$O$6:$W$33,J$1,FALSE),IFERROR(VLOOKUP($B429,'Data Heavy'!$AB$6:$AJ$181,J$1,FALSE),IFERROR(VLOOKUP($B429,'Data Heavy'!$AP$6:$AX$93,J$1,FALSE),IFERROR(VLOOKUP($B429,'Data Heavy'!$BC$6:$BK$13,J$1,FALSE),VLOOKUP($B429,'Data Heavy'!$BP$6:$BX$9,J$1,FALSE))))))*100</f>
        <v>12.407079999999999</v>
      </c>
      <c r="K429" s="63">
        <f t="shared" si="83"/>
        <v>1.9235499999999988</v>
      </c>
      <c r="L429" s="63">
        <f t="shared" si="84"/>
        <v>1.9235399999999991</v>
      </c>
      <c r="M429" s="15" t="s">
        <v>142</v>
      </c>
      <c r="O429" s="63">
        <f>'Data Heavy'!T52*100</f>
        <v>10.48353</v>
      </c>
      <c r="P429" s="63">
        <f>'Data Heavy'!U52*100</f>
        <v>0.98130000000000006</v>
      </c>
      <c r="Q429" s="63">
        <f>'Data Heavy'!V52*100</f>
        <v>8.5601899999999986</v>
      </c>
      <c r="R429" s="63">
        <f>'Data Heavy'!W52*100</f>
        <v>12.406880000000001</v>
      </c>
      <c r="S429" s="63">
        <f t="shared" si="91"/>
        <v>1.923350000000001</v>
      </c>
      <c r="T429" s="63">
        <f t="shared" si="92"/>
        <v>1.9233400000000014</v>
      </c>
      <c r="V429" s="70">
        <f t="shared" si="85"/>
        <v>0</v>
      </c>
      <c r="W429" s="70">
        <f t="shared" si="86"/>
        <v>8.9999999999923475E-5</v>
      </c>
      <c r="X429" s="70">
        <f t="shared" si="87"/>
        <v>-1.9999999999775753E-4</v>
      </c>
      <c r="Y429" s="70">
        <f t="shared" si="88"/>
        <v>1.9999999999775753E-4</v>
      </c>
      <c r="Z429" s="70">
        <f t="shared" si="89"/>
        <v>1.9999999999775753E-4</v>
      </c>
      <c r="AA429" s="70">
        <f t="shared" si="90"/>
        <v>1.9999999999775753E-4</v>
      </c>
    </row>
    <row r="430" spans="1:27">
      <c r="A430" s="15" t="str">
        <f t="shared" si="82"/>
        <v>HeavyD_2011-2015_65+_Persons_Powys THB</v>
      </c>
      <c r="B430" s="15" t="str">
        <f t="shared" si="93"/>
        <v>Powys_65+_Persons</v>
      </c>
      <c r="C430" s="15" t="s">
        <v>118</v>
      </c>
      <c r="D430" s="15" t="s">
        <v>43</v>
      </c>
      <c r="E430" s="15" t="s">
        <v>117</v>
      </c>
      <c r="F430" s="15" t="s">
        <v>40</v>
      </c>
      <c r="G430" s="63">
        <f>IFERROR(VLOOKUP($B430,'Data Heavy'!$A$6:$I$61,G$1,FALSE),IFERROR(VLOOKUP($B430,'Data Heavy'!$O$6:$W$33,G$1,FALSE),IFERROR(VLOOKUP($B430,'Data Heavy'!$AB$6:$AJ$181,G$1,FALSE),IFERROR(VLOOKUP($B430,'Data Heavy'!$AP$6:$AX$93,G$1,FALSE),IFERROR(VLOOKUP($B430,'Data Heavy'!$BC$6:$BK$13,G$1,FALSE),VLOOKUP($B430,'Data Heavy'!$BP$6:$BX$9,G$1,FALSE))))))*100</f>
        <v>4.0639500000000002</v>
      </c>
      <c r="H430" s="63">
        <f>IFERROR(VLOOKUP($B430,'Data Heavy'!$A$6:$I$61,H$1,FALSE),IFERROR(VLOOKUP($B430,'Data Heavy'!$O$6:$W$33,H$1,FALSE),IFERROR(VLOOKUP($B430,'Data Heavy'!$AB$6:$AJ$181,H$1,FALSE),IFERROR(VLOOKUP($B430,'Data Heavy'!$AP$6:$AX$93,H$1,FALSE),IFERROR(VLOOKUP($B430,'Data Heavy'!$BC$6:$BK$13,H$1,FALSE),VLOOKUP($B430,'Data Heavy'!$BP$6:$BX$9,H$1,FALSE))))))*100</f>
        <v>0.67203000000000002</v>
      </c>
      <c r="I430" s="63">
        <f>IFERROR(VLOOKUP($B430,'Data Heavy'!$A$6:$I$61,I$1,FALSE),IFERROR(VLOOKUP($B430,'Data Heavy'!$O$6:$W$33,I$1,FALSE),IFERROR(VLOOKUP($B430,'Data Heavy'!$AB$6:$AJ$181,I$1,FALSE),IFERROR(VLOOKUP($B430,'Data Heavy'!$AP$6:$AX$93,I$1,FALSE),IFERROR(VLOOKUP($B430,'Data Heavy'!$BC$6:$BK$13,I$1,FALSE),VLOOKUP($B430,'Data Heavy'!$BP$6:$BX$9,I$1,FALSE))))))*100</f>
        <v>2.7467700000000002</v>
      </c>
      <c r="J430" s="63">
        <f>IFERROR(VLOOKUP($B430,'Data Heavy'!$A$6:$I$61,J$1,FALSE),IFERROR(VLOOKUP($B430,'Data Heavy'!$O$6:$W$33,J$1,FALSE),IFERROR(VLOOKUP($B430,'Data Heavy'!$AB$6:$AJ$181,J$1,FALSE),IFERROR(VLOOKUP($B430,'Data Heavy'!$AP$6:$AX$93,J$1,FALSE),IFERROR(VLOOKUP($B430,'Data Heavy'!$BC$6:$BK$13,J$1,FALSE),VLOOKUP($B430,'Data Heavy'!$BP$6:$BX$9,J$1,FALSE))))))*100</f>
        <v>5.3811400000000003</v>
      </c>
      <c r="K430" s="63">
        <f t="shared" si="83"/>
        <v>1.3171900000000001</v>
      </c>
      <c r="L430" s="63">
        <f t="shared" si="84"/>
        <v>1.31718</v>
      </c>
      <c r="M430" s="15" t="s">
        <v>142</v>
      </c>
      <c r="O430" s="63">
        <f>'Data Heavy'!T53*100</f>
        <v>4.0639500000000002</v>
      </c>
      <c r="P430" s="63">
        <f>'Data Heavy'!U53*100</f>
        <v>0.67196</v>
      </c>
      <c r="Q430" s="63">
        <f>'Data Heavy'!V53*100</f>
        <v>2.7469000000000001</v>
      </c>
      <c r="R430" s="63">
        <f>'Data Heavy'!W53*100</f>
        <v>5.3810099999999998</v>
      </c>
      <c r="S430" s="63">
        <f t="shared" si="91"/>
        <v>1.3170599999999997</v>
      </c>
      <c r="T430" s="63">
        <f t="shared" si="92"/>
        <v>1.3170500000000001</v>
      </c>
      <c r="V430" s="70">
        <f t="shared" si="85"/>
        <v>0</v>
      </c>
      <c r="W430" s="70">
        <f t="shared" si="86"/>
        <v>7.0000000000014495E-5</v>
      </c>
      <c r="X430" s="70">
        <f t="shared" si="87"/>
        <v>-1.2999999999996348E-4</v>
      </c>
      <c r="Y430" s="70">
        <f t="shared" si="88"/>
        <v>1.3000000000040757E-4</v>
      </c>
      <c r="Z430" s="70">
        <f t="shared" si="89"/>
        <v>1.3000000000040757E-4</v>
      </c>
      <c r="AA430" s="70">
        <f t="shared" si="90"/>
        <v>1.2999999999996348E-4</v>
      </c>
    </row>
    <row r="431" spans="1:27">
      <c r="A431" s="15" t="str">
        <f t="shared" si="82"/>
        <v>HeavyD_2011-2015_16-24_Persons_ABM UHB</v>
      </c>
      <c r="B431" s="15" t="str">
        <f t="shared" si="93"/>
        <v>ABM_16-24_Persons</v>
      </c>
      <c r="C431" s="15" t="s">
        <v>143</v>
      </c>
      <c r="D431" s="15" t="s">
        <v>48</v>
      </c>
      <c r="E431" s="15" t="s">
        <v>117</v>
      </c>
      <c r="F431" s="15" t="s">
        <v>40</v>
      </c>
      <c r="G431" s="63">
        <f>IFERROR(VLOOKUP($B431,'Data Heavy'!$A$6:$I$61,G$1,FALSE),IFERROR(VLOOKUP($B431,'Data Heavy'!$O$6:$W$33,G$1,FALSE),IFERROR(VLOOKUP($B431,'Data Heavy'!$AB$6:$AJ$181,G$1,FALSE),IFERROR(VLOOKUP($B431,'Data Heavy'!$AP$6:$AX$93,G$1,FALSE),IFERROR(VLOOKUP($B431,'Data Heavy'!$BC$6:$BK$13,G$1,FALSE),VLOOKUP($B431,'Data Heavy'!$BP$6:$BX$9,G$1,FALSE))))))*100</f>
        <v>23.104839999999999</v>
      </c>
      <c r="H431" s="63">
        <f>IFERROR(VLOOKUP($B431,'Data Heavy'!$A$6:$I$61,H$1,FALSE),IFERROR(VLOOKUP($B431,'Data Heavy'!$O$6:$W$33,H$1,FALSE),IFERROR(VLOOKUP($B431,'Data Heavy'!$AB$6:$AJ$181,H$1,FALSE),IFERROR(VLOOKUP($B431,'Data Heavy'!$AP$6:$AX$93,H$1,FALSE),IFERROR(VLOOKUP($B431,'Data Heavy'!$BC$6:$BK$13,H$1,FALSE),VLOOKUP($B431,'Data Heavy'!$BP$6:$BX$9,H$1,FALSE))))))*100</f>
        <v>1.9161999999999999</v>
      </c>
      <c r="I431" s="63">
        <f>IFERROR(VLOOKUP($B431,'Data Heavy'!$A$6:$I$61,I$1,FALSE),IFERROR(VLOOKUP($B431,'Data Heavy'!$O$6:$W$33,I$1,FALSE),IFERROR(VLOOKUP($B431,'Data Heavy'!$AB$6:$AJ$181,I$1,FALSE),IFERROR(VLOOKUP($B431,'Data Heavy'!$AP$6:$AX$93,I$1,FALSE),IFERROR(VLOOKUP($B431,'Data Heavy'!$BC$6:$BK$13,I$1,FALSE),VLOOKUP($B431,'Data Heavy'!$BP$6:$BX$9,I$1,FALSE))))))*100</f>
        <v>19.349040000000002</v>
      </c>
      <c r="J431" s="63">
        <f>IFERROR(VLOOKUP($B431,'Data Heavy'!$A$6:$I$61,J$1,FALSE),IFERROR(VLOOKUP($B431,'Data Heavy'!$O$6:$W$33,J$1,FALSE),IFERROR(VLOOKUP($B431,'Data Heavy'!$AB$6:$AJ$181,J$1,FALSE),IFERROR(VLOOKUP($B431,'Data Heavy'!$AP$6:$AX$93,J$1,FALSE),IFERROR(VLOOKUP($B431,'Data Heavy'!$BC$6:$BK$13,J$1,FALSE),VLOOKUP($B431,'Data Heavy'!$BP$6:$BX$9,J$1,FALSE))))))*100</f>
        <v>26.860640000000004</v>
      </c>
      <c r="K431" s="63">
        <f t="shared" si="83"/>
        <v>3.7558000000000042</v>
      </c>
      <c r="L431" s="63">
        <f t="shared" si="84"/>
        <v>3.7557999999999971</v>
      </c>
      <c r="M431" s="15" t="s">
        <v>140</v>
      </c>
      <c r="O431" s="63">
        <f>'Data Heavy'!T54*100</f>
        <v>23.104839999999999</v>
      </c>
      <c r="P431" s="63">
        <f>'Data Heavy'!U54*100</f>
        <v>1.9162599999999999</v>
      </c>
      <c r="Q431" s="63">
        <f>'Data Heavy'!V54*100</f>
        <v>19.348979999999997</v>
      </c>
      <c r="R431" s="63">
        <f>'Data Heavy'!W54*100</f>
        <v>26.860699999999998</v>
      </c>
      <c r="S431" s="63">
        <f t="shared" si="91"/>
        <v>3.7558599999999984</v>
      </c>
      <c r="T431" s="63">
        <f t="shared" si="92"/>
        <v>3.755860000000002</v>
      </c>
      <c r="V431" s="70">
        <f t="shared" si="85"/>
        <v>0</v>
      </c>
      <c r="W431" s="70">
        <f t="shared" si="86"/>
        <v>-5.9999999999948983E-5</v>
      </c>
      <c r="X431" s="70">
        <f t="shared" si="87"/>
        <v>6.0000000004833964E-5</v>
      </c>
      <c r="Y431" s="70">
        <f t="shared" si="88"/>
        <v>-5.9999999994175823E-5</v>
      </c>
      <c r="Z431" s="70">
        <f t="shared" si="89"/>
        <v>-5.9999999994175823E-5</v>
      </c>
      <c r="AA431" s="70">
        <f t="shared" si="90"/>
        <v>-6.0000000004833964E-5</v>
      </c>
    </row>
    <row r="432" spans="1:27">
      <c r="A432" s="15" t="str">
        <f t="shared" si="82"/>
        <v>HeavyD_2011-2015_25-44_Persons_ABM UHB</v>
      </c>
      <c r="B432" s="15" t="str">
        <f t="shared" si="93"/>
        <v>ABM_25-44_Persons</v>
      </c>
      <c r="C432" s="15" t="s">
        <v>143</v>
      </c>
      <c r="D432" s="15" t="s">
        <v>49</v>
      </c>
      <c r="E432" s="15" t="s">
        <v>117</v>
      </c>
      <c r="F432" s="15" t="s">
        <v>40</v>
      </c>
      <c r="G432" s="63">
        <f>IFERROR(VLOOKUP($B432,'Data Heavy'!$A$6:$I$61,G$1,FALSE),IFERROR(VLOOKUP($B432,'Data Heavy'!$O$6:$W$33,G$1,FALSE),IFERROR(VLOOKUP($B432,'Data Heavy'!$AB$6:$AJ$181,G$1,FALSE),IFERROR(VLOOKUP($B432,'Data Heavy'!$AP$6:$AX$93,G$1,FALSE),IFERROR(VLOOKUP($B432,'Data Heavy'!$BC$6:$BK$13,G$1,FALSE),VLOOKUP($B432,'Data Heavy'!$BP$6:$BX$9,G$1,FALSE))))))*100</f>
        <v>20.119160000000001</v>
      </c>
      <c r="H432" s="63">
        <f>IFERROR(VLOOKUP($B432,'Data Heavy'!$A$6:$I$61,H$1,FALSE),IFERROR(VLOOKUP($B432,'Data Heavy'!$O$6:$W$33,H$1,FALSE),IFERROR(VLOOKUP($B432,'Data Heavy'!$AB$6:$AJ$181,H$1,FALSE),IFERROR(VLOOKUP($B432,'Data Heavy'!$AP$6:$AX$93,H$1,FALSE),IFERROR(VLOOKUP($B432,'Data Heavy'!$BC$6:$BK$13,H$1,FALSE),VLOOKUP($B432,'Data Heavy'!$BP$6:$BX$9,H$1,FALSE))))))*100</f>
        <v>0.84232000000000007</v>
      </c>
      <c r="I432" s="63">
        <f>IFERROR(VLOOKUP($B432,'Data Heavy'!$A$6:$I$61,I$1,FALSE),IFERROR(VLOOKUP($B432,'Data Heavy'!$O$6:$W$33,I$1,FALSE),IFERROR(VLOOKUP($B432,'Data Heavy'!$AB$6:$AJ$181,I$1,FALSE),IFERROR(VLOOKUP($B432,'Data Heavy'!$AP$6:$AX$93,I$1,FALSE),IFERROR(VLOOKUP($B432,'Data Heavy'!$BC$6:$BK$13,I$1,FALSE),VLOOKUP($B432,'Data Heavy'!$BP$6:$BX$9,I$1,FALSE))))))*100</f>
        <v>18.468200000000003</v>
      </c>
      <c r="J432" s="63">
        <f>IFERROR(VLOOKUP($B432,'Data Heavy'!$A$6:$I$61,J$1,FALSE),IFERROR(VLOOKUP($B432,'Data Heavy'!$O$6:$W$33,J$1,FALSE),IFERROR(VLOOKUP($B432,'Data Heavy'!$AB$6:$AJ$181,J$1,FALSE),IFERROR(VLOOKUP($B432,'Data Heavy'!$AP$6:$AX$93,J$1,FALSE),IFERROR(VLOOKUP($B432,'Data Heavy'!$BC$6:$BK$13,J$1,FALSE),VLOOKUP($B432,'Data Heavy'!$BP$6:$BX$9,J$1,FALSE))))))*100</f>
        <v>21.770120000000002</v>
      </c>
      <c r="K432" s="63">
        <f t="shared" si="83"/>
        <v>1.6509600000000013</v>
      </c>
      <c r="L432" s="63">
        <f t="shared" si="84"/>
        <v>1.6509599999999978</v>
      </c>
      <c r="M432" s="15" t="s">
        <v>140</v>
      </c>
      <c r="O432" s="63">
        <f>'Data Heavy'!T55*100</f>
        <v>20.119160000000001</v>
      </c>
      <c r="P432" s="63">
        <f>'Data Heavy'!U55*100</f>
        <v>0.84224999999999994</v>
      </c>
      <c r="Q432" s="63">
        <f>'Data Heavy'!V55*100</f>
        <v>18.468340000000001</v>
      </c>
      <c r="R432" s="63">
        <f>'Data Heavy'!W55*100</f>
        <v>21.769970000000001</v>
      </c>
      <c r="S432" s="63">
        <f t="shared" si="91"/>
        <v>1.6508099999999999</v>
      </c>
      <c r="T432" s="63">
        <f t="shared" si="92"/>
        <v>1.6508199999999995</v>
      </c>
      <c r="V432" s="70">
        <f t="shared" si="85"/>
        <v>0</v>
      </c>
      <c r="W432" s="70">
        <f t="shared" si="86"/>
        <v>7.0000000000125517E-5</v>
      </c>
      <c r="X432" s="70">
        <f t="shared" si="87"/>
        <v>-1.3999999999825263E-4</v>
      </c>
      <c r="Y432" s="70">
        <f t="shared" si="88"/>
        <v>1.5000000000142677E-4</v>
      </c>
      <c r="Z432" s="70">
        <f t="shared" si="89"/>
        <v>1.5000000000142677E-4</v>
      </c>
      <c r="AA432" s="70">
        <f t="shared" si="90"/>
        <v>1.3999999999825263E-4</v>
      </c>
    </row>
    <row r="433" spans="1:27">
      <c r="A433" s="15" t="str">
        <f t="shared" si="82"/>
        <v>HeavyD_2011-2015_45-64_Persons_ABM UHB</v>
      </c>
      <c r="B433" s="15" t="str">
        <f t="shared" si="93"/>
        <v>ABM_45-64_Persons</v>
      </c>
      <c r="C433" s="15" t="s">
        <v>143</v>
      </c>
      <c r="D433" s="15" t="s">
        <v>50</v>
      </c>
      <c r="E433" s="15" t="s">
        <v>117</v>
      </c>
      <c r="F433" s="15" t="s">
        <v>40</v>
      </c>
      <c r="G433" s="63">
        <f>IFERROR(VLOOKUP($B433,'Data Heavy'!$A$6:$I$61,G$1,FALSE),IFERROR(VLOOKUP($B433,'Data Heavy'!$O$6:$W$33,G$1,FALSE),IFERROR(VLOOKUP($B433,'Data Heavy'!$AB$6:$AJ$181,G$1,FALSE),IFERROR(VLOOKUP($B433,'Data Heavy'!$AP$6:$AX$93,G$1,FALSE),IFERROR(VLOOKUP($B433,'Data Heavy'!$BC$6:$BK$13,G$1,FALSE),VLOOKUP($B433,'Data Heavy'!$BP$6:$BX$9,G$1,FALSE))))))*100</f>
        <v>16.227050000000002</v>
      </c>
      <c r="H433" s="63">
        <f>IFERROR(VLOOKUP($B433,'Data Heavy'!$A$6:$I$61,H$1,FALSE),IFERROR(VLOOKUP($B433,'Data Heavy'!$O$6:$W$33,H$1,FALSE),IFERROR(VLOOKUP($B433,'Data Heavy'!$AB$6:$AJ$181,H$1,FALSE),IFERROR(VLOOKUP($B433,'Data Heavy'!$AP$6:$AX$93,H$1,FALSE),IFERROR(VLOOKUP($B433,'Data Heavy'!$BC$6:$BK$13,H$1,FALSE),VLOOKUP($B433,'Data Heavy'!$BP$6:$BX$9,H$1,FALSE))))))*100</f>
        <v>0.68537000000000003</v>
      </c>
      <c r="I433" s="63">
        <f>IFERROR(VLOOKUP($B433,'Data Heavy'!$A$6:$I$61,I$1,FALSE),IFERROR(VLOOKUP($B433,'Data Heavy'!$O$6:$W$33,I$1,FALSE),IFERROR(VLOOKUP($B433,'Data Heavy'!$AB$6:$AJ$181,I$1,FALSE),IFERROR(VLOOKUP($B433,'Data Heavy'!$AP$6:$AX$93,I$1,FALSE),IFERROR(VLOOKUP($B433,'Data Heavy'!$BC$6:$BK$13,I$1,FALSE),VLOOKUP($B433,'Data Heavy'!$BP$6:$BX$9,I$1,FALSE))))))*100</f>
        <v>14.883710000000001</v>
      </c>
      <c r="J433" s="63">
        <f>IFERROR(VLOOKUP($B433,'Data Heavy'!$A$6:$I$61,J$1,FALSE),IFERROR(VLOOKUP($B433,'Data Heavy'!$O$6:$W$33,J$1,FALSE),IFERROR(VLOOKUP($B433,'Data Heavy'!$AB$6:$AJ$181,J$1,FALSE),IFERROR(VLOOKUP($B433,'Data Heavy'!$AP$6:$AX$93,J$1,FALSE),IFERROR(VLOOKUP($B433,'Data Heavy'!$BC$6:$BK$13,J$1,FALSE),VLOOKUP($B433,'Data Heavy'!$BP$6:$BX$9,J$1,FALSE))))))*100</f>
        <v>17.57039</v>
      </c>
      <c r="K433" s="63">
        <f t="shared" si="83"/>
        <v>1.3433399999999978</v>
      </c>
      <c r="L433" s="63">
        <f t="shared" si="84"/>
        <v>1.3433400000000013</v>
      </c>
      <c r="M433" s="15" t="s">
        <v>140</v>
      </c>
      <c r="O433" s="63">
        <f>'Data Heavy'!T56*100</f>
        <v>16.227050000000002</v>
      </c>
      <c r="P433" s="63">
        <f>'Data Heavy'!U56*100</f>
        <v>0.68542000000000003</v>
      </c>
      <c r="Q433" s="63">
        <f>'Data Heavy'!V56*100</f>
        <v>14.88363</v>
      </c>
      <c r="R433" s="63">
        <f>'Data Heavy'!W56*100</f>
        <v>17.57047</v>
      </c>
      <c r="S433" s="63">
        <f t="shared" si="91"/>
        <v>1.3434199999999983</v>
      </c>
      <c r="T433" s="63">
        <f t="shared" si="92"/>
        <v>1.3434200000000018</v>
      </c>
      <c r="V433" s="70">
        <f t="shared" si="85"/>
        <v>0</v>
      </c>
      <c r="W433" s="70">
        <f t="shared" si="86"/>
        <v>-4.9999999999994493E-5</v>
      </c>
      <c r="X433" s="70">
        <f t="shared" si="87"/>
        <v>8.0000000000524096E-5</v>
      </c>
      <c r="Y433" s="70">
        <f t="shared" si="88"/>
        <v>-8.0000000000524096E-5</v>
      </c>
      <c r="Z433" s="70">
        <f t="shared" si="89"/>
        <v>-8.0000000000524096E-5</v>
      </c>
      <c r="AA433" s="70">
        <f t="shared" si="90"/>
        <v>-8.0000000000524096E-5</v>
      </c>
    </row>
    <row r="434" spans="1:27">
      <c r="A434" s="15" t="str">
        <f t="shared" si="82"/>
        <v>HeavyD_2011-2015_65+_Persons_ABM UHB</v>
      </c>
      <c r="B434" s="15" t="str">
        <f t="shared" si="93"/>
        <v>ABM_65+_Persons</v>
      </c>
      <c r="C434" s="15" t="s">
        <v>143</v>
      </c>
      <c r="D434" s="15" t="s">
        <v>43</v>
      </c>
      <c r="E434" s="15" t="s">
        <v>117</v>
      </c>
      <c r="F434" s="15" t="s">
        <v>40</v>
      </c>
      <c r="G434" s="63">
        <f>IFERROR(VLOOKUP($B434,'Data Heavy'!$A$6:$I$61,G$1,FALSE),IFERROR(VLOOKUP($B434,'Data Heavy'!$O$6:$W$33,G$1,FALSE),IFERROR(VLOOKUP($B434,'Data Heavy'!$AB$6:$AJ$181,G$1,FALSE),IFERROR(VLOOKUP($B434,'Data Heavy'!$AP$6:$AX$93,G$1,FALSE),IFERROR(VLOOKUP($B434,'Data Heavy'!$BC$6:$BK$13,G$1,FALSE),VLOOKUP($B434,'Data Heavy'!$BP$6:$BX$9,G$1,FALSE))))))*100</f>
        <v>4.3483300000000007</v>
      </c>
      <c r="H434" s="63">
        <f>IFERROR(VLOOKUP($B434,'Data Heavy'!$A$6:$I$61,H$1,FALSE),IFERROR(VLOOKUP($B434,'Data Heavy'!$O$6:$W$33,H$1,FALSE),IFERROR(VLOOKUP($B434,'Data Heavy'!$AB$6:$AJ$181,H$1,FALSE),IFERROR(VLOOKUP($B434,'Data Heavy'!$AP$6:$AX$93,H$1,FALSE),IFERROR(VLOOKUP($B434,'Data Heavy'!$BC$6:$BK$13,H$1,FALSE),VLOOKUP($B434,'Data Heavy'!$BP$6:$BX$9,H$1,FALSE))))))*100</f>
        <v>0.40518000000000004</v>
      </c>
      <c r="I434" s="63">
        <f>IFERROR(VLOOKUP($B434,'Data Heavy'!$A$6:$I$61,I$1,FALSE),IFERROR(VLOOKUP($B434,'Data Heavy'!$O$6:$W$33,I$1,FALSE),IFERROR(VLOOKUP($B434,'Data Heavy'!$AB$6:$AJ$181,I$1,FALSE),IFERROR(VLOOKUP($B434,'Data Heavy'!$AP$6:$AX$93,I$1,FALSE),IFERROR(VLOOKUP($B434,'Data Heavy'!$BC$6:$BK$13,I$1,FALSE),VLOOKUP($B434,'Data Heavy'!$BP$6:$BX$9,I$1,FALSE))))))*100</f>
        <v>3.5541700000000001</v>
      </c>
      <c r="J434" s="63">
        <f>IFERROR(VLOOKUP($B434,'Data Heavy'!$A$6:$I$61,J$1,FALSE),IFERROR(VLOOKUP($B434,'Data Heavy'!$O$6:$W$33,J$1,FALSE),IFERROR(VLOOKUP($B434,'Data Heavy'!$AB$6:$AJ$181,J$1,FALSE),IFERROR(VLOOKUP($B434,'Data Heavy'!$AP$6:$AX$93,J$1,FALSE),IFERROR(VLOOKUP($B434,'Data Heavy'!$BC$6:$BK$13,J$1,FALSE),VLOOKUP($B434,'Data Heavy'!$BP$6:$BX$9,J$1,FALSE))))))*100</f>
        <v>5.1424900000000004</v>
      </c>
      <c r="K434" s="63">
        <f t="shared" si="83"/>
        <v>0.79415999999999976</v>
      </c>
      <c r="L434" s="63">
        <f t="shared" si="84"/>
        <v>0.79416000000000064</v>
      </c>
      <c r="M434" s="15" t="s">
        <v>140</v>
      </c>
      <c r="O434" s="63">
        <f>'Data Heavy'!T57*100</f>
        <v>4.3483300000000007</v>
      </c>
      <c r="P434" s="63">
        <f>'Data Heavy'!U57*100</f>
        <v>0.40518000000000004</v>
      </c>
      <c r="Q434" s="63">
        <f>'Data Heavy'!V57*100</f>
        <v>3.5541799999999997</v>
      </c>
      <c r="R434" s="63">
        <f>'Data Heavy'!W57*100</f>
        <v>5.1424799999999999</v>
      </c>
      <c r="S434" s="63">
        <f t="shared" si="91"/>
        <v>0.79414999999999925</v>
      </c>
      <c r="T434" s="63">
        <f t="shared" si="92"/>
        <v>0.79415000000000102</v>
      </c>
      <c r="V434" s="70">
        <f t="shared" si="85"/>
        <v>0</v>
      </c>
      <c r="W434" s="70">
        <f t="shared" si="86"/>
        <v>0</v>
      </c>
      <c r="X434" s="70">
        <f t="shared" si="87"/>
        <v>-9.9999999996214228E-6</v>
      </c>
      <c r="Y434" s="70">
        <f t="shared" si="88"/>
        <v>1.0000000000509601E-5</v>
      </c>
      <c r="Z434" s="70">
        <f t="shared" si="89"/>
        <v>1.0000000000509601E-5</v>
      </c>
      <c r="AA434" s="70">
        <f t="shared" si="90"/>
        <v>9.9999999996214228E-6</v>
      </c>
    </row>
    <row r="435" spans="1:27">
      <c r="A435" s="15" t="str">
        <f t="shared" si="82"/>
        <v>HeavyD_2011-2015_16-24_Persons_Cwm Taf UHB</v>
      </c>
      <c r="B435" s="15" t="str">
        <f t="shared" si="93"/>
        <v>Cwm Taf_16-24_Persons</v>
      </c>
      <c r="C435" s="15" t="s">
        <v>144</v>
      </c>
      <c r="D435" s="15" t="s">
        <v>48</v>
      </c>
      <c r="E435" s="15" t="s">
        <v>117</v>
      </c>
      <c r="F435" s="15" t="s">
        <v>40</v>
      </c>
      <c r="G435" s="63">
        <f>IFERROR(VLOOKUP($B435,'Data Heavy'!$A$6:$I$61,G$1,FALSE),IFERROR(VLOOKUP($B435,'Data Heavy'!$O$6:$W$33,G$1,FALSE),IFERROR(VLOOKUP($B435,'Data Heavy'!$AB$6:$AJ$181,G$1,FALSE),IFERROR(VLOOKUP($B435,'Data Heavy'!$AP$6:$AX$93,G$1,FALSE),IFERROR(VLOOKUP($B435,'Data Heavy'!$BC$6:$BK$13,G$1,FALSE),VLOOKUP($B435,'Data Heavy'!$BP$6:$BX$9,G$1,FALSE))))))*100</f>
        <v>17.366119999999999</v>
      </c>
      <c r="H435" s="63">
        <f>IFERROR(VLOOKUP($B435,'Data Heavy'!$A$6:$I$61,H$1,FALSE),IFERROR(VLOOKUP($B435,'Data Heavy'!$O$6:$W$33,H$1,FALSE),IFERROR(VLOOKUP($B435,'Data Heavy'!$AB$6:$AJ$181,H$1,FALSE),IFERROR(VLOOKUP($B435,'Data Heavy'!$AP$6:$AX$93,H$1,FALSE),IFERROR(VLOOKUP($B435,'Data Heavy'!$BC$6:$BK$13,H$1,FALSE),VLOOKUP($B435,'Data Heavy'!$BP$6:$BX$9,H$1,FALSE))))))*100</f>
        <v>1.5447499999999998</v>
      </c>
      <c r="I435" s="63">
        <f>IFERROR(VLOOKUP($B435,'Data Heavy'!$A$6:$I$61,I$1,FALSE),IFERROR(VLOOKUP($B435,'Data Heavy'!$O$6:$W$33,I$1,FALSE),IFERROR(VLOOKUP($B435,'Data Heavy'!$AB$6:$AJ$181,I$1,FALSE),IFERROR(VLOOKUP($B435,'Data Heavy'!$AP$6:$AX$93,I$1,FALSE),IFERROR(VLOOKUP($B435,'Data Heavy'!$BC$6:$BK$13,I$1,FALSE),VLOOKUP($B435,'Data Heavy'!$BP$6:$BX$9,I$1,FALSE))))))*100</f>
        <v>14.338380000000001</v>
      </c>
      <c r="J435" s="63">
        <f>IFERROR(VLOOKUP($B435,'Data Heavy'!$A$6:$I$61,J$1,FALSE),IFERROR(VLOOKUP($B435,'Data Heavy'!$O$6:$W$33,J$1,FALSE),IFERROR(VLOOKUP($B435,'Data Heavy'!$AB$6:$AJ$181,J$1,FALSE),IFERROR(VLOOKUP($B435,'Data Heavy'!$AP$6:$AX$93,J$1,FALSE),IFERROR(VLOOKUP($B435,'Data Heavy'!$BC$6:$BK$13,J$1,FALSE),VLOOKUP($B435,'Data Heavy'!$BP$6:$BX$9,J$1,FALSE))))))*100</f>
        <v>20.39386</v>
      </c>
      <c r="K435" s="63">
        <f t="shared" si="83"/>
        <v>3.0277400000000014</v>
      </c>
      <c r="L435" s="63">
        <f t="shared" si="84"/>
        <v>3.0277399999999979</v>
      </c>
      <c r="M435" s="15" t="s">
        <v>140</v>
      </c>
      <c r="O435" s="63">
        <f>'Data Heavy'!T58*100</f>
        <v>17.366119999999999</v>
      </c>
      <c r="P435" s="63">
        <f>'Data Heavy'!U58*100</f>
        <v>1.5446200000000001</v>
      </c>
      <c r="Q435" s="63">
        <f>'Data Heavy'!V58*100</f>
        <v>14.33867</v>
      </c>
      <c r="R435" s="63">
        <f>'Data Heavy'!W58*100</f>
        <v>20.39357</v>
      </c>
      <c r="S435" s="63">
        <f t="shared" si="91"/>
        <v>3.0274500000000018</v>
      </c>
      <c r="T435" s="63">
        <f t="shared" si="92"/>
        <v>3.0274499999999982</v>
      </c>
      <c r="V435" s="70">
        <f t="shared" si="85"/>
        <v>0</v>
      </c>
      <c r="W435" s="70">
        <f t="shared" si="86"/>
        <v>1.2999999999974143E-4</v>
      </c>
      <c r="X435" s="70">
        <f t="shared" si="87"/>
        <v>-2.899999999996794E-4</v>
      </c>
      <c r="Y435" s="70">
        <f t="shared" si="88"/>
        <v>2.899999999996794E-4</v>
      </c>
      <c r="Z435" s="70">
        <f t="shared" si="89"/>
        <v>2.899999999996794E-4</v>
      </c>
      <c r="AA435" s="70">
        <f t="shared" si="90"/>
        <v>2.899999999996794E-4</v>
      </c>
    </row>
    <row r="436" spans="1:27">
      <c r="A436" s="15" t="str">
        <f t="shared" si="82"/>
        <v>HeavyD_2011-2015_25-44_Persons_Cwm Taf UHB</v>
      </c>
      <c r="B436" s="15" t="str">
        <f t="shared" si="93"/>
        <v>Cwm Taf_25-44_Persons</v>
      </c>
      <c r="C436" s="15" t="s">
        <v>144</v>
      </c>
      <c r="D436" s="15" t="s">
        <v>49</v>
      </c>
      <c r="E436" s="15" t="s">
        <v>117</v>
      </c>
      <c r="F436" s="15" t="s">
        <v>40</v>
      </c>
      <c r="G436" s="63">
        <f>IFERROR(VLOOKUP($B436,'Data Heavy'!$A$6:$I$61,G$1,FALSE),IFERROR(VLOOKUP($B436,'Data Heavy'!$O$6:$W$33,G$1,FALSE),IFERROR(VLOOKUP($B436,'Data Heavy'!$AB$6:$AJ$181,G$1,FALSE),IFERROR(VLOOKUP($B436,'Data Heavy'!$AP$6:$AX$93,G$1,FALSE),IFERROR(VLOOKUP($B436,'Data Heavy'!$BC$6:$BK$13,G$1,FALSE),VLOOKUP($B436,'Data Heavy'!$BP$6:$BX$9,G$1,FALSE))))))*100</f>
        <v>23.638449999999999</v>
      </c>
      <c r="H436" s="63">
        <f>IFERROR(VLOOKUP($B436,'Data Heavy'!$A$6:$I$61,H$1,FALSE),IFERROR(VLOOKUP($B436,'Data Heavy'!$O$6:$W$33,H$1,FALSE),IFERROR(VLOOKUP($B436,'Data Heavy'!$AB$6:$AJ$181,H$1,FALSE),IFERROR(VLOOKUP($B436,'Data Heavy'!$AP$6:$AX$93,H$1,FALSE),IFERROR(VLOOKUP($B436,'Data Heavy'!$BC$6:$BK$13,H$1,FALSE),VLOOKUP($B436,'Data Heavy'!$BP$6:$BX$9,H$1,FALSE))))))*100</f>
        <v>1.1300599999999998</v>
      </c>
      <c r="I436" s="63">
        <f>IFERROR(VLOOKUP($B436,'Data Heavy'!$A$6:$I$61,I$1,FALSE),IFERROR(VLOOKUP($B436,'Data Heavy'!$O$6:$W$33,I$1,FALSE),IFERROR(VLOOKUP($B436,'Data Heavy'!$AB$6:$AJ$181,I$1,FALSE),IFERROR(VLOOKUP($B436,'Data Heavy'!$AP$6:$AX$93,I$1,FALSE),IFERROR(VLOOKUP($B436,'Data Heavy'!$BC$6:$BK$13,I$1,FALSE),VLOOKUP($B436,'Data Heavy'!$BP$6:$BX$9,I$1,FALSE))))))*100</f>
        <v>21.42352</v>
      </c>
      <c r="J436" s="63">
        <f>IFERROR(VLOOKUP($B436,'Data Heavy'!$A$6:$I$61,J$1,FALSE),IFERROR(VLOOKUP($B436,'Data Heavy'!$O$6:$W$33,J$1,FALSE),IFERROR(VLOOKUP($B436,'Data Heavy'!$AB$6:$AJ$181,J$1,FALSE),IFERROR(VLOOKUP($B436,'Data Heavy'!$AP$6:$AX$93,J$1,FALSE),IFERROR(VLOOKUP($B436,'Data Heavy'!$BC$6:$BK$13,J$1,FALSE),VLOOKUP($B436,'Data Heavy'!$BP$6:$BX$9,J$1,FALSE))))))*100</f>
        <v>25.853389999999997</v>
      </c>
      <c r="K436" s="63">
        <f t="shared" si="83"/>
        <v>2.2149399999999986</v>
      </c>
      <c r="L436" s="63">
        <f t="shared" si="84"/>
        <v>2.214929999999999</v>
      </c>
      <c r="M436" s="15" t="s">
        <v>140</v>
      </c>
      <c r="O436" s="63">
        <f>'Data Heavy'!T59*100</f>
        <v>23.638449999999999</v>
      </c>
      <c r="P436" s="63">
        <f>'Data Heavy'!U59*100</f>
        <v>1.13002</v>
      </c>
      <c r="Q436" s="63">
        <f>'Data Heavy'!V59*100</f>
        <v>21.42362</v>
      </c>
      <c r="R436" s="63">
        <f>'Data Heavy'!W59*100</f>
        <v>25.853290000000001</v>
      </c>
      <c r="S436" s="63">
        <f t="shared" si="91"/>
        <v>2.2148400000000024</v>
      </c>
      <c r="T436" s="63">
        <f t="shared" si="92"/>
        <v>2.2148299999999992</v>
      </c>
      <c r="V436" s="70">
        <f t="shared" si="85"/>
        <v>0</v>
      </c>
      <c r="W436" s="70">
        <f t="shared" si="86"/>
        <v>3.9999999999817959E-5</v>
      </c>
      <c r="X436" s="70">
        <f t="shared" si="87"/>
        <v>-9.9999999999766942E-5</v>
      </c>
      <c r="Y436" s="70">
        <f t="shared" si="88"/>
        <v>9.9999999996214228E-5</v>
      </c>
      <c r="Z436" s="70">
        <f t="shared" si="89"/>
        <v>9.9999999996214228E-5</v>
      </c>
      <c r="AA436" s="70">
        <f t="shared" si="90"/>
        <v>9.9999999999766942E-5</v>
      </c>
    </row>
    <row r="437" spans="1:27">
      <c r="A437" s="15" t="str">
        <f t="shared" si="82"/>
        <v>HeavyD_2011-2015_45-64_Persons_Cwm Taf UHB</v>
      </c>
      <c r="B437" s="15" t="str">
        <f t="shared" si="93"/>
        <v>Cwm Taf_45-64_Persons</v>
      </c>
      <c r="C437" s="15" t="s">
        <v>144</v>
      </c>
      <c r="D437" s="15" t="s">
        <v>50</v>
      </c>
      <c r="E437" s="15" t="s">
        <v>117</v>
      </c>
      <c r="F437" s="15" t="s">
        <v>40</v>
      </c>
      <c r="G437" s="63">
        <f>IFERROR(VLOOKUP($B437,'Data Heavy'!$A$6:$I$61,G$1,FALSE),IFERROR(VLOOKUP($B437,'Data Heavy'!$O$6:$W$33,G$1,FALSE),IFERROR(VLOOKUP($B437,'Data Heavy'!$AB$6:$AJ$181,G$1,FALSE),IFERROR(VLOOKUP($B437,'Data Heavy'!$AP$6:$AX$93,G$1,FALSE),IFERROR(VLOOKUP($B437,'Data Heavy'!$BC$6:$BK$13,G$1,FALSE),VLOOKUP($B437,'Data Heavy'!$BP$6:$BX$9,G$1,FALSE))))))*100</f>
        <v>17.154389999999999</v>
      </c>
      <c r="H437" s="63">
        <f>IFERROR(VLOOKUP($B437,'Data Heavy'!$A$6:$I$61,H$1,FALSE),IFERROR(VLOOKUP($B437,'Data Heavy'!$O$6:$W$33,H$1,FALSE),IFERROR(VLOOKUP($B437,'Data Heavy'!$AB$6:$AJ$181,H$1,FALSE),IFERROR(VLOOKUP($B437,'Data Heavy'!$AP$6:$AX$93,H$1,FALSE),IFERROR(VLOOKUP($B437,'Data Heavy'!$BC$6:$BK$13,H$1,FALSE),VLOOKUP($B437,'Data Heavy'!$BP$6:$BX$9,H$1,FALSE))))))*100</f>
        <v>0.93751000000000007</v>
      </c>
      <c r="I437" s="63">
        <f>IFERROR(VLOOKUP($B437,'Data Heavy'!$A$6:$I$61,I$1,FALSE),IFERROR(VLOOKUP($B437,'Data Heavy'!$O$6:$W$33,I$1,FALSE),IFERROR(VLOOKUP($B437,'Data Heavy'!$AB$6:$AJ$181,I$1,FALSE),IFERROR(VLOOKUP($B437,'Data Heavy'!$AP$6:$AX$93,I$1,FALSE),IFERROR(VLOOKUP($B437,'Data Heavy'!$BC$6:$BK$13,I$1,FALSE),VLOOKUP($B437,'Data Heavy'!$BP$6:$BX$9,I$1,FALSE))))))*100</f>
        <v>15.316840000000001</v>
      </c>
      <c r="J437" s="63">
        <f>IFERROR(VLOOKUP($B437,'Data Heavy'!$A$6:$I$61,J$1,FALSE),IFERROR(VLOOKUP($B437,'Data Heavy'!$O$6:$W$33,J$1,FALSE),IFERROR(VLOOKUP($B437,'Data Heavy'!$AB$6:$AJ$181,J$1,FALSE),IFERROR(VLOOKUP($B437,'Data Heavy'!$AP$6:$AX$93,J$1,FALSE),IFERROR(VLOOKUP($B437,'Data Heavy'!$BC$6:$BK$13,J$1,FALSE),VLOOKUP($B437,'Data Heavy'!$BP$6:$BX$9,J$1,FALSE))))))*100</f>
        <v>18.99194</v>
      </c>
      <c r="K437" s="63">
        <f t="shared" si="83"/>
        <v>1.8375500000000002</v>
      </c>
      <c r="L437" s="63">
        <f t="shared" si="84"/>
        <v>1.8375499999999985</v>
      </c>
      <c r="M437" s="15" t="s">
        <v>140</v>
      </c>
      <c r="O437" s="63">
        <f>'Data Heavy'!T60*100</f>
        <v>17.154389999999999</v>
      </c>
      <c r="P437" s="63">
        <f>'Data Heavy'!U60*100</f>
        <v>0.93743999999999994</v>
      </c>
      <c r="Q437" s="63">
        <f>'Data Heavy'!V60*100</f>
        <v>15.31701</v>
      </c>
      <c r="R437" s="63">
        <f>'Data Heavy'!W60*100</f>
        <v>18.991769999999999</v>
      </c>
      <c r="S437" s="63">
        <f t="shared" si="91"/>
        <v>1.8373799999999996</v>
      </c>
      <c r="T437" s="63">
        <f t="shared" si="92"/>
        <v>1.8373799999999996</v>
      </c>
      <c r="V437" s="70">
        <f t="shared" si="85"/>
        <v>0</v>
      </c>
      <c r="W437" s="70">
        <f t="shared" si="86"/>
        <v>7.0000000000125517E-5</v>
      </c>
      <c r="X437" s="70">
        <f t="shared" si="87"/>
        <v>-1.6999999999889326E-4</v>
      </c>
      <c r="Y437" s="70">
        <f t="shared" si="88"/>
        <v>1.7000000000066962E-4</v>
      </c>
      <c r="Z437" s="70">
        <f t="shared" si="89"/>
        <v>1.7000000000066962E-4</v>
      </c>
      <c r="AA437" s="70">
        <f t="shared" si="90"/>
        <v>1.6999999999889326E-4</v>
      </c>
    </row>
    <row r="438" spans="1:27">
      <c r="A438" s="15" t="str">
        <f t="shared" si="82"/>
        <v>HeavyD_2011-2015_65+_Persons_Cwm Taf UHB</v>
      </c>
      <c r="B438" s="15" t="str">
        <f t="shared" si="93"/>
        <v>Cwm Taf_65+_Persons</v>
      </c>
      <c r="C438" s="15" t="s">
        <v>144</v>
      </c>
      <c r="D438" s="15" t="s">
        <v>43</v>
      </c>
      <c r="E438" s="15" t="s">
        <v>117</v>
      </c>
      <c r="F438" s="15" t="s">
        <v>40</v>
      </c>
      <c r="G438" s="63">
        <f>IFERROR(VLOOKUP($B438,'Data Heavy'!$A$6:$I$61,G$1,FALSE),IFERROR(VLOOKUP($B438,'Data Heavy'!$O$6:$W$33,G$1,FALSE),IFERROR(VLOOKUP($B438,'Data Heavy'!$AB$6:$AJ$181,G$1,FALSE),IFERROR(VLOOKUP($B438,'Data Heavy'!$AP$6:$AX$93,G$1,FALSE),IFERROR(VLOOKUP($B438,'Data Heavy'!$BC$6:$BK$13,G$1,FALSE),VLOOKUP($B438,'Data Heavy'!$BP$6:$BX$9,G$1,FALSE))))))*100</f>
        <v>3.6952499999999997</v>
      </c>
      <c r="H438" s="63">
        <f>IFERROR(VLOOKUP($B438,'Data Heavy'!$A$6:$I$61,H$1,FALSE),IFERROR(VLOOKUP($B438,'Data Heavy'!$O$6:$W$33,H$1,FALSE),IFERROR(VLOOKUP($B438,'Data Heavy'!$AB$6:$AJ$181,H$1,FALSE),IFERROR(VLOOKUP($B438,'Data Heavy'!$AP$6:$AX$93,H$1,FALSE),IFERROR(VLOOKUP($B438,'Data Heavy'!$BC$6:$BK$13,H$1,FALSE),VLOOKUP($B438,'Data Heavy'!$BP$6:$BX$9,H$1,FALSE))))))*100</f>
        <v>0.51585000000000003</v>
      </c>
      <c r="I438" s="63">
        <f>IFERROR(VLOOKUP($B438,'Data Heavy'!$A$6:$I$61,I$1,FALSE),IFERROR(VLOOKUP($B438,'Data Heavy'!$O$6:$W$33,I$1,FALSE),IFERROR(VLOOKUP($B438,'Data Heavy'!$AB$6:$AJ$181,I$1,FALSE),IFERROR(VLOOKUP($B438,'Data Heavy'!$AP$6:$AX$93,I$1,FALSE),IFERROR(VLOOKUP($B438,'Data Heavy'!$BC$6:$BK$13,I$1,FALSE),VLOOKUP($B438,'Data Heavy'!$BP$6:$BX$9,I$1,FALSE))))))*100</f>
        <v>2.6841699999999999</v>
      </c>
      <c r="J438" s="63">
        <f>IFERROR(VLOOKUP($B438,'Data Heavy'!$A$6:$I$61,J$1,FALSE),IFERROR(VLOOKUP($B438,'Data Heavy'!$O$6:$W$33,J$1,FALSE),IFERROR(VLOOKUP($B438,'Data Heavy'!$AB$6:$AJ$181,J$1,FALSE),IFERROR(VLOOKUP($B438,'Data Heavy'!$AP$6:$AX$93,J$1,FALSE),IFERROR(VLOOKUP($B438,'Data Heavy'!$BC$6:$BK$13,J$1,FALSE),VLOOKUP($B438,'Data Heavy'!$BP$6:$BX$9,J$1,FALSE))))))*100</f>
        <v>4.70634</v>
      </c>
      <c r="K438" s="63">
        <f t="shared" si="83"/>
        <v>1.0110900000000003</v>
      </c>
      <c r="L438" s="63">
        <f t="shared" si="84"/>
        <v>1.0110799999999998</v>
      </c>
      <c r="M438" s="15" t="s">
        <v>140</v>
      </c>
      <c r="O438" s="63">
        <f>'Data Heavy'!T61*100</f>
        <v>3.6952499999999997</v>
      </c>
      <c r="P438" s="63">
        <f>'Data Heavy'!U61*100</f>
        <v>0.51580999999999999</v>
      </c>
      <c r="Q438" s="63">
        <f>'Data Heavy'!V61*100</f>
        <v>2.6842600000000001</v>
      </c>
      <c r="R438" s="63">
        <f>'Data Heavy'!W61*100</f>
        <v>4.7062399999999993</v>
      </c>
      <c r="S438" s="63">
        <f t="shared" si="91"/>
        <v>1.0109899999999996</v>
      </c>
      <c r="T438" s="63">
        <f t="shared" si="92"/>
        <v>1.0109899999999996</v>
      </c>
      <c r="V438" s="70">
        <f t="shared" si="85"/>
        <v>0</v>
      </c>
      <c r="W438" s="70">
        <f t="shared" si="86"/>
        <v>4.0000000000040004E-5</v>
      </c>
      <c r="X438" s="70">
        <f t="shared" si="87"/>
        <v>-9.0000000000145519E-5</v>
      </c>
      <c r="Y438" s="70">
        <f t="shared" si="88"/>
        <v>1.0000000000065512E-4</v>
      </c>
      <c r="Z438" s="70">
        <f t="shared" si="89"/>
        <v>1.0000000000065512E-4</v>
      </c>
      <c r="AA438" s="70">
        <f t="shared" si="90"/>
        <v>9.0000000000145519E-5</v>
      </c>
    </row>
    <row r="439" spans="1:27">
      <c r="A439" s="15" t="str">
        <f t="shared" si="82"/>
        <v>HeavyD_2011-2015_16-24_Persons_Cardiff and Vale UHB</v>
      </c>
      <c r="B439" s="15" t="str">
        <f t="shared" si="93"/>
        <v>Cardiff and Vale_16-24_Persons</v>
      </c>
      <c r="C439" s="15" t="s">
        <v>145</v>
      </c>
      <c r="D439" s="15" t="s">
        <v>48</v>
      </c>
      <c r="E439" s="15" t="s">
        <v>117</v>
      </c>
      <c r="F439" s="15" t="s">
        <v>40</v>
      </c>
      <c r="G439" s="63">
        <f>IFERROR(VLOOKUP($B439,'Data Heavy'!$A$6:$I$61,G$1,FALSE),IFERROR(VLOOKUP($B439,'Data Heavy'!$O$6:$W$33,G$1,FALSE),IFERROR(VLOOKUP($B439,'Data Heavy'!$AB$6:$AJ$181,G$1,FALSE),IFERROR(VLOOKUP($B439,'Data Heavy'!$AP$6:$AX$93,G$1,FALSE),IFERROR(VLOOKUP($B439,'Data Heavy'!$BC$6:$BK$13,G$1,FALSE),VLOOKUP($B439,'Data Heavy'!$BP$6:$BX$9,G$1,FALSE))))))*100</f>
        <v>21.131920000000001</v>
      </c>
      <c r="H439" s="63">
        <f>IFERROR(VLOOKUP($B439,'Data Heavy'!$A$6:$I$61,H$1,FALSE),IFERROR(VLOOKUP($B439,'Data Heavy'!$O$6:$W$33,H$1,FALSE),IFERROR(VLOOKUP($B439,'Data Heavy'!$AB$6:$AJ$181,H$1,FALSE),IFERROR(VLOOKUP($B439,'Data Heavy'!$AP$6:$AX$93,H$1,FALSE),IFERROR(VLOOKUP($B439,'Data Heavy'!$BC$6:$BK$13,H$1,FALSE),VLOOKUP($B439,'Data Heavy'!$BP$6:$BX$9,H$1,FALSE))))))*100</f>
        <v>1.7135199999999999</v>
      </c>
      <c r="I439" s="63">
        <f>IFERROR(VLOOKUP($B439,'Data Heavy'!$A$6:$I$61,I$1,FALSE),IFERROR(VLOOKUP($B439,'Data Heavy'!$O$6:$W$33,I$1,FALSE),IFERROR(VLOOKUP($B439,'Data Heavy'!$AB$6:$AJ$181,I$1,FALSE),IFERROR(VLOOKUP($B439,'Data Heavy'!$AP$6:$AX$93,I$1,FALSE),IFERROR(VLOOKUP($B439,'Data Heavy'!$BC$6:$BK$13,I$1,FALSE),VLOOKUP($B439,'Data Heavy'!$BP$6:$BX$9,I$1,FALSE))))))*100</f>
        <v>17.77338</v>
      </c>
      <c r="J439" s="63">
        <f>IFERROR(VLOOKUP($B439,'Data Heavy'!$A$6:$I$61,J$1,FALSE),IFERROR(VLOOKUP($B439,'Data Heavy'!$O$6:$W$33,J$1,FALSE),IFERROR(VLOOKUP($B439,'Data Heavy'!$AB$6:$AJ$181,J$1,FALSE),IFERROR(VLOOKUP($B439,'Data Heavy'!$AP$6:$AX$93,J$1,FALSE),IFERROR(VLOOKUP($B439,'Data Heavy'!$BC$6:$BK$13,J$1,FALSE),VLOOKUP($B439,'Data Heavy'!$BP$6:$BX$9,J$1,FALSE))))))*100</f>
        <v>24.490459999999999</v>
      </c>
      <c r="K439" s="63">
        <f t="shared" si="83"/>
        <v>3.3585399999999979</v>
      </c>
      <c r="L439" s="63">
        <f t="shared" si="84"/>
        <v>3.3585400000000014</v>
      </c>
      <c r="M439" s="15" t="s">
        <v>140</v>
      </c>
      <c r="O439" s="63">
        <f>'Data Heavy'!T62*100</f>
        <v>21.131920000000001</v>
      </c>
      <c r="P439" s="63">
        <f>'Data Heavy'!U62*100</f>
        <v>1.7134199999999999</v>
      </c>
      <c r="Q439" s="63">
        <f>'Data Heavy'!V62*100</f>
        <v>17.773610000000001</v>
      </c>
      <c r="R439" s="63">
        <f>'Data Heavy'!W62*100</f>
        <v>24.49023</v>
      </c>
      <c r="S439" s="63">
        <f t="shared" si="91"/>
        <v>3.3583099999999995</v>
      </c>
      <c r="T439" s="63">
        <f t="shared" si="92"/>
        <v>3.3583099999999995</v>
      </c>
      <c r="V439" s="70">
        <f t="shared" si="85"/>
        <v>0</v>
      </c>
      <c r="W439" s="70">
        <f t="shared" si="86"/>
        <v>9.9999999999988987E-5</v>
      </c>
      <c r="X439" s="70">
        <f t="shared" si="87"/>
        <v>-2.3000000000195087E-4</v>
      </c>
      <c r="Y439" s="70">
        <f t="shared" si="88"/>
        <v>2.2999999999839815E-4</v>
      </c>
      <c r="Z439" s="70">
        <f t="shared" si="89"/>
        <v>2.2999999999839815E-4</v>
      </c>
      <c r="AA439" s="70">
        <f t="shared" si="90"/>
        <v>2.3000000000195087E-4</v>
      </c>
    </row>
    <row r="440" spans="1:27">
      <c r="A440" s="15" t="str">
        <f t="shared" si="82"/>
        <v>HeavyD_2011-2015_25-44_Persons_Cardiff and Vale UHB</v>
      </c>
      <c r="B440" s="15" t="str">
        <f t="shared" si="93"/>
        <v>Cardiff and Vale_25-44_Persons</v>
      </c>
      <c r="C440" s="15" t="s">
        <v>145</v>
      </c>
      <c r="D440" s="15" t="s">
        <v>49</v>
      </c>
      <c r="E440" s="15" t="s">
        <v>117</v>
      </c>
      <c r="F440" s="15" t="s">
        <v>40</v>
      </c>
      <c r="G440" s="63">
        <f>IFERROR(VLOOKUP($B440,'Data Heavy'!$A$6:$I$61,G$1,FALSE),IFERROR(VLOOKUP($B440,'Data Heavy'!$O$6:$W$33,G$1,FALSE),IFERROR(VLOOKUP($B440,'Data Heavy'!$AB$6:$AJ$181,G$1,FALSE),IFERROR(VLOOKUP($B440,'Data Heavy'!$AP$6:$AX$93,G$1,FALSE),IFERROR(VLOOKUP($B440,'Data Heavy'!$BC$6:$BK$13,G$1,FALSE),VLOOKUP($B440,'Data Heavy'!$BP$6:$BX$9,G$1,FALSE))))))*100</f>
        <v>18.94678</v>
      </c>
      <c r="H440" s="63">
        <f>IFERROR(VLOOKUP($B440,'Data Heavy'!$A$6:$I$61,H$1,FALSE),IFERROR(VLOOKUP($B440,'Data Heavy'!$O$6:$W$33,H$1,FALSE),IFERROR(VLOOKUP($B440,'Data Heavy'!$AB$6:$AJ$181,H$1,FALSE),IFERROR(VLOOKUP($B440,'Data Heavy'!$AP$6:$AX$93,H$1,FALSE),IFERROR(VLOOKUP($B440,'Data Heavy'!$BC$6:$BK$13,H$1,FALSE),VLOOKUP($B440,'Data Heavy'!$BP$6:$BX$9,H$1,FALSE))))))*100</f>
        <v>0.91044000000000003</v>
      </c>
      <c r="I440" s="63">
        <f>IFERROR(VLOOKUP($B440,'Data Heavy'!$A$6:$I$61,I$1,FALSE),IFERROR(VLOOKUP($B440,'Data Heavy'!$O$6:$W$33,I$1,FALSE),IFERROR(VLOOKUP($B440,'Data Heavy'!$AB$6:$AJ$181,I$1,FALSE),IFERROR(VLOOKUP($B440,'Data Heavy'!$AP$6:$AX$93,I$1,FALSE),IFERROR(VLOOKUP($B440,'Data Heavy'!$BC$6:$BK$13,I$1,FALSE),VLOOKUP($B440,'Data Heavy'!$BP$6:$BX$9,I$1,FALSE))))))*100</f>
        <v>17.162299999999998</v>
      </c>
      <c r="J440" s="63">
        <f>IFERROR(VLOOKUP($B440,'Data Heavy'!$A$6:$I$61,J$1,FALSE),IFERROR(VLOOKUP($B440,'Data Heavy'!$O$6:$W$33,J$1,FALSE),IFERROR(VLOOKUP($B440,'Data Heavy'!$AB$6:$AJ$181,J$1,FALSE),IFERROR(VLOOKUP($B440,'Data Heavy'!$AP$6:$AX$93,J$1,FALSE),IFERROR(VLOOKUP($B440,'Data Heavy'!$BC$6:$BK$13,J$1,FALSE),VLOOKUP($B440,'Data Heavy'!$BP$6:$BX$9,J$1,FALSE))))))*100</f>
        <v>20.731269999999999</v>
      </c>
      <c r="K440" s="63">
        <f t="shared" si="83"/>
        <v>1.7844899999999981</v>
      </c>
      <c r="L440" s="63">
        <f t="shared" si="84"/>
        <v>1.7844800000000021</v>
      </c>
      <c r="M440" s="15" t="s">
        <v>140</v>
      </c>
      <c r="O440" s="63">
        <f>'Data Heavy'!T63*100</f>
        <v>18.94678</v>
      </c>
      <c r="P440" s="63">
        <f>'Data Heavy'!U63*100</f>
        <v>0.91038000000000008</v>
      </c>
      <c r="Q440" s="63">
        <f>'Data Heavy'!V63*100</f>
        <v>17.16244</v>
      </c>
      <c r="R440" s="63">
        <f>'Data Heavy'!W63*100</f>
        <v>20.73113</v>
      </c>
      <c r="S440" s="63">
        <f t="shared" si="91"/>
        <v>1.7843499999999999</v>
      </c>
      <c r="T440" s="63">
        <f t="shared" si="92"/>
        <v>1.7843400000000003</v>
      </c>
      <c r="V440" s="70">
        <f t="shared" si="85"/>
        <v>0</v>
      </c>
      <c r="W440" s="70">
        <f t="shared" si="86"/>
        <v>5.9999999999948983E-5</v>
      </c>
      <c r="X440" s="70">
        <f t="shared" si="87"/>
        <v>-1.4000000000180535E-4</v>
      </c>
      <c r="Y440" s="70">
        <f t="shared" si="88"/>
        <v>1.3999999999825263E-4</v>
      </c>
      <c r="Z440" s="70">
        <f t="shared" si="89"/>
        <v>1.3999999999825263E-4</v>
      </c>
      <c r="AA440" s="70">
        <f t="shared" si="90"/>
        <v>1.4000000000180535E-4</v>
      </c>
    </row>
    <row r="441" spans="1:27">
      <c r="A441" s="15" t="str">
        <f t="shared" si="82"/>
        <v>HeavyD_2011-2015_45-64_Persons_Cardiff and Vale UHB</v>
      </c>
      <c r="B441" s="15" t="str">
        <f t="shared" si="93"/>
        <v>Cardiff and Vale_45-64_Persons</v>
      </c>
      <c r="C441" s="15" t="s">
        <v>145</v>
      </c>
      <c r="D441" s="15" t="s">
        <v>50</v>
      </c>
      <c r="E441" s="15" t="s">
        <v>117</v>
      </c>
      <c r="F441" s="15" t="s">
        <v>40</v>
      </c>
      <c r="G441" s="63">
        <f>IFERROR(VLOOKUP($B441,'Data Heavy'!$A$6:$I$61,G$1,FALSE),IFERROR(VLOOKUP($B441,'Data Heavy'!$O$6:$W$33,G$1,FALSE),IFERROR(VLOOKUP($B441,'Data Heavy'!$AB$6:$AJ$181,G$1,FALSE),IFERROR(VLOOKUP($B441,'Data Heavy'!$AP$6:$AX$93,G$1,FALSE),IFERROR(VLOOKUP($B441,'Data Heavy'!$BC$6:$BK$13,G$1,FALSE),VLOOKUP($B441,'Data Heavy'!$BP$6:$BX$9,G$1,FALSE))))))*100</f>
        <v>13.77054</v>
      </c>
      <c r="H441" s="63">
        <f>IFERROR(VLOOKUP($B441,'Data Heavy'!$A$6:$I$61,H$1,FALSE),IFERROR(VLOOKUP($B441,'Data Heavy'!$O$6:$W$33,H$1,FALSE),IFERROR(VLOOKUP($B441,'Data Heavy'!$AB$6:$AJ$181,H$1,FALSE),IFERROR(VLOOKUP($B441,'Data Heavy'!$AP$6:$AX$93,H$1,FALSE),IFERROR(VLOOKUP($B441,'Data Heavy'!$BC$6:$BK$13,H$1,FALSE),VLOOKUP($B441,'Data Heavy'!$BP$6:$BX$9,H$1,FALSE))))))*100</f>
        <v>0.77107999999999999</v>
      </c>
      <c r="I441" s="63">
        <f>IFERROR(VLOOKUP($B441,'Data Heavy'!$A$6:$I$61,I$1,FALSE),IFERROR(VLOOKUP($B441,'Data Heavy'!$O$6:$W$33,I$1,FALSE),IFERROR(VLOOKUP($B441,'Data Heavy'!$AB$6:$AJ$181,I$1,FALSE),IFERROR(VLOOKUP($B441,'Data Heavy'!$AP$6:$AX$93,I$1,FALSE),IFERROR(VLOOKUP($B441,'Data Heavy'!$BC$6:$BK$13,I$1,FALSE),VLOOKUP($B441,'Data Heavy'!$BP$6:$BX$9,I$1,FALSE))))))*100</f>
        <v>12.259209999999999</v>
      </c>
      <c r="J441" s="63">
        <f>IFERROR(VLOOKUP($B441,'Data Heavy'!$A$6:$I$61,J$1,FALSE),IFERROR(VLOOKUP($B441,'Data Heavy'!$O$6:$W$33,J$1,FALSE),IFERROR(VLOOKUP($B441,'Data Heavy'!$AB$6:$AJ$181,J$1,FALSE),IFERROR(VLOOKUP($B441,'Data Heavy'!$AP$6:$AX$93,J$1,FALSE),IFERROR(VLOOKUP($B441,'Data Heavy'!$BC$6:$BK$13,J$1,FALSE),VLOOKUP($B441,'Data Heavy'!$BP$6:$BX$9,J$1,FALSE))))))*100</f>
        <v>15.28187</v>
      </c>
      <c r="K441" s="63">
        <f t="shared" si="83"/>
        <v>1.5113299999999992</v>
      </c>
      <c r="L441" s="63">
        <f t="shared" si="84"/>
        <v>1.511330000000001</v>
      </c>
      <c r="M441" s="15" t="s">
        <v>140</v>
      </c>
      <c r="O441" s="63">
        <f>'Data Heavy'!T64*100</f>
        <v>13.77054</v>
      </c>
      <c r="P441" s="63">
        <f>'Data Heavy'!U64*100</f>
        <v>0.77102999999999999</v>
      </c>
      <c r="Q441" s="63">
        <f>'Data Heavy'!V64*100</f>
        <v>12.259320000000001</v>
      </c>
      <c r="R441" s="63">
        <f>'Data Heavy'!W64*100</f>
        <v>15.28177</v>
      </c>
      <c r="S441" s="63">
        <f t="shared" si="91"/>
        <v>1.5112299999999994</v>
      </c>
      <c r="T441" s="63">
        <f t="shared" si="92"/>
        <v>1.5112199999999998</v>
      </c>
      <c r="V441" s="70">
        <f t="shared" si="85"/>
        <v>0</v>
      </c>
      <c r="W441" s="70">
        <f t="shared" si="86"/>
        <v>4.9999999999994493E-5</v>
      </c>
      <c r="X441" s="70">
        <f t="shared" si="87"/>
        <v>-1.1000000000116472E-4</v>
      </c>
      <c r="Y441" s="70">
        <f t="shared" si="88"/>
        <v>9.9999999999766942E-5</v>
      </c>
      <c r="Z441" s="70">
        <f t="shared" si="89"/>
        <v>9.9999999999766942E-5</v>
      </c>
      <c r="AA441" s="70">
        <f t="shared" si="90"/>
        <v>1.1000000000116472E-4</v>
      </c>
    </row>
    <row r="442" spans="1:27">
      <c r="A442" s="15" t="str">
        <f t="shared" si="82"/>
        <v>HeavyD_2011-2015_65+_Persons_Cardiff and Vale UHB</v>
      </c>
      <c r="B442" s="15" t="str">
        <f t="shared" si="93"/>
        <v>Cardiff and Vale_65+_Persons</v>
      </c>
      <c r="C442" s="15" t="s">
        <v>145</v>
      </c>
      <c r="D442" s="15" t="s">
        <v>43</v>
      </c>
      <c r="E442" s="15" t="s">
        <v>117</v>
      </c>
      <c r="F442" s="15" t="s">
        <v>40</v>
      </c>
      <c r="G442" s="63">
        <f>IFERROR(VLOOKUP($B442,'Data Heavy'!$A$6:$I$61,G$1,FALSE),IFERROR(VLOOKUP($B442,'Data Heavy'!$O$6:$W$33,G$1,FALSE),IFERROR(VLOOKUP($B442,'Data Heavy'!$AB$6:$AJ$181,G$1,FALSE),IFERROR(VLOOKUP($B442,'Data Heavy'!$AP$6:$AX$93,G$1,FALSE),IFERROR(VLOOKUP($B442,'Data Heavy'!$BC$6:$BK$13,G$1,FALSE),VLOOKUP($B442,'Data Heavy'!$BP$6:$BX$9,G$1,FALSE))))))*100</f>
        <v>3.9416500000000001</v>
      </c>
      <c r="H442" s="63">
        <f>IFERROR(VLOOKUP($B442,'Data Heavy'!$A$6:$I$61,H$1,FALSE),IFERROR(VLOOKUP($B442,'Data Heavy'!$O$6:$W$33,H$1,FALSE),IFERROR(VLOOKUP($B442,'Data Heavy'!$AB$6:$AJ$181,H$1,FALSE),IFERROR(VLOOKUP($B442,'Data Heavy'!$AP$6:$AX$93,H$1,FALSE),IFERROR(VLOOKUP($B442,'Data Heavy'!$BC$6:$BK$13,H$1,FALSE),VLOOKUP($B442,'Data Heavy'!$BP$6:$BX$9,H$1,FALSE))))))*100</f>
        <v>0.46698000000000001</v>
      </c>
      <c r="I442" s="63">
        <f>IFERROR(VLOOKUP($B442,'Data Heavy'!$A$6:$I$61,I$1,FALSE),IFERROR(VLOOKUP($B442,'Data Heavy'!$O$6:$W$33,I$1,FALSE),IFERROR(VLOOKUP($B442,'Data Heavy'!$AB$6:$AJ$181,I$1,FALSE),IFERROR(VLOOKUP($B442,'Data Heavy'!$AP$6:$AX$93,I$1,FALSE),IFERROR(VLOOKUP($B442,'Data Heavy'!$BC$6:$BK$13,I$1,FALSE),VLOOKUP($B442,'Data Heavy'!$BP$6:$BX$9,I$1,FALSE))))))*100</f>
        <v>3.0263499999999999</v>
      </c>
      <c r="J442" s="63">
        <f>IFERROR(VLOOKUP($B442,'Data Heavy'!$A$6:$I$61,J$1,FALSE),IFERROR(VLOOKUP($B442,'Data Heavy'!$O$6:$W$33,J$1,FALSE),IFERROR(VLOOKUP($B442,'Data Heavy'!$AB$6:$AJ$181,J$1,FALSE),IFERROR(VLOOKUP($B442,'Data Heavy'!$AP$6:$AX$93,J$1,FALSE),IFERROR(VLOOKUP($B442,'Data Heavy'!$BC$6:$BK$13,J$1,FALSE),VLOOKUP($B442,'Data Heavy'!$BP$6:$BX$9,J$1,FALSE))))))*100</f>
        <v>4.8569399999999998</v>
      </c>
      <c r="K442" s="63">
        <f t="shared" si="83"/>
        <v>0.91528999999999971</v>
      </c>
      <c r="L442" s="63">
        <f t="shared" si="84"/>
        <v>0.91530000000000022</v>
      </c>
      <c r="M442" s="15" t="s">
        <v>140</v>
      </c>
      <c r="O442" s="63">
        <f>'Data Heavy'!T65*100</f>
        <v>3.9416500000000001</v>
      </c>
      <c r="P442" s="63">
        <f>'Data Heavy'!U65*100</f>
        <v>0.46694999999999998</v>
      </c>
      <c r="Q442" s="63">
        <f>'Data Heavy'!V65*100</f>
        <v>3.0264200000000003</v>
      </c>
      <c r="R442" s="63">
        <f>'Data Heavy'!W65*100</f>
        <v>4.8568800000000003</v>
      </c>
      <c r="S442" s="63">
        <f t="shared" si="91"/>
        <v>0.91523000000000021</v>
      </c>
      <c r="T442" s="63">
        <f t="shared" si="92"/>
        <v>0.91522999999999977</v>
      </c>
      <c r="V442" s="70">
        <f t="shared" si="85"/>
        <v>0</v>
      </c>
      <c r="W442" s="70">
        <f t="shared" si="86"/>
        <v>3.0000000000030003E-5</v>
      </c>
      <c r="X442" s="70">
        <f t="shared" si="87"/>
        <v>-7.0000000000458584E-5</v>
      </c>
      <c r="Y442" s="70">
        <f t="shared" si="88"/>
        <v>5.9999999999504894E-5</v>
      </c>
      <c r="Z442" s="70">
        <f t="shared" si="89"/>
        <v>5.9999999999504894E-5</v>
      </c>
      <c r="AA442" s="70">
        <f t="shared" si="90"/>
        <v>7.0000000000458584E-5</v>
      </c>
    </row>
    <row r="443" spans="1:27">
      <c r="A443" s="15" t="str">
        <f t="shared" si="82"/>
        <v>HeavyD_2011-2015_16-24_Persons_Aneurin Bevan UHB</v>
      </c>
      <c r="B443" s="15" t="str">
        <f t="shared" si="93"/>
        <v>Aneurin Bevan_16-24_Persons</v>
      </c>
      <c r="C443" s="15" t="s">
        <v>146</v>
      </c>
      <c r="D443" s="15" t="s">
        <v>48</v>
      </c>
      <c r="E443" s="15" t="s">
        <v>117</v>
      </c>
      <c r="F443" s="15" t="s">
        <v>40</v>
      </c>
      <c r="G443" s="63">
        <f>IFERROR(VLOOKUP($B443,'Data Heavy'!$A$6:$I$61,G$1,FALSE),IFERROR(VLOOKUP($B443,'Data Heavy'!$O$6:$W$33,G$1,FALSE),IFERROR(VLOOKUP($B443,'Data Heavy'!$AB$6:$AJ$181,G$1,FALSE),IFERROR(VLOOKUP($B443,'Data Heavy'!$AP$6:$AX$93,G$1,FALSE),IFERROR(VLOOKUP($B443,'Data Heavy'!$BC$6:$BK$13,G$1,FALSE),VLOOKUP($B443,'Data Heavy'!$BP$6:$BX$9,G$1,FALSE))))))*100</f>
        <v>18.462219999999999</v>
      </c>
      <c r="H443" s="63">
        <f>IFERROR(VLOOKUP($B443,'Data Heavy'!$A$6:$I$61,H$1,FALSE),IFERROR(VLOOKUP($B443,'Data Heavy'!$O$6:$W$33,H$1,FALSE),IFERROR(VLOOKUP($B443,'Data Heavy'!$AB$6:$AJ$181,H$1,FALSE),IFERROR(VLOOKUP($B443,'Data Heavy'!$AP$6:$AX$93,H$1,FALSE),IFERROR(VLOOKUP($B443,'Data Heavy'!$BC$6:$BK$13,H$1,FALSE),VLOOKUP($B443,'Data Heavy'!$BP$6:$BX$9,H$1,FALSE))))))*100</f>
        <v>0.99568000000000001</v>
      </c>
      <c r="I443" s="63">
        <f>IFERROR(VLOOKUP($B443,'Data Heavy'!$A$6:$I$61,I$1,FALSE),IFERROR(VLOOKUP($B443,'Data Heavy'!$O$6:$W$33,I$1,FALSE),IFERROR(VLOOKUP($B443,'Data Heavy'!$AB$6:$AJ$181,I$1,FALSE),IFERROR(VLOOKUP($B443,'Data Heavy'!$AP$6:$AX$93,I$1,FALSE),IFERROR(VLOOKUP($B443,'Data Heavy'!$BC$6:$BK$13,I$1,FALSE),VLOOKUP($B443,'Data Heavy'!$BP$6:$BX$9,I$1,FALSE))))))*100</f>
        <v>16.510670000000001</v>
      </c>
      <c r="J443" s="63">
        <f>IFERROR(VLOOKUP($B443,'Data Heavy'!$A$6:$I$61,J$1,FALSE),IFERROR(VLOOKUP($B443,'Data Heavy'!$O$6:$W$33,J$1,FALSE),IFERROR(VLOOKUP($B443,'Data Heavy'!$AB$6:$AJ$181,J$1,FALSE),IFERROR(VLOOKUP($B443,'Data Heavy'!$AP$6:$AX$93,J$1,FALSE),IFERROR(VLOOKUP($B443,'Data Heavy'!$BC$6:$BK$13,J$1,FALSE),VLOOKUP($B443,'Data Heavy'!$BP$6:$BX$9,J$1,FALSE))))))*100</f>
        <v>20.41377</v>
      </c>
      <c r="K443" s="63">
        <f t="shared" si="83"/>
        <v>1.951550000000001</v>
      </c>
      <c r="L443" s="63">
        <f t="shared" si="84"/>
        <v>1.9515499999999975</v>
      </c>
      <c r="M443" s="15" t="s">
        <v>140</v>
      </c>
      <c r="O443" s="63">
        <f>'Data Heavy'!T66*100</f>
        <v>18.462219999999999</v>
      </c>
      <c r="P443" s="63">
        <f>'Data Heavy'!U66*100</f>
        <v>0.99571999999999994</v>
      </c>
      <c r="Q443" s="63">
        <f>'Data Heavy'!V66*100</f>
        <v>16.51061</v>
      </c>
      <c r="R443" s="63">
        <f>'Data Heavy'!W66*100</f>
        <v>20.413819999999998</v>
      </c>
      <c r="S443" s="63">
        <f t="shared" si="91"/>
        <v>1.9515999999999991</v>
      </c>
      <c r="T443" s="63">
        <f t="shared" si="92"/>
        <v>1.9516099999999987</v>
      </c>
      <c r="V443" s="70">
        <f t="shared" si="85"/>
        <v>0</v>
      </c>
      <c r="W443" s="70">
        <f t="shared" si="86"/>
        <v>-3.9999999999928981E-5</v>
      </c>
      <c r="X443" s="70">
        <f t="shared" si="87"/>
        <v>6.0000000001281251E-5</v>
      </c>
      <c r="Y443" s="70">
        <f t="shared" si="88"/>
        <v>-4.9999999998107114E-5</v>
      </c>
      <c r="Z443" s="70">
        <f t="shared" si="89"/>
        <v>-4.9999999998107114E-5</v>
      </c>
      <c r="AA443" s="70">
        <f t="shared" si="90"/>
        <v>-6.0000000001281251E-5</v>
      </c>
    </row>
    <row r="444" spans="1:27">
      <c r="A444" s="15" t="str">
        <f t="shared" si="82"/>
        <v>HeavyD_2011-2015_25-44_Persons_Aneurin Bevan UHB</v>
      </c>
      <c r="B444" s="15" t="str">
        <f t="shared" si="93"/>
        <v>Aneurin Bevan_25-44_Persons</v>
      </c>
      <c r="C444" s="15" t="s">
        <v>146</v>
      </c>
      <c r="D444" s="15" t="s">
        <v>49</v>
      </c>
      <c r="E444" s="15" t="s">
        <v>117</v>
      </c>
      <c r="F444" s="15" t="s">
        <v>40</v>
      </c>
      <c r="G444" s="63">
        <f>IFERROR(VLOOKUP($B444,'Data Heavy'!$A$6:$I$61,G$1,FALSE),IFERROR(VLOOKUP($B444,'Data Heavy'!$O$6:$W$33,G$1,FALSE),IFERROR(VLOOKUP($B444,'Data Heavy'!$AB$6:$AJ$181,G$1,FALSE),IFERROR(VLOOKUP($B444,'Data Heavy'!$AP$6:$AX$93,G$1,FALSE),IFERROR(VLOOKUP($B444,'Data Heavy'!$BC$6:$BK$13,G$1,FALSE),VLOOKUP($B444,'Data Heavy'!$BP$6:$BX$9,G$1,FALSE))))))*100</f>
        <v>22.796279999999999</v>
      </c>
      <c r="H444" s="63">
        <f>IFERROR(VLOOKUP($B444,'Data Heavy'!$A$6:$I$61,H$1,FALSE),IFERROR(VLOOKUP($B444,'Data Heavy'!$O$6:$W$33,H$1,FALSE),IFERROR(VLOOKUP($B444,'Data Heavy'!$AB$6:$AJ$181,H$1,FALSE),IFERROR(VLOOKUP($B444,'Data Heavy'!$AP$6:$AX$93,H$1,FALSE),IFERROR(VLOOKUP($B444,'Data Heavy'!$BC$6:$BK$13,H$1,FALSE),VLOOKUP($B444,'Data Heavy'!$BP$6:$BX$9,H$1,FALSE))))))*100</f>
        <v>0.71931</v>
      </c>
      <c r="I444" s="63">
        <f>IFERROR(VLOOKUP($B444,'Data Heavy'!$A$6:$I$61,I$1,FALSE),IFERROR(VLOOKUP($B444,'Data Heavy'!$O$6:$W$33,I$1,FALSE),IFERROR(VLOOKUP($B444,'Data Heavy'!$AB$6:$AJ$181,I$1,FALSE),IFERROR(VLOOKUP($B444,'Data Heavy'!$AP$6:$AX$93,I$1,FALSE),IFERROR(VLOOKUP($B444,'Data Heavy'!$BC$6:$BK$13,I$1,FALSE),VLOOKUP($B444,'Data Heavy'!$BP$6:$BX$9,I$1,FALSE))))))*100</f>
        <v>21.386410000000001</v>
      </c>
      <c r="J444" s="63">
        <f>IFERROR(VLOOKUP($B444,'Data Heavy'!$A$6:$I$61,J$1,FALSE),IFERROR(VLOOKUP($B444,'Data Heavy'!$O$6:$W$33,J$1,FALSE),IFERROR(VLOOKUP($B444,'Data Heavy'!$AB$6:$AJ$181,J$1,FALSE),IFERROR(VLOOKUP($B444,'Data Heavy'!$AP$6:$AX$93,J$1,FALSE),IFERROR(VLOOKUP($B444,'Data Heavy'!$BC$6:$BK$13,J$1,FALSE),VLOOKUP($B444,'Data Heavy'!$BP$6:$BX$9,J$1,FALSE))))))*100</f>
        <v>24.206150000000001</v>
      </c>
      <c r="K444" s="63">
        <f t="shared" si="83"/>
        <v>1.4098700000000015</v>
      </c>
      <c r="L444" s="63">
        <f t="shared" si="84"/>
        <v>1.409869999999998</v>
      </c>
      <c r="M444" s="15" t="s">
        <v>140</v>
      </c>
      <c r="O444" s="63">
        <f>'Data Heavy'!T67*100</f>
        <v>22.796279999999999</v>
      </c>
      <c r="P444" s="63">
        <f>'Data Heavy'!U67*100</f>
        <v>0.71938999999999997</v>
      </c>
      <c r="Q444" s="63">
        <f>'Data Heavy'!V67*100</f>
        <v>21.38627</v>
      </c>
      <c r="R444" s="63">
        <f>'Data Heavy'!W67*100</f>
        <v>24.206289999999999</v>
      </c>
      <c r="S444" s="63">
        <f t="shared" si="91"/>
        <v>1.4100099999999998</v>
      </c>
      <c r="T444" s="63">
        <f t="shared" si="92"/>
        <v>1.4100099999999998</v>
      </c>
      <c r="V444" s="70">
        <f t="shared" si="85"/>
        <v>0</v>
      </c>
      <c r="W444" s="70">
        <f t="shared" si="86"/>
        <v>-7.9999999999968985E-5</v>
      </c>
      <c r="X444" s="70">
        <f t="shared" si="87"/>
        <v>1.4000000000180535E-4</v>
      </c>
      <c r="Y444" s="70">
        <f t="shared" si="88"/>
        <v>-1.3999999999825263E-4</v>
      </c>
      <c r="Z444" s="70">
        <f t="shared" si="89"/>
        <v>-1.3999999999825263E-4</v>
      </c>
      <c r="AA444" s="70">
        <f t="shared" si="90"/>
        <v>-1.4000000000180535E-4</v>
      </c>
    </row>
    <row r="445" spans="1:27">
      <c r="A445" s="15" t="str">
        <f t="shared" si="82"/>
        <v>HeavyD_2011-2015_45-64_Persons_Aneurin Bevan UHB</v>
      </c>
      <c r="B445" s="15" t="str">
        <f t="shared" si="93"/>
        <v>Aneurin Bevan_45-64_Persons</v>
      </c>
      <c r="C445" s="15" t="s">
        <v>146</v>
      </c>
      <c r="D445" s="15" t="s">
        <v>50</v>
      </c>
      <c r="E445" s="15" t="s">
        <v>117</v>
      </c>
      <c r="F445" s="15" t="s">
        <v>40</v>
      </c>
      <c r="G445" s="63">
        <f>IFERROR(VLOOKUP($B445,'Data Heavy'!$A$6:$I$61,G$1,FALSE),IFERROR(VLOOKUP($B445,'Data Heavy'!$O$6:$W$33,G$1,FALSE),IFERROR(VLOOKUP($B445,'Data Heavy'!$AB$6:$AJ$181,G$1,FALSE),IFERROR(VLOOKUP($B445,'Data Heavy'!$AP$6:$AX$93,G$1,FALSE),IFERROR(VLOOKUP($B445,'Data Heavy'!$BC$6:$BK$13,G$1,FALSE),VLOOKUP($B445,'Data Heavy'!$BP$6:$BX$9,G$1,FALSE))))))*100</f>
        <v>15.06485</v>
      </c>
      <c r="H445" s="63">
        <f>IFERROR(VLOOKUP($B445,'Data Heavy'!$A$6:$I$61,H$1,FALSE),IFERROR(VLOOKUP($B445,'Data Heavy'!$O$6:$W$33,H$1,FALSE),IFERROR(VLOOKUP($B445,'Data Heavy'!$AB$6:$AJ$181,H$1,FALSE),IFERROR(VLOOKUP($B445,'Data Heavy'!$AP$6:$AX$93,H$1,FALSE),IFERROR(VLOOKUP($B445,'Data Heavy'!$BC$6:$BK$13,H$1,FALSE),VLOOKUP($B445,'Data Heavy'!$BP$6:$BX$9,H$1,FALSE))))))*100</f>
        <v>0.54628999999999994</v>
      </c>
      <c r="I445" s="63">
        <f>IFERROR(VLOOKUP($B445,'Data Heavy'!$A$6:$I$61,I$1,FALSE),IFERROR(VLOOKUP($B445,'Data Heavy'!$O$6:$W$33,I$1,FALSE),IFERROR(VLOOKUP($B445,'Data Heavy'!$AB$6:$AJ$181,I$1,FALSE),IFERROR(VLOOKUP($B445,'Data Heavy'!$AP$6:$AX$93,I$1,FALSE),IFERROR(VLOOKUP($B445,'Data Heavy'!$BC$6:$BK$13,I$1,FALSE),VLOOKUP($B445,'Data Heavy'!$BP$6:$BX$9,I$1,FALSE))))))*100</f>
        <v>13.994119999999999</v>
      </c>
      <c r="J445" s="63">
        <f>IFERROR(VLOOKUP($B445,'Data Heavy'!$A$6:$I$61,J$1,FALSE),IFERROR(VLOOKUP($B445,'Data Heavy'!$O$6:$W$33,J$1,FALSE),IFERROR(VLOOKUP($B445,'Data Heavy'!$AB$6:$AJ$181,J$1,FALSE),IFERROR(VLOOKUP($B445,'Data Heavy'!$AP$6:$AX$93,J$1,FALSE),IFERROR(VLOOKUP($B445,'Data Heavy'!$BC$6:$BK$13,J$1,FALSE),VLOOKUP($B445,'Data Heavy'!$BP$6:$BX$9,J$1,FALSE))))))*100</f>
        <v>16.135580000000001</v>
      </c>
      <c r="K445" s="63">
        <f t="shared" si="83"/>
        <v>1.0707300000000011</v>
      </c>
      <c r="L445" s="63">
        <f t="shared" si="84"/>
        <v>1.0707300000000011</v>
      </c>
      <c r="M445" s="15" t="s">
        <v>140</v>
      </c>
      <c r="O445" s="63">
        <f>'Data Heavy'!T68*100</f>
        <v>15.06485</v>
      </c>
      <c r="P445" s="63">
        <f>'Data Heavy'!U68*100</f>
        <v>0.54632999999999998</v>
      </c>
      <c r="Q445" s="63">
        <f>'Data Heavy'!V68*100</f>
        <v>13.99404</v>
      </c>
      <c r="R445" s="63">
        <f>'Data Heavy'!W68*100</f>
        <v>16.135659999999998</v>
      </c>
      <c r="S445" s="63">
        <f t="shared" si="91"/>
        <v>1.070809999999998</v>
      </c>
      <c r="T445" s="63">
        <f t="shared" si="92"/>
        <v>1.0708099999999998</v>
      </c>
      <c r="V445" s="70">
        <f t="shared" si="85"/>
        <v>0</v>
      </c>
      <c r="W445" s="70">
        <f t="shared" si="86"/>
        <v>-4.0000000000040004E-5</v>
      </c>
      <c r="X445" s="70">
        <f t="shared" si="87"/>
        <v>7.9999999998747739E-5</v>
      </c>
      <c r="Y445" s="70">
        <f t="shared" si="88"/>
        <v>-7.9999999996971383E-5</v>
      </c>
      <c r="Z445" s="70">
        <f t="shared" si="89"/>
        <v>-7.9999999996971383E-5</v>
      </c>
      <c r="AA445" s="70">
        <f t="shared" si="90"/>
        <v>-7.9999999998747739E-5</v>
      </c>
    </row>
    <row r="446" spans="1:27">
      <c r="A446" s="15" t="str">
        <f t="shared" si="82"/>
        <v>HeavyD_2011-2015_65+_Persons_Aneurin Bevan UHB</v>
      </c>
      <c r="B446" s="15" t="str">
        <f t="shared" si="93"/>
        <v>Aneurin Bevan_65+_Persons</v>
      </c>
      <c r="C446" s="15" t="s">
        <v>146</v>
      </c>
      <c r="D446" s="15" t="s">
        <v>43</v>
      </c>
      <c r="E446" s="15" t="s">
        <v>117</v>
      </c>
      <c r="F446" s="15" t="s">
        <v>40</v>
      </c>
      <c r="G446" s="63">
        <f>IFERROR(VLOOKUP($B446,'Data Heavy'!$A$6:$I$61,G$1,FALSE),IFERROR(VLOOKUP($B446,'Data Heavy'!$O$6:$W$33,G$1,FALSE),IFERROR(VLOOKUP($B446,'Data Heavy'!$AB$6:$AJ$181,G$1,FALSE),IFERROR(VLOOKUP($B446,'Data Heavy'!$AP$6:$AX$93,G$1,FALSE),IFERROR(VLOOKUP($B446,'Data Heavy'!$BC$6:$BK$13,G$1,FALSE),VLOOKUP($B446,'Data Heavy'!$BP$6:$BX$9,G$1,FALSE))))))*100</f>
        <v>3.6753200000000001</v>
      </c>
      <c r="H446" s="63">
        <f>IFERROR(VLOOKUP($B446,'Data Heavy'!$A$6:$I$61,H$1,FALSE),IFERROR(VLOOKUP($B446,'Data Heavy'!$O$6:$W$33,H$1,FALSE),IFERROR(VLOOKUP($B446,'Data Heavy'!$AB$6:$AJ$181,H$1,FALSE),IFERROR(VLOOKUP($B446,'Data Heavy'!$AP$6:$AX$93,H$1,FALSE),IFERROR(VLOOKUP($B446,'Data Heavy'!$BC$6:$BK$13,H$1,FALSE),VLOOKUP($B446,'Data Heavy'!$BP$6:$BX$9,H$1,FALSE))))))*100</f>
        <v>0.32211000000000001</v>
      </c>
      <c r="I446" s="63">
        <f>IFERROR(VLOOKUP($B446,'Data Heavy'!$A$6:$I$61,I$1,FALSE),IFERROR(VLOOKUP($B446,'Data Heavy'!$O$6:$W$33,I$1,FALSE),IFERROR(VLOOKUP($B446,'Data Heavy'!$AB$6:$AJ$181,I$1,FALSE),IFERROR(VLOOKUP($B446,'Data Heavy'!$AP$6:$AX$93,I$1,FALSE),IFERROR(VLOOKUP($B446,'Data Heavy'!$BC$6:$BK$13,I$1,FALSE),VLOOKUP($B446,'Data Heavy'!$BP$6:$BX$9,I$1,FALSE))))))*100</f>
        <v>3.0439799999999999</v>
      </c>
      <c r="J446" s="63">
        <f>IFERROR(VLOOKUP($B446,'Data Heavy'!$A$6:$I$61,J$1,FALSE),IFERROR(VLOOKUP($B446,'Data Heavy'!$O$6:$W$33,J$1,FALSE),IFERROR(VLOOKUP($B446,'Data Heavy'!$AB$6:$AJ$181,J$1,FALSE),IFERROR(VLOOKUP($B446,'Data Heavy'!$AP$6:$AX$93,J$1,FALSE),IFERROR(VLOOKUP($B446,'Data Heavy'!$BC$6:$BK$13,J$1,FALSE),VLOOKUP($B446,'Data Heavy'!$BP$6:$BX$9,J$1,FALSE))))))*100</f>
        <v>4.3066500000000003</v>
      </c>
      <c r="K446" s="63">
        <f t="shared" si="83"/>
        <v>0.63133000000000017</v>
      </c>
      <c r="L446" s="63">
        <f t="shared" si="84"/>
        <v>0.63134000000000023</v>
      </c>
      <c r="M446" s="15" t="s">
        <v>140</v>
      </c>
      <c r="O446" s="63">
        <f>'Data Heavy'!T69*100</f>
        <v>3.6753200000000001</v>
      </c>
      <c r="P446" s="63">
        <f>'Data Heavy'!U69*100</f>
        <v>0.3221</v>
      </c>
      <c r="Q446" s="63">
        <f>'Data Heavy'!V69*100</f>
        <v>3.04399</v>
      </c>
      <c r="R446" s="63">
        <f>'Data Heavy'!W69*100</f>
        <v>4.3066399999999998</v>
      </c>
      <c r="S446" s="63">
        <f t="shared" si="91"/>
        <v>0.63131999999999966</v>
      </c>
      <c r="T446" s="63">
        <f t="shared" si="92"/>
        <v>0.63133000000000017</v>
      </c>
      <c r="V446" s="70">
        <f t="shared" si="85"/>
        <v>0</v>
      </c>
      <c r="W446" s="70">
        <f t="shared" si="86"/>
        <v>1.0000000000010001E-5</v>
      </c>
      <c r="X446" s="70">
        <f t="shared" si="87"/>
        <v>-1.0000000000065512E-5</v>
      </c>
      <c r="Y446" s="70">
        <f t="shared" si="88"/>
        <v>1.0000000000509601E-5</v>
      </c>
      <c r="Z446" s="70">
        <f t="shared" si="89"/>
        <v>1.0000000000509601E-5</v>
      </c>
      <c r="AA446" s="70">
        <f t="shared" si="90"/>
        <v>1.0000000000065512E-5</v>
      </c>
    </row>
    <row r="447" spans="1:27">
      <c r="A447" s="15" t="str">
        <f t="shared" si="82"/>
        <v>HeavyD_2011-2015_16-24_Males_Isle of Anglesey</v>
      </c>
      <c r="B447" s="15" t="str">
        <f t="shared" si="93"/>
        <v>Isle of Anglesey_16-24_Males</v>
      </c>
      <c r="C447" s="15" t="s">
        <v>0</v>
      </c>
      <c r="D447" s="15" t="s">
        <v>48</v>
      </c>
      <c r="E447" s="15" t="s">
        <v>21</v>
      </c>
      <c r="F447" s="15" t="s">
        <v>40</v>
      </c>
      <c r="G447" s="63">
        <f>IFERROR(VLOOKUP($B447,'Data Heavy'!$A$6:$I$61,G$1,FALSE),IFERROR(VLOOKUP($B447,'Data Heavy'!$O$6:$W$33,G$1,FALSE),IFERROR(VLOOKUP($B447,'Data Heavy'!$AB$6:$AJ$181,G$1,FALSE),IFERROR(VLOOKUP($B447,'Data Heavy'!$AP$6:$AX$93,G$1,FALSE),IFERROR(VLOOKUP($B447,'Data Heavy'!$BC$6:$BK$13,G$1,FALSE),VLOOKUP($B447,'Data Heavy'!$BP$6:$BX$9,G$1,FALSE))))))*100</f>
        <v>23.45204</v>
      </c>
      <c r="H447" s="63">
        <f>IFERROR(VLOOKUP($B447,'Data Heavy'!$A$6:$I$61,H$1,FALSE),IFERROR(VLOOKUP($B447,'Data Heavy'!$O$6:$W$33,H$1,FALSE),IFERROR(VLOOKUP($B447,'Data Heavy'!$AB$6:$AJ$181,H$1,FALSE),IFERROR(VLOOKUP($B447,'Data Heavy'!$AP$6:$AX$93,H$1,FALSE),IFERROR(VLOOKUP($B447,'Data Heavy'!$BC$6:$BK$13,H$1,FALSE),VLOOKUP($B447,'Data Heavy'!$BP$6:$BX$9,H$1,FALSE))))))*100</f>
        <v>3.9426500000000004</v>
      </c>
      <c r="I447" s="63">
        <f>IFERROR(VLOOKUP($B447,'Data Heavy'!$A$6:$I$61,I$1,FALSE),IFERROR(VLOOKUP($B447,'Data Heavy'!$O$6:$W$33,I$1,FALSE),IFERROR(VLOOKUP($B447,'Data Heavy'!$AB$6:$AJ$181,I$1,FALSE),IFERROR(VLOOKUP($B447,'Data Heavy'!$AP$6:$AX$93,I$1,FALSE),IFERROR(VLOOKUP($B447,'Data Heavy'!$BC$6:$BK$13,I$1,FALSE),VLOOKUP($B447,'Data Heavy'!$BP$6:$BX$9,I$1,FALSE))))))*100</f>
        <v>15.724350000000001</v>
      </c>
      <c r="J447" s="63">
        <f>IFERROR(VLOOKUP($B447,'Data Heavy'!$A$6:$I$61,J$1,FALSE),IFERROR(VLOOKUP($B447,'Data Heavy'!$O$6:$W$33,J$1,FALSE),IFERROR(VLOOKUP($B447,'Data Heavy'!$AB$6:$AJ$181,J$1,FALSE),IFERROR(VLOOKUP($B447,'Data Heavy'!$AP$6:$AX$93,J$1,FALSE),IFERROR(VLOOKUP($B447,'Data Heavy'!$BC$6:$BK$13,J$1,FALSE),VLOOKUP($B447,'Data Heavy'!$BP$6:$BX$9,J$1,FALSE))))))*100</f>
        <v>31.179729999999999</v>
      </c>
      <c r="K447" s="63">
        <f t="shared" si="83"/>
        <v>7.7276899999999991</v>
      </c>
      <c r="L447" s="63">
        <f t="shared" si="84"/>
        <v>7.7276899999999991</v>
      </c>
      <c r="O447" s="63">
        <f>'Data Heavy'!AG189*100</f>
        <v>23.45204</v>
      </c>
      <c r="P447" s="63">
        <f>'Data Heavy'!AH189*100</f>
        <v>3.9422199999999998</v>
      </c>
      <c r="Q447" s="63">
        <f>'Data Heavy'!AI189*100</f>
        <v>15.72528</v>
      </c>
      <c r="R447" s="63">
        <f>'Data Heavy'!AJ189*100</f>
        <v>31.178800000000003</v>
      </c>
      <c r="S447" s="63">
        <f t="shared" si="91"/>
        <v>7.7267600000000023</v>
      </c>
      <c r="T447" s="63">
        <f t="shared" si="92"/>
        <v>7.7267600000000005</v>
      </c>
      <c r="V447" s="70">
        <f t="shared" si="85"/>
        <v>0</v>
      </c>
      <c r="W447" s="70">
        <f t="shared" si="86"/>
        <v>4.3000000000059657E-4</v>
      </c>
      <c r="X447" s="70">
        <f t="shared" si="87"/>
        <v>-9.299999999985431E-4</v>
      </c>
      <c r="Y447" s="70">
        <f t="shared" si="88"/>
        <v>9.2999999999676675E-4</v>
      </c>
      <c r="Z447" s="70">
        <f t="shared" si="89"/>
        <v>9.2999999999676675E-4</v>
      </c>
      <c r="AA447" s="70">
        <f t="shared" si="90"/>
        <v>9.299999999985431E-4</v>
      </c>
    </row>
    <row r="448" spans="1:27">
      <c r="A448" s="15" t="str">
        <f t="shared" si="82"/>
        <v>HeavyD_2011-2015_25-44_Males_Isle of Anglesey</v>
      </c>
      <c r="B448" s="15" t="str">
        <f t="shared" si="93"/>
        <v>Isle of Anglesey_25-44_Males</v>
      </c>
      <c r="C448" s="15" t="s">
        <v>0</v>
      </c>
      <c r="D448" s="15" t="s">
        <v>49</v>
      </c>
      <c r="E448" s="15" t="s">
        <v>21</v>
      </c>
      <c r="F448" s="15" t="s">
        <v>40</v>
      </c>
      <c r="G448" s="63">
        <f>IFERROR(VLOOKUP($B448,'Data Heavy'!$A$6:$I$61,G$1,FALSE),IFERROR(VLOOKUP($B448,'Data Heavy'!$O$6:$W$33,G$1,FALSE),IFERROR(VLOOKUP($B448,'Data Heavy'!$AB$6:$AJ$181,G$1,FALSE),IFERROR(VLOOKUP($B448,'Data Heavy'!$AP$6:$AX$93,G$1,FALSE),IFERROR(VLOOKUP($B448,'Data Heavy'!$BC$6:$BK$13,G$1,FALSE),VLOOKUP($B448,'Data Heavy'!$BP$6:$BX$9,G$1,FALSE))))))*100</f>
        <v>16.16723</v>
      </c>
      <c r="H448" s="63">
        <f>IFERROR(VLOOKUP($B448,'Data Heavy'!$A$6:$I$61,H$1,FALSE),IFERROR(VLOOKUP($B448,'Data Heavy'!$O$6:$W$33,H$1,FALSE),IFERROR(VLOOKUP($B448,'Data Heavy'!$AB$6:$AJ$181,H$1,FALSE),IFERROR(VLOOKUP($B448,'Data Heavy'!$AP$6:$AX$93,H$1,FALSE),IFERROR(VLOOKUP($B448,'Data Heavy'!$BC$6:$BK$13,H$1,FALSE),VLOOKUP($B448,'Data Heavy'!$BP$6:$BX$9,H$1,FALSE))))))*100</f>
        <v>2.3437699999999997</v>
      </c>
      <c r="I448" s="63">
        <f>IFERROR(VLOOKUP($B448,'Data Heavy'!$A$6:$I$61,I$1,FALSE),IFERROR(VLOOKUP($B448,'Data Heavy'!$O$6:$W$33,I$1,FALSE),IFERROR(VLOOKUP($B448,'Data Heavy'!$AB$6:$AJ$181,I$1,FALSE),IFERROR(VLOOKUP($B448,'Data Heavy'!$AP$6:$AX$93,I$1,FALSE),IFERROR(VLOOKUP($B448,'Data Heavy'!$BC$6:$BK$13,I$1,FALSE),VLOOKUP($B448,'Data Heavy'!$BP$6:$BX$9,I$1,FALSE))))))*100</f>
        <v>11.57338</v>
      </c>
      <c r="J448" s="63">
        <f>IFERROR(VLOOKUP($B448,'Data Heavy'!$A$6:$I$61,J$1,FALSE),IFERROR(VLOOKUP($B448,'Data Heavy'!$O$6:$W$33,J$1,FALSE),IFERROR(VLOOKUP($B448,'Data Heavy'!$AB$6:$AJ$181,J$1,FALSE),IFERROR(VLOOKUP($B448,'Data Heavy'!$AP$6:$AX$93,J$1,FALSE),IFERROR(VLOOKUP($B448,'Data Heavy'!$BC$6:$BK$13,J$1,FALSE),VLOOKUP($B448,'Data Heavy'!$BP$6:$BX$9,J$1,FALSE))))))*100</f>
        <v>20.76107</v>
      </c>
      <c r="K448" s="63">
        <f t="shared" si="83"/>
        <v>4.5938400000000001</v>
      </c>
      <c r="L448" s="63">
        <f t="shared" si="84"/>
        <v>4.5938499999999998</v>
      </c>
      <c r="O448" s="63">
        <f>'Data Heavy'!AG190*100</f>
        <v>16.16723</v>
      </c>
      <c r="P448" s="63">
        <f>'Data Heavy'!AH190*100</f>
        <v>2.3435199999999998</v>
      </c>
      <c r="Q448" s="63">
        <f>'Data Heavy'!AI190*100</f>
        <v>11.573930000000001</v>
      </c>
      <c r="R448" s="63">
        <f>'Data Heavy'!AJ190*100</f>
        <v>20.76052</v>
      </c>
      <c r="S448" s="63">
        <f t="shared" si="91"/>
        <v>4.5932899999999997</v>
      </c>
      <c r="T448" s="63">
        <f t="shared" si="92"/>
        <v>4.5932999999999993</v>
      </c>
      <c r="V448" s="70">
        <f t="shared" si="85"/>
        <v>0</v>
      </c>
      <c r="W448" s="70">
        <f t="shared" si="86"/>
        <v>2.4999999999986144E-4</v>
      </c>
      <c r="X448" s="70">
        <f t="shared" si="87"/>
        <v>-5.5000000000049454E-4</v>
      </c>
      <c r="Y448" s="70">
        <f t="shared" si="88"/>
        <v>5.5000000000049454E-4</v>
      </c>
      <c r="Z448" s="70">
        <f t="shared" si="89"/>
        <v>5.5000000000049454E-4</v>
      </c>
      <c r="AA448" s="70">
        <f t="shared" si="90"/>
        <v>5.5000000000049454E-4</v>
      </c>
    </row>
    <row r="449" spans="1:27">
      <c r="A449" s="15" t="str">
        <f t="shared" si="82"/>
        <v>HeavyD_2011-2015_45-64_Males_Isle of Anglesey</v>
      </c>
      <c r="B449" s="15" t="str">
        <f t="shared" si="93"/>
        <v>Isle of Anglesey_45-64_Males</v>
      </c>
      <c r="C449" s="15" t="s">
        <v>0</v>
      </c>
      <c r="D449" s="15" t="s">
        <v>50</v>
      </c>
      <c r="E449" s="15" t="s">
        <v>21</v>
      </c>
      <c r="F449" s="15" t="s">
        <v>40</v>
      </c>
      <c r="G449" s="63">
        <f>IFERROR(VLOOKUP($B449,'Data Heavy'!$A$6:$I$61,G$1,FALSE),IFERROR(VLOOKUP($B449,'Data Heavy'!$O$6:$W$33,G$1,FALSE),IFERROR(VLOOKUP($B449,'Data Heavy'!$AB$6:$AJ$181,G$1,FALSE),IFERROR(VLOOKUP($B449,'Data Heavy'!$AP$6:$AX$93,G$1,FALSE),IFERROR(VLOOKUP($B449,'Data Heavy'!$BC$6:$BK$13,G$1,FALSE),VLOOKUP($B449,'Data Heavy'!$BP$6:$BX$9,G$1,FALSE))))))*100</f>
        <v>18.336410000000001</v>
      </c>
      <c r="H449" s="63">
        <f>IFERROR(VLOOKUP($B449,'Data Heavy'!$A$6:$I$61,H$1,FALSE),IFERROR(VLOOKUP($B449,'Data Heavy'!$O$6:$W$33,H$1,FALSE),IFERROR(VLOOKUP($B449,'Data Heavy'!$AB$6:$AJ$181,H$1,FALSE),IFERROR(VLOOKUP($B449,'Data Heavy'!$AP$6:$AX$93,H$1,FALSE),IFERROR(VLOOKUP($B449,'Data Heavy'!$BC$6:$BK$13,H$1,FALSE),VLOOKUP($B449,'Data Heavy'!$BP$6:$BX$9,H$1,FALSE))))))*100</f>
        <v>1.7934300000000001</v>
      </c>
      <c r="I449" s="63">
        <f>IFERROR(VLOOKUP($B449,'Data Heavy'!$A$6:$I$61,I$1,FALSE),IFERROR(VLOOKUP($B449,'Data Heavy'!$O$6:$W$33,I$1,FALSE),IFERROR(VLOOKUP($B449,'Data Heavy'!$AB$6:$AJ$181,I$1,FALSE),IFERROR(VLOOKUP($B449,'Data Heavy'!$AP$6:$AX$93,I$1,FALSE),IFERROR(VLOOKUP($B449,'Data Heavy'!$BC$6:$BK$13,I$1,FALSE),VLOOKUP($B449,'Data Heavy'!$BP$6:$BX$9,I$1,FALSE))))))*100</f>
        <v>14.821249999999999</v>
      </c>
      <c r="J449" s="63">
        <f>IFERROR(VLOOKUP($B449,'Data Heavy'!$A$6:$I$61,J$1,FALSE),IFERROR(VLOOKUP($B449,'Data Heavy'!$O$6:$W$33,J$1,FALSE),IFERROR(VLOOKUP($B449,'Data Heavy'!$AB$6:$AJ$181,J$1,FALSE),IFERROR(VLOOKUP($B449,'Data Heavy'!$AP$6:$AX$93,J$1,FALSE),IFERROR(VLOOKUP($B449,'Data Heavy'!$BC$6:$BK$13,J$1,FALSE),VLOOKUP($B449,'Data Heavy'!$BP$6:$BX$9,J$1,FALSE))))))*100</f>
        <v>21.851570000000002</v>
      </c>
      <c r="K449" s="63">
        <f t="shared" si="83"/>
        <v>3.5151600000000016</v>
      </c>
      <c r="L449" s="63">
        <f t="shared" si="84"/>
        <v>3.5151600000000016</v>
      </c>
      <c r="O449" s="63">
        <f>'Data Heavy'!AG191*100</f>
        <v>18.336410000000001</v>
      </c>
      <c r="P449" s="63">
        <f>'Data Heavy'!AH191*100</f>
        <v>1.7932300000000001</v>
      </c>
      <c r="Q449" s="63">
        <f>'Data Heavy'!AI191*100</f>
        <v>14.821670000000001</v>
      </c>
      <c r="R449" s="63">
        <f>'Data Heavy'!AJ191*100</f>
        <v>21.851140000000001</v>
      </c>
      <c r="S449" s="63">
        <f t="shared" si="91"/>
        <v>3.5147300000000001</v>
      </c>
      <c r="T449" s="63">
        <f t="shared" si="92"/>
        <v>3.5147399999999998</v>
      </c>
      <c r="V449" s="70">
        <f t="shared" si="85"/>
        <v>0</v>
      </c>
      <c r="W449" s="70">
        <f t="shared" si="86"/>
        <v>1.9999999999997797E-4</v>
      </c>
      <c r="X449" s="70">
        <f t="shared" si="87"/>
        <v>-4.2000000000186333E-4</v>
      </c>
      <c r="Y449" s="70">
        <f t="shared" si="88"/>
        <v>4.3000000000148475E-4</v>
      </c>
      <c r="Z449" s="70">
        <f t="shared" si="89"/>
        <v>4.3000000000148475E-4</v>
      </c>
      <c r="AA449" s="70">
        <f t="shared" si="90"/>
        <v>4.2000000000186333E-4</v>
      </c>
    </row>
    <row r="450" spans="1:27">
      <c r="A450" s="15" t="str">
        <f t="shared" si="82"/>
        <v>HeavyD_2011-2015_65+_Males_Isle of Anglesey</v>
      </c>
      <c r="B450" s="15" t="str">
        <f t="shared" si="93"/>
        <v>Isle of Anglesey_65+_Males</v>
      </c>
      <c r="C450" s="15" t="s">
        <v>0</v>
      </c>
      <c r="D450" s="15" t="s">
        <v>43</v>
      </c>
      <c r="E450" s="15" t="s">
        <v>21</v>
      </c>
      <c r="F450" s="15" t="s">
        <v>40</v>
      </c>
      <c r="G450" s="63">
        <f>IFERROR(VLOOKUP($B450,'Data Heavy'!$A$6:$I$61,G$1,FALSE),IFERROR(VLOOKUP($B450,'Data Heavy'!$O$6:$W$33,G$1,FALSE),IFERROR(VLOOKUP($B450,'Data Heavy'!$AB$6:$AJ$181,G$1,FALSE),IFERROR(VLOOKUP($B450,'Data Heavy'!$AP$6:$AX$93,G$1,FALSE),IFERROR(VLOOKUP($B450,'Data Heavy'!$BC$6:$BK$13,G$1,FALSE),VLOOKUP($B450,'Data Heavy'!$BP$6:$BX$9,G$1,FALSE))))))*100</f>
        <v>4.8725300000000002</v>
      </c>
      <c r="H450" s="63">
        <f>IFERROR(VLOOKUP($B450,'Data Heavy'!$A$6:$I$61,H$1,FALSE),IFERROR(VLOOKUP($B450,'Data Heavy'!$O$6:$W$33,H$1,FALSE),IFERROR(VLOOKUP($B450,'Data Heavy'!$AB$6:$AJ$181,H$1,FALSE),IFERROR(VLOOKUP($B450,'Data Heavy'!$AP$6:$AX$93,H$1,FALSE),IFERROR(VLOOKUP($B450,'Data Heavy'!$BC$6:$BK$13,H$1,FALSE),VLOOKUP($B450,'Data Heavy'!$BP$6:$BX$9,H$1,FALSE))))))*100</f>
        <v>1.0720000000000001</v>
      </c>
      <c r="I450" s="63">
        <f>IFERROR(VLOOKUP($B450,'Data Heavy'!$A$6:$I$61,I$1,FALSE),IFERROR(VLOOKUP($B450,'Data Heavy'!$O$6:$W$33,I$1,FALSE),IFERROR(VLOOKUP($B450,'Data Heavy'!$AB$6:$AJ$181,I$1,FALSE),IFERROR(VLOOKUP($B450,'Data Heavy'!$AP$6:$AX$93,I$1,FALSE),IFERROR(VLOOKUP($B450,'Data Heavy'!$BC$6:$BK$13,I$1,FALSE),VLOOKUP($B450,'Data Heavy'!$BP$6:$BX$9,I$1,FALSE))))))*100</f>
        <v>2.7713800000000002</v>
      </c>
      <c r="J450" s="63">
        <f>IFERROR(VLOOKUP($B450,'Data Heavy'!$A$6:$I$61,J$1,FALSE),IFERROR(VLOOKUP($B450,'Data Heavy'!$O$6:$W$33,J$1,FALSE),IFERROR(VLOOKUP($B450,'Data Heavy'!$AB$6:$AJ$181,J$1,FALSE),IFERROR(VLOOKUP($B450,'Data Heavy'!$AP$6:$AX$93,J$1,FALSE),IFERROR(VLOOKUP($B450,'Data Heavy'!$BC$6:$BK$13,J$1,FALSE),VLOOKUP($B450,'Data Heavy'!$BP$6:$BX$9,J$1,FALSE))))))*100</f>
        <v>6.9736799999999999</v>
      </c>
      <c r="K450" s="63">
        <f t="shared" si="83"/>
        <v>2.1011499999999996</v>
      </c>
      <c r="L450" s="63">
        <f t="shared" si="84"/>
        <v>2.1011500000000001</v>
      </c>
      <c r="O450" s="63">
        <f>'Data Heavy'!AG192*100</f>
        <v>4.8725300000000002</v>
      </c>
      <c r="P450" s="63">
        <f>'Data Heavy'!AH192*100</f>
        <v>1.07189</v>
      </c>
      <c r="Q450" s="63">
        <f>'Data Heavy'!AI192*100</f>
        <v>2.77163</v>
      </c>
      <c r="R450" s="63">
        <f>'Data Heavy'!AJ192*100</f>
        <v>6.97342</v>
      </c>
      <c r="S450" s="63">
        <f t="shared" si="91"/>
        <v>2.1008899999999997</v>
      </c>
      <c r="T450" s="63">
        <f t="shared" si="92"/>
        <v>2.1009000000000002</v>
      </c>
      <c r="V450" s="70">
        <f t="shared" si="85"/>
        <v>0</v>
      </c>
      <c r="W450" s="70">
        <f t="shared" si="86"/>
        <v>1.100000000000545E-4</v>
      </c>
      <c r="X450" s="70">
        <f t="shared" si="87"/>
        <v>-2.4999999999986144E-4</v>
      </c>
      <c r="Y450" s="70">
        <f t="shared" si="88"/>
        <v>2.5999999999992696E-4</v>
      </c>
      <c r="Z450" s="70">
        <f t="shared" si="89"/>
        <v>2.5999999999992696E-4</v>
      </c>
      <c r="AA450" s="70">
        <f t="shared" si="90"/>
        <v>2.4999999999986144E-4</v>
      </c>
    </row>
    <row r="451" spans="1:27">
      <c r="A451" s="15" t="str">
        <f t="shared" si="82"/>
        <v>HeavyD_2011-2015_16-24_Females_Isle of Anglesey</v>
      </c>
      <c r="B451" s="15" t="str">
        <f t="shared" si="93"/>
        <v>Isle of Anglesey_16-24_Females</v>
      </c>
      <c r="C451" s="15" t="s">
        <v>0</v>
      </c>
      <c r="D451" s="15" t="s">
        <v>48</v>
      </c>
      <c r="E451" s="15" t="s">
        <v>120</v>
      </c>
      <c r="F451" s="15" t="s">
        <v>40</v>
      </c>
      <c r="G451" s="63">
        <f>IFERROR(VLOOKUP($B451,'Data Heavy'!$A$6:$I$61,G$1,FALSE),IFERROR(VLOOKUP($B451,'Data Heavy'!$O$6:$W$33,G$1,FALSE),IFERROR(VLOOKUP($B451,'Data Heavy'!$AB$6:$AJ$181,G$1,FALSE),IFERROR(VLOOKUP($B451,'Data Heavy'!$AP$6:$AX$93,G$1,FALSE),IFERROR(VLOOKUP($B451,'Data Heavy'!$BC$6:$BK$13,G$1,FALSE),VLOOKUP($B451,'Data Heavy'!$BP$6:$BX$9,G$1,FALSE))))))*100</f>
        <v>13.696420000000002</v>
      </c>
      <c r="H451" s="63">
        <f>IFERROR(VLOOKUP($B451,'Data Heavy'!$A$6:$I$61,H$1,FALSE),IFERROR(VLOOKUP($B451,'Data Heavy'!$O$6:$W$33,H$1,FALSE),IFERROR(VLOOKUP($B451,'Data Heavy'!$AB$6:$AJ$181,H$1,FALSE),IFERROR(VLOOKUP($B451,'Data Heavy'!$AP$6:$AX$93,H$1,FALSE),IFERROR(VLOOKUP($B451,'Data Heavy'!$BC$6:$BK$13,H$1,FALSE),VLOOKUP($B451,'Data Heavy'!$BP$6:$BX$9,H$1,FALSE))))))*100</f>
        <v>2.9266899999999998</v>
      </c>
      <c r="I451" s="63">
        <f>IFERROR(VLOOKUP($B451,'Data Heavy'!$A$6:$I$61,I$1,FALSE),IFERROR(VLOOKUP($B451,'Data Heavy'!$O$6:$W$33,I$1,FALSE),IFERROR(VLOOKUP($B451,'Data Heavy'!$AB$6:$AJ$181,I$1,FALSE),IFERROR(VLOOKUP($B451,'Data Heavy'!$AP$6:$AX$93,I$1,FALSE),IFERROR(VLOOKUP($B451,'Data Heavy'!$BC$6:$BK$13,I$1,FALSE),VLOOKUP($B451,'Data Heavy'!$BP$6:$BX$9,I$1,FALSE))))))*100</f>
        <v>7.9600500000000007</v>
      </c>
      <c r="J451" s="63">
        <f>IFERROR(VLOOKUP($B451,'Data Heavy'!$A$6:$I$61,J$1,FALSE),IFERROR(VLOOKUP($B451,'Data Heavy'!$O$6:$W$33,J$1,FALSE),IFERROR(VLOOKUP($B451,'Data Heavy'!$AB$6:$AJ$181,J$1,FALSE),IFERROR(VLOOKUP($B451,'Data Heavy'!$AP$6:$AX$93,J$1,FALSE),IFERROR(VLOOKUP($B451,'Data Heavy'!$BC$6:$BK$13,J$1,FALSE),VLOOKUP($B451,'Data Heavy'!$BP$6:$BX$9,J$1,FALSE))))))*100</f>
        <v>19.432790000000001</v>
      </c>
      <c r="K451" s="63">
        <f t="shared" si="83"/>
        <v>5.7363699999999991</v>
      </c>
      <c r="L451" s="63">
        <f t="shared" si="84"/>
        <v>5.7363700000000009</v>
      </c>
      <c r="O451" s="63">
        <f>'Data Heavy'!AG193*100</f>
        <v>13.696420000000002</v>
      </c>
      <c r="P451" s="63">
        <f>'Data Heavy'!AH193*100</f>
        <v>2.9263699999999999</v>
      </c>
      <c r="Q451" s="63">
        <f>'Data Heavy'!AI193*100</f>
        <v>7.96075</v>
      </c>
      <c r="R451" s="63">
        <f>'Data Heavy'!AJ193*100</f>
        <v>19.432099999999998</v>
      </c>
      <c r="S451" s="63">
        <f t="shared" si="91"/>
        <v>5.7356799999999968</v>
      </c>
      <c r="T451" s="63">
        <f t="shared" si="92"/>
        <v>5.7356700000000016</v>
      </c>
      <c r="V451" s="70">
        <f t="shared" si="85"/>
        <v>0</v>
      </c>
      <c r="W451" s="70">
        <f t="shared" si="86"/>
        <v>3.1999999999987594E-4</v>
      </c>
      <c r="X451" s="70">
        <f t="shared" si="87"/>
        <v>-6.9999999999925677E-4</v>
      </c>
      <c r="Y451" s="70">
        <f t="shared" si="88"/>
        <v>6.9000000000229988E-4</v>
      </c>
      <c r="Z451" s="70">
        <f t="shared" si="89"/>
        <v>6.9000000000229988E-4</v>
      </c>
      <c r="AA451" s="70">
        <f t="shared" si="90"/>
        <v>6.9999999999925677E-4</v>
      </c>
    </row>
    <row r="452" spans="1:27">
      <c r="A452" s="15" t="str">
        <f t="shared" ref="A452:A515" si="94">TRIM(F452&amp;"_2011-2015"&amp;"_"&amp;D452&amp;"_"&amp;E452&amp;"_"&amp;C452&amp;" "&amp;M452)</f>
        <v>HeavyD_2011-2015_25-44_Females_Isle of Anglesey</v>
      </c>
      <c r="B452" s="15" t="str">
        <f t="shared" si="93"/>
        <v>Isle of Anglesey_25-44_Females</v>
      </c>
      <c r="C452" s="15" t="s">
        <v>0</v>
      </c>
      <c r="D452" s="15" t="s">
        <v>49</v>
      </c>
      <c r="E452" s="15" t="s">
        <v>120</v>
      </c>
      <c r="F452" s="15" t="s">
        <v>40</v>
      </c>
      <c r="G452" s="63">
        <f>IFERROR(VLOOKUP($B452,'Data Heavy'!$A$6:$I$61,G$1,FALSE),IFERROR(VLOOKUP($B452,'Data Heavy'!$O$6:$W$33,G$1,FALSE),IFERROR(VLOOKUP($B452,'Data Heavy'!$AB$6:$AJ$181,G$1,FALSE),IFERROR(VLOOKUP($B452,'Data Heavy'!$AP$6:$AX$93,G$1,FALSE),IFERROR(VLOOKUP($B452,'Data Heavy'!$BC$6:$BK$13,G$1,FALSE),VLOOKUP($B452,'Data Heavy'!$BP$6:$BX$9,G$1,FALSE))))))*100</f>
        <v>16.470580000000002</v>
      </c>
      <c r="H452" s="63">
        <f>IFERROR(VLOOKUP($B452,'Data Heavy'!$A$6:$I$61,H$1,FALSE),IFERROR(VLOOKUP($B452,'Data Heavy'!$O$6:$W$33,H$1,FALSE),IFERROR(VLOOKUP($B452,'Data Heavy'!$AB$6:$AJ$181,H$1,FALSE),IFERROR(VLOOKUP($B452,'Data Heavy'!$AP$6:$AX$93,H$1,FALSE),IFERROR(VLOOKUP($B452,'Data Heavy'!$BC$6:$BK$13,H$1,FALSE),VLOOKUP($B452,'Data Heavy'!$BP$6:$BX$9,H$1,FALSE))))))*100</f>
        <v>1.90097</v>
      </c>
      <c r="I452" s="63">
        <f>IFERROR(VLOOKUP($B452,'Data Heavy'!$A$6:$I$61,I$1,FALSE),IFERROR(VLOOKUP($B452,'Data Heavy'!$O$6:$W$33,I$1,FALSE),IFERROR(VLOOKUP($B452,'Data Heavy'!$AB$6:$AJ$181,I$1,FALSE),IFERROR(VLOOKUP($B452,'Data Heavy'!$AP$6:$AX$93,I$1,FALSE),IFERROR(VLOOKUP($B452,'Data Heavy'!$BC$6:$BK$13,I$1,FALSE),VLOOKUP($B452,'Data Heavy'!$BP$6:$BX$9,I$1,FALSE))))))*100</f>
        <v>12.744630000000001</v>
      </c>
      <c r="J452" s="63">
        <f>IFERROR(VLOOKUP($B452,'Data Heavy'!$A$6:$I$61,J$1,FALSE),IFERROR(VLOOKUP($B452,'Data Heavy'!$O$6:$W$33,J$1,FALSE),IFERROR(VLOOKUP($B452,'Data Heavy'!$AB$6:$AJ$181,J$1,FALSE),IFERROR(VLOOKUP($B452,'Data Heavy'!$AP$6:$AX$93,J$1,FALSE),IFERROR(VLOOKUP($B452,'Data Heavy'!$BC$6:$BK$13,J$1,FALSE),VLOOKUP($B452,'Data Heavy'!$BP$6:$BX$9,J$1,FALSE))))))*100</f>
        <v>20.19652</v>
      </c>
      <c r="K452" s="63">
        <f t="shared" ref="K452:K515" si="95">J452-G452</f>
        <v>3.7259399999999978</v>
      </c>
      <c r="L452" s="63">
        <f t="shared" ref="L452:L515" si="96">G452-I452</f>
        <v>3.725950000000001</v>
      </c>
      <c r="O452" s="63">
        <f>'Data Heavy'!AG194*100</f>
        <v>16.470580000000002</v>
      </c>
      <c r="P452" s="63">
        <f>'Data Heavy'!AH194*100</f>
        <v>1.90076</v>
      </c>
      <c r="Q452" s="63">
        <f>'Data Heavy'!AI194*100</f>
        <v>12.74508</v>
      </c>
      <c r="R452" s="63">
        <f>'Data Heavy'!AJ194*100</f>
        <v>20.196069999999999</v>
      </c>
      <c r="S452" s="63">
        <f t="shared" si="91"/>
        <v>3.7254899999999971</v>
      </c>
      <c r="T452" s="63">
        <f t="shared" si="92"/>
        <v>3.725500000000002</v>
      </c>
      <c r="V452" s="70">
        <f t="shared" ref="V452:V515" si="97">G452-O452</f>
        <v>0</v>
      </c>
      <c r="W452" s="70">
        <f t="shared" ref="W452:W515" si="98">H452-P452</f>
        <v>2.1000000000004349E-4</v>
      </c>
      <c r="X452" s="70">
        <f t="shared" ref="X452:X515" si="99">I452-Q452</f>
        <v>-4.4999999999895124E-4</v>
      </c>
      <c r="Y452" s="70">
        <f t="shared" ref="Y452:Y515" si="100">J452-R452</f>
        <v>4.500000000007276E-4</v>
      </c>
      <c r="Z452" s="70">
        <f t="shared" ref="Z452:Z515" si="101">K452-S452</f>
        <v>4.500000000007276E-4</v>
      </c>
      <c r="AA452" s="70">
        <f t="shared" ref="AA452:AA515" si="102">L452-T452</f>
        <v>4.4999999999895124E-4</v>
      </c>
    </row>
    <row r="453" spans="1:27">
      <c r="A453" s="15" t="str">
        <f t="shared" si="94"/>
        <v>HeavyD_2011-2015_45-64_Females_Isle of Anglesey</v>
      </c>
      <c r="B453" s="15" t="str">
        <f t="shared" si="93"/>
        <v>Isle of Anglesey_45-64_Females</v>
      </c>
      <c r="C453" s="15" t="s">
        <v>0</v>
      </c>
      <c r="D453" s="15" t="s">
        <v>50</v>
      </c>
      <c r="E453" s="15" t="s">
        <v>120</v>
      </c>
      <c r="F453" s="15" t="s">
        <v>40</v>
      </c>
      <c r="G453" s="63">
        <f>IFERROR(VLOOKUP($B453,'Data Heavy'!$A$6:$I$61,G$1,FALSE),IFERROR(VLOOKUP($B453,'Data Heavy'!$O$6:$W$33,G$1,FALSE),IFERROR(VLOOKUP($B453,'Data Heavy'!$AB$6:$AJ$181,G$1,FALSE),IFERROR(VLOOKUP($B453,'Data Heavy'!$AP$6:$AX$93,G$1,FALSE),IFERROR(VLOOKUP($B453,'Data Heavy'!$BC$6:$BK$13,G$1,FALSE),VLOOKUP($B453,'Data Heavy'!$BP$6:$BX$9,G$1,FALSE))))))*100</f>
        <v>8.3018599999999996</v>
      </c>
      <c r="H453" s="63">
        <f>IFERROR(VLOOKUP($B453,'Data Heavy'!$A$6:$I$61,H$1,FALSE),IFERROR(VLOOKUP($B453,'Data Heavy'!$O$6:$W$33,H$1,FALSE),IFERROR(VLOOKUP($B453,'Data Heavy'!$AB$6:$AJ$181,H$1,FALSE),IFERROR(VLOOKUP($B453,'Data Heavy'!$AP$6:$AX$93,H$1,FALSE),IFERROR(VLOOKUP($B453,'Data Heavy'!$BC$6:$BK$13,H$1,FALSE),VLOOKUP($B453,'Data Heavy'!$BP$6:$BX$9,H$1,FALSE))))))*100</f>
        <v>1.2399899999999999</v>
      </c>
      <c r="I453" s="63">
        <f>IFERROR(VLOOKUP($B453,'Data Heavy'!$A$6:$I$61,I$1,FALSE),IFERROR(VLOOKUP($B453,'Data Heavy'!$O$6:$W$33,I$1,FALSE),IFERROR(VLOOKUP($B453,'Data Heavy'!$AB$6:$AJ$181,I$1,FALSE),IFERROR(VLOOKUP($B453,'Data Heavy'!$AP$6:$AX$93,I$1,FALSE),IFERROR(VLOOKUP($B453,'Data Heavy'!$BC$6:$BK$13,I$1,FALSE),VLOOKUP($B453,'Data Heavy'!$BP$6:$BX$9,I$1,FALSE))))))*100</f>
        <v>5.8714599999999999</v>
      </c>
      <c r="J453" s="63">
        <f>IFERROR(VLOOKUP($B453,'Data Heavy'!$A$6:$I$61,J$1,FALSE),IFERROR(VLOOKUP($B453,'Data Heavy'!$O$6:$W$33,J$1,FALSE),IFERROR(VLOOKUP($B453,'Data Heavy'!$AB$6:$AJ$181,J$1,FALSE),IFERROR(VLOOKUP($B453,'Data Heavy'!$AP$6:$AX$93,J$1,FALSE),IFERROR(VLOOKUP($B453,'Data Heavy'!$BC$6:$BK$13,J$1,FALSE),VLOOKUP($B453,'Data Heavy'!$BP$6:$BX$9,J$1,FALSE))))))*100</f>
        <v>10.73226</v>
      </c>
      <c r="K453" s="63">
        <f t="shared" si="95"/>
        <v>2.4304000000000006</v>
      </c>
      <c r="L453" s="63">
        <f t="shared" si="96"/>
        <v>2.4303999999999997</v>
      </c>
      <c r="O453" s="63">
        <f>'Data Heavy'!AG195*100</f>
        <v>8.3018599999999996</v>
      </c>
      <c r="P453" s="63">
        <f>'Data Heavy'!AH195*100</f>
        <v>1.2398499999999999</v>
      </c>
      <c r="Q453" s="63">
        <f>'Data Heavy'!AI195*100</f>
        <v>5.8717499999999996</v>
      </c>
      <c r="R453" s="63">
        <f>'Data Heavy'!AJ195*100</f>
        <v>10.73197</v>
      </c>
      <c r="S453" s="63">
        <f t="shared" si="91"/>
        <v>2.4301100000000009</v>
      </c>
      <c r="T453" s="63">
        <f t="shared" si="92"/>
        <v>2.43011</v>
      </c>
      <c r="V453" s="70">
        <f t="shared" si="97"/>
        <v>0</v>
      </c>
      <c r="W453" s="70">
        <f t="shared" si="98"/>
        <v>1.4000000000002899E-4</v>
      </c>
      <c r="X453" s="70">
        <f t="shared" si="99"/>
        <v>-2.899999999996794E-4</v>
      </c>
      <c r="Y453" s="70">
        <f t="shared" si="100"/>
        <v>2.899999999996794E-4</v>
      </c>
      <c r="Z453" s="70">
        <f t="shared" si="101"/>
        <v>2.899999999996794E-4</v>
      </c>
      <c r="AA453" s="70">
        <f t="shared" si="102"/>
        <v>2.899999999996794E-4</v>
      </c>
    </row>
    <row r="454" spans="1:27">
      <c r="A454" s="15" t="str">
        <f t="shared" si="94"/>
        <v>HeavyD_2011-2015_65+_Females_Isle of Anglesey</v>
      </c>
      <c r="B454" s="15" t="str">
        <f t="shared" si="93"/>
        <v>Isle of Anglesey_65+_Females</v>
      </c>
      <c r="C454" s="15" t="s">
        <v>0</v>
      </c>
      <c r="D454" s="15" t="s">
        <v>43</v>
      </c>
      <c r="E454" s="15" t="s">
        <v>120</v>
      </c>
      <c r="F454" s="15" t="s">
        <v>40</v>
      </c>
      <c r="G454" s="63">
        <f>IFERROR(VLOOKUP($B454,'Data Heavy'!$A$6:$I$61,G$1,FALSE),IFERROR(VLOOKUP($B454,'Data Heavy'!$O$6:$W$33,G$1,FALSE),IFERROR(VLOOKUP($B454,'Data Heavy'!$AB$6:$AJ$181,G$1,FALSE),IFERROR(VLOOKUP($B454,'Data Heavy'!$AP$6:$AX$93,G$1,FALSE),IFERROR(VLOOKUP($B454,'Data Heavy'!$BC$6:$BK$13,G$1,FALSE),VLOOKUP($B454,'Data Heavy'!$BP$6:$BX$9,G$1,FALSE))))))*100</f>
        <v>1.8849399999999998</v>
      </c>
      <c r="H454" s="63">
        <f>IFERROR(VLOOKUP($B454,'Data Heavy'!$A$6:$I$61,H$1,FALSE),IFERROR(VLOOKUP($B454,'Data Heavy'!$O$6:$W$33,H$1,FALSE),IFERROR(VLOOKUP($B454,'Data Heavy'!$AB$6:$AJ$181,H$1,FALSE),IFERROR(VLOOKUP($B454,'Data Heavy'!$AP$6:$AX$93,H$1,FALSE),IFERROR(VLOOKUP($B454,'Data Heavy'!$BC$6:$BK$13,H$1,FALSE),VLOOKUP($B454,'Data Heavy'!$BP$6:$BX$9,H$1,FALSE))))))*100</f>
        <v>0.59484999999999999</v>
      </c>
      <c r="I454" s="63">
        <f>IFERROR(VLOOKUP($B454,'Data Heavy'!$A$6:$I$61,I$1,FALSE),IFERROR(VLOOKUP($B454,'Data Heavy'!$O$6:$W$33,I$1,FALSE),IFERROR(VLOOKUP($B454,'Data Heavy'!$AB$6:$AJ$181,I$1,FALSE),IFERROR(VLOOKUP($B454,'Data Heavy'!$AP$6:$AX$93,I$1,FALSE),IFERROR(VLOOKUP($B454,'Data Heavy'!$BC$6:$BK$13,I$1,FALSE),VLOOKUP($B454,'Data Heavy'!$BP$6:$BX$9,I$1,FALSE))))))*100</f>
        <v>0.71901999999999999</v>
      </c>
      <c r="J454" s="63">
        <f>IFERROR(VLOOKUP($B454,'Data Heavy'!$A$6:$I$61,J$1,FALSE),IFERROR(VLOOKUP($B454,'Data Heavy'!$O$6:$W$33,J$1,FALSE),IFERROR(VLOOKUP($B454,'Data Heavy'!$AB$6:$AJ$181,J$1,FALSE),IFERROR(VLOOKUP($B454,'Data Heavy'!$AP$6:$AX$93,J$1,FALSE),IFERROR(VLOOKUP($B454,'Data Heavy'!$BC$6:$BK$13,J$1,FALSE),VLOOKUP($B454,'Data Heavy'!$BP$6:$BX$9,J$1,FALSE))))))*100</f>
        <v>3.0508500000000001</v>
      </c>
      <c r="K454" s="63">
        <f t="shared" si="95"/>
        <v>1.1659100000000002</v>
      </c>
      <c r="L454" s="63">
        <f t="shared" si="96"/>
        <v>1.1659199999999998</v>
      </c>
      <c r="O454" s="63">
        <f>'Data Heavy'!AG196*100</f>
        <v>1.8849399999999998</v>
      </c>
      <c r="P454" s="63">
        <f>'Data Heavy'!AH196*100</f>
        <v>0.59477999999999998</v>
      </c>
      <c r="Q454" s="63">
        <f>'Data Heavy'!AI196*100</f>
        <v>0.71916999999999998</v>
      </c>
      <c r="R454" s="63">
        <f>'Data Heavy'!AJ196*100</f>
        <v>3.05071</v>
      </c>
      <c r="S454" s="63">
        <f t="shared" si="91"/>
        <v>1.1657700000000002</v>
      </c>
      <c r="T454" s="63">
        <f t="shared" si="92"/>
        <v>1.1657699999999998</v>
      </c>
      <c r="V454" s="70">
        <f t="shared" si="97"/>
        <v>0</v>
      </c>
      <c r="W454" s="70">
        <f t="shared" si="98"/>
        <v>7.0000000000014495E-5</v>
      </c>
      <c r="X454" s="70">
        <f t="shared" si="99"/>
        <v>-1.4999999999998348E-4</v>
      </c>
      <c r="Y454" s="70">
        <f t="shared" si="100"/>
        <v>1.4000000000002899E-4</v>
      </c>
      <c r="Z454" s="70">
        <f t="shared" si="101"/>
        <v>1.4000000000002899E-4</v>
      </c>
      <c r="AA454" s="70">
        <f t="shared" si="102"/>
        <v>1.500000000000945E-4</v>
      </c>
    </row>
    <row r="455" spans="1:27">
      <c r="A455" s="15" t="str">
        <f t="shared" si="94"/>
        <v>HeavyD_2011-2015_16-24_Males_Gwynedd</v>
      </c>
      <c r="B455" s="15" t="str">
        <f t="shared" si="93"/>
        <v>Gwynedd_16-24_Males</v>
      </c>
      <c r="C455" s="15" t="s">
        <v>1</v>
      </c>
      <c r="D455" s="15" t="s">
        <v>48</v>
      </c>
      <c r="E455" s="15" t="s">
        <v>21</v>
      </c>
      <c r="F455" s="15" t="s">
        <v>40</v>
      </c>
      <c r="G455" s="63">
        <f>IFERROR(VLOOKUP($B455,'Data Heavy'!$A$6:$I$61,G$1,FALSE),IFERROR(VLOOKUP($B455,'Data Heavy'!$O$6:$W$33,G$1,FALSE),IFERROR(VLOOKUP($B455,'Data Heavy'!$AB$6:$AJ$181,G$1,FALSE),IFERROR(VLOOKUP($B455,'Data Heavy'!$AP$6:$AX$93,G$1,FALSE),IFERROR(VLOOKUP($B455,'Data Heavy'!$BC$6:$BK$13,G$1,FALSE),VLOOKUP($B455,'Data Heavy'!$BP$6:$BX$9,G$1,FALSE))))))*100</f>
        <v>26.455089999999998</v>
      </c>
      <c r="H455" s="63">
        <f>IFERROR(VLOOKUP($B455,'Data Heavy'!$A$6:$I$61,H$1,FALSE),IFERROR(VLOOKUP($B455,'Data Heavy'!$O$6:$W$33,H$1,FALSE),IFERROR(VLOOKUP($B455,'Data Heavy'!$AB$6:$AJ$181,H$1,FALSE),IFERROR(VLOOKUP($B455,'Data Heavy'!$AP$6:$AX$93,H$1,FALSE),IFERROR(VLOOKUP($B455,'Data Heavy'!$BC$6:$BK$13,H$1,FALSE),VLOOKUP($B455,'Data Heavy'!$BP$6:$BX$9,H$1,FALSE))))))*100</f>
        <v>3.8942600000000001</v>
      </c>
      <c r="I455" s="63">
        <f>IFERROR(VLOOKUP($B455,'Data Heavy'!$A$6:$I$61,I$1,FALSE),IFERROR(VLOOKUP($B455,'Data Heavy'!$O$6:$W$33,I$1,FALSE),IFERROR(VLOOKUP($B455,'Data Heavy'!$AB$6:$AJ$181,I$1,FALSE),IFERROR(VLOOKUP($B455,'Data Heavy'!$AP$6:$AX$93,I$1,FALSE),IFERROR(VLOOKUP($B455,'Data Heavy'!$BC$6:$BK$13,I$1,FALSE),VLOOKUP($B455,'Data Heavy'!$BP$6:$BX$9,I$1,FALSE))))))*100</f>
        <v>18.82226</v>
      </c>
      <c r="J455" s="63">
        <f>IFERROR(VLOOKUP($B455,'Data Heavy'!$A$6:$I$61,J$1,FALSE),IFERROR(VLOOKUP($B455,'Data Heavy'!$O$6:$W$33,J$1,FALSE),IFERROR(VLOOKUP($B455,'Data Heavy'!$AB$6:$AJ$181,J$1,FALSE),IFERROR(VLOOKUP($B455,'Data Heavy'!$AP$6:$AX$93,J$1,FALSE),IFERROR(VLOOKUP($B455,'Data Heavy'!$BC$6:$BK$13,J$1,FALSE),VLOOKUP($B455,'Data Heavy'!$BP$6:$BX$9,J$1,FALSE))))))*100</f>
        <v>34.087919999999997</v>
      </c>
      <c r="K455" s="63">
        <f t="shared" si="95"/>
        <v>7.6328299999999984</v>
      </c>
      <c r="L455" s="63">
        <f t="shared" si="96"/>
        <v>7.6328299999999984</v>
      </c>
      <c r="O455" s="63">
        <f>'Data Heavy'!AG197*100</f>
        <v>26.455089999999998</v>
      </c>
      <c r="P455" s="63">
        <f>'Data Heavy'!AH197*100</f>
        <v>3.89384</v>
      </c>
      <c r="Q455" s="63">
        <f>'Data Heavy'!AI197*100</f>
        <v>18.823160000000001</v>
      </c>
      <c r="R455" s="63">
        <f>'Data Heavy'!AJ197*100</f>
        <v>34.087009999999999</v>
      </c>
      <c r="S455" s="63">
        <f t="shared" si="91"/>
        <v>7.6319200000000009</v>
      </c>
      <c r="T455" s="63">
        <f t="shared" si="92"/>
        <v>7.631929999999997</v>
      </c>
      <c r="V455" s="70">
        <f t="shared" si="97"/>
        <v>0</v>
      </c>
      <c r="W455" s="70">
        <f t="shared" si="98"/>
        <v>4.2000000000008697E-4</v>
      </c>
      <c r="X455" s="70">
        <f t="shared" si="99"/>
        <v>-9.0000000000145519E-4</v>
      </c>
      <c r="Y455" s="70">
        <f t="shared" si="100"/>
        <v>9.099999999975239E-4</v>
      </c>
      <c r="Z455" s="70">
        <f t="shared" si="101"/>
        <v>9.099999999975239E-4</v>
      </c>
      <c r="AA455" s="70">
        <f t="shared" si="102"/>
        <v>9.0000000000145519E-4</v>
      </c>
    </row>
    <row r="456" spans="1:27">
      <c r="A456" s="15" t="str">
        <f t="shared" si="94"/>
        <v>HeavyD_2011-2015_25-44_Males_Gwynedd</v>
      </c>
      <c r="B456" s="15" t="str">
        <f t="shared" si="93"/>
        <v>Gwynedd_25-44_Males</v>
      </c>
      <c r="C456" s="15" t="s">
        <v>1</v>
      </c>
      <c r="D456" s="15" t="s">
        <v>49</v>
      </c>
      <c r="E456" s="15" t="s">
        <v>21</v>
      </c>
      <c r="F456" s="15" t="s">
        <v>40</v>
      </c>
      <c r="G456" s="63">
        <f>IFERROR(VLOOKUP($B456,'Data Heavy'!$A$6:$I$61,G$1,FALSE),IFERROR(VLOOKUP($B456,'Data Heavy'!$O$6:$W$33,G$1,FALSE),IFERROR(VLOOKUP($B456,'Data Heavy'!$AB$6:$AJ$181,G$1,FALSE),IFERROR(VLOOKUP($B456,'Data Heavy'!$AP$6:$AX$93,G$1,FALSE),IFERROR(VLOOKUP($B456,'Data Heavy'!$BC$6:$BK$13,G$1,FALSE),VLOOKUP($B456,'Data Heavy'!$BP$6:$BX$9,G$1,FALSE))))))*100</f>
        <v>21.02628</v>
      </c>
      <c r="H456" s="63">
        <f>IFERROR(VLOOKUP($B456,'Data Heavy'!$A$6:$I$61,H$1,FALSE),IFERROR(VLOOKUP($B456,'Data Heavy'!$O$6:$W$33,H$1,FALSE),IFERROR(VLOOKUP($B456,'Data Heavy'!$AB$6:$AJ$181,H$1,FALSE),IFERROR(VLOOKUP($B456,'Data Heavy'!$AP$6:$AX$93,H$1,FALSE),IFERROR(VLOOKUP($B456,'Data Heavy'!$BC$6:$BK$13,H$1,FALSE),VLOOKUP($B456,'Data Heavy'!$BP$6:$BX$9,H$1,FALSE))))))*100</f>
        <v>2.3048200000000003</v>
      </c>
      <c r="I456" s="63">
        <f>IFERROR(VLOOKUP($B456,'Data Heavy'!$A$6:$I$61,I$1,FALSE),IFERROR(VLOOKUP($B456,'Data Heavy'!$O$6:$W$33,I$1,FALSE),IFERROR(VLOOKUP($B456,'Data Heavy'!$AB$6:$AJ$181,I$1,FALSE),IFERROR(VLOOKUP($B456,'Data Heavy'!$AP$6:$AX$93,I$1,FALSE),IFERROR(VLOOKUP($B456,'Data Heavy'!$BC$6:$BK$13,I$1,FALSE),VLOOKUP($B456,'Data Heavy'!$BP$6:$BX$9,I$1,FALSE))))))*100</f>
        <v>16.508780000000002</v>
      </c>
      <c r="J456" s="63">
        <f>IFERROR(VLOOKUP($B456,'Data Heavy'!$A$6:$I$61,J$1,FALSE),IFERROR(VLOOKUP($B456,'Data Heavy'!$O$6:$W$33,J$1,FALSE),IFERROR(VLOOKUP($B456,'Data Heavy'!$AB$6:$AJ$181,J$1,FALSE),IFERROR(VLOOKUP($B456,'Data Heavy'!$AP$6:$AX$93,J$1,FALSE),IFERROR(VLOOKUP($B456,'Data Heavy'!$BC$6:$BK$13,J$1,FALSE),VLOOKUP($B456,'Data Heavy'!$BP$6:$BX$9,J$1,FALSE))))))*100</f>
        <v>25.543779999999998</v>
      </c>
      <c r="K456" s="63">
        <f t="shared" si="95"/>
        <v>4.5174999999999983</v>
      </c>
      <c r="L456" s="63">
        <f t="shared" si="96"/>
        <v>4.5174999999999983</v>
      </c>
      <c r="O456" s="63">
        <f>'Data Heavy'!AG198*100</f>
        <v>21.02628</v>
      </c>
      <c r="P456" s="63">
        <f>'Data Heavy'!AH198*100</f>
        <v>2.30457</v>
      </c>
      <c r="Q456" s="63">
        <f>'Data Heavy'!AI198*100</f>
        <v>16.509309999999999</v>
      </c>
      <c r="R456" s="63">
        <f>'Data Heavy'!AJ198*100</f>
        <v>25.54325</v>
      </c>
      <c r="S456" s="63">
        <f t="shared" si="91"/>
        <v>4.5169700000000006</v>
      </c>
      <c r="T456" s="63">
        <f t="shared" si="92"/>
        <v>4.5169700000000006</v>
      </c>
      <c r="V456" s="70">
        <f t="shared" si="97"/>
        <v>0</v>
      </c>
      <c r="W456" s="70">
        <f t="shared" si="98"/>
        <v>2.5000000000030553E-4</v>
      </c>
      <c r="X456" s="70">
        <f t="shared" si="99"/>
        <v>-5.2999999999769898E-4</v>
      </c>
      <c r="Y456" s="70">
        <f t="shared" si="100"/>
        <v>5.2999999999769898E-4</v>
      </c>
      <c r="Z456" s="70">
        <f t="shared" si="101"/>
        <v>5.2999999999769898E-4</v>
      </c>
      <c r="AA456" s="70">
        <f t="shared" si="102"/>
        <v>5.2999999999769898E-4</v>
      </c>
    </row>
    <row r="457" spans="1:27">
      <c r="A457" s="15" t="str">
        <f t="shared" si="94"/>
        <v>HeavyD_2011-2015_45-64_Males_Gwynedd</v>
      </c>
      <c r="B457" s="15" t="str">
        <f t="shared" si="93"/>
        <v>Gwynedd_45-64_Males</v>
      </c>
      <c r="C457" s="15" t="s">
        <v>1</v>
      </c>
      <c r="D457" s="15" t="s">
        <v>50</v>
      </c>
      <c r="E457" s="15" t="s">
        <v>21</v>
      </c>
      <c r="F457" s="15" t="s">
        <v>40</v>
      </c>
      <c r="G457" s="63">
        <f>IFERROR(VLOOKUP($B457,'Data Heavy'!$A$6:$I$61,G$1,FALSE),IFERROR(VLOOKUP($B457,'Data Heavy'!$O$6:$W$33,G$1,FALSE),IFERROR(VLOOKUP($B457,'Data Heavy'!$AB$6:$AJ$181,G$1,FALSE),IFERROR(VLOOKUP($B457,'Data Heavy'!$AP$6:$AX$93,G$1,FALSE),IFERROR(VLOOKUP($B457,'Data Heavy'!$BC$6:$BK$13,G$1,FALSE),VLOOKUP($B457,'Data Heavy'!$BP$6:$BX$9,G$1,FALSE))))))*100</f>
        <v>16.610600000000002</v>
      </c>
      <c r="H457" s="63">
        <f>IFERROR(VLOOKUP($B457,'Data Heavy'!$A$6:$I$61,H$1,FALSE),IFERROR(VLOOKUP($B457,'Data Heavy'!$O$6:$W$33,H$1,FALSE),IFERROR(VLOOKUP($B457,'Data Heavy'!$AB$6:$AJ$181,H$1,FALSE),IFERROR(VLOOKUP($B457,'Data Heavy'!$AP$6:$AX$93,H$1,FALSE),IFERROR(VLOOKUP($B457,'Data Heavy'!$BC$6:$BK$13,H$1,FALSE),VLOOKUP($B457,'Data Heavy'!$BP$6:$BX$9,H$1,FALSE))))))*100</f>
        <v>1.8227899999999999</v>
      </c>
      <c r="I457" s="63">
        <f>IFERROR(VLOOKUP($B457,'Data Heavy'!$A$6:$I$61,I$1,FALSE),IFERROR(VLOOKUP($B457,'Data Heavy'!$O$6:$W$33,I$1,FALSE),IFERROR(VLOOKUP($B457,'Data Heavy'!$AB$6:$AJ$181,I$1,FALSE),IFERROR(VLOOKUP($B457,'Data Heavy'!$AP$6:$AX$93,I$1,FALSE),IFERROR(VLOOKUP($B457,'Data Heavy'!$BC$6:$BK$13,I$1,FALSE),VLOOKUP($B457,'Data Heavy'!$BP$6:$BX$9,I$1,FALSE))))))*100</f>
        <v>13.037899999999999</v>
      </c>
      <c r="J457" s="63">
        <f>IFERROR(VLOOKUP($B457,'Data Heavy'!$A$6:$I$61,J$1,FALSE),IFERROR(VLOOKUP($B457,'Data Heavy'!$O$6:$W$33,J$1,FALSE),IFERROR(VLOOKUP($B457,'Data Heavy'!$AB$6:$AJ$181,J$1,FALSE),IFERROR(VLOOKUP($B457,'Data Heavy'!$AP$6:$AX$93,J$1,FALSE),IFERROR(VLOOKUP($B457,'Data Heavy'!$BC$6:$BK$13,J$1,FALSE),VLOOKUP($B457,'Data Heavy'!$BP$6:$BX$9,J$1,FALSE))))))*100</f>
        <v>20.183309999999999</v>
      </c>
      <c r="K457" s="63">
        <f t="shared" si="95"/>
        <v>3.5727099999999972</v>
      </c>
      <c r="L457" s="63">
        <f t="shared" si="96"/>
        <v>3.5727000000000029</v>
      </c>
      <c r="O457" s="63">
        <f>'Data Heavy'!AG199*100</f>
        <v>16.610600000000002</v>
      </c>
      <c r="P457" s="63">
        <f>'Data Heavy'!AH199*100</f>
        <v>1.8226</v>
      </c>
      <c r="Q457" s="63">
        <f>'Data Heavy'!AI199*100</f>
        <v>13.038320000000001</v>
      </c>
      <c r="R457" s="63">
        <f>'Data Heavy'!AJ199*100</f>
        <v>20.18289</v>
      </c>
      <c r="S457" s="63">
        <f t="shared" si="91"/>
        <v>3.5722899999999989</v>
      </c>
      <c r="T457" s="63">
        <f t="shared" si="92"/>
        <v>3.572280000000001</v>
      </c>
      <c r="V457" s="70">
        <f t="shared" si="97"/>
        <v>0</v>
      </c>
      <c r="W457" s="70">
        <f t="shared" si="98"/>
        <v>1.8999999999991246E-4</v>
      </c>
      <c r="X457" s="70">
        <f t="shared" si="99"/>
        <v>-4.2000000000186333E-4</v>
      </c>
      <c r="Y457" s="70">
        <f t="shared" si="100"/>
        <v>4.1999999999831061E-4</v>
      </c>
      <c r="Z457" s="70">
        <f t="shared" si="101"/>
        <v>4.1999999999831061E-4</v>
      </c>
      <c r="AA457" s="70">
        <f t="shared" si="102"/>
        <v>4.2000000000186333E-4</v>
      </c>
    </row>
    <row r="458" spans="1:27">
      <c r="A458" s="15" t="str">
        <f t="shared" si="94"/>
        <v>HeavyD_2011-2015_65+_Males_Gwynedd</v>
      </c>
      <c r="B458" s="15" t="str">
        <f t="shared" si="93"/>
        <v>Gwynedd_65+_Males</v>
      </c>
      <c r="C458" s="15" t="s">
        <v>1</v>
      </c>
      <c r="D458" s="15" t="s">
        <v>43</v>
      </c>
      <c r="E458" s="15" t="s">
        <v>21</v>
      </c>
      <c r="F458" s="15" t="s">
        <v>40</v>
      </c>
      <c r="G458" s="63">
        <f>IFERROR(VLOOKUP($B458,'Data Heavy'!$A$6:$I$61,G$1,FALSE),IFERROR(VLOOKUP($B458,'Data Heavy'!$O$6:$W$33,G$1,FALSE),IFERROR(VLOOKUP($B458,'Data Heavy'!$AB$6:$AJ$181,G$1,FALSE),IFERROR(VLOOKUP($B458,'Data Heavy'!$AP$6:$AX$93,G$1,FALSE),IFERROR(VLOOKUP($B458,'Data Heavy'!$BC$6:$BK$13,G$1,FALSE),VLOOKUP($B458,'Data Heavy'!$BP$6:$BX$9,G$1,FALSE))))))*100</f>
        <v>6.8748800000000001</v>
      </c>
      <c r="H458" s="63">
        <f>IFERROR(VLOOKUP($B458,'Data Heavy'!$A$6:$I$61,H$1,FALSE),IFERROR(VLOOKUP($B458,'Data Heavy'!$O$6:$W$33,H$1,FALSE),IFERROR(VLOOKUP($B458,'Data Heavy'!$AB$6:$AJ$181,H$1,FALSE),IFERROR(VLOOKUP($B458,'Data Heavy'!$AP$6:$AX$93,H$1,FALSE),IFERROR(VLOOKUP($B458,'Data Heavy'!$BC$6:$BK$13,H$1,FALSE),VLOOKUP($B458,'Data Heavy'!$BP$6:$BX$9,H$1,FALSE))))))*100</f>
        <v>1.2252000000000001</v>
      </c>
      <c r="I458" s="63">
        <f>IFERROR(VLOOKUP($B458,'Data Heavy'!$A$6:$I$61,I$1,FALSE),IFERROR(VLOOKUP($B458,'Data Heavy'!$O$6:$W$33,I$1,FALSE),IFERROR(VLOOKUP($B458,'Data Heavy'!$AB$6:$AJ$181,I$1,FALSE),IFERROR(VLOOKUP($B458,'Data Heavy'!$AP$6:$AX$93,I$1,FALSE),IFERROR(VLOOKUP($B458,'Data Heavy'!$BC$6:$BK$13,I$1,FALSE),VLOOKUP($B458,'Data Heavy'!$BP$6:$BX$9,I$1,FALSE))))))*100</f>
        <v>4.4734600000000002</v>
      </c>
      <c r="J458" s="63">
        <f>IFERROR(VLOOKUP($B458,'Data Heavy'!$A$6:$I$61,J$1,FALSE),IFERROR(VLOOKUP($B458,'Data Heavy'!$O$6:$W$33,J$1,FALSE),IFERROR(VLOOKUP($B458,'Data Heavy'!$AB$6:$AJ$181,J$1,FALSE),IFERROR(VLOOKUP($B458,'Data Heavy'!$AP$6:$AX$93,J$1,FALSE),IFERROR(VLOOKUP($B458,'Data Heavy'!$BC$6:$BK$13,J$1,FALSE),VLOOKUP($B458,'Data Heavy'!$BP$6:$BX$9,J$1,FALSE))))))*100</f>
        <v>9.2762899999999995</v>
      </c>
      <c r="K458" s="63">
        <f t="shared" si="95"/>
        <v>2.4014099999999994</v>
      </c>
      <c r="L458" s="63">
        <f t="shared" si="96"/>
        <v>2.4014199999999999</v>
      </c>
      <c r="O458" s="63">
        <f>'Data Heavy'!AG200*100</f>
        <v>6.8748800000000001</v>
      </c>
      <c r="P458" s="63">
        <f>'Data Heavy'!AH200*100</f>
        <v>1.2250699999999999</v>
      </c>
      <c r="Q458" s="63">
        <f>'Data Heavy'!AI200*100</f>
        <v>4.4737499999999999</v>
      </c>
      <c r="R458" s="63">
        <f>'Data Heavy'!AJ200*100</f>
        <v>9.2760099999999994</v>
      </c>
      <c r="S458" s="63">
        <f t="shared" si="91"/>
        <v>2.4011299999999993</v>
      </c>
      <c r="T458" s="63">
        <f t="shared" si="92"/>
        <v>2.4011300000000002</v>
      </c>
      <c r="V458" s="70">
        <f t="shared" si="97"/>
        <v>0</v>
      </c>
      <c r="W458" s="70">
        <f t="shared" si="98"/>
        <v>1.3000000000018552E-4</v>
      </c>
      <c r="X458" s="70">
        <f t="shared" si="99"/>
        <v>-2.899999999996794E-4</v>
      </c>
      <c r="Y458" s="70">
        <f t="shared" si="100"/>
        <v>2.8000000000005798E-4</v>
      </c>
      <c r="Z458" s="70">
        <f t="shared" si="101"/>
        <v>2.8000000000005798E-4</v>
      </c>
      <c r="AA458" s="70">
        <f t="shared" si="102"/>
        <v>2.899999999996794E-4</v>
      </c>
    </row>
    <row r="459" spans="1:27">
      <c r="A459" s="15" t="str">
        <f t="shared" si="94"/>
        <v>HeavyD_2011-2015_16-24_Females_Gwynedd</v>
      </c>
      <c r="B459" s="15" t="str">
        <f t="shared" si="93"/>
        <v>Gwynedd_16-24_Females</v>
      </c>
      <c r="C459" s="15" t="s">
        <v>1</v>
      </c>
      <c r="D459" s="15" t="s">
        <v>48</v>
      </c>
      <c r="E459" s="15" t="s">
        <v>120</v>
      </c>
      <c r="F459" s="15" t="s">
        <v>40</v>
      </c>
      <c r="G459" s="63">
        <f>IFERROR(VLOOKUP($B459,'Data Heavy'!$A$6:$I$61,G$1,FALSE),IFERROR(VLOOKUP($B459,'Data Heavy'!$O$6:$W$33,G$1,FALSE),IFERROR(VLOOKUP($B459,'Data Heavy'!$AB$6:$AJ$181,G$1,FALSE),IFERROR(VLOOKUP($B459,'Data Heavy'!$AP$6:$AX$93,G$1,FALSE),IFERROR(VLOOKUP($B459,'Data Heavy'!$BC$6:$BK$13,G$1,FALSE),VLOOKUP($B459,'Data Heavy'!$BP$6:$BX$9,G$1,FALSE))))))*100</f>
        <v>22.035640000000001</v>
      </c>
      <c r="H459" s="63">
        <f>IFERROR(VLOOKUP($B459,'Data Heavy'!$A$6:$I$61,H$1,FALSE),IFERROR(VLOOKUP($B459,'Data Heavy'!$O$6:$W$33,H$1,FALSE),IFERROR(VLOOKUP($B459,'Data Heavy'!$AB$6:$AJ$181,H$1,FALSE),IFERROR(VLOOKUP($B459,'Data Heavy'!$AP$6:$AX$93,H$1,FALSE),IFERROR(VLOOKUP($B459,'Data Heavy'!$BC$6:$BK$13,H$1,FALSE),VLOOKUP($B459,'Data Heavy'!$BP$6:$BX$9,H$1,FALSE))))))*100</f>
        <v>3.5569499999999996</v>
      </c>
      <c r="I459" s="63">
        <f>IFERROR(VLOOKUP($B459,'Data Heavy'!$A$6:$I$61,I$1,FALSE),IFERROR(VLOOKUP($B459,'Data Heavy'!$O$6:$W$33,I$1,FALSE),IFERROR(VLOOKUP($B459,'Data Heavy'!$AB$6:$AJ$181,I$1,FALSE),IFERROR(VLOOKUP($B459,'Data Heavy'!$AP$6:$AX$93,I$1,FALSE),IFERROR(VLOOKUP($B459,'Data Heavy'!$BC$6:$BK$13,I$1,FALSE),VLOOKUP($B459,'Data Heavy'!$BP$6:$BX$9,I$1,FALSE))))))*100</f>
        <v>15.06395</v>
      </c>
      <c r="J459" s="63">
        <f>IFERROR(VLOOKUP($B459,'Data Heavy'!$A$6:$I$61,J$1,FALSE),IFERROR(VLOOKUP($B459,'Data Heavy'!$O$6:$W$33,J$1,FALSE),IFERROR(VLOOKUP($B459,'Data Heavy'!$AB$6:$AJ$181,J$1,FALSE),IFERROR(VLOOKUP($B459,'Data Heavy'!$AP$6:$AX$93,J$1,FALSE),IFERROR(VLOOKUP($B459,'Data Heavy'!$BC$6:$BK$13,J$1,FALSE),VLOOKUP($B459,'Data Heavy'!$BP$6:$BX$9,J$1,FALSE))))))*100</f>
        <v>29.007329999999996</v>
      </c>
      <c r="K459" s="63">
        <f t="shared" si="95"/>
        <v>6.9716899999999953</v>
      </c>
      <c r="L459" s="63">
        <f t="shared" si="96"/>
        <v>6.9716900000000006</v>
      </c>
      <c r="O459" s="63">
        <f>'Data Heavy'!AG201*100</f>
        <v>22.035640000000001</v>
      </c>
      <c r="P459" s="63">
        <f>'Data Heavy'!AH201*100</f>
        <v>3.5565600000000002</v>
      </c>
      <c r="Q459" s="63">
        <f>'Data Heavy'!AI201*100</f>
        <v>15.064769999999999</v>
      </c>
      <c r="R459" s="63">
        <f>'Data Heavy'!AJ201*100</f>
        <v>29.006500000000003</v>
      </c>
      <c r="S459" s="63">
        <f t="shared" si="91"/>
        <v>6.9708600000000018</v>
      </c>
      <c r="T459" s="63">
        <f t="shared" si="92"/>
        <v>6.9708700000000015</v>
      </c>
      <c r="V459" s="70">
        <f t="shared" si="97"/>
        <v>0</v>
      </c>
      <c r="W459" s="70">
        <f t="shared" si="98"/>
        <v>3.8999999999944635E-4</v>
      </c>
      <c r="X459" s="70">
        <f t="shared" si="99"/>
        <v>-8.1999999999915474E-4</v>
      </c>
      <c r="Y459" s="70">
        <f t="shared" si="100"/>
        <v>8.2999999999344709E-4</v>
      </c>
      <c r="Z459" s="70">
        <f t="shared" si="101"/>
        <v>8.2999999999344709E-4</v>
      </c>
      <c r="AA459" s="70">
        <f t="shared" si="102"/>
        <v>8.1999999999915474E-4</v>
      </c>
    </row>
    <row r="460" spans="1:27">
      <c r="A460" s="15" t="str">
        <f t="shared" si="94"/>
        <v>HeavyD_2011-2015_25-44_Females_Gwynedd</v>
      </c>
      <c r="B460" s="15" t="str">
        <f t="shared" si="93"/>
        <v>Gwynedd_25-44_Females</v>
      </c>
      <c r="C460" s="15" t="s">
        <v>1</v>
      </c>
      <c r="D460" s="15" t="s">
        <v>49</v>
      </c>
      <c r="E460" s="15" t="s">
        <v>120</v>
      </c>
      <c r="F460" s="15" t="s">
        <v>40</v>
      </c>
      <c r="G460" s="63">
        <f>IFERROR(VLOOKUP($B460,'Data Heavy'!$A$6:$I$61,G$1,FALSE),IFERROR(VLOOKUP($B460,'Data Heavy'!$O$6:$W$33,G$1,FALSE),IFERROR(VLOOKUP($B460,'Data Heavy'!$AB$6:$AJ$181,G$1,FALSE),IFERROR(VLOOKUP($B460,'Data Heavy'!$AP$6:$AX$93,G$1,FALSE),IFERROR(VLOOKUP($B460,'Data Heavy'!$BC$6:$BK$13,G$1,FALSE),VLOOKUP($B460,'Data Heavy'!$BP$6:$BX$9,G$1,FALSE))))))*100</f>
        <v>13.401560000000002</v>
      </c>
      <c r="H460" s="63">
        <f>IFERROR(VLOOKUP($B460,'Data Heavy'!$A$6:$I$61,H$1,FALSE),IFERROR(VLOOKUP($B460,'Data Heavy'!$O$6:$W$33,H$1,FALSE),IFERROR(VLOOKUP($B460,'Data Heavy'!$AB$6:$AJ$181,H$1,FALSE),IFERROR(VLOOKUP($B460,'Data Heavy'!$AP$6:$AX$93,H$1,FALSE),IFERROR(VLOOKUP($B460,'Data Heavy'!$BC$6:$BK$13,H$1,FALSE),VLOOKUP($B460,'Data Heavy'!$BP$6:$BX$9,H$1,FALSE))))))*100</f>
        <v>1.73315</v>
      </c>
      <c r="I460" s="63">
        <f>IFERROR(VLOOKUP($B460,'Data Heavy'!$A$6:$I$61,I$1,FALSE),IFERROR(VLOOKUP($B460,'Data Heavy'!$O$6:$W$33,I$1,FALSE),IFERROR(VLOOKUP($B460,'Data Heavy'!$AB$6:$AJ$181,I$1,FALSE),IFERROR(VLOOKUP($B460,'Data Heavy'!$AP$6:$AX$93,I$1,FALSE),IFERROR(VLOOKUP($B460,'Data Heavy'!$BC$6:$BK$13,I$1,FALSE),VLOOKUP($B460,'Data Heavy'!$BP$6:$BX$9,I$1,FALSE))))))*100</f>
        <v>10.00455</v>
      </c>
      <c r="J460" s="63">
        <f>IFERROR(VLOOKUP($B460,'Data Heavy'!$A$6:$I$61,J$1,FALSE),IFERROR(VLOOKUP($B460,'Data Heavy'!$O$6:$W$33,J$1,FALSE),IFERROR(VLOOKUP($B460,'Data Heavy'!$AB$6:$AJ$181,J$1,FALSE),IFERROR(VLOOKUP($B460,'Data Heavy'!$AP$6:$AX$93,J$1,FALSE),IFERROR(VLOOKUP($B460,'Data Heavy'!$BC$6:$BK$13,J$1,FALSE),VLOOKUP($B460,'Data Heavy'!$BP$6:$BX$9,J$1,FALSE))))))*100</f>
        <v>16.798569999999998</v>
      </c>
      <c r="K460" s="63">
        <f t="shared" si="95"/>
        <v>3.3970099999999963</v>
      </c>
      <c r="L460" s="63">
        <f t="shared" si="96"/>
        <v>3.3970100000000016</v>
      </c>
      <c r="O460" s="63">
        <f>'Data Heavy'!AG202*100</f>
        <v>13.401560000000002</v>
      </c>
      <c r="P460" s="63">
        <f>'Data Heavy'!AH202*100</f>
        <v>1.7329600000000001</v>
      </c>
      <c r="Q460" s="63">
        <f>'Data Heavy'!AI202*100</f>
        <v>10.004949999999999</v>
      </c>
      <c r="R460" s="63">
        <f>'Data Heavy'!AJ202*100</f>
        <v>16.798170000000002</v>
      </c>
      <c r="S460" s="63">
        <f t="shared" si="91"/>
        <v>3.3966100000000008</v>
      </c>
      <c r="T460" s="63">
        <f t="shared" si="92"/>
        <v>3.3966100000000026</v>
      </c>
      <c r="V460" s="70">
        <f t="shared" si="97"/>
        <v>0</v>
      </c>
      <c r="W460" s="70">
        <f t="shared" si="98"/>
        <v>1.8999999999991246E-4</v>
      </c>
      <c r="X460" s="70">
        <f t="shared" si="99"/>
        <v>-3.9999999999906777E-4</v>
      </c>
      <c r="Y460" s="70">
        <f t="shared" si="100"/>
        <v>3.9999999999551505E-4</v>
      </c>
      <c r="Z460" s="70">
        <f t="shared" si="101"/>
        <v>3.9999999999551505E-4</v>
      </c>
      <c r="AA460" s="70">
        <f t="shared" si="102"/>
        <v>3.9999999999906777E-4</v>
      </c>
    </row>
    <row r="461" spans="1:27">
      <c r="A461" s="15" t="str">
        <f t="shared" si="94"/>
        <v>HeavyD_2011-2015_45-64_Females_Gwynedd</v>
      </c>
      <c r="B461" s="15" t="str">
        <f t="shared" si="93"/>
        <v>Gwynedd_45-64_Females</v>
      </c>
      <c r="C461" s="15" t="s">
        <v>1</v>
      </c>
      <c r="D461" s="15" t="s">
        <v>50</v>
      </c>
      <c r="E461" s="15" t="s">
        <v>120</v>
      </c>
      <c r="F461" s="15" t="s">
        <v>40</v>
      </c>
      <c r="G461" s="63">
        <f>IFERROR(VLOOKUP($B461,'Data Heavy'!$A$6:$I$61,G$1,FALSE),IFERROR(VLOOKUP($B461,'Data Heavy'!$O$6:$W$33,G$1,FALSE),IFERROR(VLOOKUP($B461,'Data Heavy'!$AB$6:$AJ$181,G$1,FALSE),IFERROR(VLOOKUP($B461,'Data Heavy'!$AP$6:$AX$93,G$1,FALSE),IFERROR(VLOOKUP($B461,'Data Heavy'!$BC$6:$BK$13,G$1,FALSE),VLOOKUP($B461,'Data Heavy'!$BP$6:$BX$9,G$1,FALSE))))))*100</f>
        <v>7.7238600000000002</v>
      </c>
      <c r="H461" s="63">
        <f>IFERROR(VLOOKUP($B461,'Data Heavy'!$A$6:$I$61,H$1,FALSE),IFERROR(VLOOKUP($B461,'Data Heavy'!$O$6:$W$33,H$1,FALSE),IFERROR(VLOOKUP($B461,'Data Heavy'!$AB$6:$AJ$181,H$1,FALSE),IFERROR(VLOOKUP($B461,'Data Heavy'!$AP$6:$AX$93,H$1,FALSE),IFERROR(VLOOKUP($B461,'Data Heavy'!$BC$6:$BK$13,H$1,FALSE),VLOOKUP($B461,'Data Heavy'!$BP$6:$BX$9,H$1,FALSE))))))*100</f>
        <v>1.1544699999999999</v>
      </c>
      <c r="I461" s="63">
        <f>IFERROR(VLOOKUP($B461,'Data Heavy'!$A$6:$I$61,I$1,FALSE),IFERROR(VLOOKUP($B461,'Data Heavy'!$O$6:$W$33,I$1,FALSE),IFERROR(VLOOKUP($B461,'Data Heavy'!$AB$6:$AJ$181,I$1,FALSE),IFERROR(VLOOKUP($B461,'Data Heavy'!$AP$6:$AX$93,I$1,FALSE),IFERROR(VLOOKUP($B461,'Data Heavy'!$BC$6:$BK$13,I$1,FALSE),VLOOKUP($B461,'Data Heavy'!$BP$6:$BX$9,I$1,FALSE))))))*100</f>
        <v>5.4610799999999999</v>
      </c>
      <c r="J461" s="63">
        <f>IFERROR(VLOOKUP($B461,'Data Heavy'!$A$6:$I$61,J$1,FALSE),IFERROR(VLOOKUP($B461,'Data Heavy'!$O$6:$W$33,J$1,FALSE),IFERROR(VLOOKUP($B461,'Data Heavy'!$AB$6:$AJ$181,J$1,FALSE),IFERROR(VLOOKUP($B461,'Data Heavy'!$AP$6:$AX$93,J$1,FALSE),IFERROR(VLOOKUP($B461,'Data Heavy'!$BC$6:$BK$13,J$1,FALSE),VLOOKUP($B461,'Data Heavy'!$BP$6:$BX$9,J$1,FALSE))))))*100</f>
        <v>9.9866499999999991</v>
      </c>
      <c r="K461" s="63">
        <f t="shared" si="95"/>
        <v>2.262789999999999</v>
      </c>
      <c r="L461" s="63">
        <f t="shared" si="96"/>
        <v>2.2627800000000002</v>
      </c>
      <c r="O461" s="63">
        <f>'Data Heavy'!AG203*100</f>
        <v>7.7238600000000002</v>
      </c>
      <c r="P461" s="63">
        <f>'Data Heavy'!AH203*100</f>
        <v>1.15435</v>
      </c>
      <c r="Q461" s="63">
        <f>'Data Heavy'!AI203*100</f>
        <v>5.4613500000000004</v>
      </c>
      <c r="R461" s="63">
        <f>'Data Heavy'!AJ203*100</f>
        <v>9.9863800000000005</v>
      </c>
      <c r="S461" s="63">
        <f t="shared" si="91"/>
        <v>2.2625200000000003</v>
      </c>
      <c r="T461" s="63">
        <f t="shared" si="92"/>
        <v>2.2625099999999998</v>
      </c>
      <c r="V461" s="70">
        <f t="shared" si="97"/>
        <v>0</v>
      </c>
      <c r="W461" s="70">
        <f t="shared" si="98"/>
        <v>1.1999999999989797E-4</v>
      </c>
      <c r="X461" s="70">
        <f t="shared" si="99"/>
        <v>-2.7000000000043656E-4</v>
      </c>
      <c r="Y461" s="70">
        <f t="shared" si="100"/>
        <v>2.699999999986602E-4</v>
      </c>
      <c r="Z461" s="70">
        <f t="shared" si="101"/>
        <v>2.699999999986602E-4</v>
      </c>
      <c r="AA461" s="70">
        <f t="shared" si="102"/>
        <v>2.7000000000043656E-4</v>
      </c>
    </row>
    <row r="462" spans="1:27">
      <c r="A462" s="15" t="str">
        <f t="shared" si="94"/>
        <v>HeavyD_2011-2015_65+_Females_Gwynedd</v>
      </c>
      <c r="B462" s="15" t="str">
        <f t="shared" si="93"/>
        <v>Gwynedd_65+_Females</v>
      </c>
      <c r="C462" s="15" t="s">
        <v>1</v>
      </c>
      <c r="D462" s="15" t="s">
        <v>43</v>
      </c>
      <c r="E462" s="15" t="s">
        <v>120</v>
      </c>
      <c r="F462" s="15" t="s">
        <v>40</v>
      </c>
      <c r="G462" s="63">
        <f>IFERROR(VLOOKUP($B462,'Data Heavy'!$A$6:$I$61,G$1,FALSE),IFERROR(VLOOKUP($B462,'Data Heavy'!$O$6:$W$33,G$1,FALSE),IFERROR(VLOOKUP($B462,'Data Heavy'!$AB$6:$AJ$181,G$1,FALSE),IFERROR(VLOOKUP($B462,'Data Heavy'!$AP$6:$AX$93,G$1,FALSE),IFERROR(VLOOKUP($B462,'Data Heavy'!$BC$6:$BK$13,G$1,FALSE),VLOOKUP($B462,'Data Heavy'!$BP$6:$BX$9,G$1,FALSE))))))*100</f>
        <v>1.9501399999999998</v>
      </c>
      <c r="H462" s="63">
        <f>IFERROR(VLOOKUP($B462,'Data Heavy'!$A$6:$I$61,H$1,FALSE),IFERROR(VLOOKUP($B462,'Data Heavy'!$O$6:$W$33,H$1,FALSE),IFERROR(VLOOKUP($B462,'Data Heavy'!$AB$6:$AJ$181,H$1,FALSE),IFERROR(VLOOKUP($B462,'Data Heavy'!$AP$6:$AX$93,H$1,FALSE),IFERROR(VLOOKUP($B462,'Data Heavy'!$BC$6:$BK$13,H$1,FALSE),VLOOKUP($B462,'Data Heavy'!$BP$6:$BX$9,H$1,FALSE))))))*100</f>
        <v>0.61353000000000002</v>
      </c>
      <c r="I462" s="63">
        <f>IFERROR(VLOOKUP($B462,'Data Heavy'!$A$6:$I$61,I$1,FALSE),IFERROR(VLOOKUP($B462,'Data Heavy'!$O$6:$W$33,I$1,FALSE),IFERROR(VLOOKUP($B462,'Data Heavy'!$AB$6:$AJ$181,I$1,FALSE),IFERROR(VLOOKUP($B462,'Data Heavy'!$AP$6:$AX$93,I$1,FALSE),IFERROR(VLOOKUP($B462,'Data Heavy'!$BC$6:$BK$13,I$1,FALSE),VLOOKUP($B462,'Data Heavy'!$BP$6:$BX$9,I$1,FALSE))))))*100</f>
        <v>0.74760000000000004</v>
      </c>
      <c r="J462" s="63">
        <f>IFERROR(VLOOKUP($B462,'Data Heavy'!$A$6:$I$61,J$1,FALSE),IFERROR(VLOOKUP($B462,'Data Heavy'!$O$6:$W$33,J$1,FALSE),IFERROR(VLOOKUP($B462,'Data Heavy'!$AB$6:$AJ$181,J$1,FALSE),IFERROR(VLOOKUP($B462,'Data Heavy'!$AP$6:$AX$93,J$1,FALSE),IFERROR(VLOOKUP($B462,'Data Heavy'!$BC$6:$BK$13,J$1,FALSE),VLOOKUP($B462,'Data Heavy'!$BP$6:$BX$9,J$1,FALSE))))))*100</f>
        <v>3.1526699999999996</v>
      </c>
      <c r="K462" s="63">
        <f t="shared" si="95"/>
        <v>1.2025299999999999</v>
      </c>
      <c r="L462" s="63">
        <f t="shared" si="96"/>
        <v>1.2025399999999997</v>
      </c>
      <c r="O462" s="63">
        <f>'Data Heavy'!AG204*100</f>
        <v>1.9501399999999998</v>
      </c>
      <c r="P462" s="63">
        <f>'Data Heavy'!AH204*100</f>
        <v>0.61346000000000001</v>
      </c>
      <c r="Q462" s="63">
        <f>'Data Heavy'!AI204*100</f>
        <v>0.74775000000000003</v>
      </c>
      <c r="R462" s="63">
        <f>'Data Heavy'!AJ204*100</f>
        <v>3.1525300000000001</v>
      </c>
      <c r="S462" s="63">
        <f t="shared" si="91"/>
        <v>1.2023900000000003</v>
      </c>
      <c r="T462" s="63">
        <f t="shared" si="92"/>
        <v>1.2023899999999998</v>
      </c>
      <c r="V462" s="70">
        <f t="shared" si="97"/>
        <v>0</v>
      </c>
      <c r="W462" s="70">
        <f t="shared" si="98"/>
        <v>7.0000000000014495E-5</v>
      </c>
      <c r="X462" s="70">
        <f t="shared" si="99"/>
        <v>-1.4999999999998348E-4</v>
      </c>
      <c r="Y462" s="70">
        <f t="shared" si="100"/>
        <v>1.399999999995849E-4</v>
      </c>
      <c r="Z462" s="70">
        <f t="shared" si="101"/>
        <v>1.399999999995849E-4</v>
      </c>
      <c r="AA462" s="70">
        <f t="shared" si="102"/>
        <v>1.4999999999987246E-4</v>
      </c>
    </row>
    <row r="463" spans="1:27">
      <c r="A463" s="15" t="str">
        <f t="shared" si="94"/>
        <v>HeavyD_2011-2015_16-24_Males_Conwy</v>
      </c>
      <c r="B463" s="15" t="str">
        <f t="shared" si="93"/>
        <v>Conwy_16-24_Males</v>
      </c>
      <c r="C463" s="15" t="s">
        <v>2</v>
      </c>
      <c r="D463" s="15" t="s">
        <v>48</v>
      </c>
      <c r="E463" s="15" t="s">
        <v>21</v>
      </c>
      <c r="F463" s="15" t="s">
        <v>40</v>
      </c>
      <c r="G463" s="63">
        <f>IFERROR(VLOOKUP($B463,'Data Heavy'!$A$6:$I$61,G$1,FALSE),IFERROR(VLOOKUP($B463,'Data Heavy'!$O$6:$W$33,G$1,FALSE),IFERROR(VLOOKUP($B463,'Data Heavy'!$AB$6:$AJ$181,G$1,FALSE),IFERROR(VLOOKUP($B463,'Data Heavy'!$AP$6:$AX$93,G$1,FALSE),IFERROR(VLOOKUP($B463,'Data Heavy'!$BC$6:$BK$13,G$1,FALSE),VLOOKUP($B463,'Data Heavy'!$BP$6:$BX$9,G$1,FALSE))))))*100</f>
        <v>22.880519999999997</v>
      </c>
      <c r="H463" s="63">
        <f>IFERROR(VLOOKUP($B463,'Data Heavy'!$A$6:$I$61,H$1,FALSE),IFERROR(VLOOKUP($B463,'Data Heavy'!$O$6:$W$33,H$1,FALSE),IFERROR(VLOOKUP($B463,'Data Heavy'!$AB$6:$AJ$181,H$1,FALSE),IFERROR(VLOOKUP($B463,'Data Heavy'!$AP$6:$AX$93,H$1,FALSE),IFERROR(VLOOKUP($B463,'Data Heavy'!$BC$6:$BK$13,H$1,FALSE),VLOOKUP($B463,'Data Heavy'!$BP$6:$BX$9,H$1,FALSE))))))*100</f>
        <v>3.9953299999999996</v>
      </c>
      <c r="I463" s="63">
        <f>IFERROR(VLOOKUP($B463,'Data Heavy'!$A$6:$I$61,I$1,FALSE),IFERROR(VLOOKUP($B463,'Data Heavy'!$O$6:$W$33,I$1,FALSE),IFERROR(VLOOKUP($B463,'Data Heavy'!$AB$6:$AJ$181,I$1,FALSE),IFERROR(VLOOKUP($B463,'Data Heavy'!$AP$6:$AX$93,I$1,FALSE),IFERROR(VLOOKUP($B463,'Data Heavy'!$BC$6:$BK$13,I$1,FALSE),VLOOKUP($B463,'Data Heavy'!$BP$6:$BX$9,I$1,FALSE))))))*100</f>
        <v>15.049580000000001</v>
      </c>
      <c r="J463" s="63">
        <f>IFERROR(VLOOKUP($B463,'Data Heavy'!$A$6:$I$61,J$1,FALSE),IFERROR(VLOOKUP($B463,'Data Heavy'!$O$6:$W$33,J$1,FALSE),IFERROR(VLOOKUP($B463,'Data Heavy'!$AB$6:$AJ$181,J$1,FALSE),IFERROR(VLOOKUP($B463,'Data Heavy'!$AP$6:$AX$93,J$1,FALSE),IFERROR(VLOOKUP($B463,'Data Heavy'!$BC$6:$BK$13,J$1,FALSE),VLOOKUP($B463,'Data Heavy'!$BP$6:$BX$9,J$1,FALSE))))))*100</f>
        <v>30.711460000000002</v>
      </c>
      <c r="K463" s="63">
        <f t="shared" si="95"/>
        <v>7.8309400000000053</v>
      </c>
      <c r="L463" s="63">
        <f t="shared" si="96"/>
        <v>7.8309399999999965</v>
      </c>
      <c r="O463" s="63">
        <f>'Data Heavy'!AG205*100</f>
        <v>22.880519999999997</v>
      </c>
      <c r="P463" s="63">
        <f>'Data Heavy'!AH205*100</f>
        <v>3.9948900000000003</v>
      </c>
      <c r="Q463" s="63">
        <f>'Data Heavy'!AI205*100</f>
        <v>15.050540000000002</v>
      </c>
      <c r="R463" s="63">
        <f>'Data Heavy'!AJ205*100</f>
        <v>30.710500000000003</v>
      </c>
      <c r="S463" s="63">
        <f t="shared" si="91"/>
        <v>7.8299800000000062</v>
      </c>
      <c r="T463" s="63">
        <f t="shared" si="92"/>
        <v>7.8299799999999955</v>
      </c>
      <c r="V463" s="70">
        <f t="shared" si="97"/>
        <v>0</v>
      </c>
      <c r="W463" s="70">
        <f t="shared" si="98"/>
        <v>4.3999999999932982E-4</v>
      </c>
      <c r="X463" s="70">
        <f t="shared" si="99"/>
        <v>-9.6000000000096009E-4</v>
      </c>
      <c r="Y463" s="70">
        <f t="shared" si="100"/>
        <v>9.5999999999918373E-4</v>
      </c>
      <c r="Z463" s="70">
        <f t="shared" si="101"/>
        <v>9.5999999999918373E-4</v>
      </c>
      <c r="AA463" s="70">
        <f t="shared" si="102"/>
        <v>9.6000000000096009E-4</v>
      </c>
    </row>
    <row r="464" spans="1:27">
      <c r="A464" s="15" t="str">
        <f t="shared" si="94"/>
        <v>HeavyD_2011-2015_25-44_Males_Conwy</v>
      </c>
      <c r="B464" s="15" t="str">
        <f t="shared" si="93"/>
        <v>Conwy_25-44_Males</v>
      </c>
      <c r="C464" s="15" t="s">
        <v>2</v>
      </c>
      <c r="D464" s="15" t="s">
        <v>49</v>
      </c>
      <c r="E464" s="15" t="s">
        <v>21</v>
      </c>
      <c r="F464" s="15" t="s">
        <v>40</v>
      </c>
      <c r="G464" s="63">
        <f>IFERROR(VLOOKUP($B464,'Data Heavy'!$A$6:$I$61,G$1,FALSE),IFERROR(VLOOKUP($B464,'Data Heavy'!$O$6:$W$33,G$1,FALSE),IFERROR(VLOOKUP($B464,'Data Heavy'!$AB$6:$AJ$181,G$1,FALSE),IFERROR(VLOOKUP($B464,'Data Heavy'!$AP$6:$AX$93,G$1,FALSE),IFERROR(VLOOKUP($B464,'Data Heavy'!$BC$6:$BK$13,G$1,FALSE),VLOOKUP($B464,'Data Heavy'!$BP$6:$BX$9,G$1,FALSE))))))*100</f>
        <v>20.690570000000001</v>
      </c>
      <c r="H464" s="63">
        <f>IFERROR(VLOOKUP($B464,'Data Heavy'!$A$6:$I$61,H$1,FALSE),IFERROR(VLOOKUP($B464,'Data Heavy'!$O$6:$W$33,H$1,FALSE),IFERROR(VLOOKUP($B464,'Data Heavy'!$AB$6:$AJ$181,H$1,FALSE),IFERROR(VLOOKUP($B464,'Data Heavy'!$AP$6:$AX$93,H$1,FALSE),IFERROR(VLOOKUP($B464,'Data Heavy'!$BC$6:$BK$13,H$1,FALSE),VLOOKUP($B464,'Data Heavy'!$BP$6:$BX$9,H$1,FALSE))))))*100</f>
        <v>2.33168</v>
      </c>
      <c r="I464" s="63">
        <f>IFERROR(VLOOKUP($B464,'Data Heavy'!$A$6:$I$61,I$1,FALSE),IFERROR(VLOOKUP($B464,'Data Heavy'!$O$6:$W$33,I$1,FALSE),IFERROR(VLOOKUP($B464,'Data Heavy'!$AB$6:$AJ$181,I$1,FALSE),IFERROR(VLOOKUP($B464,'Data Heavy'!$AP$6:$AX$93,I$1,FALSE),IFERROR(VLOOKUP($B464,'Data Heavy'!$BC$6:$BK$13,I$1,FALSE),VLOOKUP($B464,'Data Heavy'!$BP$6:$BX$9,I$1,FALSE))))))*100</f>
        <v>16.120429999999999</v>
      </c>
      <c r="J464" s="63">
        <f>IFERROR(VLOOKUP($B464,'Data Heavy'!$A$6:$I$61,J$1,FALSE),IFERROR(VLOOKUP($B464,'Data Heavy'!$O$6:$W$33,J$1,FALSE),IFERROR(VLOOKUP($B464,'Data Heavy'!$AB$6:$AJ$181,J$1,FALSE),IFERROR(VLOOKUP($B464,'Data Heavy'!$AP$6:$AX$93,J$1,FALSE),IFERROR(VLOOKUP($B464,'Data Heavy'!$BC$6:$BK$13,J$1,FALSE),VLOOKUP($B464,'Data Heavy'!$BP$6:$BX$9,J$1,FALSE))))))*100</f>
        <v>25.260719999999999</v>
      </c>
      <c r="K464" s="63">
        <f t="shared" si="95"/>
        <v>4.5701499999999982</v>
      </c>
      <c r="L464" s="63">
        <f t="shared" si="96"/>
        <v>4.5701400000000021</v>
      </c>
      <c r="O464" s="63">
        <f>'Data Heavy'!AG206*100</f>
        <v>20.690570000000001</v>
      </c>
      <c r="P464" s="63">
        <f>'Data Heavy'!AH206*100</f>
        <v>2.33142</v>
      </c>
      <c r="Q464" s="63">
        <f>'Data Heavy'!AI206*100</f>
        <v>16.120989999999999</v>
      </c>
      <c r="R464" s="63">
        <f>'Data Heavy'!AJ206*100</f>
        <v>25.260159999999999</v>
      </c>
      <c r="S464" s="63">
        <f t="shared" si="91"/>
        <v>4.569589999999998</v>
      </c>
      <c r="T464" s="63">
        <f t="shared" si="92"/>
        <v>4.569580000000002</v>
      </c>
      <c r="V464" s="70">
        <f t="shared" si="97"/>
        <v>0</v>
      </c>
      <c r="W464" s="70">
        <f t="shared" si="98"/>
        <v>2.5999999999992696E-4</v>
      </c>
      <c r="X464" s="70">
        <f t="shared" si="99"/>
        <v>-5.6000000000011596E-4</v>
      </c>
      <c r="Y464" s="70">
        <f t="shared" si="100"/>
        <v>5.6000000000011596E-4</v>
      </c>
      <c r="Z464" s="70">
        <f t="shared" si="101"/>
        <v>5.6000000000011596E-4</v>
      </c>
      <c r="AA464" s="70">
        <f t="shared" si="102"/>
        <v>5.6000000000011596E-4</v>
      </c>
    </row>
    <row r="465" spans="1:27">
      <c r="A465" s="15" t="str">
        <f t="shared" si="94"/>
        <v>HeavyD_2011-2015_45-64_Males_Conwy</v>
      </c>
      <c r="B465" s="15" t="str">
        <f t="shared" si="93"/>
        <v>Conwy_45-64_Males</v>
      </c>
      <c r="C465" s="15" t="s">
        <v>2</v>
      </c>
      <c r="D465" s="15" t="s">
        <v>50</v>
      </c>
      <c r="E465" s="15" t="s">
        <v>21</v>
      </c>
      <c r="F465" s="15" t="s">
        <v>40</v>
      </c>
      <c r="G465" s="63">
        <f>IFERROR(VLOOKUP($B465,'Data Heavy'!$A$6:$I$61,G$1,FALSE),IFERROR(VLOOKUP($B465,'Data Heavy'!$O$6:$W$33,G$1,FALSE),IFERROR(VLOOKUP($B465,'Data Heavy'!$AB$6:$AJ$181,G$1,FALSE),IFERROR(VLOOKUP($B465,'Data Heavy'!$AP$6:$AX$93,G$1,FALSE),IFERROR(VLOOKUP($B465,'Data Heavy'!$BC$6:$BK$13,G$1,FALSE),VLOOKUP($B465,'Data Heavy'!$BP$6:$BX$9,G$1,FALSE))))))*100</f>
        <v>16.404209999999999</v>
      </c>
      <c r="H465" s="63">
        <f>IFERROR(VLOOKUP($B465,'Data Heavy'!$A$6:$I$61,H$1,FALSE),IFERROR(VLOOKUP($B465,'Data Heavy'!$O$6:$W$33,H$1,FALSE),IFERROR(VLOOKUP($B465,'Data Heavy'!$AB$6:$AJ$181,H$1,FALSE),IFERROR(VLOOKUP($B465,'Data Heavy'!$AP$6:$AX$93,H$1,FALSE),IFERROR(VLOOKUP($B465,'Data Heavy'!$BC$6:$BK$13,H$1,FALSE),VLOOKUP($B465,'Data Heavy'!$BP$6:$BX$9,H$1,FALSE))))))*100</f>
        <v>1.7461799999999998</v>
      </c>
      <c r="I465" s="63">
        <f>IFERROR(VLOOKUP($B465,'Data Heavy'!$A$6:$I$61,I$1,FALSE),IFERROR(VLOOKUP($B465,'Data Heavy'!$O$6:$W$33,I$1,FALSE),IFERROR(VLOOKUP($B465,'Data Heavy'!$AB$6:$AJ$181,I$1,FALSE),IFERROR(VLOOKUP($B465,'Data Heavy'!$AP$6:$AX$93,I$1,FALSE),IFERROR(VLOOKUP($B465,'Data Heavy'!$BC$6:$BK$13,I$1,FALSE),VLOOKUP($B465,'Data Heavy'!$BP$6:$BX$9,I$1,FALSE))))))*100</f>
        <v>12.98166</v>
      </c>
      <c r="J465" s="63">
        <f>IFERROR(VLOOKUP($B465,'Data Heavy'!$A$6:$I$61,J$1,FALSE),IFERROR(VLOOKUP($B465,'Data Heavy'!$O$6:$W$33,J$1,FALSE),IFERROR(VLOOKUP($B465,'Data Heavy'!$AB$6:$AJ$181,J$1,FALSE),IFERROR(VLOOKUP($B465,'Data Heavy'!$AP$6:$AX$93,J$1,FALSE),IFERROR(VLOOKUP($B465,'Data Heavy'!$BC$6:$BK$13,J$1,FALSE),VLOOKUP($B465,'Data Heavy'!$BP$6:$BX$9,J$1,FALSE))))))*100</f>
        <v>19.82676</v>
      </c>
      <c r="K465" s="63">
        <f t="shared" si="95"/>
        <v>3.4225500000000011</v>
      </c>
      <c r="L465" s="63">
        <f t="shared" si="96"/>
        <v>3.4225499999999993</v>
      </c>
      <c r="O465" s="63">
        <f>'Data Heavy'!AG207*100</f>
        <v>16.404209999999999</v>
      </c>
      <c r="P465" s="63">
        <f>'Data Heavy'!AH207*100</f>
        <v>1.7459899999999999</v>
      </c>
      <c r="Q465" s="63">
        <f>'Data Heavy'!AI207*100</f>
        <v>12.982079999999998</v>
      </c>
      <c r="R465" s="63">
        <f>'Data Heavy'!AJ207*100</f>
        <v>19.826340000000002</v>
      </c>
      <c r="S465" s="63">
        <f t="shared" si="91"/>
        <v>3.4221300000000028</v>
      </c>
      <c r="T465" s="63">
        <f t="shared" si="92"/>
        <v>3.422130000000001</v>
      </c>
      <c r="V465" s="70">
        <f t="shared" si="97"/>
        <v>0</v>
      </c>
      <c r="W465" s="70">
        <f t="shared" si="98"/>
        <v>1.8999999999991246E-4</v>
      </c>
      <c r="X465" s="70">
        <f t="shared" si="99"/>
        <v>-4.1999999999831061E-4</v>
      </c>
      <c r="Y465" s="70">
        <f t="shared" si="100"/>
        <v>4.1999999999831061E-4</v>
      </c>
      <c r="Z465" s="70">
        <f t="shared" si="101"/>
        <v>4.1999999999831061E-4</v>
      </c>
      <c r="AA465" s="70">
        <f t="shared" si="102"/>
        <v>4.1999999999831061E-4</v>
      </c>
    </row>
    <row r="466" spans="1:27">
      <c r="A466" s="15" t="str">
        <f t="shared" si="94"/>
        <v>HeavyD_2011-2015_65+_Males_Conwy</v>
      </c>
      <c r="B466" s="15" t="str">
        <f t="shared" si="93"/>
        <v>Conwy_65+_Males</v>
      </c>
      <c r="C466" s="15" t="s">
        <v>2</v>
      </c>
      <c r="D466" s="15" t="s">
        <v>43</v>
      </c>
      <c r="E466" s="15" t="s">
        <v>21</v>
      </c>
      <c r="F466" s="15" t="s">
        <v>40</v>
      </c>
      <c r="G466" s="63">
        <f>IFERROR(VLOOKUP($B466,'Data Heavy'!$A$6:$I$61,G$1,FALSE),IFERROR(VLOOKUP($B466,'Data Heavy'!$O$6:$W$33,G$1,FALSE),IFERROR(VLOOKUP($B466,'Data Heavy'!$AB$6:$AJ$181,G$1,FALSE),IFERROR(VLOOKUP($B466,'Data Heavy'!$AP$6:$AX$93,G$1,FALSE),IFERROR(VLOOKUP($B466,'Data Heavy'!$BC$6:$BK$13,G$1,FALSE),VLOOKUP($B466,'Data Heavy'!$BP$6:$BX$9,G$1,FALSE))))))*100</f>
        <v>6.03965</v>
      </c>
      <c r="H466" s="63">
        <f>IFERROR(VLOOKUP($B466,'Data Heavy'!$A$6:$I$61,H$1,FALSE),IFERROR(VLOOKUP($B466,'Data Heavy'!$O$6:$W$33,H$1,FALSE),IFERROR(VLOOKUP($B466,'Data Heavy'!$AB$6:$AJ$181,H$1,FALSE),IFERROR(VLOOKUP($B466,'Data Heavy'!$AP$6:$AX$93,H$1,FALSE),IFERROR(VLOOKUP($B466,'Data Heavy'!$BC$6:$BK$13,H$1,FALSE),VLOOKUP($B466,'Data Heavy'!$BP$6:$BX$9,H$1,FALSE))))))*100</f>
        <v>1.09494</v>
      </c>
      <c r="I466" s="63">
        <f>IFERROR(VLOOKUP($B466,'Data Heavy'!$A$6:$I$61,I$1,FALSE),IFERROR(VLOOKUP($B466,'Data Heavy'!$O$6:$W$33,I$1,FALSE),IFERROR(VLOOKUP($B466,'Data Heavy'!$AB$6:$AJ$181,I$1,FALSE),IFERROR(VLOOKUP($B466,'Data Heavy'!$AP$6:$AX$93,I$1,FALSE),IFERROR(VLOOKUP($B466,'Data Heavy'!$BC$6:$BK$13,I$1,FALSE),VLOOKUP($B466,'Data Heavy'!$BP$6:$BX$9,I$1,FALSE))))))*100</f>
        <v>3.8935400000000002</v>
      </c>
      <c r="J466" s="63">
        <f>IFERROR(VLOOKUP($B466,'Data Heavy'!$A$6:$I$61,J$1,FALSE),IFERROR(VLOOKUP($B466,'Data Heavy'!$O$6:$W$33,J$1,FALSE),IFERROR(VLOOKUP($B466,'Data Heavy'!$AB$6:$AJ$181,J$1,FALSE),IFERROR(VLOOKUP($B466,'Data Heavy'!$AP$6:$AX$93,J$1,FALSE),IFERROR(VLOOKUP($B466,'Data Heavy'!$BC$6:$BK$13,J$1,FALSE),VLOOKUP($B466,'Data Heavy'!$BP$6:$BX$9,J$1,FALSE))))))*100</f>
        <v>8.1857699999999998</v>
      </c>
      <c r="K466" s="63">
        <f t="shared" si="95"/>
        <v>2.1461199999999998</v>
      </c>
      <c r="L466" s="63">
        <f t="shared" si="96"/>
        <v>2.1461099999999997</v>
      </c>
      <c r="O466" s="63">
        <f>'Data Heavy'!AG208*100</f>
        <v>6.03965</v>
      </c>
      <c r="P466" s="63">
        <f>'Data Heavy'!AH208*100</f>
        <v>1.0948199999999999</v>
      </c>
      <c r="Q466" s="63">
        <f>'Data Heavy'!AI208*100</f>
        <v>3.8938000000000001</v>
      </c>
      <c r="R466" s="63">
        <f>'Data Heavy'!AJ208*100</f>
        <v>8.1855100000000007</v>
      </c>
      <c r="S466" s="63">
        <f t="shared" si="91"/>
        <v>2.1458600000000008</v>
      </c>
      <c r="T466" s="63">
        <f t="shared" si="92"/>
        <v>2.1458499999999998</v>
      </c>
      <c r="V466" s="70">
        <f t="shared" si="97"/>
        <v>0</v>
      </c>
      <c r="W466" s="70">
        <f t="shared" si="98"/>
        <v>1.2000000000012001E-4</v>
      </c>
      <c r="X466" s="70">
        <f t="shared" si="99"/>
        <v>-2.5999999999992696E-4</v>
      </c>
      <c r="Y466" s="70">
        <f t="shared" si="100"/>
        <v>2.5999999999903878E-4</v>
      </c>
      <c r="Z466" s="70">
        <f t="shared" si="101"/>
        <v>2.5999999999903878E-4</v>
      </c>
      <c r="AA466" s="70">
        <f t="shared" si="102"/>
        <v>2.5999999999992696E-4</v>
      </c>
    </row>
    <row r="467" spans="1:27">
      <c r="A467" s="15" t="str">
        <f t="shared" si="94"/>
        <v>HeavyD_2011-2015_16-24_Females_Conwy</v>
      </c>
      <c r="B467" s="15" t="str">
        <f t="shared" si="93"/>
        <v>Conwy_16-24_Females</v>
      </c>
      <c r="C467" s="15" t="s">
        <v>2</v>
      </c>
      <c r="D467" s="15" t="s">
        <v>48</v>
      </c>
      <c r="E467" s="15" t="s">
        <v>120</v>
      </c>
      <c r="F467" s="15" t="s">
        <v>40</v>
      </c>
      <c r="G467" s="63">
        <f>IFERROR(VLOOKUP($B467,'Data Heavy'!$A$6:$I$61,G$1,FALSE),IFERROR(VLOOKUP($B467,'Data Heavy'!$O$6:$W$33,G$1,FALSE),IFERROR(VLOOKUP($B467,'Data Heavy'!$AB$6:$AJ$181,G$1,FALSE),IFERROR(VLOOKUP($B467,'Data Heavy'!$AP$6:$AX$93,G$1,FALSE),IFERROR(VLOOKUP($B467,'Data Heavy'!$BC$6:$BK$13,G$1,FALSE),VLOOKUP($B467,'Data Heavy'!$BP$6:$BX$9,G$1,FALSE))))))*100</f>
        <v>15.25455</v>
      </c>
      <c r="H467" s="63">
        <f>IFERROR(VLOOKUP($B467,'Data Heavy'!$A$6:$I$61,H$1,FALSE),IFERROR(VLOOKUP($B467,'Data Heavy'!$O$6:$W$33,H$1,FALSE),IFERROR(VLOOKUP($B467,'Data Heavy'!$AB$6:$AJ$181,H$1,FALSE),IFERROR(VLOOKUP($B467,'Data Heavy'!$AP$6:$AX$93,H$1,FALSE),IFERROR(VLOOKUP($B467,'Data Heavy'!$BC$6:$BK$13,H$1,FALSE),VLOOKUP($B467,'Data Heavy'!$BP$6:$BX$9,H$1,FALSE))))))*100</f>
        <v>2.89106</v>
      </c>
      <c r="I467" s="63">
        <f>IFERROR(VLOOKUP($B467,'Data Heavy'!$A$6:$I$61,I$1,FALSE),IFERROR(VLOOKUP($B467,'Data Heavy'!$O$6:$W$33,I$1,FALSE),IFERROR(VLOOKUP($B467,'Data Heavy'!$AB$6:$AJ$181,I$1,FALSE),IFERROR(VLOOKUP($B467,'Data Heavy'!$AP$6:$AX$93,I$1,FALSE),IFERROR(VLOOKUP($B467,'Data Heavy'!$BC$6:$BK$13,I$1,FALSE),VLOOKUP($B467,'Data Heavy'!$BP$6:$BX$9,I$1,FALSE))))))*100</f>
        <v>9.5880099999999988</v>
      </c>
      <c r="J467" s="63">
        <f>IFERROR(VLOOKUP($B467,'Data Heavy'!$A$6:$I$61,J$1,FALSE),IFERROR(VLOOKUP($B467,'Data Heavy'!$O$6:$W$33,J$1,FALSE),IFERROR(VLOOKUP($B467,'Data Heavy'!$AB$6:$AJ$181,J$1,FALSE),IFERROR(VLOOKUP($B467,'Data Heavy'!$AP$6:$AX$93,J$1,FALSE),IFERROR(VLOOKUP($B467,'Data Heavy'!$BC$6:$BK$13,J$1,FALSE),VLOOKUP($B467,'Data Heavy'!$BP$6:$BX$9,J$1,FALSE))))))*100</f>
        <v>20.921099999999999</v>
      </c>
      <c r="K467" s="63">
        <f t="shared" si="95"/>
        <v>5.6665499999999991</v>
      </c>
      <c r="L467" s="63">
        <f t="shared" si="96"/>
        <v>5.6665400000000012</v>
      </c>
      <c r="O467" s="63">
        <f>'Data Heavy'!AG209*100</f>
        <v>15.25455</v>
      </c>
      <c r="P467" s="63">
        <f>'Data Heavy'!AH209*100</f>
        <v>2.8907400000000001</v>
      </c>
      <c r="Q467" s="63">
        <f>'Data Heavy'!AI209*100</f>
        <v>9.5887100000000007</v>
      </c>
      <c r="R467" s="63">
        <f>'Data Heavy'!AJ209*100</f>
        <v>20.920400000000001</v>
      </c>
      <c r="S467" s="63">
        <f t="shared" si="91"/>
        <v>5.6658500000000007</v>
      </c>
      <c r="T467" s="63">
        <f t="shared" si="92"/>
        <v>5.6658399999999993</v>
      </c>
      <c r="V467" s="70">
        <f t="shared" si="97"/>
        <v>0</v>
      </c>
      <c r="W467" s="70">
        <f t="shared" si="98"/>
        <v>3.1999999999987594E-4</v>
      </c>
      <c r="X467" s="70">
        <f t="shared" si="99"/>
        <v>-7.0000000000192131E-4</v>
      </c>
      <c r="Y467" s="70">
        <f t="shared" si="100"/>
        <v>6.9999999999836859E-4</v>
      </c>
      <c r="Z467" s="70">
        <f t="shared" si="101"/>
        <v>6.9999999999836859E-4</v>
      </c>
      <c r="AA467" s="70">
        <f t="shared" si="102"/>
        <v>7.0000000000192131E-4</v>
      </c>
    </row>
    <row r="468" spans="1:27">
      <c r="A468" s="15" t="str">
        <f t="shared" si="94"/>
        <v>HeavyD_2011-2015_25-44_Females_Conwy</v>
      </c>
      <c r="B468" s="15" t="str">
        <f t="shared" si="93"/>
        <v>Conwy_25-44_Females</v>
      </c>
      <c r="C468" s="15" t="s">
        <v>2</v>
      </c>
      <c r="D468" s="15" t="s">
        <v>49</v>
      </c>
      <c r="E468" s="15" t="s">
        <v>120</v>
      </c>
      <c r="F468" s="15" t="s">
        <v>40</v>
      </c>
      <c r="G468" s="63">
        <f>IFERROR(VLOOKUP($B468,'Data Heavy'!$A$6:$I$61,G$1,FALSE),IFERROR(VLOOKUP($B468,'Data Heavy'!$O$6:$W$33,G$1,FALSE),IFERROR(VLOOKUP($B468,'Data Heavy'!$AB$6:$AJ$181,G$1,FALSE),IFERROR(VLOOKUP($B468,'Data Heavy'!$AP$6:$AX$93,G$1,FALSE),IFERROR(VLOOKUP($B468,'Data Heavy'!$BC$6:$BK$13,G$1,FALSE),VLOOKUP($B468,'Data Heavy'!$BP$6:$BX$9,G$1,FALSE))))))*100</f>
        <v>14.608969999999999</v>
      </c>
      <c r="H468" s="63">
        <f>IFERROR(VLOOKUP($B468,'Data Heavy'!$A$6:$I$61,H$1,FALSE),IFERROR(VLOOKUP($B468,'Data Heavy'!$O$6:$W$33,H$1,FALSE),IFERROR(VLOOKUP($B468,'Data Heavy'!$AB$6:$AJ$181,H$1,FALSE),IFERROR(VLOOKUP($B468,'Data Heavy'!$AP$6:$AX$93,H$1,FALSE),IFERROR(VLOOKUP($B468,'Data Heavy'!$BC$6:$BK$13,H$1,FALSE),VLOOKUP($B468,'Data Heavy'!$BP$6:$BX$9,H$1,FALSE))))))*100</f>
        <v>1.8940300000000001</v>
      </c>
      <c r="I468" s="63">
        <f>IFERROR(VLOOKUP($B468,'Data Heavy'!$A$6:$I$61,I$1,FALSE),IFERROR(VLOOKUP($B468,'Data Heavy'!$O$6:$W$33,I$1,FALSE),IFERROR(VLOOKUP($B468,'Data Heavy'!$AB$6:$AJ$181,I$1,FALSE),IFERROR(VLOOKUP($B468,'Data Heavy'!$AP$6:$AX$93,I$1,FALSE),IFERROR(VLOOKUP($B468,'Data Heavy'!$BC$6:$BK$13,I$1,FALSE),VLOOKUP($B468,'Data Heavy'!$BP$6:$BX$9,I$1,FALSE))))))*100</f>
        <v>10.89663</v>
      </c>
      <c r="J468" s="63">
        <f>IFERROR(VLOOKUP($B468,'Data Heavy'!$A$6:$I$61,J$1,FALSE),IFERROR(VLOOKUP($B468,'Data Heavy'!$O$6:$W$33,J$1,FALSE),IFERROR(VLOOKUP($B468,'Data Heavy'!$AB$6:$AJ$181,J$1,FALSE),IFERROR(VLOOKUP($B468,'Data Heavy'!$AP$6:$AX$93,J$1,FALSE),IFERROR(VLOOKUP($B468,'Data Heavy'!$BC$6:$BK$13,J$1,FALSE),VLOOKUP($B468,'Data Heavy'!$BP$6:$BX$9,J$1,FALSE))))))*100</f>
        <v>18.32131</v>
      </c>
      <c r="K468" s="63">
        <f t="shared" si="95"/>
        <v>3.7123400000000011</v>
      </c>
      <c r="L468" s="63">
        <f t="shared" si="96"/>
        <v>3.7123399999999993</v>
      </c>
      <c r="O468" s="63">
        <f>'Data Heavy'!AG210*100</f>
        <v>14.608969999999999</v>
      </c>
      <c r="P468" s="63">
        <f>'Data Heavy'!AH210*100</f>
        <v>1.8938199999999998</v>
      </c>
      <c r="Q468" s="63">
        <f>'Data Heavy'!AI210*100</f>
        <v>10.897080000000001</v>
      </c>
      <c r="R468" s="63">
        <f>'Data Heavy'!AJ210*100</f>
        <v>18.32085</v>
      </c>
      <c r="S468" s="63">
        <f t="shared" si="91"/>
        <v>3.7118800000000007</v>
      </c>
      <c r="T468" s="63">
        <f t="shared" si="92"/>
        <v>3.7118899999999986</v>
      </c>
      <c r="V468" s="70">
        <f t="shared" si="97"/>
        <v>0</v>
      </c>
      <c r="W468" s="70">
        <f t="shared" si="98"/>
        <v>2.1000000000026553E-4</v>
      </c>
      <c r="X468" s="70">
        <f t="shared" si="99"/>
        <v>-4.500000000007276E-4</v>
      </c>
      <c r="Y468" s="70">
        <f t="shared" si="100"/>
        <v>4.6000000000034902E-4</v>
      </c>
      <c r="Z468" s="70">
        <f t="shared" si="101"/>
        <v>4.6000000000034902E-4</v>
      </c>
      <c r="AA468" s="70">
        <f t="shared" si="102"/>
        <v>4.500000000007276E-4</v>
      </c>
    </row>
    <row r="469" spans="1:27">
      <c r="A469" s="15" t="str">
        <f t="shared" si="94"/>
        <v>HeavyD_2011-2015_45-64_Females_Conwy</v>
      </c>
      <c r="B469" s="15" t="str">
        <f t="shared" si="93"/>
        <v>Conwy_45-64_Females</v>
      </c>
      <c r="C469" s="15" t="s">
        <v>2</v>
      </c>
      <c r="D469" s="15" t="s">
        <v>50</v>
      </c>
      <c r="E469" s="15" t="s">
        <v>120</v>
      </c>
      <c r="F469" s="15" t="s">
        <v>40</v>
      </c>
      <c r="G469" s="63">
        <f>IFERROR(VLOOKUP($B469,'Data Heavy'!$A$6:$I$61,G$1,FALSE),IFERROR(VLOOKUP($B469,'Data Heavy'!$O$6:$W$33,G$1,FALSE),IFERROR(VLOOKUP($B469,'Data Heavy'!$AB$6:$AJ$181,G$1,FALSE),IFERROR(VLOOKUP($B469,'Data Heavy'!$AP$6:$AX$93,G$1,FALSE),IFERROR(VLOOKUP($B469,'Data Heavy'!$BC$6:$BK$13,G$1,FALSE),VLOOKUP($B469,'Data Heavy'!$BP$6:$BX$9,G$1,FALSE))))))*100</f>
        <v>9.9540000000000006</v>
      </c>
      <c r="H469" s="63">
        <f>IFERROR(VLOOKUP($B469,'Data Heavy'!$A$6:$I$61,H$1,FALSE),IFERROR(VLOOKUP($B469,'Data Heavy'!$O$6:$W$33,H$1,FALSE),IFERROR(VLOOKUP($B469,'Data Heavy'!$AB$6:$AJ$181,H$1,FALSE),IFERROR(VLOOKUP($B469,'Data Heavy'!$AP$6:$AX$93,H$1,FALSE),IFERROR(VLOOKUP($B469,'Data Heavy'!$BC$6:$BK$13,H$1,FALSE),VLOOKUP($B469,'Data Heavy'!$BP$6:$BX$9,H$1,FALSE))))))*100</f>
        <v>1.2553999999999998</v>
      </c>
      <c r="I469" s="63">
        <f>IFERROR(VLOOKUP($B469,'Data Heavy'!$A$6:$I$61,I$1,FALSE),IFERROR(VLOOKUP($B469,'Data Heavy'!$O$6:$W$33,I$1,FALSE),IFERROR(VLOOKUP($B469,'Data Heavy'!$AB$6:$AJ$181,I$1,FALSE),IFERROR(VLOOKUP($B469,'Data Heavy'!$AP$6:$AX$93,I$1,FALSE),IFERROR(VLOOKUP($B469,'Data Heavy'!$BC$6:$BK$13,I$1,FALSE),VLOOKUP($B469,'Data Heavy'!$BP$6:$BX$9,I$1,FALSE))))))*100</f>
        <v>7.4933899999999998</v>
      </c>
      <c r="J469" s="63">
        <f>IFERROR(VLOOKUP($B469,'Data Heavy'!$A$6:$I$61,J$1,FALSE),IFERROR(VLOOKUP($B469,'Data Heavy'!$O$6:$W$33,J$1,FALSE),IFERROR(VLOOKUP($B469,'Data Heavy'!$AB$6:$AJ$181,J$1,FALSE),IFERROR(VLOOKUP($B469,'Data Heavy'!$AP$6:$AX$93,J$1,FALSE),IFERROR(VLOOKUP($B469,'Data Heavy'!$BC$6:$BK$13,J$1,FALSE),VLOOKUP($B469,'Data Heavy'!$BP$6:$BX$9,J$1,FALSE))))))*100</f>
        <v>12.41461</v>
      </c>
      <c r="K469" s="63">
        <f t="shared" si="95"/>
        <v>2.4606099999999991</v>
      </c>
      <c r="L469" s="63">
        <f t="shared" si="96"/>
        <v>2.4606100000000009</v>
      </c>
      <c r="O469" s="63">
        <f>'Data Heavy'!AG211*100</f>
        <v>9.9540000000000006</v>
      </c>
      <c r="P469" s="63">
        <f>'Data Heavy'!AH211*100</f>
        <v>1.25526</v>
      </c>
      <c r="Q469" s="63">
        <f>'Data Heavy'!AI211*100</f>
        <v>7.4937000000000005</v>
      </c>
      <c r="R469" s="63">
        <f>'Data Heavy'!AJ211*100</f>
        <v>12.414300000000001</v>
      </c>
      <c r="S469" s="63">
        <f t="shared" si="91"/>
        <v>2.4603000000000002</v>
      </c>
      <c r="T469" s="63">
        <f t="shared" si="92"/>
        <v>2.4603000000000002</v>
      </c>
      <c r="V469" s="70">
        <f t="shared" si="97"/>
        <v>0</v>
      </c>
      <c r="W469" s="70">
        <f t="shared" si="98"/>
        <v>1.3999999999980695E-4</v>
      </c>
      <c r="X469" s="70">
        <f t="shared" si="99"/>
        <v>-3.1000000000069861E-4</v>
      </c>
      <c r="Y469" s="70">
        <f t="shared" si="100"/>
        <v>3.0999999999892225E-4</v>
      </c>
      <c r="Z469" s="70">
        <f t="shared" si="101"/>
        <v>3.0999999999892225E-4</v>
      </c>
      <c r="AA469" s="70">
        <f t="shared" si="102"/>
        <v>3.1000000000069861E-4</v>
      </c>
    </row>
    <row r="470" spans="1:27">
      <c r="A470" s="15" t="str">
        <f t="shared" si="94"/>
        <v>HeavyD_2011-2015_65+_Females_Conwy</v>
      </c>
      <c r="B470" s="15" t="str">
        <f t="shared" si="93"/>
        <v>Conwy_65+_Females</v>
      </c>
      <c r="C470" s="15" t="s">
        <v>2</v>
      </c>
      <c r="D470" s="15" t="s">
        <v>43</v>
      </c>
      <c r="E470" s="15" t="s">
        <v>120</v>
      </c>
      <c r="F470" s="15" t="s">
        <v>40</v>
      </c>
      <c r="G470" s="63">
        <f>IFERROR(VLOOKUP($B470,'Data Heavy'!$A$6:$I$61,G$1,FALSE),IFERROR(VLOOKUP($B470,'Data Heavy'!$O$6:$W$33,G$1,FALSE),IFERROR(VLOOKUP($B470,'Data Heavy'!$AB$6:$AJ$181,G$1,FALSE),IFERROR(VLOOKUP($B470,'Data Heavy'!$AP$6:$AX$93,G$1,FALSE),IFERROR(VLOOKUP($B470,'Data Heavy'!$BC$6:$BK$13,G$1,FALSE),VLOOKUP($B470,'Data Heavy'!$BP$6:$BX$9,G$1,FALSE))))))*100</f>
        <v>2.1321300000000001</v>
      </c>
      <c r="H470" s="63">
        <f>IFERROR(VLOOKUP($B470,'Data Heavy'!$A$6:$I$61,H$1,FALSE),IFERROR(VLOOKUP($B470,'Data Heavy'!$O$6:$W$33,H$1,FALSE),IFERROR(VLOOKUP($B470,'Data Heavy'!$AB$6:$AJ$181,H$1,FALSE),IFERROR(VLOOKUP($B470,'Data Heavy'!$AP$6:$AX$93,H$1,FALSE),IFERROR(VLOOKUP($B470,'Data Heavy'!$BC$6:$BK$13,H$1,FALSE),VLOOKUP($B470,'Data Heavy'!$BP$6:$BX$9,H$1,FALSE))))))*100</f>
        <v>0.61136999999999997</v>
      </c>
      <c r="I470" s="63">
        <f>IFERROR(VLOOKUP($B470,'Data Heavy'!$A$6:$I$61,I$1,FALSE),IFERROR(VLOOKUP($B470,'Data Heavy'!$O$6:$W$33,I$1,FALSE),IFERROR(VLOOKUP($B470,'Data Heavy'!$AB$6:$AJ$181,I$1,FALSE),IFERROR(VLOOKUP($B470,'Data Heavy'!$AP$6:$AX$93,I$1,FALSE),IFERROR(VLOOKUP($B470,'Data Heavy'!$BC$6:$BK$13,I$1,FALSE),VLOOKUP($B470,'Data Heavy'!$BP$6:$BX$9,I$1,FALSE))))))*100</f>
        <v>0.93383000000000005</v>
      </c>
      <c r="J470" s="63">
        <f>IFERROR(VLOOKUP($B470,'Data Heavy'!$A$6:$I$61,J$1,FALSE),IFERROR(VLOOKUP($B470,'Data Heavy'!$O$6:$W$33,J$1,FALSE),IFERROR(VLOOKUP($B470,'Data Heavy'!$AB$6:$AJ$181,J$1,FALSE),IFERROR(VLOOKUP($B470,'Data Heavy'!$AP$6:$AX$93,J$1,FALSE),IFERROR(VLOOKUP($B470,'Data Heavy'!$BC$6:$BK$13,J$1,FALSE),VLOOKUP($B470,'Data Heavy'!$BP$6:$BX$9,J$1,FALSE))))))*100</f>
        <v>3.3304300000000002</v>
      </c>
      <c r="K470" s="63">
        <f t="shared" si="95"/>
        <v>1.1983000000000001</v>
      </c>
      <c r="L470" s="63">
        <f t="shared" si="96"/>
        <v>1.1983000000000001</v>
      </c>
      <c r="O470" s="63">
        <f>'Data Heavy'!AG212*100</f>
        <v>2.1321300000000001</v>
      </c>
      <c r="P470" s="63">
        <f>'Data Heavy'!AH212*100</f>
        <v>0.61130000000000007</v>
      </c>
      <c r="Q470" s="63">
        <f>'Data Heavy'!AI212*100</f>
        <v>0.93398000000000003</v>
      </c>
      <c r="R470" s="63">
        <f>'Data Heavy'!AJ212*100</f>
        <v>3.3302800000000001</v>
      </c>
      <c r="S470" s="63">
        <f t="shared" si="91"/>
        <v>1.19815</v>
      </c>
      <c r="T470" s="63">
        <f t="shared" si="92"/>
        <v>1.19815</v>
      </c>
      <c r="V470" s="70">
        <f t="shared" si="97"/>
        <v>0</v>
      </c>
      <c r="W470" s="70">
        <f t="shared" si="98"/>
        <v>6.9999999999903473E-5</v>
      </c>
      <c r="X470" s="70">
        <f t="shared" si="99"/>
        <v>-1.4999999999998348E-4</v>
      </c>
      <c r="Y470" s="70">
        <f t="shared" si="100"/>
        <v>1.500000000000945E-4</v>
      </c>
      <c r="Z470" s="70">
        <f t="shared" si="101"/>
        <v>1.500000000000945E-4</v>
      </c>
      <c r="AA470" s="70">
        <f t="shared" si="102"/>
        <v>1.500000000000945E-4</v>
      </c>
    </row>
    <row r="471" spans="1:27">
      <c r="A471" s="15" t="str">
        <f t="shared" si="94"/>
        <v>HeavyD_2011-2015_16-24_Males_Denbighshire</v>
      </c>
      <c r="B471" s="15" t="str">
        <f t="shared" si="93"/>
        <v>Denbighshire_16-24_Males</v>
      </c>
      <c r="C471" s="15" t="s">
        <v>3</v>
      </c>
      <c r="D471" s="15" t="s">
        <v>48</v>
      </c>
      <c r="E471" s="15" t="s">
        <v>21</v>
      </c>
      <c r="F471" s="15" t="s">
        <v>40</v>
      </c>
      <c r="G471" s="63">
        <f>IFERROR(VLOOKUP($B471,'Data Heavy'!$A$6:$I$61,G$1,FALSE),IFERROR(VLOOKUP($B471,'Data Heavy'!$O$6:$W$33,G$1,FALSE),IFERROR(VLOOKUP($B471,'Data Heavy'!$AB$6:$AJ$181,G$1,FALSE),IFERROR(VLOOKUP($B471,'Data Heavy'!$AP$6:$AX$93,G$1,FALSE),IFERROR(VLOOKUP($B471,'Data Heavy'!$BC$6:$BK$13,G$1,FALSE),VLOOKUP($B471,'Data Heavy'!$BP$6:$BX$9,G$1,FALSE))))))*100</f>
        <v>15.10075</v>
      </c>
      <c r="H471" s="63">
        <f>IFERROR(VLOOKUP($B471,'Data Heavy'!$A$6:$I$61,H$1,FALSE),IFERROR(VLOOKUP($B471,'Data Heavy'!$O$6:$W$33,H$1,FALSE),IFERROR(VLOOKUP($B471,'Data Heavy'!$AB$6:$AJ$181,H$1,FALSE),IFERROR(VLOOKUP($B471,'Data Heavy'!$AP$6:$AX$93,H$1,FALSE),IFERROR(VLOOKUP($B471,'Data Heavy'!$BC$6:$BK$13,H$1,FALSE),VLOOKUP($B471,'Data Heavy'!$BP$6:$BX$9,H$1,FALSE))))))*100</f>
        <v>2.8077700000000001</v>
      </c>
      <c r="I471" s="63">
        <f>IFERROR(VLOOKUP($B471,'Data Heavy'!$A$6:$I$61,I$1,FALSE),IFERROR(VLOOKUP($B471,'Data Heavy'!$O$6:$W$33,I$1,FALSE),IFERROR(VLOOKUP($B471,'Data Heavy'!$AB$6:$AJ$181,I$1,FALSE),IFERROR(VLOOKUP($B471,'Data Heavy'!$AP$6:$AX$93,I$1,FALSE),IFERROR(VLOOKUP($B471,'Data Heavy'!$BC$6:$BK$13,I$1,FALSE),VLOOKUP($B471,'Data Heavy'!$BP$6:$BX$9,I$1,FALSE))))))*100</f>
        <v>9.5974599999999999</v>
      </c>
      <c r="J471" s="63">
        <f>IFERROR(VLOOKUP($B471,'Data Heavy'!$A$6:$I$61,J$1,FALSE),IFERROR(VLOOKUP($B471,'Data Heavy'!$O$6:$W$33,J$1,FALSE),IFERROR(VLOOKUP($B471,'Data Heavy'!$AB$6:$AJ$181,J$1,FALSE),IFERROR(VLOOKUP($B471,'Data Heavy'!$AP$6:$AX$93,J$1,FALSE),IFERROR(VLOOKUP($B471,'Data Heavy'!$BC$6:$BK$13,J$1,FALSE),VLOOKUP($B471,'Data Heavy'!$BP$6:$BX$9,J$1,FALSE))))))*100</f>
        <v>20.604049999999997</v>
      </c>
      <c r="K471" s="63">
        <f t="shared" si="95"/>
        <v>5.5032999999999976</v>
      </c>
      <c r="L471" s="63">
        <f t="shared" si="96"/>
        <v>5.5032899999999998</v>
      </c>
      <c r="O471" s="63">
        <f>'Data Heavy'!AG213*100</f>
        <v>15.10075</v>
      </c>
      <c r="P471" s="63">
        <f>'Data Heavy'!AH213*100</f>
        <v>2.80748</v>
      </c>
      <c r="Q471" s="63">
        <f>'Data Heavy'!AI213*100</f>
        <v>9.5981000000000005</v>
      </c>
      <c r="R471" s="63">
        <f>'Data Heavy'!AJ213*100</f>
        <v>20.60341</v>
      </c>
      <c r="S471" s="63">
        <f t="shared" si="91"/>
        <v>5.5026600000000006</v>
      </c>
      <c r="T471" s="63">
        <f t="shared" si="92"/>
        <v>5.5026499999999992</v>
      </c>
      <c r="V471" s="70">
        <f t="shared" si="97"/>
        <v>0</v>
      </c>
      <c r="W471" s="70">
        <f t="shared" si="98"/>
        <v>2.9000000000012349E-4</v>
      </c>
      <c r="X471" s="70">
        <f t="shared" si="99"/>
        <v>-6.4000000000064006E-4</v>
      </c>
      <c r="Y471" s="70">
        <f t="shared" si="100"/>
        <v>6.3999999999708734E-4</v>
      </c>
      <c r="Z471" s="70">
        <f t="shared" si="101"/>
        <v>6.3999999999708734E-4</v>
      </c>
      <c r="AA471" s="70">
        <f t="shared" si="102"/>
        <v>6.4000000000064006E-4</v>
      </c>
    </row>
    <row r="472" spans="1:27">
      <c r="A472" s="15" t="str">
        <f t="shared" si="94"/>
        <v>HeavyD_2011-2015_25-44_Males_Denbighshire</v>
      </c>
      <c r="B472" s="15" t="str">
        <f t="shared" si="93"/>
        <v>Denbighshire_25-44_Males</v>
      </c>
      <c r="C472" s="15" t="s">
        <v>3</v>
      </c>
      <c r="D472" s="15" t="s">
        <v>49</v>
      </c>
      <c r="E472" s="15" t="s">
        <v>21</v>
      </c>
      <c r="F472" s="15" t="s">
        <v>40</v>
      </c>
      <c r="G472" s="63">
        <f>IFERROR(VLOOKUP($B472,'Data Heavy'!$A$6:$I$61,G$1,FALSE),IFERROR(VLOOKUP($B472,'Data Heavy'!$O$6:$W$33,G$1,FALSE),IFERROR(VLOOKUP($B472,'Data Heavy'!$AB$6:$AJ$181,G$1,FALSE),IFERROR(VLOOKUP($B472,'Data Heavy'!$AP$6:$AX$93,G$1,FALSE),IFERROR(VLOOKUP($B472,'Data Heavy'!$BC$6:$BK$13,G$1,FALSE),VLOOKUP($B472,'Data Heavy'!$BP$6:$BX$9,G$1,FALSE))))))*100</f>
        <v>25.248829999999998</v>
      </c>
      <c r="H472" s="63">
        <f>IFERROR(VLOOKUP($B472,'Data Heavy'!$A$6:$I$61,H$1,FALSE),IFERROR(VLOOKUP($B472,'Data Heavy'!$O$6:$W$33,H$1,FALSE),IFERROR(VLOOKUP($B472,'Data Heavy'!$AB$6:$AJ$181,H$1,FALSE),IFERROR(VLOOKUP($B472,'Data Heavy'!$AP$6:$AX$93,H$1,FALSE),IFERROR(VLOOKUP($B472,'Data Heavy'!$BC$6:$BK$13,H$1,FALSE),VLOOKUP($B472,'Data Heavy'!$BP$6:$BX$9,H$1,FALSE))))))*100</f>
        <v>2.4316299999999997</v>
      </c>
      <c r="I472" s="63">
        <f>IFERROR(VLOOKUP($B472,'Data Heavy'!$A$6:$I$61,I$1,FALSE),IFERROR(VLOOKUP($B472,'Data Heavy'!$O$6:$W$33,I$1,FALSE),IFERROR(VLOOKUP($B472,'Data Heavy'!$AB$6:$AJ$181,I$1,FALSE),IFERROR(VLOOKUP($B472,'Data Heavy'!$AP$6:$AX$93,I$1,FALSE),IFERROR(VLOOKUP($B472,'Data Heavy'!$BC$6:$BK$13,I$1,FALSE),VLOOKUP($B472,'Data Heavy'!$BP$6:$BX$9,I$1,FALSE))))))*100</f>
        <v>20.482780000000002</v>
      </c>
      <c r="J472" s="63">
        <f>IFERROR(VLOOKUP($B472,'Data Heavy'!$A$6:$I$61,J$1,FALSE),IFERROR(VLOOKUP($B472,'Data Heavy'!$O$6:$W$33,J$1,FALSE),IFERROR(VLOOKUP($B472,'Data Heavy'!$AB$6:$AJ$181,J$1,FALSE),IFERROR(VLOOKUP($B472,'Data Heavy'!$AP$6:$AX$93,J$1,FALSE),IFERROR(VLOOKUP($B472,'Data Heavy'!$BC$6:$BK$13,J$1,FALSE),VLOOKUP($B472,'Data Heavy'!$BP$6:$BX$9,J$1,FALSE))))))*100</f>
        <v>30.014879999999998</v>
      </c>
      <c r="K472" s="63">
        <f t="shared" si="95"/>
        <v>4.7660499999999999</v>
      </c>
      <c r="L472" s="63">
        <f t="shared" si="96"/>
        <v>4.7660499999999963</v>
      </c>
      <c r="O472" s="63">
        <f>'Data Heavy'!AG214*100</f>
        <v>25.248829999999998</v>
      </c>
      <c r="P472" s="63">
        <f>'Data Heavy'!AH214*100</f>
        <v>2.4313799999999999</v>
      </c>
      <c r="Q472" s="63">
        <f>'Data Heavy'!AI214*100</f>
        <v>20.483339999999998</v>
      </c>
      <c r="R472" s="63">
        <f>'Data Heavy'!AJ214*100</f>
        <v>30.014320000000001</v>
      </c>
      <c r="S472" s="63">
        <f t="shared" si="91"/>
        <v>4.7654900000000033</v>
      </c>
      <c r="T472" s="63">
        <f t="shared" si="92"/>
        <v>4.7654899999999998</v>
      </c>
      <c r="V472" s="70">
        <f t="shared" si="97"/>
        <v>0</v>
      </c>
      <c r="W472" s="70">
        <f t="shared" si="98"/>
        <v>2.4999999999986144E-4</v>
      </c>
      <c r="X472" s="70">
        <f t="shared" si="99"/>
        <v>-5.5999999999656325E-4</v>
      </c>
      <c r="Y472" s="70">
        <f t="shared" si="100"/>
        <v>5.5999999999656325E-4</v>
      </c>
      <c r="Z472" s="70">
        <f t="shared" si="101"/>
        <v>5.5999999999656325E-4</v>
      </c>
      <c r="AA472" s="70">
        <f t="shared" si="102"/>
        <v>5.5999999999656325E-4</v>
      </c>
    </row>
    <row r="473" spans="1:27">
      <c r="A473" s="15" t="str">
        <f t="shared" si="94"/>
        <v>HeavyD_2011-2015_45-64_Males_Denbighshire</v>
      </c>
      <c r="B473" s="15" t="str">
        <f t="shared" si="93"/>
        <v>Denbighshire_45-64_Males</v>
      </c>
      <c r="C473" s="15" t="s">
        <v>3</v>
      </c>
      <c r="D473" s="15" t="s">
        <v>50</v>
      </c>
      <c r="E473" s="15" t="s">
        <v>21</v>
      </c>
      <c r="F473" s="15" t="s">
        <v>40</v>
      </c>
      <c r="G473" s="63">
        <f>IFERROR(VLOOKUP($B473,'Data Heavy'!$A$6:$I$61,G$1,FALSE),IFERROR(VLOOKUP($B473,'Data Heavy'!$O$6:$W$33,G$1,FALSE),IFERROR(VLOOKUP($B473,'Data Heavy'!$AB$6:$AJ$181,G$1,FALSE),IFERROR(VLOOKUP($B473,'Data Heavy'!$AP$6:$AX$93,G$1,FALSE),IFERROR(VLOOKUP($B473,'Data Heavy'!$BC$6:$BK$13,G$1,FALSE),VLOOKUP($B473,'Data Heavy'!$BP$6:$BX$9,G$1,FALSE))))))*100</f>
        <v>13.86852</v>
      </c>
      <c r="H473" s="63">
        <f>IFERROR(VLOOKUP($B473,'Data Heavy'!$A$6:$I$61,H$1,FALSE),IFERROR(VLOOKUP($B473,'Data Heavy'!$O$6:$W$33,H$1,FALSE),IFERROR(VLOOKUP($B473,'Data Heavy'!$AB$6:$AJ$181,H$1,FALSE),IFERROR(VLOOKUP($B473,'Data Heavy'!$AP$6:$AX$93,H$1,FALSE),IFERROR(VLOOKUP($B473,'Data Heavy'!$BC$6:$BK$13,H$1,FALSE),VLOOKUP($B473,'Data Heavy'!$BP$6:$BX$9,H$1,FALSE))))))*100</f>
        <v>1.4897499999999999</v>
      </c>
      <c r="I473" s="63">
        <f>IFERROR(VLOOKUP($B473,'Data Heavy'!$A$6:$I$61,I$1,FALSE),IFERROR(VLOOKUP($B473,'Data Heavy'!$O$6:$W$33,I$1,FALSE),IFERROR(VLOOKUP($B473,'Data Heavy'!$AB$6:$AJ$181,I$1,FALSE),IFERROR(VLOOKUP($B473,'Data Heavy'!$AP$6:$AX$93,I$1,FALSE),IFERROR(VLOOKUP($B473,'Data Heavy'!$BC$6:$BK$13,I$1,FALSE),VLOOKUP($B473,'Data Heavy'!$BP$6:$BX$9,I$1,FALSE))))))*100</f>
        <v>10.94858</v>
      </c>
      <c r="J473" s="63">
        <f>IFERROR(VLOOKUP($B473,'Data Heavy'!$A$6:$I$61,J$1,FALSE),IFERROR(VLOOKUP($B473,'Data Heavy'!$O$6:$W$33,J$1,FALSE),IFERROR(VLOOKUP($B473,'Data Heavy'!$AB$6:$AJ$181,J$1,FALSE),IFERROR(VLOOKUP($B473,'Data Heavy'!$AP$6:$AX$93,J$1,FALSE),IFERROR(VLOOKUP($B473,'Data Heavy'!$BC$6:$BK$13,J$1,FALSE),VLOOKUP($B473,'Data Heavy'!$BP$6:$BX$9,J$1,FALSE))))))*100</f>
        <v>16.788449999999997</v>
      </c>
      <c r="K473" s="63">
        <f t="shared" si="95"/>
        <v>2.9199299999999972</v>
      </c>
      <c r="L473" s="63">
        <f t="shared" si="96"/>
        <v>2.9199400000000004</v>
      </c>
      <c r="O473" s="63">
        <f>'Data Heavy'!AG215*100</f>
        <v>13.86852</v>
      </c>
      <c r="P473" s="63">
        <f>'Data Heavy'!AH215*100</f>
        <v>1.48959</v>
      </c>
      <c r="Q473" s="63">
        <f>'Data Heavy'!AI215*100</f>
        <v>10.948919999999999</v>
      </c>
      <c r="R473" s="63">
        <f>'Data Heavy'!AJ215*100</f>
        <v>16.78811</v>
      </c>
      <c r="S473" s="63">
        <f t="shared" si="91"/>
        <v>2.9195899999999995</v>
      </c>
      <c r="T473" s="63">
        <f t="shared" si="92"/>
        <v>2.9196000000000009</v>
      </c>
      <c r="V473" s="70">
        <f t="shared" si="97"/>
        <v>0</v>
      </c>
      <c r="W473" s="70">
        <f t="shared" si="98"/>
        <v>1.5999999999993797E-4</v>
      </c>
      <c r="X473" s="70">
        <f t="shared" si="99"/>
        <v>-3.3999999999956287E-4</v>
      </c>
      <c r="Y473" s="70">
        <f t="shared" si="100"/>
        <v>3.3999999999778652E-4</v>
      </c>
      <c r="Z473" s="70">
        <f t="shared" si="101"/>
        <v>3.3999999999778652E-4</v>
      </c>
      <c r="AA473" s="70">
        <f t="shared" si="102"/>
        <v>3.3999999999956287E-4</v>
      </c>
    </row>
    <row r="474" spans="1:27">
      <c r="A474" s="15" t="str">
        <f t="shared" si="94"/>
        <v>HeavyD_2011-2015_65+_Males_Denbighshire</v>
      </c>
      <c r="B474" s="15" t="str">
        <f t="shared" si="93"/>
        <v>Denbighshire_65+_Males</v>
      </c>
      <c r="C474" s="15" t="s">
        <v>3</v>
      </c>
      <c r="D474" s="15" t="s">
        <v>43</v>
      </c>
      <c r="E474" s="15" t="s">
        <v>21</v>
      </c>
      <c r="F474" s="15" t="s">
        <v>40</v>
      </c>
      <c r="G474" s="63">
        <f>IFERROR(VLOOKUP($B474,'Data Heavy'!$A$6:$I$61,G$1,FALSE),IFERROR(VLOOKUP($B474,'Data Heavy'!$O$6:$W$33,G$1,FALSE),IFERROR(VLOOKUP($B474,'Data Heavy'!$AB$6:$AJ$181,G$1,FALSE),IFERROR(VLOOKUP($B474,'Data Heavy'!$AP$6:$AX$93,G$1,FALSE),IFERROR(VLOOKUP($B474,'Data Heavy'!$BC$6:$BK$13,G$1,FALSE),VLOOKUP($B474,'Data Heavy'!$BP$6:$BX$9,G$1,FALSE))))))*100</f>
        <v>5.4975399999999999</v>
      </c>
      <c r="H474" s="63">
        <f>IFERROR(VLOOKUP($B474,'Data Heavy'!$A$6:$I$61,H$1,FALSE),IFERROR(VLOOKUP($B474,'Data Heavy'!$O$6:$W$33,H$1,FALSE),IFERROR(VLOOKUP($B474,'Data Heavy'!$AB$6:$AJ$181,H$1,FALSE),IFERROR(VLOOKUP($B474,'Data Heavy'!$AP$6:$AX$93,H$1,FALSE),IFERROR(VLOOKUP($B474,'Data Heavy'!$BC$6:$BK$13,H$1,FALSE),VLOOKUP($B474,'Data Heavy'!$BP$6:$BX$9,H$1,FALSE))))))*100</f>
        <v>1.0766800000000001</v>
      </c>
      <c r="I474" s="63">
        <f>IFERROR(VLOOKUP($B474,'Data Heavy'!$A$6:$I$61,I$1,FALSE),IFERROR(VLOOKUP($B474,'Data Heavy'!$O$6:$W$33,I$1,FALSE),IFERROR(VLOOKUP($B474,'Data Heavy'!$AB$6:$AJ$181,I$1,FALSE),IFERROR(VLOOKUP($B474,'Data Heavy'!$AP$6:$AX$93,I$1,FALSE),IFERROR(VLOOKUP($B474,'Data Heavy'!$BC$6:$BK$13,I$1,FALSE),VLOOKUP($B474,'Data Heavy'!$BP$6:$BX$9,I$1,FALSE))))))*100</f>
        <v>3.3872399999999998</v>
      </c>
      <c r="J474" s="63">
        <f>IFERROR(VLOOKUP($B474,'Data Heavy'!$A$6:$I$61,J$1,FALSE),IFERROR(VLOOKUP($B474,'Data Heavy'!$O$6:$W$33,J$1,FALSE),IFERROR(VLOOKUP($B474,'Data Heavy'!$AB$6:$AJ$181,J$1,FALSE),IFERROR(VLOOKUP($B474,'Data Heavy'!$AP$6:$AX$93,J$1,FALSE),IFERROR(VLOOKUP($B474,'Data Heavy'!$BC$6:$BK$13,J$1,FALSE),VLOOKUP($B474,'Data Heavy'!$BP$6:$BX$9,J$1,FALSE))))))*100</f>
        <v>7.6078499999999991</v>
      </c>
      <c r="K474" s="63">
        <f t="shared" si="95"/>
        <v>2.1103099999999992</v>
      </c>
      <c r="L474" s="63">
        <f t="shared" si="96"/>
        <v>2.1103000000000001</v>
      </c>
      <c r="O474" s="63">
        <f>'Data Heavy'!AG216*100</f>
        <v>5.4975399999999999</v>
      </c>
      <c r="P474" s="63">
        <f>'Data Heavy'!AH216*100</f>
        <v>1.07656</v>
      </c>
      <c r="Q474" s="63">
        <f>'Data Heavy'!AI216*100</f>
        <v>3.3874799999999996</v>
      </c>
      <c r="R474" s="63">
        <f>'Data Heavy'!AJ216*100</f>
        <v>7.6076000000000006</v>
      </c>
      <c r="S474" s="63">
        <f t="shared" si="91"/>
        <v>2.1100600000000007</v>
      </c>
      <c r="T474" s="63">
        <f t="shared" si="92"/>
        <v>2.1100600000000003</v>
      </c>
      <c r="V474" s="70">
        <f t="shared" si="97"/>
        <v>0</v>
      </c>
      <c r="W474" s="70">
        <f t="shared" si="98"/>
        <v>1.2000000000012001E-4</v>
      </c>
      <c r="X474" s="70">
        <f t="shared" si="99"/>
        <v>-2.3999999999979593E-4</v>
      </c>
      <c r="Y474" s="70">
        <f t="shared" si="100"/>
        <v>2.4999999999852918E-4</v>
      </c>
      <c r="Z474" s="70">
        <f t="shared" si="101"/>
        <v>2.4999999999852918E-4</v>
      </c>
      <c r="AA474" s="70">
        <f t="shared" si="102"/>
        <v>2.3999999999979593E-4</v>
      </c>
    </row>
    <row r="475" spans="1:27">
      <c r="A475" s="15" t="str">
        <f t="shared" si="94"/>
        <v>HeavyD_2011-2015_16-24_Females_Denbighshire</v>
      </c>
      <c r="B475" s="15" t="str">
        <f t="shared" si="93"/>
        <v>Denbighshire_16-24_Females</v>
      </c>
      <c r="C475" s="15" t="s">
        <v>3</v>
      </c>
      <c r="D475" s="15" t="s">
        <v>48</v>
      </c>
      <c r="E475" s="15" t="s">
        <v>120</v>
      </c>
      <c r="F475" s="15" t="s">
        <v>40</v>
      </c>
      <c r="G475" s="63">
        <f>IFERROR(VLOOKUP($B475,'Data Heavy'!$A$6:$I$61,G$1,FALSE),IFERROR(VLOOKUP($B475,'Data Heavy'!$O$6:$W$33,G$1,FALSE),IFERROR(VLOOKUP($B475,'Data Heavy'!$AB$6:$AJ$181,G$1,FALSE),IFERROR(VLOOKUP($B475,'Data Heavy'!$AP$6:$AX$93,G$1,FALSE),IFERROR(VLOOKUP($B475,'Data Heavy'!$BC$6:$BK$13,G$1,FALSE),VLOOKUP($B475,'Data Heavy'!$BP$6:$BX$9,G$1,FALSE))))))*100</f>
        <v>19.744990000000001</v>
      </c>
      <c r="H475" s="63">
        <f>IFERROR(VLOOKUP($B475,'Data Heavy'!$A$6:$I$61,H$1,FALSE),IFERROR(VLOOKUP($B475,'Data Heavy'!$O$6:$W$33,H$1,FALSE),IFERROR(VLOOKUP($B475,'Data Heavy'!$AB$6:$AJ$181,H$1,FALSE),IFERROR(VLOOKUP($B475,'Data Heavy'!$AP$6:$AX$93,H$1,FALSE),IFERROR(VLOOKUP($B475,'Data Heavy'!$BC$6:$BK$13,H$1,FALSE),VLOOKUP($B475,'Data Heavy'!$BP$6:$BX$9,H$1,FALSE))))))*100</f>
        <v>3.3072999999999997</v>
      </c>
      <c r="I475" s="63">
        <f>IFERROR(VLOOKUP($B475,'Data Heavy'!$A$6:$I$61,I$1,FALSE),IFERROR(VLOOKUP($B475,'Data Heavy'!$O$6:$W$33,I$1,FALSE),IFERROR(VLOOKUP($B475,'Data Heavy'!$AB$6:$AJ$181,I$1,FALSE),IFERROR(VLOOKUP($B475,'Data Heavy'!$AP$6:$AX$93,I$1,FALSE),IFERROR(VLOOKUP($B475,'Data Heavy'!$BC$6:$BK$13,I$1,FALSE),VLOOKUP($B475,'Data Heavy'!$BP$6:$BX$9,I$1,FALSE))))))*100</f>
        <v>13.26261</v>
      </c>
      <c r="J475" s="63">
        <f>IFERROR(VLOOKUP($B475,'Data Heavy'!$A$6:$I$61,J$1,FALSE),IFERROR(VLOOKUP($B475,'Data Heavy'!$O$6:$W$33,J$1,FALSE),IFERROR(VLOOKUP($B475,'Data Heavy'!$AB$6:$AJ$181,J$1,FALSE),IFERROR(VLOOKUP($B475,'Data Heavy'!$AP$6:$AX$93,J$1,FALSE),IFERROR(VLOOKUP($B475,'Data Heavy'!$BC$6:$BK$13,J$1,FALSE),VLOOKUP($B475,'Data Heavy'!$BP$6:$BX$9,J$1,FALSE))))))*100</f>
        <v>26.22738</v>
      </c>
      <c r="K475" s="63">
        <f t="shared" si="95"/>
        <v>6.4823899999999988</v>
      </c>
      <c r="L475" s="63">
        <f t="shared" si="96"/>
        <v>6.4823800000000009</v>
      </c>
      <c r="O475" s="63">
        <f>'Data Heavy'!AG217*100</f>
        <v>19.744990000000001</v>
      </c>
      <c r="P475" s="63">
        <f>'Data Heavy'!AH217*100</f>
        <v>3.3069500000000001</v>
      </c>
      <c r="Q475" s="63">
        <f>'Data Heavy'!AI217*100</f>
        <v>13.26337</v>
      </c>
      <c r="R475" s="63">
        <f>'Data Heavy'!AJ217*100</f>
        <v>26.22662</v>
      </c>
      <c r="S475" s="63">
        <f t="shared" si="91"/>
        <v>6.4816299999999991</v>
      </c>
      <c r="T475" s="63">
        <f t="shared" si="92"/>
        <v>6.4816200000000013</v>
      </c>
      <c r="V475" s="70">
        <f t="shared" si="97"/>
        <v>0</v>
      </c>
      <c r="W475" s="70">
        <f t="shared" si="98"/>
        <v>3.4999999999962839E-4</v>
      </c>
      <c r="X475" s="70">
        <f t="shared" si="99"/>
        <v>-7.5999999999964984E-4</v>
      </c>
      <c r="Y475" s="70">
        <f t="shared" si="100"/>
        <v>7.5999999999964984E-4</v>
      </c>
      <c r="Z475" s="70">
        <f t="shared" si="101"/>
        <v>7.5999999999964984E-4</v>
      </c>
      <c r="AA475" s="70">
        <f t="shared" si="102"/>
        <v>7.5999999999964984E-4</v>
      </c>
    </row>
    <row r="476" spans="1:27">
      <c r="A476" s="15" t="str">
        <f t="shared" si="94"/>
        <v>HeavyD_2011-2015_25-44_Females_Denbighshire</v>
      </c>
      <c r="B476" s="15" t="str">
        <f t="shared" si="93"/>
        <v>Denbighshire_25-44_Females</v>
      </c>
      <c r="C476" s="15" t="s">
        <v>3</v>
      </c>
      <c r="D476" s="15" t="s">
        <v>49</v>
      </c>
      <c r="E476" s="15" t="s">
        <v>120</v>
      </c>
      <c r="F476" s="15" t="s">
        <v>40</v>
      </c>
      <c r="G476" s="63">
        <f>IFERROR(VLOOKUP($B476,'Data Heavy'!$A$6:$I$61,G$1,FALSE),IFERROR(VLOOKUP($B476,'Data Heavy'!$O$6:$W$33,G$1,FALSE),IFERROR(VLOOKUP($B476,'Data Heavy'!$AB$6:$AJ$181,G$1,FALSE),IFERROR(VLOOKUP($B476,'Data Heavy'!$AP$6:$AX$93,G$1,FALSE),IFERROR(VLOOKUP($B476,'Data Heavy'!$BC$6:$BK$13,G$1,FALSE),VLOOKUP($B476,'Data Heavy'!$BP$6:$BX$9,G$1,FALSE))))))*100</f>
        <v>15.32774</v>
      </c>
      <c r="H476" s="63">
        <f>IFERROR(VLOOKUP($B476,'Data Heavy'!$A$6:$I$61,H$1,FALSE),IFERROR(VLOOKUP($B476,'Data Heavy'!$O$6:$W$33,H$1,FALSE),IFERROR(VLOOKUP($B476,'Data Heavy'!$AB$6:$AJ$181,H$1,FALSE),IFERROR(VLOOKUP($B476,'Data Heavy'!$AP$6:$AX$93,H$1,FALSE),IFERROR(VLOOKUP($B476,'Data Heavy'!$BC$6:$BK$13,H$1,FALSE),VLOOKUP($B476,'Data Heavy'!$BP$6:$BX$9,H$1,FALSE))))))*100</f>
        <v>1.77841</v>
      </c>
      <c r="I476" s="63">
        <f>IFERROR(VLOOKUP($B476,'Data Heavy'!$A$6:$I$61,I$1,FALSE),IFERROR(VLOOKUP($B476,'Data Heavy'!$O$6:$W$33,I$1,FALSE),IFERROR(VLOOKUP($B476,'Data Heavy'!$AB$6:$AJ$181,I$1,FALSE),IFERROR(VLOOKUP($B476,'Data Heavy'!$AP$6:$AX$93,I$1,FALSE),IFERROR(VLOOKUP($B476,'Data Heavy'!$BC$6:$BK$13,I$1,FALSE),VLOOKUP($B476,'Data Heavy'!$BP$6:$BX$9,I$1,FALSE))))))*100</f>
        <v>11.84202</v>
      </c>
      <c r="J476" s="63">
        <f>IFERROR(VLOOKUP($B476,'Data Heavy'!$A$6:$I$61,J$1,FALSE),IFERROR(VLOOKUP($B476,'Data Heavy'!$O$6:$W$33,J$1,FALSE),IFERROR(VLOOKUP($B476,'Data Heavy'!$AB$6:$AJ$181,J$1,FALSE),IFERROR(VLOOKUP($B476,'Data Heavy'!$AP$6:$AX$93,J$1,FALSE),IFERROR(VLOOKUP($B476,'Data Heavy'!$BC$6:$BK$13,J$1,FALSE),VLOOKUP($B476,'Data Heavy'!$BP$6:$BX$9,J$1,FALSE))))))*100</f>
        <v>18.813460000000003</v>
      </c>
      <c r="K476" s="63">
        <f t="shared" si="95"/>
        <v>3.4857200000000024</v>
      </c>
      <c r="L476" s="63">
        <f t="shared" si="96"/>
        <v>3.4857200000000006</v>
      </c>
      <c r="O476" s="63">
        <f>'Data Heavy'!AG218*100</f>
        <v>15.32774</v>
      </c>
      <c r="P476" s="63">
        <f>'Data Heavy'!AH218*100</f>
        <v>1.7782200000000001</v>
      </c>
      <c r="Q476" s="63">
        <f>'Data Heavy'!AI218*100</f>
        <v>11.84243</v>
      </c>
      <c r="R476" s="63">
        <f>'Data Heavy'!AJ218*100</f>
        <v>18.81306</v>
      </c>
      <c r="S476" s="63">
        <f t="shared" si="91"/>
        <v>3.4853199999999998</v>
      </c>
      <c r="T476" s="63">
        <f t="shared" si="92"/>
        <v>3.4853100000000001</v>
      </c>
      <c r="V476" s="70">
        <f t="shared" si="97"/>
        <v>0</v>
      </c>
      <c r="W476" s="70">
        <f t="shared" si="98"/>
        <v>1.8999999999991246E-4</v>
      </c>
      <c r="X476" s="70">
        <f t="shared" si="99"/>
        <v>-4.1000000000046555E-4</v>
      </c>
      <c r="Y476" s="70">
        <f t="shared" si="100"/>
        <v>4.0000000000262048E-4</v>
      </c>
      <c r="Z476" s="70">
        <f t="shared" si="101"/>
        <v>4.0000000000262048E-4</v>
      </c>
      <c r="AA476" s="70">
        <f t="shared" si="102"/>
        <v>4.1000000000046555E-4</v>
      </c>
    </row>
    <row r="477" spans="1:27">
      <c r="A477" s="15" t="str">
        <f t="shared" si="94"/>
        <v>HeavyD_2011-2015_45-64_Females_Denbighshire</v>
      </c>
      <c r="B477" s="15" t="str">
        <f t="shared" si="93"/>
        <v>Denbighshire_45-64_Females</v>
      </c>
      <c r="C477" s="15" t="s">
        <v>3</v>
      </c>
      <c r="D477" s="15" t="s">
        <v>50</v>
      </c>
      <c r="E477" s="15" t="s">
        <v>120</v>
      </c>
      <c r="F477" s="15" t="s">
        <v>40</v>
      </c>
      <c r="G477" s="63">
        <f>IFERROR(VLOOKUP($B477,'Data Heavy'!$A$6:$I$61,G$1,FALSE),IFERROR(VLOOKUP($B477,'Data Heavy'!$O$6:$W$33,G$1,FALSE),IFERROR(VLOOKUP($B477,'Data Heavy'!$AB$6:$AJ$181,G$1,FALSE),IFERROR(VLOOKUP($B477,'Data Heavy'!$AP$6:$AX$93,G$1,FALSE),IFERROR(VLOOKUP($B477,'Data Heavy'!$BC$6:$BK$13,G$1,FALSE),VLOOKUP($B477,'Data Heavy'!$BP$6:$BX$9,G$1,FALSE))))))*100</f>
        <v>10.566330000000001</v>
      </c>
      <c r="H477" s="63">
        <f>IFERROR(VLOOKUP($B477,'Data Heavy'!$A$6:$I$61,H$1,FALSE),IFERROR(VLOOKUP($B477,'Data Heavy'!$O$6:$W$33,H$1,FALSE),IFERROR(VLOOKUP($B477,'Data Heavy'!$AB$6:$AJ$181,H$1,FALSE),IFERROR(VLOOKUP($B477,'Data Heavy'!$AP$6:$AX$93,H$1,FALSE),IFERROR(VLOOKUP($B477,'Data Heavy'!$BC$6:$BK$13,H$1,FALSE),VLOOKUP($B477,'Data Heavy'!$BP$6:$BX$9,H$1,FALSE))))))*100</f>
        <v>1.3106500000000001</v>
      </c>
      <c r="I477" s="63">
        <f>IFERROR(VLOOKUP($B477,'Data Heavy'!$A$6:$I$61,I$1,FALSE),IFERROR(VLOOKUP($B477,'Data Heavy'!$O$6:$W$33,I$1,FALSE),IFERROR(VLOOKUP($B477,'Data Heavy'!$AB$6:$AJ$181,I$1,FALSE),IFERROR(VLOOKUP($B477,'Data Heavy'!$AP$6:$AX$93,I$1,FALSE),IFERROR(VLOOKUP($B477,'Data Heavy'!$BC$6:$BK$13,I$1,FALSE),VLOOKUP($B477,'Data Heavy'!$BP$6:$BX$9,I$1,FALSE))))))*100</f>
        <v>7.9974299999999996</v>
      </c>
      <c r="J477" s="63">
        <f>IFERROR(VLOOKUP($B477,'Data Heavy'!$A$6:$I$61,J$1,FALSE),IFERROR(VLOOKUP($B477,'Data Heavy'!$O$6:$W$33,J$1,FALSE),IFERROR(VLOOKUP($B477,'Data Heavy'!$AB$6:$AJ$181,J$1,FALSE),IFERROR(VLOOKUP($B477,'Data Heavy'!$AP$6:$AX$93,J$1,FALSE),IFERROR(VLOOKUP($B477,'Data Heavy'!$BC$6:$BK$13,J$1,FALSE),VLOOKUP($B477,'Data Heavy'!$BP$6:$BX$9,J$1,FALSE))))))*100</f>
        <v>13.135240000000001</v>
      </c>
      <c r="K477" s="63">
        <f t="shared" si="95"/>
        <v>2.5689100000000007</v>
      </c>
      <c r="L477" s="63">
        <f t="shared" si="96"/>
        <v>2.5689000000000011</v>
      </c>
      <c r="O477" s="63">
        <f>'Data Heavy'!AG219*100</f>
        <v>10.566330000000001</v>
      </c>
      <c r="P477" s="63">
        <f>'Data Heavy'!AH219*100</f>
        <v>1.3105199999999999</v>
      </c>
      <c r="Q477" s="63">
        <f>'Data Heavy'!AI219*100</f>
        <v>7.9977200000000002</v>
      </c>
      <c r="R477" s="63">
        <f>'Data Heavy'!AJ219*100</f>
        <v>13.13494</v>
      </c>
      <c r="S477" s="63">
        <f t="shared" si="91"/>
        <v>2.5686099999999996</v>
      </c>
      <c r="T477" s="63">
        <f t="shared" si="92"/>
        <v>2.5686100000000005</v>
      </c>
      <c r="V477" s="70">
        <f t="shared" si="97"/>
        <v>0</v>
      </c>
      <c r="W477" s="70">
        <f t="shared" si="98"/>
        <v>1.3000000000018552E-4</v>
      </c>
      <c r="X477" s="70">
        <f t="shared" si="99"/>
        <v>-2.9000000000056758E-4</v>
      </c>
      <c r="Y477" s="70">
        <f t="shared" si="100"/>
        <v>3.0000000000107718E-4</v>
      </c>
      <c r="Z477" s="70">
        <f t="shared" si="101"/>
        <v>3.0000000000107718E-4</v>
      </c>
      <c r="AA477" s="70">
        <f t="shared" si="102"/>
        <v>2.9000000000056758E-4</v>
      </c>
    </row>
    <row r="478" spans="1:27">
      <c r="A478" s="15" t="str">
        <f t="shared" si="94"/>
        <v>HeavyD_2011-2015_65+_Females_Denbighshire</v>
      </c>
      <c r="B478" s="15" t="str">
        <f t="shared" si="93"/>
        <v>Denbighshire_65+_Females</v>
      </c>
      <c r="C478" s="15" t="s">
        <v>3</v>
      </c>
      <c r="D478" s="15" t="s">
        <v>43</v>
      </c>
      <c r="E478" s="15" t="s">
        <v>120</v>
      </c>
      <c r="F478" s="15" t="s">
        <v>40</v>
      </c>
      <c r="G478" s="63">
        <f>IFERROR(VLOOKUP($B478,'Data Heavy'!$A$6:$I$61,G$1,FALSE),IFERROR(VLOOKUP($B478,'Data Heavy'!$O$6:$W$33,G$1,FALSE),IFERROR(VLOOKUP($B478,'Data Heavy'!$AB$6:$AJ$181,G$1,FALSE),IFERROR(VLOOKUP($B478,'Data Heavy'!$AP$6:$AX$93,G$1,FALSE),IFERROR(VLOOKUP($B478,'Data Heavy'!$BC$6:$BK$13,G$1,FALSE),VLOOKUP($B478,'Data Heavy'!$BP$6:$BX$9,G$1,FALSE))))))*100</f>
        <v>2.61842</v>
      </c>
      <c r="H478" s="63">
        <f>IFERROR(VLOOKUP($B478,'Data Heavy'!$A$6:$I$61,H$1,FALSE),IFERROR(VLOOKUP($B478,'Data Heavy'!$O$6:$W$33,H$1,FALSE),IFERROR(VLOOKUP($B478,'Data Heavy'!$AB$6:$AJ$181,H$1,FALSE),IFERROR(VLOOKUP($B478,'Data Heavy'!$AP$6:$AX$93,H$1,FALSE),IFERROR(VLOOKUP($B478,'Data Heavy'!$BC$6:$BK$13,H$1,FALSE),VLOOKUP($B478,'Data Heavy'!$BP$6:$BX$9,H$1,FALSE))))))*100</f>
        <v>0.69548999999999994</v>
      </c>
      <c r="I478" s="63">
        <f>IFERROR(VLOOKUP($B478,'Data Heavy'!$A$6:$I$61,I$1,FALSE),IFERROR(VLOOKUP($B478,'Data Heavy'!$O$6:$W$33,I$1,FALSE),IFERROR(VLOOKUP($B478,'Data Heavy'!$AB$6:$AJ$181,I$1,FALSE),IFERROR(VLOOKUP($B478,'Data Heavy'!$AP$6:$AX$93,I$1,FALSE),IFERROR(VLOOKUP($B478,'Data Heavy'!$BC$6:$BK$13,I$1,FALSE),VLOOKUP($B478,'Data Heavy'!$BP$6:$BX$9,I$1,FALSE))))))*100</f>
        <v>1.2552399999999999</v>
      </c>
      <c r="J478" s="63">
        <f>IFERROR(VLOOKUP($B478,'Data Heavy'!$A$6:$I$61,J$1,FALSE),IFERROR(VLOOKUP($B478,'Data Heavy'!$O$6:$W$33,J$1,FALSE),IFERROR(VLOOKUP($B478,'Data Heavy'!$AB$6:$AJ$181,J$1,FALSE),IFERROR(VLOOKUP($B478,'Data Heavy'!$AP$6:$AX$93,J$1,FALSE),IFERROR(VLOOKUP($B478,'Data Heavy'!$BC$6:$BK$13,J$1,FALSE),VLOOKUP($B478,'Data Heavy'!$BP$6:$BX$9,J$1,FALSE))))))*100</f>
        <v>3.9815999999999998</v>
      </c>
      <c r="K478" s="63">
        <f t="shared" si="95"/>
        <v>1.3631799999999998</v>
      </c>
      <c r="L478" s="63">
        <f t="shared" si="96"/>
        <v>1.3631800000000001</v>
      </c>
      <c r="O478" s="63">
        <f>'Data Heavy'!AG220*100</f>
        <v>2.61842</v>
      </c>
      <c r="P478" s="63">
        <f>'Data Heavy'!AH220*100</f>
        <v>0.69541999999999993</v>
      </c>
      <c r="Q478" s="63">
        <f>'Data Heavy'!AI220*100</f>
        <v>1.2553999999999998</v>
      </c>
      <c r="R478" s="63">
        <f>'Data Heavy'!AJ220*100</f>
        <v>3.9814400000000001</v>
      </c>
      <c r="S478" s="63">
        <f t="shared" si="91"/>
        <v>1.3630200000000001</v>
      </c>
      <c r="T478" s="63">
        <f t="shared" si="92"/>
        <v>1.3630200000000001</v>
      </c>
      <c r="V478" s="70">
        <f t="shared" si="97"/>
        <v>0</v>
      </c>
      <c r="W478" s="70">
        <f t="shared" si="98"/>
        <v>7.0000000000014495E-5</v>
      </c>
      <c r="X478" s="70">
        <f t="shared" si="99"/>
        <v>-1.5999999999993797E-4</v>
      </c>
      <c r="Y478" s="70">
        <f t="shared" si="100"/>
        <v>1.5999999999971593E-4</v>
      </c>
      <c r="Z478" s="70">
        <f t="shared" si="101"/>
        <v>1.5999999999971593E-4</v>
      </c>
      <c r="AA478" s="70">
        <f t="shared" si="102"/>
        <v>1.5999999999993797E-4</v>
      </c>
    </row>
    <row r="479" spans="1:27">
      <c r="A479" s="15" t="str">
        <f t="shared" si="94"/>
        <v>HeavyD_2011-2015_16-24_Males_Flintshire</v>
      </c>
      <c r="B479" s="15" t="str">
        <f t="shared" si="93"/>
        <v>Flintshire_16-24_Males</v>
      </c>
      <c r="C479" s="15" t="s">
        <v>4</v>
      </c>
      <c r="D479" s="15" t="s">
        <v>48</v>
      </c>
      <c r="E479" s="15" t="s">
        <v>21</v>
      </c>
      <c r="F479" s="15" t="s">
        <v>40</v>
      </c>
      <c r="G479" s="63">
        <f>IFERROR(VLOOKUP($B479,'Data Heavy'!$A$6:$I$61,G$1,FALSE),IFERROR(VLOOKUP($B479,'Data Heavy'!$O$6:$W$33,G$1,FALSE),IFERROR(VLOOKUP($B479,'Data Heavy'!$AB$6:$AJ$181,G$1,FALSE),IFERROR(VLOOKUP($B479,'Data Heavy'!$AP$6:$AX$93,G$1,FALSE),IFERROR(VLOOKUP($B479,'Data Heavy'!$BC$6:$BK$13,G$1,FALSE),VLOOKUP($B479,'Data Heavy'!$BP$6:$BX$9,G$1,FALSE))))))*100</f>
        <v>22.264709999999997</v>
      </c>
      <c r="H479" s="63">
        <f>IFERROR(VLOOKUP($B479,'Data Heavy'!$A$6:$I$61,H$1,FALSE),IFERROR(VLOOKUP($B479,'Data Heavy'!$O$6:$W$33,H$1,FALSE),IFERROR(VLOOKUP($B479,'Data Heavy'!$AB$6:$AJ$181,H$1,FALSE),IFERROR(VLOOKUP($B479,'Data Heavy'!$AP$6:$AX$93,H$1,FALSE),IFERROR(VLOOKUP($B479,'Data Heavy'!$BC$6:$BK$13,H$1,FALSE),VLOOKUP($B479,'Data Heavy'!$BP$6:$BX$9,H$1,FALSE))))))*100</f>
        <v>3.2890700000000002</v>
      </c>
      <c r="I479" s="63">
        <f>IFERROR(VLOOKUP($B479,'Data Heavy'!$A$6:$I$61,I$1,FALSE),IFERROR(VLOOKUP($B479,'Data Heavy'!$O$6:$W$33,I$1,FALSE),IFERROR(VLOOKUP($B479,'Data Heavy'!$AB$6:$AJ$181,I$1,FALSE),IFERROR(VLOOKUP($B479,'Data Heavy'!$AP$6:$AX$93,I$1,FALSE),IFERROR(VLOOKUP($B479,'Data Heavy'!$BC$6:$BK$13,I$1,FALSE),VLOOKUP($B479,'Data Heavy'!$BP$6:$BX$9,I$1,FALSE))))))*100</f>
        <v>15.818060000000001</v>
      </c>
      <c r="J479" s="63">
        <f>IFERROR(VLOOKUP($B479,'Data Heavy'!$A$6:$I$61,J$1,FALSE),IFERROR(VLOOKUP($B479,'Data Heavy'!$O$6:$W$33,J$1,FALSE),IFERROR(VLOOKUP($B479,'Data Heavy'!$AB$6:$AJ$181,J$1,FALSE),IFERROR(VLOOKUP($B479,'Data Heavy'!$AP$6:$AX$93,J$1,FALSE),IFERROR(VLOOKUP($B479,'Data Heavy'!$BC$6:$BK$13,J$1,FALSE),VLOOKUP($B479,'Data Heavy'!$BP$6:$BX$9,J$1,FALSE))))))*100</f>
        <v>28.711360000000003</v>
      </c>
      <c r="K479" s="63">
        <f t="shared" si="95"/>
        <v>6.4466500000000053</v>
      </c>
      <c r="L479" s="63">
        <f t="shared" si="96"/>
        <v>6.4466499999999964</v>
      </c>
      <c r="O479" s="63">
        <f>'Data Heavy'!AG221*100</f>
        <v>22.264709999999997</v>
      </c>
      <c r="P479" s="63">
        <f>'Data Heavy'!AH221*100</f>
        <v>3.2887199999999996</v>
      </c>
      <c r="Q479" s="63">
        <f>'Data Heavy'!AI221*100</f>
        <v>15.818820000000001</v>
      </c>
      <c r="R479" s="63">
        <f>'Data Heavy'!AJ221*100</f>
        <v>28.710599999999996</v>
      </c>
      <c r="S479" s="63">
        <f t="shared" si="91"/>
        <v>6.4458899999999986</v>
      </c>
      <c r="T479" s="63">
        <f t="shared" si="92"/>
        <v>6.4458899999999968</v>
      </c>
      <c r="V479" s="70">
        <f t="shared" si="97"/>
        <v>0</v>
      </c>
      <c r="W479" s="70">
        <f t="shared" si="98"/>
        <v>3.5000000000051656E-4</v>
      </c>
      <c r="X479" s="70">
        <f t="shared" si="99"/>
        <v>-7.5999999999964984E-4</v>
      </c>
      <c r="Y479" s="70">
        <f t="shared" si="100"/>
        <v>7.6000000000675527E-4</v>
      </c>
      <c r="Z479" s="70">
        <f t="shared" si="101"/>
        <v>7.6000000000675527E-4</v>
      </c>
      <c r="AA479" s="70">
        <f t="shared" si="102"/>
        <v>7.5999999999964984E-4</v>
      </c>
    </row>
    <row r="480" spans="1:27">
      <c r="A480" s="15" t="str">
        <f t="shared" si="94"/>
        <v>HeavyD_2011-2015_25-44_Males_Flintshire</v>
      </c>
      <c r="B480" s="15" t="str">
        <f t="shared" si="93"/>
        <v>Flintshire_25-44_Males</v>
      </c>
      <c r="C480" s="15" t="s">
        <v>4</v>
      </c>
      <c r="D480" s="15" t="s">
        <v>49</v>
      </c>
      <c r="E480" s="15" t="s">
        <v>21</v>
      </c>
      <c r="F480" s="15" t="s">
        <v>40</v>
      </c>
      <c r="G480" s="63">
        <f>IFERROR(VLOOKUP($B480,'Data Heavy'!$A$6:$I$61,G$1,FALSE),IFERROR(VLOOKUP($B480,'Data Heavy'!$O$6:$W$33,G$1,FALSE),IFERROR(VLOOKUP($B480,'Data Heavy'!$AB$6:$AJ$181,G$1,FALSE),IFERROR(VLOOKUP($B480,'Data Heavy'!$AP$6:$AX$93,G$1,FALSE),IFERROR(VLOOKUP($B480,'Data Heavy'!$BC$6:$BK$13,G$1,FALSE),VLOOKUP($B480,'Data Heavy'!$BP$6:$BX$9,G$1,FALSE))))))*100</f>
        <v>27.69567</v>
      </c>
      <c r="H480" s="63">
        <f>IFERROR(VLOOKUP($B480,'Data Heavy'!$A$6:$I$61,H$1,FALSE),IFERROR(VLOOKUP($B480,'Data Heavy'!$O$6:$W$33,H$1,FALSE),IFERROR(VLOOKUP($B480,'Data Heavy'!$AB$6:$AJ$181,H$1,FALSE),IFERROR(VLOOKUP($B480,'Data Heavy'!$AP$6:$AX$93,H$1,FALSE),IFERROR(VLOOKUP($B480,'Data Heavy'!$BC$6:$BK$13,H$1,FALSE),VLOOKUP($B480,'Data Heavy'!$BP$6:$BX$9,H$1,FALSE))))))*100</f>
        <v>2.1957899999999997</v>
      </c>
      <c r="I480" s="63">
        <f>IFERROR(VLOOKUP($B480,'Data Heavy'!$A$6:$I$61,I$1,FALSE),IFERROR(VLOOKUP($B480,'Data Heavy'!$O$6:$W$33,I$1,FALSE),IFERROR(VLOOKUP($B480,'Data Heavy'!$AB$6:$AJ$181,I$1,FALSE),IFERROR(VLOOKUP($B480,'Data Heavy'!$AP$6:$AX$93,I$1,FALSE),IFERROR(VLOOKUP($B480,'Data Heavy'!$BC$6:$BK$13,I$1,FALSE),VLOOKUP($B480,'Data Heavy'!$BP$6:$BX$9,I$1,FALSE))))))*100</f>
        <v>23.391870000000001</v>
      </c>
      <c r="J480" s="63">
        <f>IFERROR(VLOOKUP($B480,'Data Heavy'!$A$6:$I$61,J$1,FALSE),IFERROR(VLOOKUP($B480,'Data Heavy'!$O$6:$W$33,J$1,FALSE),IFERROR(VLOOKUP($B480,'Data Heavy'!$AB$6:$AJ$181,J$1,FALSE),IFERROR(VLOOKUP($B480,'Data Heavy'!$AP$6:$AX$93,J$1,FALSE),IFERROR(VLOOKUP($B480,'Data Heavy'!$BC$6:$BK$13,J$1,FALSE),VLOOKUP($B480,'Data Heavy'!$BP$6:$BX$9,J$1,FALSE))))))*100</f>
        <v>31.999470000000002</v>
      </c>
      <c r="K480" s="63">
        <f t="shared" si="95"/>
        <v>4.3038000000000025</v>
      </c>
      <c r="L480" s="63">
        <f t="shared" si="96"/>
        <v>4.303799999999999</v>
      </c>
      <c r="O480" s="63">
        <f>'Data Heavy'!AG222*100</f>
        <v>27.69567</v>
      </c>
      <c r="P480" s="63">
        <f>'Data Heavy'!AH222*100</f>
        <v>2.19556</v>
      </c>
      <c r="Q480" s="63">
        <f>'Data Heavy'!AI222*100</f>
        <v>23.39237</v>
      </c>
      <c r="R480" s="63">
        <f>'Data Heavy'!AJ222*100</f>
        <v>31.998959999999997</v>
      </c>
      <c r="S480" s="63">
        <f t="shared" si="91"/>
        <v>4.303289999999997</v>
      </c>
      <c r="T480" s="63">
        <f t="shared" si="92"/>
        <v>4.3033000000000001</v>
      </c>
      <c r="V480" s="70">
        <f t="shared" si="97"/>
        <v>0</v>
      </c>
      <c r="W480" s="70">
        <f t="shared" si="98"/>
        <v>2.2999999999973042E-4</v>
      </c>
      <c r="X480" s="70">
        <f t="shared" si="99"/>
        <v>-4.9999999999883471E-4</v>
      </c>
      <c r="Y480" s="70">
        <f t="shared" si="100"/>
        <v>5.1000000000556156E-4</v>
      </c>
      <c r="Z480" s="70">
        <f t="shared" si="101"/>
        <v>5.1000000000556156E-4</v>
      </c>
      <c r="AA480" s="70">
        <f t="shared" si="102"/>
        <v>4.9999999999883471E-4</v>
      </c>
    </row>
    <row r="481" spans="1:27">
      <c r="A481" s="15" t="str">
        <f t="shared" si="94"/>
        <v>HeavyD_2011-2015_45-64_Males_Flintshire</v>
      </c>
      <c r="B481" s="15" t="str">
        <f t="shared" si="93"/>
        <v>Flintshire_45-64_Males</v>
      </c>
      <c r="C481" s="15" t="s">
        <v>4</v>
      </c>
      <c r="D481" s="15" t="s">
        <v>50</v>
      </c>
      <c r="E481" s="15" t="s">
        <v>21</v>
      </c>
      <c r="F481" s="15" t="s">
        <v>40</v>
      </c>
      <c r="G481" s="63">
        <f>IFERROR(VLOOKUP($B481,'Data Heavy'!$A$6:$I$61,G$1,FALSE),IFERROR(VLOOKUP($B481,'Data Heavy'!$O$6:$W$33,G$1,FALSE),IFERROR(VLOOKUP($B481,'Data Heavy'!$AB$6:$AJ$181,G$1,FALSE),IFERROR(VLOOKUP($B481,'Data Heavy'!$AP$6:$AX$93,G$1,FALSE),IFERROR(VLOOKUP($B481,'Data Heavy'!$BC$6:$BK$13,G$1,FALSE),VLOOKUP($B481,'Data Heavy'!$BP$6:$BX$9,G$1,FALSE))))))*100</f>
        <v>18.055679999999999</v>
      </c>
      <c r="H481" s="63">
        <f>IFERROR(VLOOKUP($B481,'Data Heavy'!$A$6:$I$61,H$1,FALSE),IFERROR(VLOOKUP($B481,'Data Heavy'!$O$6:$W$33,H$1,FALSE),IFERROR(VLOOKUP($B481,'Data Heavy'!$AB$6:$AJ$181,H$1,FALSE),IFERROR(VLOOKUP($B481,'Data Heavy'!$AP$6:$AX$93,H$1,FALSE),IFERROR(VLOOKUP($B481,'Data Heavy'!$BC$6:$BK$13,H$1,FALSE),VLOOKUP($B481,'Data Heavy'!$BP$6:$BX$9,H$1,FALSE))))))*100</f>
        <v>1.7251400000000001</v>
      </c>
      <c r="I481" s="63">
        <f>IFERROR(VLOOKUP($B481,'Data Heavy'!$A$6:$I$61,I$1,FALSE),IFERROR(VLOOKUP($B481,'Data Heavy'!$O$6:$W$33,I$1,FALSE),IFERROR(VLOOKUP($B481,'Data Heavy'!$AB$6:$AJ$181,I$1,FALSE),IFERROR(VLOOKUP($B481,'Data Heavy'!$AP$6:$AX$93,I$1,FALSE),IFERROR(VLOOKUP($B481,'Data Heavy'!$BC$6:$BK$13,I$1,FALSE),VLOOKUP($B481,'Data Heavy'!$BP$6:$BX$9,I$1,FALSE))))))*100</f>
        <v>14.67436</v>
      </c>
      <c r="J481" s="63">
        <f>IFERROR(VLOOKUP($B481,'Data Heavy'!$A$6:$I$61,J$1,FALSE),IFERROR(VLOOKUP($B481,'Data Heavy'!$O$6:$W$33,J$1,FALSE),IFERROR(VLOOKUP($B481,'Data Heavy'!$AB$6:$AJ$181,J$1,FALSE),IFERROR(VLOOKUP($B481,'Data Heavy'!$AP$6:$AX$93,J$1,FALSE),IFERROR(VLOOKUP($B481,'Data Heavy'!$BC$6:$BK$13,J$1,FALSE),VLOOKUP($B481,'Data Heavy'!$BP$6:$BX$9,J$1,FALSE))))))*100</f>
        <v>21.436990000000002</v>
      </c>
      <c r="K481" s="63">
        <f t="shared" si="95"/>
        <v>3.3813100000000027</v>
      </c>
      <c r="L481" s="63">
        <f t="shared" si="96"/>
        <v>3.3813199999999988</v>
      </c>
      <c r="O481" s="63">
        <f>'Data Heavy'!AG223*100</f>
        <v>18.055679999999999</v>
      </c>
      <c r="P481" s="63">
        <f>'Data Heavy'!AH223*100</f>
        <v>1.72496</v>
      </c>
      <c r="Q481" s="63">
        <f>'Data Heavy'!AI223*100</f>
        <v>14.674760000000001</v>
      </c>
      <c r="R481" s="63">
        <f>'Data Heavy'!AJ223*100</f>
        <v>21.436599999999999</v>
      </c>
      <c r="S481" s="63">
        <f t="shared" si="91"/>
        <v>3.3809199999999997</v>
      </c>
      <c r="T481" s="63">
        <f t="shared" si="92"/>
        <v>3.3809199999999979</v>
      </c>
      <c r="V481" s="70">
        <f t="shared" si="97"/>
        <v>0</v>
      </c>
      <c r="W481" s="70">
        <f t="shared" si="98"/>
        <v>1.8000000000006899E-4</v>
      </c>
      <c r="X481" s="70">
        <f t="shared" si="99"/>
        <v>-4.0000000000084412E-4</v>
      </c>
      <c r="Y481" s="70">
        <f t="shared" si="100"/>
        <v>3.9000000000299906E-4</v>
      </c>
      <c r="Z481" s="70">
        <f t="shared" si="101"/>
        <v>3.9000000000299906E-4</v>
      </c>
      <c r="AA481" s="70">
        <f t="shared" si="102"/>
        <v>4.0000000000084412E-4</v>
      </c>
    </row>
    <row r="482" spans="1:27">
      <c r="A482" s="15" t="str">
        <f t="shared" si="94"/>
        <v>HeavyD_2011-2015_65+_Males_Flintshire</v>
      </c>
      <c r="B482" s="15" t="str">
        <f t="shared" si="93"/>
        <v>Flintshire_65+_Males</v>
      </c>
      <c r="C482" s="15" t="s">
        <v>4</v>
      </c>
      <c r="D482" s="15" t="s">
        <v>43</v>
      </c>
      <c r="E482" s="15" t="s">
        <v>21</v>
      </c>
      <c r="F482" s="15" t="s">
        <v>40</v>
      </c>
      <c r="G482" s="63">
        <f>IFERROR(VLOOKUP($B482,'Data Heavy'!$A$6:$I$61,G$1,FALSE),IFERROR(VLOOKUP($B482,'Data Heavy'!$O$6:$W$33,G$1,FALSE),IFERROR(VLOOKUP($B482,'Data Heavy'!$AB$6:$AJ$181,G$1,FALSE),IFERROR(VLOOKUP($B482,'Data Heavy'!$AP$6:$AX$93,G$1,FALSE),IFERROR(VLOOKUP($B482,'Data Heavy'!$BC$6:$BK$13,G$1,FALSE),VLOOKUP($B482,'Data Heavy'!$BP$6:$BX$9,G$1,FALSE))))))*100</f>
        <v>2.7921200000000002</v>
      </c>
      <c r="H482" s="63">
        <f>IFERROR(VLOOKUP($B482,'Data Heavy'!$A$6:$I$61,H$1,FALSE),IFERROR(VLOOKUP($B482,'Data Heavy'!$O$6:$W$33,H$1,FALSE),IFERROR(VLOOKUP($B482,'Data Heavy'!$AB$6:$AJ$181,H$1,FALSE),IFERROR(VLOOKUP($B482,'Data Heavy'!$AP$6:$AX$93,H$1,FALSE),IFERROR(VLOOKUP($B482,'Data Heavy'!$BC$6:$BK$13,H$1,FALSE),VLOOKUP($B482,'Data Heavy'!$BP$6:$BX$9,H$1,FALSE))))))*100</f>
        <v>0.83453999999999995</v>
      </c>
      <c r="I482" s="63">
        <f>IFERROR(VLOOKUP($B482,'Data Heavy'!$A$6:$I$61,I$1,FALSE),IFERROR(VLOOKUP($B482,'Data Heavy'!$O$6:$W$33,I$1,FALSE),IFERROR(VLOOKUP($B482,'Data Heavy'!$AB$6:$AJ$181,I$1,FALSE),IFERROR(VLOOKUP($B482,'Data Heavy'!$AP$6:$AX$93,I$1,FALSE),IFERROR(VLOOKUP($B482,'Data Heavy'!$BC$6:$BK$13,I$1,FALSE),VLOOKUP($B482,'Data Heavy'!$BP$6:$BX$9,I$1,FALSE))))))*100</f>
        <v>1.1564100000000002</v>
      </c>
      <c r="J482" s="63">
        <f>IFERROR(VLOOKUP($B482,'Data Heavy'!$A$6:$I$61,J$1,FALSE),IFERROR(VLOOKUP($B482,'Data Heavy'!$O$6:$W$33,J$1,FALSE),IFERROR(VLOOKUP($B482,'Data Heavy'!$AB$6:$AJ$181,J$1,FALSE),IFERROR(VLOOKUP($B482,'Data Heavy'!$AP$6:$AX$93,J$1,FALSE),IFERROR(VLOOKUP($B482,'Data Heavy'!$BC$6:$BK$13,J$1,FALSE),VLOOKUP($B482,'Data Heavy'!$BP$6:$BX$9,J$1,FALSE))))))*100</f>
        <v>4.4278300000000002</v>
      </c>
      <c r="K482" s="63">
        <f t="shared" si="95"/>
        <v>1.63571</v>
      </c>
      <c r="L482" s="63">
        <f t="shared" si="96"/>
        <v>1.63571</v>
      </c>
      <c r="O482" s="63">
        <f>'Data Heavy'!AG224*100</f>
        <v>2.7921200000000002</v>
      </c>
      <c r="P482" s="63">
        <f>'Data Heavy'!AH224*100</f>
        <v>0.83444999999999991</v>
      </c>
      <c r="Q482" s="63">
        <f>'Data Heavy'!AI224*100</f>
        <v>1.1566000000000001</v>
      </c>
      <c r="R482" s="63">
        <f>'Data Heavy'!AJ224*100</f>
        <v>4.4276299999999997</v>
      </c>
      <c r="S482" s="63">
        <f t="shared" si="91"/>
        <v>1.6355099999999996</v>
      </c>
      <c r="T482" s="63">
        <f t="shared" si="92"/>
        <v>1.6355200000000001</v>
      </c>
      <c r="V482" s="70">
        <f t="shared" si="97"/>
        <v>0</v>
      </c>
      <c r="W482" s="70">
        <f t="shared" si="98"/>
        <v>9.0000000000034497E-5</v>
      </c>
      <c r="X482" s="70">
        <f t="shared" si="99"/>
        <v>-1.8999999999991246E-4</v>
      </c>
      <c r="Y482" s="70">
        <f t="shared" si="100"/>
        <v>2.0000000000042206E-4</v>
      </c>
      <c r="Z482" s="70">
        <f t="shared" si="101"/>
        <v>2.0000000000042206E-4</v>
      </c>
      <c r="AA482" s="70">
        <f t="shared" si="102"/>
        <v>1.8999999999991246E-4</v>
      </c>
    </row>
    <row r="483" spans="1:27">
      <c r="A483" s="15" t="str">
        <f t="shared" si="94"/>
        <v>HeavyD_2011-2015_16-24_Females_Flintshire</v>
      </c>
      <c r="B483" s="15" t="str">
        <f t="shared" si="93"/>
        <v>Flintshire_16-24_Females</v>
      </c>
      <c r="C483" s="15" t="s">
        <v>4</v>
      </c>
      <c r="D483" s="15" t="s">
        <v>48</v>
      </c>
      <c r="E483" s="15" t="s">
        <v>120</v>
      </c>
      <c r="F483" s="15" t="s">
        <v>40</v>
      </c>
      <c r="G483" s="63">
        <f>IFERROR(VLOOKUP($B483,'Data Heavy'!$A$6:$I$61,G$1,FALSE),IFERROR(VLOOKUP($B483,'Data Heavy'!$O$6:$W$33,G$1,FALSE),IFERROR(VLOOKUP($B483,'Data Heavy'!$AB$6:$AJ$181,G$1,FALSE),IFERROR(VLOOKUP($B483,'Data Heavy'!$AP$6:$AX$93,G$1,FALSE),IFERROR(VLOOKUP($B483,'Data Heavy'!$BC$6:$BK$13,G$1,FALSE),VLOOKUP($B483,'Data Heavy'!$BP$6:$BX$9,G$1,FALSE))))))*100</f>
        <v>23.195609999999999</v>
      </c>
      <c r="H483" s="63">
        <f>IFERROR(VLOOKUP($B483,'Data Heavy'!$A$6:$I$61,H$1,FALSE),IFERROR(VLOOKUP($B483,'Data Heavy'!$O$6:$W$33,H$1,FALSE),IFERROR(VLOOKUP($B483,'Data Heavy'!$AB$6:$AJ$181,H$1,FALSE),IFERROR(VLOOKUP($B483,'Data Heavy'!$AP$6:$AX$93,H$1,FALSE),IFERROR(VLOOKUP($B483,'Data Heavy'!$BC$6:$BK$13,H$1,FALSE),VLOOKUP($B483,'Data Heavy'!$BP$6:$BX$9,H$1,FALSE))))))*100</f>
        <v>3.3500299999999998</v>
      </c>
      <c r="I483" s="63">
        <f>IFERROR(VLOOKUP($B483,'Data Heavy'!$A$6:$I$61,I$1,FALSE),IFERROR(VLOOKUP($B483,'Data Heavy'!$O$6:$W$33,I$1,FALSE),IFERROR(VLOOKUP($B483,'Data Heavy'!$AB$6:$AJ$181,I$1,FALSE),IFERROR(VLOOKUP($B483,'Data Heavy'!$AP$6:$AX$93,I$1,FALSE),IFERROR(VLOOKUP($B483,'Data Heavy'!$BC$6:$BK$13,I$1,FALSE),VLOOKUP($B483,'Data Heavy'!$BP$6:$BX$9,I$1,FALSE))))))*100</f>
        <v>16.629480000000001</v>
      </c>
      <c r="J483" s="63">
        <f>IFERROR(VLOOKUP($B483,'Data Heavy'!$A$6:$I$61,J$1,FALSE),IFERROR(VLOOKUP($B483,'Data Heavy'!$O$6:$W$33,J$1,FALSE),IFERROR(VLOOKUP($B483,'Data Heavy'!$AB$6:$AJ$181,J$1,FALSE),IFERROR(VLOOKUP($B483,'Data Heavy'!$AP$6:$AX$93,J$1,FALSE),IFERROR(VLOOKUP($B483,'Data Heavy'!$BC$6:$BK$13,J$1,FALSE),VLOOKUP($B483,'Data Heavy'!$BP$6:$BX$9,J$1,FALSE))))))*100</f>
        <v>29.761739999999996</v>
      </c>
      <c r="K483" s="63">
        <f t="shared" si="95"/>
        <v>6.5661299999999976</v>
      </c>
      <c r="L483" s="63">
        <f t="shared" si="96"/>
        <v>6.5661299999999976</v>
      </c>
      <c r="O483" s="63">
        <f>'Data Heavy'!AG225*100</f>
        <v>23.195609999999999</v>
      </c>
      <c r="P483" s="63">
        <f>'Data Heavy'!AH225*100</f>
        <v>3.3496699999999997</v>
      </c>
      <c r="Q483" s="63">
        <f>'Data Heavy'!AI225*100</f>
        <v>16.63025</v>
      </c>
      <c r="R483" s="63">
        <f>'Data Heavy'!AJ225*100</f>
        <v>29.760969999999997</v>
      </c>
      <c r="S483" s="63">
        <f t="shared" si="91"/>
        <v>6.5653599999999983</v>
      </c>
      <c r="T483" s="63">
        <f t="shared" si="92"/>
        <v>6.5653599999999983</v>
      </c>
      <c r="V483" s="70">
        <f t="shared" si="97"/>
        <v>0</v>
      </c>
      <c r="W483" s="70">
        <f t="shared" si="98"/>
        <v>3.6000000000013799E-4</v>
      </c>
      <c r="X483" s="70">
        <f t="shared" si="99"/>
        <v>-7.6999999999927127E-4</v>
      </c>
      <c r="Y483" s="70">
        <f t="shared" si="100"/>
        <v>7.6999999999927127E-4</v>
      </c>
      <c r="Z483" s="70">
        <f t="shared" si="101"/>
        <v>7.6999999999927127E-4</v>
      </c>
      <c r="AA483" s="70">
        <f t="shared" si="102"/>
        <v>7.6999999999927127E-4</v>
      </c>
    </row>
    <row r="484" spans="1:27">
      <c r="A484" s="15" t="str">
        <f t="shared" si="94"/>
        <v>HeavyD_2011-2015_25-44_Females_Flintshire</v>
      </c>
      <c r="B484" s="15" t="str">
        <f t="shared" si="93"/>
        <v>Flintshire_25-44_Females</v>
      </c>
      <c r="C484" s="15" t="s">
        <v>4</v>
      </c>
      <c r="D484" s="15" t="s">
        <v>49</v>
      </c>
      <c r="E484" s="15" t="s">
        <v>120</v>
      </c>
      <c r="F484" s="15" t="s">
        <v>40</v>
      </c>
      <c r="G484" s="63">
        <f>IFERROR(VLOOKUP($B484,'Data Heavy'!$A$6:$I$61,G$1,FALSE),IFERROR(VLOOKUP($B484,'Data Heavy'!$O$6:$W$33,G$1,FALSE),IFERROR(VLOOKUP($B484,'Data Heavy'!$AB$6:$AJ$181,G$1,FALSE),IFERROR(VLOOKUP($B484,'Data Heavy'!$AP$6:$AX$93,G$1,FALSE),IFERROR(VLOOKUP($B484,'Data Heavy'!$BC$6:$BK$13,G$1,FALSE),VLOOKUP($B484,'Data Heavy'!$BP$6:$BX$9,G$1,FALSE))))))*100</f>
        <v>16.599460000000001</v>
      </c>
      <c r="H484" s="63">
        <f>IFERROR(VLOOKUP($B484,'Data Heavy'!$A$6:$I$61,H$1,FALSE),IFERROR(VLOOKUP($B484,'Data Heavy'!$O$6:$W$33,H$1,FALSE),IFERROR(VLOOKUP($B484,'Data Heavy'!$AB$6:$AJ$181,H$1,FALSE),IFERROR(VLOOKUP($B484,'Data Heavy'!$AP$6:$AX$93,H$1,FALSE),IFERROR(VLOOKUP($B484,'Data Heavy'!$BC$6:$BK$13,H$1,FALSE),VLOOKUP($B484,'Data Heavy'!$BP$6:$BX$9,H$1,FALSE))))))*100</f>
        <v>1.6901900000000001</v>
      </c>
      <c r="I484" s="63">
        <f>IFERROR(VLOOKUP($B484,'Data Heavy'!$A$6:$I$61,I$1,FALSE),IFERROR(VLOOKUP($B484,'Data Heavy'!$O$6:$W$33,I$1,FALSE),IFERROR(VLOOKUP($B484,'Data Heavy'!$AB$6:$AJ$181,I$1,FALSE),IFERROR(VLOOKUP($B484,'Data Heavy'!$AP$6:$AX$93,I$1,FALSE),IFERROR(VLOOKUP($B484,'Data Heavy'!$BC$6:$BK$13,I$1,FALSE),VLOOKUP($B484,'Data Heavy'!$BP$6:$BX$9,I$1,FALSE))))))*100</f>
        <v>13.286659999999999</v>
      </c>
      <c r="J484" s="63">
        <f>IFERROR(VLOOKUP($B484,'Data Heavy'!$A$6:$I$61,J$1,FALSE),IFERROR(VLOOKUP($B484,'Data Heavy'!$O$6:$W$33,J$1,FALSE),IFERROR(VLOOKUP($B484,'Data Heavy'!$AB$6:$AJ$181,J$1,FALSE),IFERROR(VLOOKUP($B484,'Data Heavy'!$AP$6:$AX$93,J$1,FALSE),IFERROR(VLOOKUP($B484,'Data Heavy'!$BC$6:$BK$13,J$1,FALSE),VLOOKUP($B484,'Data Heavy'!$BP$6:$BX$9,J$1,FALSE))))))*100</f>
        <v>19.91226</v>
      </c>
      <c r="K484" s="63">
        <f t="shared" si="95"/>
        <v>3.3127999999999993</v>
      </c>
      <c r="L484" s="63">
        <f t="shared" si="96"/>
        <v>3.3128000000000011</v>
      </c>
      <c r="O484" s="63">
        <f>'Data Heavy'!AG226*100</f>
        <v>16.599460000000001</v>
      </c>
      <c r="P484" s="63">
        <f>'Data Heavy'!AH226*100</f>
        <v>1.69001</v>
      </c>
      <c r="Q484" s="63">
        <f>'Data Heavy'!AI226*100</f>
        <v>13.287050000000001</v>
      </c>
      <c r="R484" s="63">
        <f>'Data Heavy'!AJ226*100</f>
        <v>19.91187</v>
      </c>
      <c r="S484" s="63">
        <f t="shared" si="91"/>
        <v>3.3124099999999999</v>
      </c>
      <c r="T484" s="63">
        <f t="shared" si="92"/>
        <v>3.3124099999999999</v>
      </c>
      <c r="V484" s="70">
        <f t="shared" si="97"/>
        <v>0</v>
      </c>
      <c r="W484" s="70">
        <f t="shared" si="98"/>
        <v>1.8000000000006899E-4</v>
      </c>
      <c r="X484" s="70">
        <f t="shared" si="99"/>
        <v>-3.900000000012227E-4</v>
      </c>
      <c r="Y484" s="70">
        <f t="shared" si="100"/>
        <v>3.8999999999944635E-4</v>
      </c>
      <c r="Z484" s="70">
        <f t="shared" si="101"/>
        <v>3.8999999999944635E-4</v>
      </c>
      <c r="AA484" s="70">
        <f t="shared" si="102"/>
        <v>3.900000000012227E-4</v>
      </c>
    </row>
    <row r="485" spans="1:27">
      <c r="A485" s="15" t="str">
        <f t="shared" si="94"/>
        <v>HeavyD_2011-2015_45-64_Females_Flintshire</v>
      </c>
      <c r="B485" s="15" t="str">
        <f t="shared" si="93"/>
        <v>Flintshire_45-64_Females</v>
      </c>
      <c r="C485" s="15" t="s">
        <v>4</v>
      </c>
      <c r="D485" s="15" t="s">
        <v>50</v>
      </c>
      <c r="E485" s="15" t="s">
        <v>120</v>
      </c>
      <c r="F485" s="15" t="s">
        <v>40</v>
      </c>
      <c r="G485" s="63">
        <f>IFERROR(VLOOKUP($B485,'Data Heavy'!$A$6:$I$61,G$1,FALSE),IFERROR(VLOOKUP($B485,'Data Heavy'!$O$6:$W$33,G$1,FALSE),IFERROR(VLOOKUP($B485,'Data Heavy'!$AB$6:$AJ$181,G$1,FALSE),IFERROR(VLOOKUP($B485,'Data Heavy'!$AP$6:$AX$93,G$1,FALSE),IFERROR(VLOOKUP($B485,'Data Heavy'!$BC$6:$BK$13,G$1,FALSE),VLOOKUP($B485,'Data Heavy'!$BP$6:$BX$9,G$1,FALSE))))))*100</f>
        <v>10.2675</v>
      </c>
      <c r="H485" s="63">
        <f>IFERROR(VLOOKUP($B485,'Data Heavy'!$A$6:$I$61,H$1,FALSE),IFERROR(VLOOKUP($B485,'Data Heavy'!$O$6:$W$33,H$1,FALSE),IFERROR(VLOOKUP($B485,'Data Heavy'!$AB$6:$AJ$181,H$1,FALSE),IFERROR(VLOOKUP($B485,'Data Heavy'!$AP$6:$AX$93,H$1,FALSE),IFERROR(VLOOKUP($B485,'Data Heavy'!$BC$6:$BK$13,H$1,FALSE),VLOOKUP($B485,'Data Heavy'!$BP$6:$BX$9,H$1,FALSE))))))*100</f>
        <v>1.2545900000000001</v>
      </c>
      <c r="I485" s="63">
        <f>IFERROR(VLOOKUP($B485,'Data Heavy'!$A$6:$I$61,I$1,FALSE),IFERROR(VLOOKUP($B485,'Data Heavy'!$O$6:$W$33,I$1,FALSE),IFERROR(VLOOKUP($B485,'Data Heavy'!$AB$6:$AJ$181,I$1,FALSE),IFERROR(VLOOKUP($B485,'Data Heavy'!$AP$6:$AX$93,I$1,FALSE),IFERROR(VLOOKUP($B485,'Data Heavy'!$BC$6:$BK$13,I$1,FALSE),VLOOKUP($B485,'Data Heavy'!$BP$6:$BX$9,I$1,FALSE))))))*100</f>
        <v>7.8084700000000007</v>
      </c>
      <c r="J485" s="63">
        <f>IFERROR(VLOOKUP($B485,'Data Heavy'!$A$6:$I$61,J$1,FALSE),IFERROR(VLOOKUP($B485,'Data Heavy'!$O$6:$W$33,J$1,FALSE),IFERROR(VLOOKUP($B485,'Data Heavy'!$AB$6:$AJ$181,J$1,FALSE),IFERROR(VLOOKUP($B485,'Data Heavy'!$AP$6:$AX$93,J$1,FALSE),IFERROR(VLOOKUP($B485,'Data Heavy'!$BC$6:$BK$13,J$1,FALSE),VLOOKUP($B485,'Data Heavy'!$BP$6:$BX$9,J$1,FALSE))))))*100</f>
        <v>12.72653</v>
      </c>
      <c r="K485" s="63">
        <f t="shared" si="95"/>
        <v>2.4590300000000003</v>
      </c>
      <c r="L485" s="63">
        <f t="shared" si="96"/>
        <v>2.4590299999999994</v>
      </c>
      <c r="O485" s="63">
        <f>'Data Heavy'!AG227*100</f>
        <v>10.2675</v>
      </c>
      <c r="P485" s="63">
        <f>'Data Heavy'!AH227*100</f>
        <v>1.2544599999999999</v>
      </c>
      <c r="Q485" s="63">
        <f>'Data Heavy'!AI227*100</f>
        <v>7.8087599999999995</v>
      </c>
      <c r="R485" s="63">
        <f>'Data Heavy'!AJ227*100</f>
        <v>12.726240000000001</v>
      </c>
      <c r="S485" s="63">
        <f t="shared" si="91"/>
        <v>2.4587400000000006</v>
      </c>
      <c r="T485" s="63">
        <f t="shared" si="92"/>
        <v>2.4587400000000006</v>
      </c>
      <c r="V485" s="70">
        <f t="shared" si="97"/>
        <v>0</v>
      </c>
      <c r="W485" s="70">
        <f t="shared" si="98"/>
        <v>1.3000000000018552E-4</v>
      </c>
      <c r="X485" s="70">
        <f t="shared" si="99"/>
        <v>-2.8999999999879122E-4</v>
      </c>
      <c r="Y485" s="70">
        <f t="shared" si="100"/>
        <v>2.899999999996794E-4</v>
      </c>
      <c r="Z485" s="70">
        <f t="shared" si="101"/>
        <v>2.899999999996794E-4</v>
      </c>
      <c r="AA485" s="70">
        <f t="shared" si="102"/>
        <v>2.8999999999879122E-4</v>
      </c>
    </row>
    <row r="486" spans="1:27">
      <c r="A486" s="15" t="str">
        <f t="shared" si="94"/>
        <v>HeavyD_2011-2015_65+_Females_Flintshire</v>
      </c>
      <c r="B486" s="15" t="str">
        <f t="shared" si="93"/>
        <v>Flintshire_65+_Females</v>
      </c>
      <c r="C486" s="15" t="s">
        <v>4</v>
      </c>
      <c r="D486" s="15" t="s">
        <v>43</v>
      </c>
      <c r="E486" s="15" t="s">
        <v>120</v>
      </c>
      <c r="F486" s="15" t="s">
        <v>40</v>
      </c>
      <c r="G486" s="63">
        <f>IFERROR(VLOOKUP($B486,'Data Heavy'!$A$6:$I$61,G$1,FALSE),IFERROR(VLOOKUP($B486,'Data Heavy'!$O$6:$W$33,G$1,FALSE),IFERROR(VLOOKUP($B486,'Data Heavy'!$AB$6:$AJ$181,G$1,FALSE),IFERROR(VLOOKUP($B486,'Data Heavy'!$AP$6:$AX$93,G$1,FALSE),IFERROR(VLOOKUP($B486,'Data Heavy'!$BC$6:$BK$13,G$1,FALSE),VLOOKUP($B486,'Data Heavy'!$BP$6:$BX$9,G$1,FALSE))))))*100</f>
        <v>2.7397399999999998</v>
      </c>
      <c r="H486" s="63">
        <f>IFERROR(VLOOKUP($B486,'Data Heavy'!$A$6:$I$61,H$1,FALSE),IFERROR(VLOOKUP($B486,'Data Heavy'!$O$6:$W$33,H$1,FALSE),IFERROR(VLOOKUP($B486,'Data Heavy'!$AB$6:$AJ$181,H$1,FALSE),IFERROR(VLOOKUP($B486,'Data Heavy'!$AP$6:$AX$93,H$1,FALSE),IFERROR(VLOOKUP($B486,'Data Heavy'!$BC$6:$BK$13,H$1,FALSE),VLOOKUP($B486,'Data Heavy'!$BP$6:$BX$9,H$1,FALSE))))))*100</f>
        <v>0.72889000000000004</v>
      </c>
      <c r="I486" s="63">
        <f>IFERROR(VLOOKUP($B486,'Data Heavy'!$A$6:$I$61,I$1,FALSE),IFERROR(VLOOKUP($B486,'Data Heavy'!$O$6:$W$33,I$1,FALSE),IFERROR(VLOOKUP($B486,'Data Heavy'!$AB$6:$AJ$181,I$1,FALSE),IFERROR(VLOOKUP($B486,'Data Heavy'!$AP$6:$AX$93,I$1,FALSE),IFERROR(VLOOKUP($B486,'Data Heavy'!$BC$6:$BK$13,I$1,FALSE),VLOOKUP($B486,'Data Heavy'!$BP$6:$BX$9,I$1,FALSE))))))*100</f>
        <v>1.31111</v>
      </c>
      <c r="J486" s="63">
        <f>IFERROR(VLOOKUP($B486,'Data Heavy'!$A$6:$I$61,J$1,FALSE),IFERROR(VLOOKUP($B486,'Data Heavy'!$O$6:$W$33,J$1,FALSE),IFERROR(VLOOKUP($B486,'Data Heavy'!$AB$6:$AJ$181,J$1,FALSE),IFERROR(VLOOKUP($B486,'Data Heavy'!$AP$6:$AX$93,J$1,FALSE),IFERROR(VLOOKUP($B486,'Data Heavy'!$BC$6:$BK$13,J$1,FALSE),VLOOKUP($B486,'Data Heavy'!$BP$6:$BX$9,J$1,FALSE))))))*100</f>
        <v>4.1683699999999995</v>
      </c>
      <c r="K486" s="63">
        <f t="shared" si="95"/>
        <v>1.4286299999999996</v>
      </c>
      <c r="L486" s="63">
        <f t="shared" si="96"/>
        <v>1.4286299999999998</v>
      </c>
      <c r="O486" s="63">
        <f>'Data Heavy'!AG228*100</f>
        <v>2.7397399999999998</v>
      </c>
      <c r="P486" s="63">
        <f>'Data Heavy'!AH228*100</f>
        <v>0.72880999999999996</v>
      </c>
      <c r="Q486" s="63">
        <f>'Data Heavy'!AI228*100</f>
        <v>1.31128</v>
      </c>
      <c r="R486" s="63">
        <f>'Data Heavy'!AJ228*100</f>
        <v>4.1681999999999997</v>
      </c>
      <c r="S486" s="63">
        <f t="shared" si="91"/>
        <v>1.4284599999999998</v>
      </c>
      <c r="T486" s="63">
        <f t="shared" si="92"/>
        <v>1.4284599999999998</v>
      </c>
      <c r="V486" s="70">
        <f t="shared" si="97"/>
        <v>0</v>
      </c>
      <c r="W486" s="70">
        <f t="shared" si="98"/>
        <v>8.0000000000080007E-5</v>
      </c>
      <c r="X486" s="70">
        <f t="shared" si="99"/>
        <v>-1.7000000000000348E-4</v>
      </c>
      <c r="Y486" s="70">
        <f t="shared" si="100"/>
        <v>1.6999999999978144E-4</v>
      </c>
      <c r="Z486" s="70">
        <f t="shared" si="101"/>
        <v>1.6999999999978144E-4</v>
      </c>
      <c r="AA486" s="70">
        <f t="shared" si="102"/>
        <v>1.7000000000000348E-4</v>
      </c>
    </row>
    <row r="487" spans="1:27">
      <c r="A487" s="15" t="str">
        <f t="shared" si="94"/>
        <v>HeavyD_2011-2015_16-24_Males_Wrexham</v>
      </c>
      <c r="B487" s="15" t="str">
        <f t="shared" si="93"/>
        <v>Wrexham_16-24_Males</v>
      </c>
      <c r="C487" s="15" t="s">
        <v>5</v>
      </c>
      <c r="D487" s="15" t="s">
        <v>48</v>
      </c>
      <c r="E487" s="15" t="s">
        <v>21</v>
      </c>
      <c r="F487" s="15" t="s">
        <v>40</v>
      </c>
      <c r="G487" s="63">
        <f>IFERROR(VLOOKUP($B487,'Data Heavy'!$A$6:$I$61,G$1,FALSE),IFERROR(VLOOKUP($B487,'Data Heavy'!$O$6:$W$33,G$1,FALSE),IFERROR(VLOOKUP($B487,'Data Heavy'!$AB$6:$AJ$181,G$1,FALSE),IFERROR(VLOOKUP($B487,'Data Heavy'!$AP$6:$AX$93,G$1,FALSE),IFERROR(VLOOKUP($B487,'Data Heavy'!$BC$6:$BK$13,G$1,FALSE),VLOOKUP($B487,'Data Heavy'!$BP$6:$BX$9,G$1,FALSE))))))*100</f>
        <v>19.178429999999999</v>
      </c>
      <c r="H487" s="63">
        <f>IFERROR(VLOOKUP($B487,'Data Heavy'!$A$6:$I$61,H$1,FALSE),IFERROR(VLOOKUP($B487,'Data Heavy'!$O$6:$W$33,H$1,FALSE),IFERROR(VLOOKUP($B487,'Data Heavy'!$AB$6:$AJ$181,H$1,FALSE),IFERROR(VLOOKUP($B487,'Data Heavy'!$AP$6:$AX$93,H$1,FALSE),IFERROR(VLOOKUP($B487,'Data Heavy'!$BC$6:$BK$13,H$1,FALSE),VLOOKUP($B487,'Data Heavy'!$BP$6:$BX$9,H$1,FALSE))))))*100</f>
        <v>3.2315499999999995</v>
      </c>
      <c r="I487" s="63">
        <f>IFERROR(VLOOKUP($B487,'Data Heavy'!$A$6:$I$61,I$1,FALSE),IFERROR(VLOOKUP($B487,'Data Heavy'!$O$6:$W$33,I$1,FALSE),IFERROR(VLOOKUP($B487,'Data Heavy'!$AB$6:$AJ$181,I$1,FALSE),IFERROR(VLOOKUP($B487,'Data Heavy'!$AP$6:$AX$93,I$1,FALSE),IFERROR(VLOOKUP($B487,'Data Heavy'!$BC$6:$BK$13,I$1,FALSE),VLOOKUP($B487,'Data Heavy'!$BP$6:$BX$9,I$1,FALSE))))))*100</f>
        <v>12.844520000000001</v>
      </c>
      <c r="J487" s="63">
        <f>IFERROR(VLOOKUP($B487,'Data Heavy'!$A$6:$I$61,J$1,FALSE),IFERROR(VLOOKUP($B487,'Data Heavy'!$O$6:$W$33,J$1,FALSE),IFERROR(VLOOKUP($B487,'Data Heavy'!$AB$6:$AJ$181,J$1,FALSE),IFERROR(VLOOKUP($B487,'Data Heavy'!$AP$6:$AX$93,J$1,FALSE),IFERROR(VLOOKUP($B487,'Data Heavy'!$BC$6:$BK$13,J$1,FALSE),VLOOKUP($B487,'Data Heavy'!$BP$6:$BX$9,J$1,FALSE))))))*100</f>
        <v>25.512340000000002</v>
      </c>
      <c r="K487" s="63">
        <f t="shared" si="95"/>
        <v>6.333910000000003</v>
      </c>
      <c r="L487" s="63">
        <f t="shared" si="96"/>
        <v>6.3339099999999977</v>
      </c>
      <c r="O487" s="63">
        <f>'Data Heavy'!AG229*100</f>
        <v>19.178429999999999</v>
      </c>
      <c r="P487" s="63">
        <f>'Data Heavy'!AH229*100</f>
        <v>3.2311999999999999</v>
      </c>
      <c r="Q487" s="63">
        <f>'Data Heavy'!AI229*100</f>
        <v>12.845270000000001</v>
      </c>
      <c r="R487" s="63">
        <f>'Data Heavy'!AJ229*100</f>
        <v>25.511590000000002</v>
      </c>
      <c r="S487" s="63">
        <f t="shared" si="91"/>
        <v>6.333160000000003</v>
      </c>
      <c r="T487" s="63">
        <f t="shared" si="92"/>
        <v>6.3331599999999977</v>
      </c>
      <c r="V487" s="70">
        <f t="shared" si="97"/>
        <v>0</v>
      </c>
      <c r="W487" s="70">
        <f t="shared" si="98"/>
        <v>3.4999999999962839E-4</v>
      </c>
      <c r="X487" s="70">
        <f t="shared" si="99"/>
        <v>-7.5000000000002842E-4</v>
      </c>
      <c r="Y487" s="70">
        <f t="shared" si="100"/>
        <v>7.5000000000002842E-4</v>
      </c>
      <c r="Z487" s="70">
        <f t="shared" si="101"/>
        <v>7.5000000000002842E-4</v>
      </c>
      <c r="AA487" s="70">
        <f t="shared" si="102"/>
        <v>7.5000000000002842E-4</v>
      </c>
    </row>
    <row r="488" spans="1:27">
      <c r="A488" s="15" t="str">
        <f t="shared" si="94"/>
        <v>HeavyD_2011-2015_25-44_Males_Wrexham</v>
      </c>
      <c r="B488" s="15" t="str">
        <f t="shared" si="93"/>
        <v>Wrexham_25-44_Males</v>
      </c>
      <c r="C488" s="15" t="s">
        <v>5</v>
      </c>
      <c r="D488" s="15" t="s">
        <v>49</v>
      </c>
      <c r="E488" s="15" t="s">
        <v>21</v>
      </c>
      <c r="F488" s="15" t="s">
        <v>40</v>
      </c>
      <c r="G488" s="63">
        <f>IFERROR(VLOOKUP($B488,'Data Heavy'!$A$6:$I$61,G$1,FALSE),IFERROR(VLOOKUP($B488,'Data Heavy'!$O$6:$W$33,G$1,FALSE),IFERROR(VLOOKUP($B488,'Data Heavy'!$AB$6:$AJ$181,G$1,FALSE),IFERROR(VLOOKUP($B488,'Data Heavy'!$AP$6:$AX$93,G$1,FALSE),IFERROR(VLOOKUP($B488,'Data Heavy'!$BC$6:$BK$13,G$1,FALSE),VLOOKUP($B488,'Data Heavy'!$BP$6:$BX$9,G$1,FALSE))))))*100</f>
        <v>22.37998</v>
      </c>
      <c r="H488" s="63">
        <f>IFERROR(VLOOKUP($B488,'Data Heavy'!$A$6:$I$61,H$1,FALSE),IFERROR(VLOOKUP($B488,'Data Heavy'!$O$6:$W$33,H$1,FALSE),IFERROR(VLOOKUP($B488,'Data Heavy'!$AB$6:$AJ$181,H$1,FALSE),IFERROR(VLOOKUP($B488,'Data Heavy'!$AP$6:$AX$93,H$1,FALSE),IFERROR(VLOOKUP($B488,'Data Heavy'!$BC$6:$BK$13,H$1,FALSE),VLOOKUP($B488,'Data Heavy'!$BP$6:$BX$9,H$1,FALSE))))))*100</f>
        <v>2.06698</v>
      </c>
      <c r="I488" s="63">
        <f>IFERROR(VLOOKUP($B488,'Data Heavy'!$A$6:$I$61,I$1,FALSE),IFERROR(VLOOKUP($B488,'Data Heavy'!$O$6:$W$33,I$1,FALSE),IFERROR(VLOOKUP($B488,'Data Heavy'!$AB$6:$AJ$181,I$1,FALSE),IFERROR(VLOOKUP($B488,'Data Heavy'!$AP$6:$AX$93,I$1,FALSE),IFERROR(VLOOKUP($B488,'Data Heavy'!$BC$6:$BK$13,I$1,FALSE),VLOOKUP($B488,'Data Heavy'!$BP$6:$BX$9,I$1,FALSE))))))*100</f>
        <v>18.32865</v>
      </c>
      <c r="J488" s="63">
        <f>IFERROR(VLOOKUP($B488,'Data Heavy'!$A$6:$I$61,J$1,FALSE),IFERROR(VLOOKUP($B488,'Data Heavy'!$O$6:$W$33,J$1,FALSE),IFERROR(VLOOKUP($B488,'Data Heavy'!$AB$6:$AJ$181,J$1,FALSE),IFERROR(VLOOKUP($B488,'Data Heavy'!$AP$6:$AX$93,J$1,FALSE),IFERROR(VLOOKUP($B488,'Data Heavy'!$BC$6:$BK$13,J$1,FALSE),VLOOKUP($B488,'Data Heavy'!$BP$6:$BX$9,J$1,FALSE))))))*100</f>
        <v>26.431310000000003</v>
      </c>
      <c r="K488" s="63">
        <f t="shared" si="95"/>
        <v>4.0513300000000037</v>
      </c>
      <c r="L488" s="63">
        <f t="shared" si="96"/>
        <v>4.0513300000000001</v>
      </c>
      <c r="O488" s="63">
        <f>'Data Heavy'!AG230*100</f>
        <v>22.37998</v>
      </c>
      <c r="P488" s="63">
        <f>'Data Heavy'!AH230*100</f>
        <v>2.0667599999999999</v>
      </c>
      <c r="Q488" s="63">
        <f>'Data Heavy'!AI230*100</f>
        <v>18.329129999999999</v>
      </c>
      <c r="R488" s="63">
        <f>'Data Heavy'!AJ230*100</f>
        <v>26.43083</v>
      </c>
      <c r="S488" s="63">
        <f t="shared" si="91"/>
        <v>4.0508500000000005</v>
      </c>
      <c r="T488" s="63">
        <f t="shared" si="92"/>
        <v>4.0508500000000005</v>
      </c>
      <c r="V488" s="70">
        <f t="shared" si="97"/>
        <v>0</v>
      </c>
      <c r="W488" s="70">
        <f t="shared" si="98"/>
        <v>2.20000000000109E-4</v>
      </c>
      <c r="X488" s="70">
        <f t="shared" si="99"/>
        <v>-4.7999999999959186E-4</v>
      </c>
      <c r="Y488" s="70">
        <f t="shared" si="100"/>
        <v>4.8000000000314458E-4</v>
      </c>
      <c r="Z488" s="70">
        <f t="shared" si="101"/>
        <v>4.8000000000314458E-4</v>
      </c>
      <c r="AA488" s="70">
        <f t="shared" si="102"/>
        <v>4.7999999999959186E-4</v>
      </c>
    </row>
    <row r="489" spans="1:27">
      <c r="A489" s="15" t="str">
        <f t="shared" si="94"/>
        <v>HeavyD_2011-2015_45-64_Males_Wrexham</v>
      </c>
      <c r="B489" s="15" t="str">
        <f t="shared" si="93"/>
        <v>Wrexham_45-64_Males</v>
      </c>
      <c r="C489" s="15" t="s">
        <v>5</v>
      </c>
      <c r="D489" s="15" t="s">
        <v>50</v>
      </c>
      <c r="E489" s="15" t="s">
        <v>21</v>
      </c>
      <c r="F489" s="15" t="s">
        <v>40</v>
      </c>
      <c r="G489" s="63">
        <f>IFERROR(VLOOKUP($B489,'Data Heavy'!$A$6:$I$61,G$1,FALSE),IFERROR(VLOOKUP($B489,'Data Heavy'!$O$6:$W$33,G$1,FALSE),IFERROR(VLOOKUP($B489,'Data Heavy'!$AB$6:$AJ$181,G$1,FALSE),IFERROR(VLOOKUP($B489,'Data Heavy'!$AP$6:$AX$93,G$1,FALSE),IFERROR(VLOOKUP($B489,'Data Heavy'!$BC$6:$BK$13,G$1,FALSE),VLOOKUP($B489,'Data Heavy'!$BP$6:$BX$9,G$1,FALSE))))))*100</f>
        <v>15.952780000000001</v>
      </c>
      <c r="H489" s="63">
        <f>IFERROR(VLOOKUP($B489,'Data Heavy'!$A$6:$I$61,H$1,FALSE),IFERROR(VLOOKUP($B489,'Data Heavy'!$O$6:$W$33,H$1,FALSE),IFERROR(VLOOKUP($B489,'Data Heavy'!$AB$6:$AJ$181,H$1,FALSE),IFERROR(VLOOKUP($B489,'Data Heavy'!$AP$6:$AX$93,H$1,FALSE),IFERROR(VLOOKUP($B489,'Data Heavy'!$BC$6:$BK$13,H$1,FALSE),VLOOKUP($B489,'Data Heavy'!$BP$6:$BX$9,H$1,FALSE))))))*100</f>
        <v>1.6051800000000001</v>
      </c>
      <c r="I489" s="63">
        <f>IFERROR(VLOOKUP($B489,'Data Heavy'!$A$6:$I$61,I$1,FALSE),IFERROR(VLOOKUP($B489,'Data Heavy'!$O$6:$W$33,I$1,FALSE),IFERROR(VLOOKUP($B489,'Data Heavy'!$AB$6:$AJ$181,I$1,FALSE),IFERROR(VLOOKUP($B489,'Data Heavy'!$AP$6:$AX$93,I$1,FALSE),IFERROR(VLOOKUP($B489,'Data Heavy'!$BC$6:$BK$13,I$1,FALSE),VLOOKUP($B489,'Data Heavy'!$BP$6:$BX$9,I$1,FALSE))))))*100</f>
        <v>12.806590000000002</v>
      </c>
      <c r="J489" s="63">
        <f>IFERROR(VLOOKUP($B489,'Data Heavy'!$A$6:$I$61,J$1,FALSE),IFERROR(VLOOKUP($B489,'Data Heavy'!$O$6:$W$33,J$1,FALSE),IFERROR(VLOOKUP($B489,'Data Heavy'!$AB$6:$AJ$181,J$1,FALSE),IFERROR(VLOOKUP($B489,'Data Heavy'!$AP$6:$AX$93,J$1,FALSE),IFERROR(VLOOKUP($B489,'Data Heavy'!$BC$6:$BK$13,J$1,FALSE),VLOOKUP($B489,'Data Heavy'!$BP$6:$BX$9,J$1,FALSE))))))*100</f>
        <v>19.098970000000001</v>
      </c>
      <c r="K489" s="63">
        <f t="shared" si="95"/>
        <v>3.1461900000000007</v>
      </c>
      <c r="L489" s="63">
        <f t="shared" si="96"/>
        <v>3.1461899999999989</v>
      </c>
      <c r="O489" s="63">
        <f>'Data Heavy'!AG231*100</f>
        <v>15.952780000000001</v>
      </c>
      <c r="P489" s="63">
        <f>'Data Heavy'!AH231*100</f>
        <v>1.60501</v>
      </c>
      <c r="Q489" s="63">
        <f>'Data Heavy'!AI231*100</f>
        <v>12.80696</v>
      </c>
      <c r="R489" s="63">
        <f>'Data Heavy'!AJ231*100</f>
        <v>19.098599999999998</v>
      </c>
      <c r="S489" s="63">
        <f t="shared" si="91"/>
        <v>3.145819999999997</v>
      </c>
      <c r="T489" s="63">
        <f t="shared" si="92"/>
        <v>3.1458200000000005</v>
      </c>
      <c r="V489" s="70">
        <f t="shared" si="97"/>
        <v>0</v>
      </c>
      <c r="W489" s="70">
        <f t="shared" si="98"/>
        <v>1.7000000000000348E-4</v>
      </c>
      <c r="X489" s="70">
        <f t="shared" si="99"/>
        <v>-3.6999999999842714E-4</v>
      </c>
      <c r="Y489" s="70">
        <f t="shared" si="100"/>
        <v>3.7000000000375621E-4</v>
      </c>
      <c r="Z489" s="70">
        <f t="shared" si="101"/>
        <v>3.7000000000375621E-4</v>
      </c>
      <c r="AA489" s="70">
        <f t="shared" si="102"/>
        <v>3.6999999999842714E-4</v>
      </c>
    </row>
    <row r="490" spans="1:27">
      <c r="A490" s="15" t="str">
        <f t="shared" si="94"/>
        <v>HeavyD_2011-2015_65+_Males_Wrexham</v>
      </c>
      <c r="B490" s="15" t="str">
        <f t="shared" si="93"/>
        <v>Wrexham_65+_Males</v>
      </c>
      <c r="C490" s="15" t="s">
        <v>5</v>
      </c>
      <c r="D490" s="15" t="s">
        <v>43</v>
      </c>
      <c r="E490" s="15" t="s">
        <v>21</v>
      </c>
      <c r="F490" s="15" t="s">
        <v>40</v>
      </c>
      <c r="G490" s="63">
        <f>IFERROR(VLOOKUP($B490,'Data Heavy'!$A$6:$I$61,G$1,FALSE),IFERROR(VLOOKUP($B490,'Data Heavy'!$O$6:$W$33,G$1,FALSE),IFERROR(VLOOKUP($B490,'Data Heavy'!$AB$6:$AJ$181,G$1,FALSE),IFERROR(VLOOKUP($B490,'Data Heavy'!$AP$6:$AX$93,G$1,FALSE),IFERROR(VLOOKUP($B490,'Data Heavy'!$BC$6:$BK$13,G$1,FALSE),VLOOKUP($B490,'Data Heavy'!$BP$6:$BX$9,G$1,FALSE))))))*100</f>
        <v>3.4497899999999997</v>
      </c>
      <c r="H490" s="63">
        <f>IFERROR(VLOOKUP($B490,'Data Heavy'!$A$6:$I$61,H$1,FALSE),IFERROR(VLOOKUP($B490,'Data Heavy'!$O$6:$W$33,H$1,FALSE),IFERROR(VLOOKUP($B490,'Data Heavy'!$AB$6:$AJ$181,H$1,FALSE),IFERROR(VLOOKUP($B490,'Data Heavy'!$AP$6:$AX$93,H$1,FALSE),IFERROR(VLOOKUP($B490,'Data Heavy'!$BC$6:$BK$13,H$1,FALSE),VLOOKUP($B490,'Data Heavy'!$BP$6:$BX$9,H$1,FALSE))))))*100</f>
        <v>0.94861000000000006</v>
      </c>
      <c r="I490" s="63">
        <f>IFERROR(VLOOKUP($B490,'Data Heavy'!$A$6:$I$61,I$1,FALSE),IFERROR(VLOOKUP($B490,'Data Heavy'!$O$6:$W$33,I$1,FALSE),IFERROR(VLOOKUP($B490,'Data Heavy'!$AB$6:$AJ$181,I$1,FALSE),IFERROR(VLOOKUP($B490,'Data Heavy'!$AP$6:$AX$93,I$1,FALSE),IFERROR(VLOOKUP($B490,'Data Heavy'!$BC$6:$BK$13,I$1,FALSE),VLOOKUP($B490,'Data Heavy'!$BP$6:$BX$9,I$1,FALSE))))))*100</f>
        <v>1.5904999999999998</v>
      </c>
      <c r="J490" s="63">
        <f>IFERROR(VLOOKUP($B490,'Data Heavy'!$A$6:$I$61,J$1,FALSE),IFERROR(VLOOKUP($B490,'Data Heavy'!$O$6:$W$33,J$1,FALSE),IFERROR(VLOOKUP($B490,'Data Heavy'!$AB$6:$AJ$181,J$1,FALSE),IFERROR(VLOOKUP($B490,'Data Heavy'!$AP$6:$AX$93,J$1,FALSE),IFERROR(VLOOKUP($B490,'Data Heavy'!$BC$6:$BK$13,J$1,FALSE),VLOOKUP($B490,'Data Heavy'!$BP$6:$BX$9,J$1,FALSE))))))*100</f>
        <v>5.3090799999999998</v>
      </c>
      <c r="K490" s="63">
        <f t="shared" si="95"/>
        <v>1.8592900000000001</v>
      </c>
      <c r="L490" s="63">
        <f t="shared" si="96"/>
        <v>1.8592899999999999</v>
      </c>
      <c r="O490" s="63">
        <f>'Data Heavy'!AG232*100</f>
        <v>3.4497899999999997</v>
      </c>
      <c r="P490" s="63">
        <f>'Data Heavy'!AH232*100</f>
        <v>0.94850999999999996</v>
      </c>
      <c r="Q490" s="63">
        <f>'Data Heavy'!AI232*100</f>
        <v>1.5907199999999999</v>
      </c>
      <c r="R490" s="63">
        <f>'Data Heavy'!AJ232*100</f>
        <v>5.3088600000000001</v>
      </c>
      <c r="S490" s="63">
        <f t="shared" si="91"/>
        <v>1.8590700000000004</v>
      </c>
      <c r="T490" s="63">
        <f t="shared" si="92"/>
        <v>1.8590699999999998</v>
      </c>
      <c r="V490" s="70">
        <f t="shared" si="97"/>
        <v>0</v>
      </c>
      <c r="W490" s="70">
        <f t="shared" si="98"/>
        <v>1.0000000000010001E-4</v>
      </c>
      <c r="X490" s="70">
        <f t="shared" si="99"/>
        <v>-2.20000000000109E-4</v>
      </c>
      <c r="Y490" s="70">
        <f t="shared" si="100"/>
        <v>2.1999999999966491E-4</v>
      </c>
      <c r="Z490" s="70">
        <f t="shared" si="101"/>
        <v>2.1999999999966491E-4</v>
      </c>
      <c r="AA490" s="70">
        <f t="shared" si="102"/>
        <v>2.20000000000109E-4</v>
      </c>
    </row>
    <row r="491" spans="1:27">
      <c r="A491" s="15" t="str">
        <f t="shared" si="94"/>
        <v>HeavyD_2011-2015_16-24_Females_Wrexham</v>
      </c>
      <c r="B491" s="15" t="str">
        <f t="shared" si="93"/>
        <v>Wrexham_16-24_Females</v>
      </c>
      <c r="C491" s="15" t="s">
        <v>5</v>
      </c>
      <c r="D491" s="15" t="s">
        <v>48</v>
      </c>
      <c r="E491" s="15" t="s">
        <v>120</v>
      </c>
      <c r="F491" s="15" t="s">
        <v>40</v>
      </c>
      <c r="G491" s="63">
        <f>IFERROR(VLOOKUP($B491,'Data Heavy'!$A$6:$I$61,G$1,FALSE),IFERROR(VLOOKUP($B491,'Data Heavy'!$O$6:$W$33,G$1,FALSE),IFERROR(VLOOKUP($B491,'Data Heavy'!$AB$6:$AJ$181,G$1,FALSE),IFERROR(VLOOKUP($B491,'Data Heavy'!$AP$6:$AX$93,G$1,FALSE),IFERROR(VLOOKUP($B491,'Data Heavy'!$BC$6:$BK$13,G$1,FALSE),VLOOKUP($B491,'Data Heavy'!$BP$6:$BX$9,G$1,FALSE))))))*100</f>
        <v>16.258600000000001</v>
      </c>
      <c r="H491" s="63">
        <f>IFERROR(VLOOKUP($B491,'Data Heavy'!$A$6:$I$61,H$1,FALSE),IFERROR(VLOOKUP($B491,'Data Heavy'!$O$6:$W$33,H$1,FALSE),IFERROR(VLOOKUP($B491,'Data Heavy'!$AB$6:$AJ$181,H$1,FALSE),IFERROR(VLOOKUP($B491,'Data Heavy'!$AP$6:$AX$93,H$1,FALSE),IFERROR(VLOOKUP($B491,'Data Heavy'!$BC$6:$BK$13,H$1,FALSE),VLOOKUP($B491,'Data Heavy'!$BP$6:$BX$9,H$1,FALSE))))))*100</f>
        <v>2.57585</v>
      </c>
      <c r="I491" s="63">
        <f>IFERROR(VLOOKUP($B491,'Data Heavy'!$A$6:$I$61,I$1,FALSE),IFERROR(VLOOKUP($B491,'Data Heavy'!$O$6:$W$33,I$1,FALSE),IFERROR(VLOOKUP($B491,'Data Heavy'!$AB$6:$AJ$181,I$1,FALSE),IFERROR(VLOOKUP($B491,'Data Heavy'!$AP$6:$AX$93,I$1,FALSE),IFERROR(VLOOKUP($B491,'Data Heavy'!$BC$6:$BK$13,I$1,FALSE),VLOOKUP($B491,'Data Heavy'!$BP$6:$BX$9,I$1,FALSE))))))*100</f>
        <v>11.209869999999999</v>
      </c>
      <c r="J491" s="63">
        <f>IFERROR(VLOOKUP($B491,'Data Heavy'!$A$6:$I$61,J$1,FALSE),IFERROR(VLOOKUP($B491,'Data Heavy'!$O$6:$W$33,J$1,FALSE),IFERROR(VLOOKUP($B491,'Data Heavy'!$AB$6:$AJ$181,J$1,FALSE),IFERROR(VLOOKUP($B491,'Data Heavy'!$AP$6:$AX$93,J$1,FALSE),IFERROR(VLOOKUP($B491,'Data Heavy'!$BC$6:$BK$13,J$1,FALSE),VLOOKUP($B491,'Data Heavy'!$BP$6:$BX$9,J$1,FALSE))))))*100</f>
        <v>21.30733</v>
      </c>
      <c r="K491" s="63">
        <f t="shared" si="95"/>
        <v>5.0487299999999991</v>
      </c>
      <c r="L491" s="63">
        <f t="shared" si="96"/>
        <v>5.0487300000000026</v>
      </c>
      <c r="O491" s="63">
        <f>'Data Heavy'!AG233*100</f>
        <v>16.258600000000001</v>
      </c>
      <c r="P491" s="63">
        <f>'Data Heavy'!AH233*100</f>
        <v>2.57558</v>
      </c>
      <c r="Q491" s="63">
        <f>'Data Heavy'!AI233*100</f>
        <v>11.210459999999999</v>
      </c>
      <c r="R491" s="63">
        <f>'Data Heavy'!AJ233*100</f>
        <v>21.306729999999998</v>
      </c>
      <c r="S491" s="63">
        <f t="shared" ref="S491:S554" si="103">R491-O491</f>
        <v>5.0481299999999969</v>
      </c>
      <c r="T491" s="63">
        <f t="shared" ref="T491:T554" si="104">O491-Q491</f>
        <v>5.0481400000000018</v>
      </c>
      <c r="V491" s="70">
        <f t="shared" si="97"/>
        <v>0</v>
      </c>
      <c r="W491" s="70">
        <f t="shared" si="98"/>
        <v>2.6999999999999247E-4</v>
      </c>
      <c r="X491" s="70">
        <f t="shared" si="99"/>
        <v>-5.9000000000075659E-4</v>
      </c>
      <c r="Y491" s="70">
        <f t="shared" si="100"/>
        <v>6.0000000000215437E-4</v>
      </c>
      <c r="Z491" s="70">
        <f t="shared" si="101"/>
        <v>6.0000000000215437E-4</v>
      </c>
      <c r="AA491" s="70">
        <f t="shared" si="102"/>
        <v>5.9000000000075659E-4</v>
      </c>
    </row>
    <row r="492" spans="1:27">
      <c r="A492" s="15" t="str">
        <f t="shared" si="94"/>
        <v>HeavyD_2011-2015_25-44_Females_Wrexham</v>
      </c>
      <c r="B492" s="15" t="str">
        <f t="shared" ref="B492:B555" si="105">C492&amp;"_"&amp;D492&amp;"_"&amp;E492</f>
        <v>Wrexham_25-44_Females</v>
      </c>
      <c r="C492" s="15" t="s">
        <v>5</v>
      </c>
      <c r="D492" s="15" t="s">
        <v>49</v>
      </c>
      <c r="E492" s="15" t="s">
        <v>120</v>
      </c>
      <c r="F492" s="15" t="s">
        <v>40</v>
      </c>
      <c r="G492" s="63">
        <f>IFERROR(VLOOKUP($B492,'Data Heavy'!$A$6:$I$61,G$1,FALSE),IFERROR(VLOOKUP($B492,'Data Heavy'!$O$6:$W$33,G$1,FALSE),IFERROR(VLOOKUP($B492,'Data Heavy'!$AB$6:$AJ$181,G$1,FALSE),IFERROR(VLOOKUP($B492,'Data Heavy'!$AP$6:$AX$93,G$1,FALSE),IFERROR(VLOOKUP($B492,'Data Heavy'!$BC$6:$BK$13,G$1,FALSE),VLOOKUP($B492,'Data Heavy'!$BP$6:$BX$9,G$1,FALSE))))))*100</f>
        <v>13.341520000000001</v>
      </c>
      <c r="H492" s="63">
        <f>IFERROR(VLOOKUP($B492,'Data Heavy'!$A$6:$I$61,H$1,FALSE),IFERROR(VLOOKUP($B492,'Data Heavy'!$O$6:$W$33,H$1,FALSE),IFERROR(VLOOKUP($B492,'Data Heavy'!$AB$6:$AJ$181,H$1,FALSE),IFERROR(VLOOKUP($B492,'Data Heavy'!$AP$6:$AX$93,H$1,FALSE),IFERROR(VLOOKUP($B492,'Data Heavy'!$BC$6:$BK$13,H$1,FALSE),VLOOKUP($B492,'Data Heavy'!$BP$6:$BX$9,H$1,FALSE))))))*100</f>
        <v>1.5163800000000001</v>
      </c>
      <c r="I492" s="63">
        <f>IFERROR(VLOOKUP($B492,'Data Heavy'!$A$6:$I$61,I$1,FALSE),IFERROR(VLOOKUP($B492,'Data Heavy'!$O$6:$W$33,I$1,FALSE),IFERROR(VLOOKUP($B492,'Data Heavy'!$AB$6:$AJ$181,I$1,FALSE),IFERROR(VLOOKUP($B492,'Data Heavy'!$AP$6:$AX$93,I$1,FALSE),IFERROR(VLOOKUP($B492,'Data Heavy'!$BC$6:$BK$13,I$1,FALSE),VLOOKUP($B492,'Data Heavy'!$BP$6:$BX$9,I$1,FALSE))))))*100</f>
        <v>10.369390000000001</v>
      </c>
      <c r="J492" s="63">
        <f>IFERROR(VLOOKUP($B492,'Data Heavy'!$A$6:$I$61,J$1,FALSE),IFERROR(VLOOKUP($B492,'Data Heavy'!$O$6:$W$33,J$1,FALSE),IFERROR(VLOOKUP($B492,'Data Heavy'!$AB$6:$AJ$181,J$1,FALSE),IFERROR(VLOOKUP($B492,'Data Heavy'!$AP$6:$AX$93,J$1,FALSE),IFERROR(VLOOKUP($B492,'Data Heavy'!$BC$6:$BK$13,J$1,FALSE),VLOOKUP($B492,'Data Heavy'!$BP$6:$BX$9,J$1,FALSE))))))*100</f>
        <v>16.313649999999999</v>
      </c>
      <c r="K492" s="63">
        <f t="shared" si="95"/>
        <v>2.9721299999999982</v>
      </c>
      <c r="L492" s="63">
        <f t="shared" si="96"/>
        <v>2.9721299999999999</v>
      </c>
      <c r="O492" s="63">
        <f>'Data Heavy'!AG234*100</f>
        <v>13.341520000000001</v>
      </c>
      <c r="P492" s="63">
        <f>'Data Heavy'!AH234*100</f>
        <v>1.5162100000000001</v>
      </c>
      <c r="Q492" s="63">
        <f>'Data Heavy'!AI234*100</f>
        <v>10.36974</v>
      </c>
      <c r="R492" s="63">
        <f>'Data Heavy'!AJ234*100</f>
        <v>16.313300000000002</v>
      </c>
      <c r="S492" s="63">
        <f t="shared" si="103"/>
        <v>2.9717800000000008</v>
      </c>
      <c r="T492" s="63">
        <f t="shared" si="104"/>
        <v>2.9717800000000008</v>
      </c>
      <c r="V492" s="70">
        <f t="shared" si="97"/>
        <v>0</v>
      </c>
      <c r="W492" s="70">
        <f t="shared" si="98"/>
        <v>1.7000000000000348E-4</v>
      </c>
      <c r="X492" s="70">
        <f t="shared" si="99"/>
        <v>-3.499999999991843E-4</v>
      </c>
      <c r="Y492" s="70">
        <f t="shared" si="100"/>
        <v>3.4999999999740794E-4</v>
      </c>
      <c r="Z492" s="70">
        <f t="shared" si="101"/>
        <v>3.4999999999740794E-4</v>
      </c>
      <c r="AA492" s="70">
        <f t="shared" si="102"/>
        <v>3.499999999991843E-4</v>
      </c>
    </row>
    <row r="493" spans="1:27">
      <c r="A493" s="15" t="str">
        <f t="shared" si="94"/>
        <v>HeavyD_2011-2015_45-64_Females_Wrexham</v>
      </c>
      <c r="B493" s="15" t="str">
        <f t="shared" si="105"/>
        <v>Wrexham_45-64_Females</v>
      </c>
      <c r="C493" s="15" t="s">
        <v>5</v>
      </c>
      <c r="D493" s="15" t="s">
        <v>50</v>
      </c>
      <c r="E493" s="15" t="s">
        <v>120</v>
      </c>
      <c r="F493" s="15" t="s">
        <v>40</v>
      </c>
      <c r="G493" s="63">
        <f>IFERROR(VLOOKUP($B493,'Data Heavy'!$A$6:$I$61,G$1,FALSE),IFERROR(VLOOKUP($B493,'Data Heavy'!$O$6:$W$33,G$1,FALSE),IFERROR(VLOOKUP($B493,'Data Heavy'!$AB$6:$AJ$181,G$1,FALSE),IFERROR(VLOOKUP($B493,'Data Heavy'!$AP$6:$AX$93,G$1,FALSE),IFERROR(VLOOKUP($B493,'Data Heavy'!$BC$6:$BK$13,G$1,FALSE),VLOOKUP($B493,'Data Heavy'!$BP$6:$BX$9,G$1,FALSE))))))*100</f>
        <v>9.5923400000000001</v>
      </c>
      <c r="H493" s="63">
        <f>IFERROR(VLOOKUP($B493,'Data Heavy'!$A$6:$I$61,H$1,FALSE),IFERROR(VLOOKUP($B493,'Data Heavy'!$O$6:$W$33,H$1,FALSE),IFERROR(VLOOKUP($B493,'Data Heavy'!$AB$6:$AJ$181,H$1,FALSE),IFERROR(VLOOKUP($B493,'Data Heavy'!$AP$6:$AX$93,H$1,FALSE),IFERROR(VLOOKUP($B493,'Data Heavy'!$BC$6:$BK$13,H$1,FALSE),VLOOKUP($B493,'Data Heavy'!$BP$6:$BX$9,H$1,FALSE))))))*100</f>
        <v>1.2095199999999999</v>
      </c>
      <c r="I493" s="63">
        <f>IFERROR(VLOOKUP($B493,'Data Heavy'!$A$6:$I$61,I$1,FALSE),IFERROR(VLOOKUP($B493,'Data Heavy'!$O$6:$W$33,I$1,FALSE),IFERROR(VLOOKUP($B493,'Data Heavy'!$AB$6:$AJ$181,I$1,FALSE),IFERROR(VLOOKUP($B493,'Data Heavy'!$AP$6:$AX$93,I$1,FALSE),IFERROR(VLOOKUP($B493,'Data Heavy'!$BC$6:$BK$13,I$1,FALSE),VLOOKUP($B493,'Data Heavy'!$BP$6:$BX$9,I$1,FALSE))))))*100</f>
        <v>7.2216600000000009</v>
      </c>
      <c r="J493" s="63">
        <f>IFERROR(VLOOKUP($B493,'Data Heavy'!$A$6:$I$61,J$1,FALSE),IFERROR(VLOOKUP($B493,'Data Heavy'!$O$6:$W$33,J$1,FALSE),IFERROR(VLOOKUP($B493,'Data Heavy'!$AB$6:$AJ$181,J$1,FALSE),IFERROR(VLOOKUP($B493,'Data Heavy'!$AP$6:$AX$93,J$1,FALSE),IFERROR(VLOOKUP($B493,'Data Heavy'!$BC$6:$BK$13,J$1,FALSE),VLOOKUP($B493,'Data Heavy'!$BP$6:$BX$9,J$1,FALSE))))))*100</f>
        <v>11.96302</v>
      </c>
      <c r="K493" s="63">
        <f t="shared" si="95"/>
        <v>2.3706800000000001</v>
      </c>
      <c r="L493" s="63">
        <f t="shared" si="96"/>
        <v>2.3706799999999992</v>
      </c>
      <c r="O493" s="63">
        <f>'Data Heavy'!AG235*100</f>
        <v>9.5923400000000001</v>
      </c>
      <c r="P493" s="63">
        <f>'Data Heavy'!AH235*100</f>
        <v>1.20939</v>
      </c>
      <c r="Q493" s="63">
        <f>'Data Heavy'!AI235*100</f>
        <v>7.22194</v>
      </c>
      <c r="R493" s="63">
        <f>'Data Heavy'!AJ235*100</f>
        <v>11.96274</v>
      </c>
      <c r="S493" s="63">
        <f t="shared" si="103"/>
        <v>2.3704000000000001</v>
      </c>
      <c r="T493" s="63">
        <f t="shared" si="104"/>
        <v>2.3704000000000001</v>
      </c>
      <c r="V493" s="70">
        <f t="shared" si="97"/>
        <v>0</v>
      </c>
      <c r="W493" s="70">
        <f t="shared" si="98"/>
        <v>1.2999999999996348E-4</v>
      </c>
      <c r="X493" s="70">
        <f t="shared" si="99"/>
        <v>-2.799999999991698E-4</v>
      </c>
      <c r="Y493" s="70">
        <f t="shared" si="100"/>
        <v>2.8000000000005798E-4</v>
      </c>
      <c r="Z493" s="70">
        <f t="shared" si="101"/>
        <v>2.8000000000005798E-4</v>
      </c>
      <c r="AA493" s="70">
        <f t="shared" si="102"/>
        <v>2.799999999991698E-4</v>
      </c>
    </row>
    <row r="494" spans="1:27">
      <c r="A494" s="15" t="str">
        <f t="shared" si="94"/>
        <v>HeavyD_2011-2015_65+_Females_Wrexham</v>
      </c>
      <c r="B494" s="15" t="str">
        <f t="shared" si="105"/>
        <v>Wrexham_65+_Females</v>
      </c>
      <c r="C494" s="15" t="s">
        <v>5</v>
      </c>
      <c r="D494" s="15" t="s">
        <v>43</v>
      </c>
      <c r="E494" s="15" t="s">
        <v>120</v>
      </c>
      <c r="F494" s="15" t="s">
        <v>40</v>
      </c>
      <c r="G494" s="63">
        <f>IFERROR(VLOOKUP($B494,'Data Heavy'!$A$6:$I$61,G$1,FALSE),IFERROR(VLOOKUP($B494,'Data Heavy'!$O$6:$W$33,G$1,FALSE),IFERROR(VLOOKUP($B494,'Data Heavy'!$AB$6:$AJ$181,G$1,FALSE),IFERROR(VLOOKUP($B494,'Data Heavy'!$AP$6:$AX$93,G$1,FALSE),IFERROR(VLOOKUP($B494,'Data Heavy'!$BC$6:$BK$13,G$1,FALSE),VLOOKUP($B494,'Data Heavy'!$BP$6:$BX$9,G$1,FALSE))))))*100</f>
        <v>2.1134900000000001</v>
      </c>
      <c r="H494" s="63">
        <f>IFERROR(VLOOKUP($B494,'Data Heavy'!$A$6:$I$61,H$1,FALSE),IFERROR(VLOOKUP($B494,'Data Heavy'!$O$6:$W$33,H$1,FALSE),IFERROR(VLOOKUP($B494,'Data Heavy'!$AB$6:$AJ$181,H$1,FALSE),IFERROR(VLOOKUP($B494,'Data Heavy'!$AP$6:$AX$93,H$1,FALSE),IFERROR(VLOOKUP($B494,'Data Heavy'!$BC$6:$BK$13,H$1,FALSE),VLOOKUP($B494,'Data Heavy'!$BP$6:$BX$9,H$1,FALSE))))))*100</f>
        <v>0.69949000000000006</v>
      </c>
      <c r="I494" s="63">
        <f>IFERROR(VLOOKUP($B494,'Data Heavy'!$A$6:$I$61,I$1,FALSE),IFERROR(VLOOKUP($B494,'Data Heavy'!$O$6:$W$33,I$1,FALSE),IFERROR(VLOOKUP($B494,'Data Heavy'!$AB$6:$AJ$181,I$1,FALSE),IFERROR(VLOOKUP($B494,'Data Heavy'!$AP$6:$AX$93,I$1,FALSE),IFERROR(VLOOKUP($B494,'Data Heavy'!$BC$6:$BK$13,I$1,FALSE),VLOOKUP($B494,'Data Heavy'!$BP$6:$BX$9,I$1,FALSE))))))*100</f>
        <v>0.74247999999999992</v>
      </c>
      <c r="J494" s="63">
        <f>IFERROR(VLOOKUP($B494,'Data Heavy'!$A$6:$I$61,J$1,FALSE),IFERROR(VLOOKUP($B494,'Data Heavy'!$O$6:$W$33,J$1,FALSE),IFERROR(VLOOKUP($B494,'Data Heavy'!$AB$6:$AJ$181,J$1,FALSE),IFERROR(VLOOKUP($B494,'Data Heavy'!$AP$6:$AX$93,J$1,FALSE),IFERROR(VLOOKUP($B494,'Data Heavy'!$BC$6:$BK$13,J$1,FALSE),VLOOKUP($B494,'Data Heavy'!$BP$6:$BX$9,J$1,FALSE))))))*100</f>
        <v>3.4845099999999998</v>
      </c>
      <c r="K494" s="63">
        <f t="shared" si="95"/>
        <v>1.3710199999999997</v>
      </c>
      <c r="L494" s="63">
        <f t="shared" si="96"/>
        <v>1.3710100000000001</v>
      </c>
      <c r="O494" s="63">
        <f>'Data Heavy'!AG236*100</f>
        <v>2.1134900000000001</v>
      </c>
      <c r="P494" s="63">
        <f>'Data Heavy'!AH236*100</f>
        <v>0.69942000000000004</v>
      </c>
      <c r="Q494" s="63">
        <f>'Data Heavy'!AI236*100</f>
        <v>0.74263999999999997</v>
      </c>
      <c r="R494" s="63">
        <f>'Data Heavy'!AJ236*100</f>
        <v>3.4843500000000001</v>
      </c>
      <c r="S494" s="63">
        <f t="shared" si="103"/>
        <v>1.37086</v>
      </c>
      <c r="T494" s="63">
        <f t="shared" si="104"/>
        <v>1.3708500000000001</v>
      </c>
      <c r="V494" s="70">
        <f t="shared" si="97"/>
        <v>0</v>
      </c>
      <c r="W494" s="70">
        <f t="shared" si="98"/>
        <v>7.0000000000014495E-5</v>
      </c>
      <c r="X494" s="70">
        <f t="shared" si="99"/>
        <v>-1.6000000000004899E-4</v>
      </c>
      <c r="Y494" s="70">
        <f t="shared" si="100"/>
        <v>1.5999999999971593E-4</v>
      </c>
      <c r="Z494" s="70">
        <f t="shared" si="101"/>
        <v>1.5999999999971593E-4</v>
      </c>
      <c r="AA494" s="70">
        <f t="shared" si="102"/>
        <v>1.5999999999993797E-4</v>
      </c>
    </row>
    <row r="495" spans="1:27">
      <c r="A495" s="15" t="str">
        <f t="shared" si="94"/>
        <v>HeavyD_2011-2015_16-24_Males_Powys</v>
      </c>
      <c r="B495" s="15" t="str">
        <f t="shared" si="105"/>
        <v>Powys_16-24_Males</v>
      </c>
      <c r="C495" s="15" t="s">
        <v>118</v>
      </c>
      <c r="D495" s="15" t="s">
        <v>48</v>
      </c>
      <c r="E495" s="15" t="s">
        <v>21</v>
      </c>
      <c r="F495" s="15" t="s">
        <v>40</v>
      </c>
      <c r="G495" s="63">
        <f>IFERROR(VLOOKUP($B495,'Data Heavy'!$A$6:$I$61,G$1,FALSE),IFERROR(VLOOKUP($B495,'Data Heavy'!$O$6:$W$33,G$1,FALSE),IFERROR(VLOOKUP($B495,'Data Heavy'!$AB$6:$AJ$181,G$1,FALSE),IFERROR(VLOOKUP($B495,'Data Heavy'!$AP$6:$AX$93,G$1,FALSE),IFERROR(VLOOKUP($B495,'Data Heavy'!$BC$6:$BK$13,G$1,FALSE),VLOOKUP($B495,'Data Heavy'!$BP$6:$BX$9,G$1,FALSE))))))*100</f>
        <v>17.972619999999999</v>
      </c>
      <c r="H495" s="63">
        <f>IFERROR(VLOOKUP($B495,'Data Heavy'!$A$6:$I$61,H$1,FALSE),IFERROR(VLOOKUP($B495,'Data Heavy'!$O$6:$W$33,H$1,FALSE),IFERROR(VLOOKUP($B495,'Data Heavy'!$AB$6:$AJ$181,H$1,FALSE),IFERROR(VLOOKUP($B495,'Data Heavy'!$AP$6:$AX$93,H$1,FALSE),IFERROR(VLOOKUP($B495,'Data Heavy'!$BC$6:$BK$13,H$1,FALSE),VLOOKUP($B495,'Data Heavy'!$BP$6:$BX$9,H$1,FALSE))))))*100</f>
        <v>3.2205900000000001</v>
      </c>
      <c r="I495" s="63">
        <f>IFERROR(VLOOKUP($B495,'Data Heavy'!$A$6:$I$61,I$1,FALSE),IFERROR(VLOOKUP($B495,'Data Heavy'!$O$6:$W$33,I$1,FALSE),IFERROR(VLOOKUP($B495,'Data Heavy'!$AB$6:$AJ$181,I$1,FALSE),IFERROR(VLOOKUP($B495,'Data Heavy'!$AP$6:$AX$93,I$1,FALSE),IFERROR(VLOOKUP($B495,'Data Heavy'!$BC$6:$BK$13,I$1,FALSE),VLOOKUP($B495,'Data Heavy'!$BP$6:$BX$9,I$1,FALSE))))))*100</f>
        <v>11.66019</v>
      </c>
      <c r="J495" s="63">
        <f>IFERROR(VLOOKUP($B495,'Data Heavy'!$A$6:$I$61,J$1,FALSE),IFERROR(VLOOKUP($B495,'Data Heavy'!$O$6:$W$33,J$1,FALSE),IFERROR(VLOOKUP($B495,'Data Heavy'!$AB$6:$AJ$181,J$1,FALSE),IFERROR(VLOOKUP($B495,'Data Heavy'!$AP$6:$AX$93,J$1,FALSE),IFERROR(VLOOKUP($B495,'Data Heavy'!$BC$6:$BK$13,J$1,FALSE),VLOOKUP($B495,'Data Heavy'!$BP$6:$BX$9,J$1,FALSE))))))*100</f>
        <v>24.285039999999999</v>
      </c>
      <c r="K495" s="63">
        <f t="shared" si="95"/>
        <v>6.3124199999999995</v>
      </c>
      <c r="L495" s="63">
        <f t="shared" si="96"/>
        <v>6.3124299999999991</v>
      </c>
      <c r="O495" s="63">
        <f>'Data Heavy'!AG237*100</f>
        <v>17.972619999999999</v>
      </c>
      <c r="P495" s="63">
        <f>'Data Heavy'!AH237*100</f>
        <v>3.2202899999999999</v>
      </c>
      <c r="Q495" s="63">
        <f>'Data Heavy'!AI237*100</f>
        <v>11.66085</v>
      </c>
      <c r="R495" s="63">
        <f>'Data Heavy'!AJ237*100</f>
        <v>24.284379999999999</v>
      </c>
      <c r="S495" s="63">
        <f t="shared" si="103"/>
        <v>6.3117599999999996</v>
      </c>
      <c r="T495" s="63">
        <f t="shared" si="104"/>
        <v>6.3117699999999992</v>
      </c>
      <c r="V495" s="70">
        <f t="shared" si="97"/>
        <v>0</v>
      </c>
      <c r="W495" s="70">
        <f t="shared" si="98"/>
        <v>3.00000000000189E-4</v>
      </c>
      <c r="X495" s="70">
        <f t="shared" si="99"/>
        <v>-6.599999999998829E-4</v>
      </c>
      <c r="Y495" s="70">
        <f t="shared" si="100"/>
        <v>6.599999999998829E-4</v>
      </c>
      <c r="Z495" s="70">
        <f t="shared" si="101"/>
        <v>6.599999999998829E-4</v>
      </c>
      <c r="AA495" s="70">
        <f t="shared" si="102"/>
        <v>6.599999999998829E-4</v>
      </c>
    </row>
    <row r="496" spans="1:27">
      <c r="A496" s="15" t="str">
        <f t="shared" si="94"/>
        <v>HeavyD_2011-2015_25-44_Males_Powys</v>
      </c>
      <c r="B496" s="15" t="str">
        <f t="shared" si="105"/>
        <v>Powys_25-44_Males</v>
      </c>
      <c r="C496" s="15" t="s">
        <v>118</v>
      </c>
      <c r="D496" s="15" t="s">
        <v>49</v>
      </c>
      <c r="E496" s="15" t="s">
        <v>21</v>
      </c>
      <c r="F496" s="15" t="s">
        <v>40</v>
      </c>
      <c r="G496" s="63">
        <f>IFERROR(VLOOKUP($B496,'Data Heavy'!$A$6:$I$61,G$1,FALSE),IFERROR(VLOOKUP($B496,'Data Heavy'!$O$6:$W$33,G$1,FALSE),IFERROR(VLOOKUP($B496,'Data Heavy'!$AB$6:$AJ$181,G$1,FALSE),IFERROR(VLOOKUP($B496,'Data Heavy'!$AP$6:$AX$93,G$1,FALSE),IFERROR(VLOOKUP($B496,'Data Heavy'!$BC$6:$BK$13,G$1,FALSE),VLOOKUP($B496,'Data Heavy'!$BP$6:$BX$9,G$1,FALSE))))))*100</f>
        <v>23.790990000000001</v>
      </c>
      <c r="H496" s="63">
        <f>IFERROR(VLOOKUP($B496,'Data Heavy'!$A$6:$I$61,H$1,FALSE),IFERROR(VLOOKUP($B496,'Data Heavy'!$O$6:$W$33,H$1,FALSE),IFERROR(VLOOKUP($B496,'Data Heavy'!$AB$6:$AJ$181,H$1,FALSE),IFERROR(VLOOKUP($B496,'Data Heavy'!$AP$6:$AX$93,H$1,FALSE),IFERROR(VLOOKUP($B496,'Data Heavy'!$BC$6:$BK$13,H$1,FALSE),VLOOKUP($B496,'Data Heavy'!$BP$6:$BX$9,H$1,FALSE))))))*100</f>
        <v>2.4141900000000001</v>
      </c>
      <c r="I496" s="63">
        <f>IFERROR(VLOOKUP($B496,'Data Heavy'!$A$6:$I$61,I$1,FALSE),IFERROR(VLOOKUP($B496,'Data Heavy'!$O$6:$W$33,I$1,FALSE),IFERROR(VLOOKUP($B496,'Data Heavy'!$AB$6:$AJ$181,I$1,FALSE),IFERROR(VLOOKUP($B496,'Data Heavy'!$AP$6:$AX$93,I$1,FALSE),IFERROR(VLOOKUP($B496,'Data Heavy'!$BC$6:$BK$13,I$1,FALSE),VLOOKUP($B496,'Data Heavy'!$BP$6:$BX$9,I$1,FALSE))))))*100</f>
        <v>19.05913</v>
      </c>
      <c r="J496" s="63">
        <f>IFERROR(VLOOKUP($B496,'Data Heavy'!$A$6:$I$61,J$1,FALSE),IFERROR(VLOOKUP($B496,'Data Heavy'!$O$6:$W$33,J$1,FALSE),IFERROR(VLOOKUP($B496,'Data Heavy'!$AB$6:$AJ$181,J$1,FALSE),IFERROR(VLOOKUP($B496,'Data Heavy'!$AP$6:$AX$93,J$1,FALSE),IFERROR(VLOOKUP($B496,'Data Heavy'!$BC$6:$BK$13,J$1,FALSE),VLOOKUP($B496,'Data Heavy'!$BP$6:$BX$9,J$1,FALSE))))))*100</f>
        <v>28.522860000000001</v>
      </c>
      <c r="K496" s="63">
        <f t="shared" si="95"/>
        <v>4.7318700000000007</v>
      </c>
      <c r="L496" s="63">
        <f t="shared" si="96"/>
        <v>4.7318600000000011</v>
      </c>
      <c r="O496" s="63">
        <f>'Data Heavy'!AG238*100</f>
        <v>23.790990000000001</v>
      </c>
      <c r="P496" s="63">
        <f>'Data Heavy'!AH238*100</f>
        <v>2.4139599999999999</v>
      </c>
      <c r="Q496" s="63">
        <f>'Data Heavy'!AI238*100</f>
        <v>19.059629999999999</v>
      </c>
      <c r="R496" s="63">
        <f>'Data Heavy'!AJ238*100</f>
        <v>28.522360000000003</v>
      </c>
      <c r="S496" s="63">
        <f t="shared" si="103"/>
        <v>4.7313700000000019</v>
      </c>
      <c r="T496" s="63">
        <f t="shared" si="104"/>
        <v>4.7313600000000022</v>
      </c>
      <c r="V496" s="70">
        <f t="shared" si="97"/>
        <v>0</v>
      </c>
      <c r="W496" s="70">
        <f t="shared" si="98"/>
        <v>2.3000000000017451E-4</v>
      </c>
      <c r="X496" s="70">
        <f t="shared" si="99"/>
        <v>-4.9999999999883471E-4</v>
      </c>
      <c r="Y496" s="70">
        <f t="shared" si="100"/>
        <v>4.9999999999883471E-4</v>
      </c>
      <c r="Z496" s="70">
        <f t="shared" si="101"/>
        <v>4.9999999999883471E-4</v>
      </c>
      <c r="AA496" s="70">
        <f t="shared" si="102"/>
        <v>4.9999999999883471E-4</v>
      </c>
    </row>
    <row r="497" spans="1:27">
      <c r="A497" s="15" t="str">
        <f t="shared" si="94"/>
        <v>HeavyD_2011-2015_45-64_Males_Powys</v>
      </c>
      <c r="B497" s="15" t="str">
        <f t="shared" si="105"/>
        <v>Powys_45-64_Males</v>
      </c>
      <c r="C497" s="15" t="s">
        <v>118</v>
      </c>
      <c r="D497" s="15" t="s">
        <v>50</v>
      </c>
      <c r="E497" s="15" t="s">
        <v>21</v>
      </c>
      <c r="F497" s="15" t="s">
        <v>40</v>
      </c>
      <c r="G497" s="63">
        <f>IFERROR(VLOOKUP($B497,'Data Heavy'!$A$6:$I$61,G$1,FALSE),IFERROR(VLOOKUP($B497,'Data Heavy'!$O$6:$W$33,G$1,FALSE),IFERROR(VLOOKUP($B497,'Data Heavy'!$AB$6:$AJ$181,G$1,FALSE),IFERROR(VLOOKUP($B497,'Data Heavy'!$AP$6:$AX$93,G$1,FALSE),IFERROR(VLOOKUP($B497,'Data Heavy'!$BC$6:$BK$13,G$1,FALSE),VLOOKUP($B497,'Data Heavy'!$BP$6:$BX$9,G$1,FALSE))))))*100</f>
        <v>13.539570000000001</v>
      </c>
      <c r="H497" s="63">
        <f>IFERROR(VLOOKUP($B497,'Data Heavy'!$A$6:$I$61,H$1,FALSE),IFERROR(VLOOKUP($B497,'Data Heavy'!$O$6:$W$33,H$1,FALSE),IFERROR(VLOOKUP($B497,'Data Heavy'!$AB$6:$AJ$181,H$1,FALSE),IFERROR(VLOOKUP($B497,'Data Heavy'!$AP$6:$AX$93,H$1,FALSE),IFERROR(VLOOKUP($B497,'Data Heavy'!$BC$6:$BK$13,H$1,FALSE),VLOOKUP($B497,'Data Heavy'!$BP$6:$BX$9,H$1,FALSE))))))*100</f>
        <v>1.42767</v>
      </c>
      <c r="I497" s="63">
        <f>IFERROR(VLOOKUP($B497,'Data Heavy'!$A$6:$I$61,I$1,FALSE),IFERROR(VLOOKUP($B497,'Data Heavy'!$O$6:$W$33,I$1,FALSE),IFERROR(VLOOKUP($B497,'Data Heavy'!$AB$6:$AJ$181,I$1,FALSE),IFERROR(VLOOKUP($B497,'Data Heavy'!$AP$6:$AX$93,I$1,FALSE),IFERROR(VLOOKUP($B497,'Data Heavy'!$BC$6:$BK$13,I$1,FALSE),VLOOKUP($B497,'Data Heavy'!$BP$6:$BX$9,I$1,FALSE))))))*100</f>
        <v>10.741299999999999</v>
      </c>
      <c r="J497" s="63">
        <f>IFERROR(VLOOKUP($B497,'Data Heavy'!$A$6:$I$61,J$1,FALSE),IFERROR(VLOOKUP($B497,'Data Heavy'!$O$6:$W$33,J$1,FALSE),IFERROR(VLOOKUP($B497,'Data Heavy'!$AB$6:$AJ$181,J$1,FALSE),IFERROR(VLOOKUP($B497,'Data Heavy'!$AP$6:$AX$93,J$1,FALSE),IFERROR(VLOOKUP($B497,'Data Heavy'!$BC$6:$BK$13,J$1,FALSE),VLOOKUP($B497,'Data Heavy'!$BP$6:$BX$9,J$1,FALSE))))))*100</f>
        <v>16.33784</v>
      </c>
      <c r="K497" s="63">
        <f t="shared" si="95"/>
        <v>2.7982699999999987</v>
      </c>
      <c r="L497" s="63">
        <f t="shared" si="96"/>
        <v>2.7982700000000023</v>
      </c>
      <c r="O497" s="63">
        <f>'Data Heavy'!AG239*100</f>
        <v>13.539570000000001</v>
      </c>
      <c r="P497" s="63">
        <f>'Data Heavy'!AH239*100</f>
        <v>1.42754</v>
      </c>
      <c r="Q497" s="63">
        <f>'Data Heavy'!AI239*100</f>
        <v>10.741589999999999</v>
      </c>
      <c r="R497" s="63">
        <f>'Data Heavy'!AJ239*100</f>
        <v>16.33755</v>
      </c>
      <c r="S497" s="63">
        <f t="shared" si="103"/>
        <v>2.797979999999999</v>
      </c>
      <c r="T497" s="63">
        <f t="shared" si="104"/>
        <v>2.7979800000000026</v>
      </c>
      <c r="V497" s="70">
        <f t="shared" si="97"/>
        <v>0</v>
      </c>
      <c r="W497" s="70">
        <f t="shared" si="98"/>
        <v>1.2999999999996348E-4</v>
      </c>
      <c r="X497" s="70">
        <f t="shared" si="99"/>
        <v>-2.899999999996794E-4</v>
      </c>
      <c r="Y497" s="70">
        <f t="shared" si="100"/>
        <v>2.899999999996794E-4</v>
      </c>
      <c r="Z497" s="70">
        <f t="shared" si="101"/>
        <v>2.899999999996794E-4</v>
      </c>
      <c r="AA497" s="70">
        <f t="shared" si="102"/>
        <v>2.899999999996794E-4</v>
      </c>
    </row>
    <row r="498" spans="1:27">
      <c r="A498" s="15" t="str">
        <f t="shared" si="94"/>
        <v>HeavyD_2011-2015_65+_Males_Powys</v>
      </c>
      <c r="B498" s="15" t="str">
        <f t="shared" si="105"/>
        <v>Powys_65+_Males</v>
      </c>
      <c r="C498" s="15" t="s">
        <v>118</v>
      </c>
      <c r="D498" s="15" t="s">
        <v>43</v>
      </c>
      <c r="E498" s="15" t="s">
        <v>21</v>
      </c>
      <c r="F498" s="15" t="s">
        <v>40</v>
      </c>
      <c r="G498" s="63">
        <f>IFERROR(VLOOKUP($B498,'Data Heavy'!$A$6:$I$61,G$1,FALSE),IFERROR(VLOOKUP($B498,'Data Heavy'!$O$6:$W$33,G$1,FALSE),IFERROR(VLOOKUP($B498,'Data Heavy'!$AB$6:$AJ$181,G$1,FALSE),IFERROR(VLOOKUP($B498,'Data Heavy'!$AP$6:$AX$93,G$1,FALSE),IFERROR(VLOOKUP($B498,'Data Heavy'!$BC$6:$BK$13,G$1,FALSE),VLOOKUP($B498,'Data Heavy'!$BP$6:$BX$9,G$1,FALSE))))))*100</f>
        <v>6.4362600000000008</v>
      </c>
      <c r="H498" s="63">
        <f>IFERROR(VLOOKUP($B498,'Data Heavy'!$A$6:$I$61,H$1,FALSE),IFERROR(VLOOKUP($B498,'Data Heavy'!$O$6:$W$33,H$1,FALSE),IFERROR(VLOOKUP($B498,'Data Heavy'!$AB$6:$AJ$181,H$1,FALSE),IFERROR(VLOOKUP($B498,'Data Heavy'!$AP$6:$AX$93,H$1,FALSE),IFERROR(VLOOKUP($B498,'Data Heavy'!$BC$6:$BK$13,H$1,FALSE),VLOOKUP($B498,'Data Heavy'!$BP$6:$BX$9,H$1,FALSE))))))*100</f>
        <v>1.1243300000000001</v>
      </c>
      <c r="I498" s="63">
        <f>IFERROR(VLOOKUP($B498,'Data Heavy'!$A$6:$I$61,I$1,FALSE),IFERROR(VLOOKUP($B498,'Data Heavy'!$O$6:$W$33,I$1,FALSE),IFERROR(VLOOKUP($B498,'Data Heavy'!$AB$6:$AJ$181,I$1,FALSE),IFERROR(VLOOKUP($B498,'Data Heavy'!$AP$6:$AX$93,I$1,FALSE),IFERROR(VLOOKUP($B498,'Data Heavy'!$BC$6:$BK$13,I$1,FALSE),VLOOKUP($B498,'Data Heavy'!$BP$6:$BX$9,I$1,FALSE))))))*100</f>
        <v>4.2325400000000002</v>
      </c>
      <c r="J498" s="63">
        <f>IFERROR(VLOOKUP($B498,'Data Heavy'!$A$6:$I$61,J$1,FALSE),IFERROR(VLOOKUP($B498,'Data Heavy'!$O$6:$W$33,J$1,FALSE),IFERROR(VLOOKUP($B498,'Data Heavy'!$AB$6:$AJ$181,J$1,FALSE),IFERROR(VLOOKUP($B498,'Data Heavy'!$AP$6:$AX$93,J$1,FALSE),IFERROR(VLOOKUP($B498,'Data Heavy'!$BC$6:$BK$13,J$1,FALSE),VLOOKUP($B498,'Data Heavy'!$BP$6:$BX$9,J$1,FALSE))))))*100</f>
        <v>8.6399900000000009</v>
      </c>
      <c r="K498" s="63">
        <f t="shared" si="95"/>
        <v>2.2037300000000002</v>
      </c>
      <c r="L498" s="63">
        <f t="shared" si="96"/>
        <v>2.2037200000000006</v>
      </c>
      <c r="O498" s="63">
        <f>'Data Heavy'!AG240*100</f>
        <v>6.4362600000000008</v>
      </c>
      <c r="P498" s="63">
        <f>'Data Heavy'!AH240*100</f>
        <v>1.1242300000000001</v>
      </c>
      <c r="Q498" s="63">
        <f>'Data Heavy'!AI240*100</f>
        <v>4.23278</v>
      </c>
      <c r="R498" s="63">
        <f>'Data Heavy'!AJ240*100</f>
        <v>8.6397499999999994</v>
      </c>
      <c r="S498" s="63">
        <f t="shared" si="103"/>
        <v>2.2034899999999986</v>
      </c>
      <c r="T498" s="63">
        <f t="shared" si="104"/>
        <v>2.2034800000000008</v>
      </c>
      <c r="V498" s="70">
        <f t="shared" si="97"/>
        <v>0</v>
      </c>
      <c r="W498" s="70">
        <f t="shared" si="98"/>
        <v>9.9999999999988987E-5</v>
      </c>
      <c r="X498" s="70">
        <f t="shared" si="99"/>
        <v>-2.3999999999979593E-4</v>
      </c>
      <c r="Y498" s="70">
        <f t="shared" si="100"/>
        <v>2.4000000000157229E-4</v>
      </c>
      <c r="Z498" s="70">
        <f t="shared" si="101"/>
        <v>2.4000000000157229E-4</v>
      </c>
      <c r="AA498" s="70">
        <f t="shared" si="102"/>
        <v>2.3999999999979593E-4</v>
      </c>
    </row>
    <row r="499" spans="1:27">
      <c r="A499" s="15" t="str">
        <f t="shared" si="94"/>
        <v>HeavyD_2011-2015_16-24_Females_Powys</v>
      </c>
      <c r="B499" s="15" t="str">
        <f t="shared" si="105"/>
        <v>Powys_16-24_Females</v>
      </c>
      <c r="C499" s="15" t="s">
        <v>118</v>
      </c>
      <c r="D499" s="15" t="s">
        <v>48</v>
      </c>
      <c r="E499" s="15" t="s">
        <v>120</v>
      </c>
      <c r="F499" s="15" t="s">
        <v>40</v>
      </c>
      <c r="G499" s="63">
        <f>IFERROR(VLOOKUP($B499,'Data Heavy'!$A$6:$I$61,G$1,FALSE),IFERROR(VLOOKUP($B499,'Data Heavy'!$O$6:$W$33,G$1,FALSE),IFERROR(VLOOKUP($B499,'Data Heavy'!$AB$6:$AJ$181,G$1,FALSE),IFERROR(VLOOKUP($B499,'Data Heavy'!$AP$6:$AX$93,G$1,FALSE),IFERROR(VLOOKUP($B499,'Data Heavy'!$BC$6:$BK$13,G$1,FALSE),VLOOKUP($B499,'Data Heavy'!$BP$6:$BX$9,G$1,FALSE))))))*100</f>
        <v>17.104020000000002</v>
      </c>
      <c r="H499" s="63">
        <f>IFERROR(VLOOKUP($B499,'Data Heavy'!$A$6:$I$61,H$1,FALSE),IFERROR(VLOOKUP($B499,'Data Heavy'!$O$6:$W$33,H$1,FALSE),IFERROR(VLOOKUP($B499,'Data Heavy'!$AB$6:$AJ$181,H$1,FALSE),IFERROR(VLOOKUP($B499,'Data Heavy'!$AP$6:$AX$93,H$1,FALSE),IFERROR(VLOOKUP($B499,'Data Heavy'!$BC$6:$BK$13,H$1,FALSE),VLOOKUP($B499,'Data Heavy'!$BP$6:$BX$9,H$1,FALSE))))))*100</f>
        <v>3.3444400000000001</v>
      </c>
      <c r="I499" s="63">
        <f>IFERROR(VLOOKUP($B499,'Data Heavy'!$A$6:$I$61,I$1,FALSE),IFERROR(VLOOKUP($B499,'Data Heavy'!$O$6:$W$33,I$1,FALSE),IFERROR(VLOOKUP($B499,'Data Heavy'!$AB$6:$AJ$181,I$1,FALSE),IFERROR(VLOOKUP($B499,'Data Heavy'!$AP$6:$AX$93,I$1,FALSE),IFERROR(VLOOKUP($B499,'Data Heavy'!$BC$6:$BK$13,I$1,FALSE),VLOOKUP($B499,'Data Heavy'!$BP$6:$BX$9,I$1,FALSE))))))*100</f>
        <v>10.548859999999999</v>
      </c>
      <c r="J499" s="63">
        <f>IFERROR(VLOOKUP($B499,'Data Heavy'!$A$6:$I$61,J$1,FALSE),IFERROR(VLOOKUP($B499,'Data Heavy'!$O$6:$W$33,J$1,FALSE),IFERROR(VLOOKUP($B499,'Data Heavy'!$AB$6:$AJ$181,J$1,FALSE),IFERROR(VLOOKUP($B499,'Data Heavy'!$AP$6:$AX$93,J$1,FALSE),IFERROR(VLOOKUP($B499,'Data Heavy'!$BC$6:$BK$13,J$1,FALSE),VLOOKUP($B499,'Data Heavy'!$BP$6:$BX$9,J$1,FALSE))))))*100</f>
        <v>23.659189999999999</v>
      </c>
      <c r="K499" s="63">
        <f t="shared" si="95"/>
        <v>6.5551699999999968</v>
      </c>
      <c r="L499" s="63">
        <f t="shared" si="96"/>
        <v>6.5551600000000025</v>
      </c>
      <c r="O499" s="63">
        <f>'Data Heavy'!AG241*100</f>
        <v>17.104020000000002</v>
      </c>
      <c r="P499" s="63">
        <f>'Data Heavy'!AH241*100</f>
        <v>3.3441199999999998</v>
      </c>
      <c r="Q499" s="63">
        <f>'Data Heavy'!AI241*100</f>
        <v>10.54955</v>
      </c>
      <c r="R499" s="63">
        <f>'Data Heavy'!AJ241*100</f>
        <v>23.6585</v>
      </c>
      <c r="S499" s="63">
        <f t="shared" si="103"/>
        <v>6.5544799999999981</v>
      </c>
      <c r="T499" s="63">
        <f t="shared" si="104"/>
        <v>6.554470000000002</v>
      </c>
      <c r="V499" s="70">
        <f t="shared" si="97"/>
        <v>0</v>
      </c>
      <c r="W499" s="70">
        <f t="shared" si="98"/>
        <v>3.2000000000032003E-4</v>
      </c>
      <c r="X499" s="70">
        <f t="shared" si="99"/>
        <v>-6.9000000000052353E-4</v>
      </c>
      <c r="Y499" s="70">
        <f t="shared" si="100"/>
        <v>6.8999999999874717E-4</v>
      </c>
      <c r="Z499" s="70">
        <f t="shared" si="101"/>
        <v>6.8999999999874717E-4</v>
      </c>
      <c r="AA499" s="70">
        <f t="shared" si="102"/>
        <v>6.9000000000052353E-4</v>
      </c>
    </row>
    <row r="500" spans="1:27">
      <c r="A500" s="15" t="str">
        <f t="shared" si="94"/>
        <v>HeavyD_2011-2015_25-44_Females_Powys</v>
      </c>
      <c r="B500" s="15" t="str">
        <f t="shared" si="105"/>
        <v>Powys_25-44_Females</v>
      </c>
      <c r="C500" s="15" t="s">
        <v>118</v>
      </c>
      <c r="D500" s="15" t="s">
        <v>49</v>
      </c>
      <c r="E500" s="15" t="s">
        <v>120</v>
      </c>
      <c r="F500" s="15" t="s">
        <v>40</v>
      </c>
      <c r="G500" s="63">
        <f>IFERROR(VLOOKUP($B500,'Data Heavy'!$A$6:$I$61,G$1,FALSE),IFERROR(VLOOKUP($B500,'Data Heavy'!$O$6:$W$33,G$1,FALSE),IFERROR(VLOOKUP($B500,'Data Heavy'!$AB$6:$AJ$181,G$1,FALSE),IFERROR(VLOOKUP($B500,'Data Heavy'!$AP$6:$AX$93,G$1,FALSE),IFERROR(VLOOKUP($B500,'Data Heavy'!$BC$6:$BK$13,G$1,FALSE),VLOOKUP($B500,'Data Heavy'!$BP$6:$BX$9,G$1,FALSE))))))*100</f>
        <v>15.18238</v>
      </c>
      <c r="H500" s="63">
        <f>IFERROR(VLOOKUP($B500,'Data Heavy'!$A$6:$I$61,H$1,FALSE),IFERROR(VLOOKUP($B500,'Data Heavy'!$O$6:$W$33,H$1,FALSE),IFERROR(VLOOKUP($B500,'Data Heavy'!$AB$6:$AJ$181,H$1,FALSE),IFERROR(VLOOKUP($B500,'Data Heavy'!$AP$6:$AX$93,H$1,FALSE),IFERROR(VLOOKUP($B500,'Data Heavy'!$BC$6:$BK$13,H$1,FALSE),VLOOKUP($B500,'Data Heavy'!$BP$6:$BX$9,H$1,FALSE))))))*100</f>
        <v>1.88175</v>
      </c>
      <c r="I500" s="63">
        <f>IFERROR(VLOOKUP($B500,'Data Heavy'!$A$6:$I$61,I$1,FALSE),IFERROR(VLOOKUP($B500,'Data Heavy'!$O$6:$W$33,I$1,FALSE),IFERROR(VLOOKUP($B500,'Data Heavy'!$AB$6:$AJ$181,I$1,FALSE),IFERROR(VLOOKUP($B500,'Data Heavy'!$AP$6:$AX$93,I$1,FALSE),IFERROR(VLOOKUP($B500,'Data Heavy'!$BC$6:$BK$13,I$1,FALSE),VLOOKUP($B500,'Data Heavy'!$BP$6:$BX$9,I$1,FALSE))))))*100</f>
        <v>11.494110000000001</v>
      </c>
      <c r="J500" s="63">
        <f>IFERROR(VLOOKUP($B500,'Data Heavy'!$A$6:$I$61,J$1,FALSE),IFERROR(VLOOKUP($B500,'Data Heavy'!$O$6:$W$33,J$1,FALSE),IFERROR(VLOOKUP($B500,'Data Heavy'!$AB$6:$AJ$181,J$1,FALSE),IFERROR(VLOOKUP($B500,'Data Heavy'!$AP$6:$AX$93,J$1,FALSE),IFERROR(VLOOKUP($B500,'Data Heavy'!$BC$6:$BK$13,J$1,FALSE),VLOOKUP($B500,'Data Heavy'!$BP$6:$BX$9,J$1,FALSE))))))*100</f>
        <v>18.870639999999998</v>
      </c>
      <c r="K500" s="63">
        <f t="shared" si="95"/>
        <v>3.6882599999999979</v>
      </c>
      <c r="L500" s="63">
        <f t="shared" si="96"/>
        <v>3.6882699999999993</v>
      </c>
      <c r="O500" s="63">
        <f>'Data Heavy'!AG242*100</f>
        <v>15.18238</v>
      </c>
      <c r="P500" s="63">
        <f>'Data Heavy'!AH242*100</f>
        <v>1.8815700000000002</v>
      </c>
      <c r="Q500" s="63">
        <f>'Data Heavy'!AI242*100</f>
        <v>11.4945</v>
      </c>
      <c r="R500" s="63">
        <f>'Data Heavy'!AJ242*100</f>
        <v>18.870249999999999</v>
      </c>
      <c r="S500" s="63">
        <f t="shared" si="103"/>
        <v>3.6878699999999984</v>
      </c>
      <c r="T500" s="63">
        <f t="shared" si="104"/>
        <v>3.6878799999999998</v>
      </c>
      <c r="V500" s="70">
        <f t="shared" si="97"/>
        <v>0</v>
      </c>
      <c r="W500" s="70">
        <f t="shared" si="98"/>
        <v>1.7999999999984695E-4</v>
      </c>
      <c r="X500" s="70">
        <f t="shared" si="99"/>
        <v>-3.8999999999944635E-4</v>
      </c>
      <c r="Y500" s="70">
        <f t="shared" si="100"/>
        <v>3.8999999999944635E-4</v>
      </c>
      <c r="Z500" s="70">
        <f t="shared" si="101"/>
        <v>3.8999999999944635E-4</v>
      </c>
      <c r="AA500" s="70">
        <f t="shared" si="102"/>
        <v>3.8999999999944635E-4</v>
      </c>
    </row>
    <row r="501" spans="1:27">
      <c r="A501" s="15" t="str">
        <f t="shared" si="94"/>
        <v>HeavyD_2011-2015_45-64_Females_Powys</v>
      </c>
      <c r="B501" s="15" t="str">
        <f t="shared" si="105"/>
        <v>Powys_45-64_Females</v>
      </c>
      <c r="C501" s="15" t="s">
        <v>118</v>
      </c>
      <c r="D501" s="15" t="s">
        <v>50</v>
      </c>
      <c r="E501" s="15" t="s">
        <v>120</v>
      </c>
      <c r="F501" s="15" t="s">
        <v>40</v>
      </c>
      <c r="G501" s="63">
        <f>IFERROR(VLOOKUP($B501,'Data Heavy'!$A$6:$I$61,G$1,FALSE),IFERROR(VLOOKUP($B501,'Data Heavy'!$O$6:$W$33,G$1,FALSE),IFERROR(VLOOKUP($B501,'Data Heavy'!$AB$6:$AJ$181,G$1,FALSE),IFERROR(VLOOKUP($B501,'Data Heavy'!$AP$6:$AX$93,G$1,FALSE),IFERROR(VLOOKUP($B501,'Data Heavy'!$BC$6:$BK$13,G$1,FALSE),VLOOKUP($B501,'Data Heavy'!$BP$6:$BX$9,G$1,FALSE))))))*100</f>
        <v>7.3870000000000005</v>
      </c>
      <c r="H501" s="63">
        <f>IFERROR(VLOOKUP($B501,'Data Heavy'!$A$6:$I$61,H$1,FALSE),IFERROR(VLOOKUP($B501,'Data Heavy'!$O$6:$W$33,H$1,FALSE),IFERROR(VLOOKUP($B501,'Data Heavy'!$AB$6:$AJ$181,H$1,FALSE),IFERROR(VLOOKUP($B501,'Data Heavy'!$AP$6:$AX$93,H$1,FALSE),IFERROR(VLOOKUP($B501,'Data Heavy'!$BC$6:$BK$13,H$1,FALSE),VLOOKUP($B501,'Data Heavy'!$BP$6:$BX$9,H$1,FALSE))))))*100</f>
        <v>1.0968899999999999</v>
      </c>
      <c r="I501" s="63">
        <f>IFERROR(VLOOKUP($B501,'Data Heavy'!$A$6:$I$61,I$1,FALSE),IFERROR(VLOOKUP($B501,'Data Heavy'!$O$6:$W$33,I$1,FALSE),IFERROR(VLOOKUP($B501,'Data Heavy'!$AB$6:$AJ$181,I$1,FALSE),IFERROR(VLOOKUP($B501,'Data Heavy'!$AP$6:$AX$93,I$1,FALSE),IFERROR(VLOOKUP($B501,'Data Heavy'!$BC$6:$BK$13,I$1,FALSE),VLOOKUP($B501,'Data Heavy'!$BP$6:$BX$9,I$1,FALSE))))))*100</f>
        <v>5.2370800000000006</v>
      </c>
      <c r="J501" s="63">
        <f>IFERROR(VLOOKUP($B501,'Data Heavy'!$A$6:$I$61,J$1,FALSE),IFERROR(VLOOKUP($B501,'Data Heavy'!$O$6:$W$33,J$1,FALSE),IFERROR(VLOOKUP($B501,'Data Heavy'!$AB$6:$AJ$181,J$1,FALSE),IFERROR(VLOOKUP($B501,'Data Heavy'!$AP$6:$AX$93,J$1,FALSE),IFERROR(VLOOKUP($B501,'Data Heavy'!$BC$6:$BK$13,J$1,FALSE),VLOOKUP($B501,'Data Heavy'!$BP$6:$BX$9,J$1,FALSE))))))*100</f>
        <v>9.5369200000000003</v>
      </c>
      <c r="K501" s="63">
        <f t="shared" si="95"/>
        <v>2.1499199999999998</v>
      </c>
      <c r="L501" s="63">
        <f t="shared" si="96"/>
        <v>2.1499199999999998</v>
      </c>
      <c r="O501" s="63">
        <f>'Data Heavy'!AG243*100</f>
        <v>7.3870000000000005</v>
      </c>
      <c r="P501" s="63">
        <f>'Data Heavy'!AH243*100</f>
        <v>1.0967799999999999</v>
      </c>
      <c r="Q501" s="63">
        <f>'Data Heavy'!AI243*100</f>
        <v>5.2373099999999999</v>
      </c>
      <c r="R501" s="63">
        <f>'Data Heavy'!AJ243*100</f>
        <v>9.5366999999999997</v>
      </c>
      <c r="S501" s="63">
        <f t="shared" si="103"/>
        <v>2.1496999999999993</v>
      </c>
      <c r="T501" s="63">
        <f t="shared" si="104"/>
        <v>2.1496900000000005</v>
      </c>
      <c r="V501" s="70">
        <f t="shared" si="97"/>
        <v>0</v>
      </c>
      <c r="W501" s="70">
        <f t="shared" si="98"/>
        <v>1.100000000000545E-4</v>
      </c>
      <c r="X501" s="70">
        <f t="shared" si="99"/>
        <v>-2.2999999999928633E-4</v>
      </c>
      <c r="Y501" s="70">
        <f t="shared" si="100"/>
        <v>2.2000000000055309E-4</v>
      </c>
      <c r="Z501" s="70">
        <f t="shared" si="101"/>
        <v>2.2000000000055309E-4</v>
      </c>
      <c r="AA501" s="70">
        <f t="shared" si="102"/>
        <v>2.2999999999928633E-4</v>
      </c>
    </row>
    <row r="502" spans="1:27">
      <c r="A502" s="15" t="str">
        <f t="shared" si="94"/>
        <v>HeavyD_2011-2015_65+_Females_Powys</v>
      </c>
      <c r="B502" s="15" t="str">
        <f t="shared" si="105"/>
        <v>Powys_65+_Females</v>
      </c>
      <c r="C502" s="15" t="s">
        <v>118</v>
      </c>
      <c r="D502" s="15" t="s">
        <v>43</v>
      </c>
      <c r="E502" s="15" t="s">
        <v>120</v>
      </c>
      <c r="F502" s="15" t="s">
        <v>40</v>
      </c>
      <c r="G502" s="63">
        <f>IFERROR(VLOOKUP($B502,'Data Heavy'!$A$6:$I$61,G$1,FALSE),IFERROR(VLOOKUP($B502,'Data Heavy'!$O$6:$W$33,G$1,FALSE),IFERROR(VLOOKUP($B502,'Data Heavy'!$AB$6:$AJ$181,G$1,FALSE),IFERROR(VLOOKUP($B502,'Data Heavy'!$AP$6:$AX$93,G$1,FALSE),IFERROR(VLOOKUP($B502,'Data Heavy'!$BC$6:$BK$13,G$1,FALSE),VLOOKUP($B502,'Data Heavy'!$BP$6:$BX$9,G$1,FALSE))))))*100</f>
        <v>2.0440499999999999</v>
      </c>
      <c r="H502" s="63">
        <f>IFERROR(VLOOKUP($B502,'Data Heavy'!$A$6:$I$61,H$1,FALSE),IFERROR(VLOOKUP($B502,'Data Heavy'!$O$6:$W$33,H$1,FALSE),IFERROR(VLOOKUP($B502,'Data Heavy'!$AB$6:$AJ$181,H$1,FALSE),IFERROR(VLOOKUP($B502,'Data Heavy'!$AP$6:$AX$93,H$1,FALSE),IFERROR(VLOOKUP($B502,'Data Heavy'!$BC$6:$BK$13,H$1,FALSE),VLOOKUP($B502,'Data Heavy'!$BP$6:$BX$9,H$1,FALSE))))))*100</f>
        <v>0.58926999999999996</v>
      </c>
      <c r="I502" s="63">
        <f>IFERROR(VLOOKUP($B502,'Data Heavy'!$A$6:$I$61,I$1,FALSE),IFERROR(VLOOKUP($B502,'Data Heavy'!$O$6:$W$33,I$1,FALSE),IFERROR(VLOOKUP($B502,'Data Heavy'!$AB$6:$AJ$181,I$1,FALSE),IFERROR(VLOOKUP($B502,'Data Heavy'!$AP$6:$AX$93,I$1,FALSE),IFERROR(VLOOKUP($B502,'Data Heavy'!$BC$6:$BK$13,I$1,FALSE),VLOOKUP($B502,'Data Heavy'!$BP$6:$BX$9,I$1,FALSE))))))*100</f>
        <v>0.88906999999999992</v>
      </c>
      <c r="J502" s="63">
        <f>IFERROR(VLOOKUP($B502,'Data Heavy'!$A$6:$I$61,J$1,FALSE),IFERROR(VLOOKUP($B502,'Data Heavy'!$O$6:$W$33,J$1,FALSE),IFERROR(VLOOKUP($B502,'Data Heavy'!$AB$6:$AJ$181,J$1,FALSE),IFERROR(VLOOKUP($B502,'Data Heavy'!$AP$6:$AX$93,J$1,FALSE),IFERROR(VLOOKUP($B502,'Data Heavy'!$BC$6:$BK$13,J$1,FALSE),VLOOKUP($B502,'Data Heavy'!$BP$6:$BX$9,J$1,FALSE))))))*100</f>
        <v>3.19903</v>
      </c>
      <c r="K502" s="63">
        <f t="shared" si="95"/>
        <v>1.1549800000000001</v>
      </c>
      <c r="L502" s="63">
        <f t="shared" si="96"/>
        <v>1.1549800000000001</v>
      </c>
      <c r="O502" s="63">
        <f>'Data Heavy'!AG244*100</f>
        <v>2.0440499999999999</v>
      </c>
      <c r="P502" s="63">
        <f>'Data Heavy'!AH244*100</f>
        <v>0.58921000000000001</v>
      </c>
      <c r="Q502" s="63">
        <f>'Data Heavy'!AI244*100</f>
        <v>0.88918999999999992</v>
      </c>
      <c r="R502" s="63">
        <f>'Data Heavy'!AJ244*100</f>
        <v>3.1989100000000001</v>
      </c>
      <c r="S502" s="63">
        <f t="shared" si="103"/>
        <v>1.1548600000000002</v>
      </c>
      <c r="T502" s="63">
        <f t="shared" si="104"/>
        <v>1.15486</v>
      </c>
      <c r="V502" s="70">
        <f t="shared" si="97"/>
        <v>0</v>
      </c>
      <c r="W502" s="70">
        <f t="shared" si="98"/>
        <v>5.9999999999948983E-5</v>
      </c>
      <c r="X502" s="70">
        <f t="shared" si="99"/>
        <v>-1.2000000000000899E-4</v>
      </c>
      <c r="Y502" s="70">
        <f t="shared" si="100"/>
        <v>1.1999999999989797E-4</v>
      </c>
      <c r="Z502" s="70">
        <f t="shared" si="101"/>
        <v>1.1999999999989797E-4</v>
      </c>
      <c r="AA502" s="70">
        <f t="shared" si="102"/>
        <v>1.2000000000012001E-4</v>
      </c>
    </row>
    <row r="503" spans="1:27">
      <c r="A503" s="15" t="str">
        <f t="shared" si="94"/>
        <v>HeavyD_2011-2015_16-24_Males_Ceredigion</v>
      </c>
      <c r="B503" s="15" t="str">
        <f t="shared" si="105"/>
        <v>Ceredigion_16-24_Males</v>
      </c>
      <c r="C503" s="15" t="s">
        <v>6</v>
      </c>
      <c r="D503" s="15" t="s">
        <v>48</v>
      </c>
      <c r="E503" s="15" t="s">
        <v>21</v>
      </c>
      <c r="F503" s="15" t="s">
        <v>40</v>
      </c>
      <c r="G503" s="63">
        <f>IFERROR(VLOOKUP($B503,'Data Heavy'!$A$6:$I$61,G$1,FALSE),IFERROR(VLOOKUP($B503,'Data Heavy'!$O$6:$W$33,G$1,FALSE),IFERROR(VLOOKUP($B503,'Data Heavy'!$AB$6:$AJ$181,G$1,FALSE),IFERROR(VLOOKUP($B503,'Data Heavy'!$AP$6:$AX$93,G$1,FALSE),IFERROR(VLOOKUP($B503,'Data Heavy'!$BC$6:$BK$13,G$1,FALSE),VLOOKUP($B503,'Data Heavy'!$BP$6:$BX$9,G$1,FALSE))))))*100</f>
        <v>28.512039999999999</v>
      </c>
      <c r="H503" s="63">
        <f>IFERROR(VLOOKUP($B503,'Data Heavy'!$A$6:$I$61,H$1,FALSE),IFERROR(VLOOKUP($B503,'Data Heavy'!$O$6:$W$33,H$1,FALSE),IFERROR(VLOOKUP($B503,'Data Heavy'!$AB$6:$AJ$181,H$1,FALSE),IFERROR(VLOOKUP($B503,'Data Heavy'!$AP$6:$AX$93,H$1,FALSE),IFERROR(VLOOKUP($B503,'Data Heavy'!$BC$6:$BK$13,H$1,FALSE),VLOOKUP($B503,'Data Heavy'!$BP$6:$BX$9,H$1,FALSE))))))*100</f>
        <v>3.3339800000000004</v>
      </c>
      <c r="I503" s="63">
        <f>IFERROR(VLOOKUP($B503,'Data Heavy'!$A$6:$I$61,I$1,FALSE),IFERROR(VLOOKUP($B503,'Data Heavy'!$O$6:$W$33,I$1,FALSE),IFERROR(VLOOKUP($B503,'Data Heavy'!$AB$6:$AJ$181,I$1,FALSE),IFERROR(VLOOKUP($B503,'Data Heavy'!$AP$6:$AX$93,I$1,FALSE),IFERROR(VLOOKUP($B503,'Data Heavy'!$BC$6:$BK$13,I$1,FALSE),VLOOKUP($B503,'Data Heavy'!$BP$6:$BX$9,I$1,FALSE))))))*100</f>
        <v>21.977370000000001</v>
      </c>
      <c r="J503" s="63">
        <f>IFERROR(VLOOKUP($B503,'Data Heavy'!$A$6:$I$61,J$1,FALSE),IFERROR(VLOOKUP($B503,'Data Heavy'!$O$6:$W$33,J$1,FALSE),IFERROR(VLOOKUP($B503,'Data Heavy'!$AB$6:$AJ$181,J$1,FALSE),IFERROR(VLOOKUP($B503,'Data Heavy'!$AP$6:$AX$93,J$1,FALSE),IFERROR(VLOOKUP($B503,'Data Heavy'!$BC$6:$BK$13,J$1,FALSE),VLOOKUP($B503,'Data Heavy'!$BP$6:$BX$9,J$1,FALSE))))))*100</f>
        <v>35.046699999999994</v>
      </c>
      <c r="K503" s="63">
        <f t="shared" si="95"/>
        <v>6.5346599999999953</v>
      </c>
      <c r="L503" s="63">
        <f t="shared" si="96"/>
        <v>6.5346699999999984</v>
      </c>
      <c r="O503" s="63">
        <f>'Data Heavy'!AG245*100</f>
        <v>28.512039999999999</v>
      </c>
      <c r="P503" s="63">
        <f>'Data Heavy'!AH245*100</f>
        <v>3.3336200000000002</v>
      </c>
      <c r="Q503" s="63">
        <f>'Data Heavy'!AI245*100</f>
        <v>21.978149999999999</v>
      </c>
      <c r="R503" s="63">
        <f>'Data Heavy'!AJ245*100</f>
        <v>35.045920000000002</v>
      </c>
      <c r="S503" s="63">
        <f t="shared" si="103"/>
        <v>6.5338800000000035</v>
      </c>
      <c r="T503" s="63">
        <f t="shared" si="104"/>
        <v>6.5338899999999995</v>
      </c>
      <c r="V503" s="70">
        <f t="shared" si="97"/>
        <v>0</v>
      </c>
      <c r="W503" s="70">
        <f t="shared" si="98"/>
        <v>3.6000000000013799E-4</v>
      </c>
      <c r="X503" s="70">
        <f t="shared" si="99"/>
        <v>-7.7999999999889269E-4</v>
      </c>
      <c r="Y503" s="70">
        <f t="shared" si="100"/>
        <v>7.7999999999178726E-4</v>
      </c>
      <c r="Z503" s="70">
        <f t="shared" si="101"/>
        <v>7.7999999999178726E-4</v>
      </c>
      <c r="AA503" s="70">
        <f t="shared" si="102"/>
        <v>7.7999999999889269E-4</v>
      </c>
    </row>
    <row r="504" spans="1:27">
      <c r="A504" s="15" t="str">
        <f t="shared" si="94"/>
        <v>HeavyD_2011-2015_25-44_Males_Ceredigion</v>
      </c>
      <c r="B504" s="15" t="str">
        <f t="shared" si="105"/>
        <v>Ceredigion_25-44_Males</v>
      </c>
      <c r="C504" s="15" t="s">
        <v>6</v>
      </c>
      <c r="D504" s="15" t="s">
        <v>49</v>
      </c>
      <c r="E504" s="15" t="s">
        <v>21</v>
      </c>
      <c r="F504" s="15" t="s">
        <v>40</v>
      </c>
      <c r="G504" s="63">
        <f>IFERROR(VLOOKUP($B504,'Data Heavy'!$A$6:$I$61,G$1,FALSE),IFERROR(VLOOKUP($B504,'Data Heavy'!$O$6:$W$33,G$1,FALSE),IFERROR(VLOOKUP($B504,'Data Heavy'!$AB$6:$AJ$181,G$1,FALSE),IFERROR(VLOOKUP($B504,'Data Heavy'!$AP$6:$AX$93,G$1,FALSE),IFERROR(VLOOKUP($B504,'Data Heavy'!$BC$6:$BK$13,G$1,FALSE),VLOOKUP($B504,'Data Heavy'!$BP$6:$BX$9,G$1,FALSE))))))*100</f>
        <v>22.032489999999999</v>
      </c>
      <c r="H504" s="63">
        <f>IFERROR(VLOOKUP($B504,'Data Heavy'!$A$6:$I$61,H$1,FALSE),IFERROR(VLOOKUP($B504,'Data Heavy'!$O$6:$W$33,H$1,FALSE),IFERROR(VLOOKUP($B504,'Data Heavy'!$AB$6:$AJ$181,H$1,FALSE),IFERROR(VLOOKUP($B504,'Data Heavy'!$AP$6:$AX$93,H$1,FALSE),IFERROR(VLOOKUP($B504,'Data Heavy'!$BC$6:$BK$13,H$1,FALSE),VLOOKUP($B504,'Data Heavy'!$BP$6:$BX$9,H$1,FALSE))))))*100</f>
        <v>2.52569</v>
      </c>
      <c r="I504" s="63">
        <f>IFERROR(VLOOKUP($B504,'Data Heavy'!$A$6:$I$61,I$1,FALSE),IFERROR(VLOOKUP($B504,'Data Heavy'!$O$6:$W$33,I$1,FALSE),IFERROR(VLOOKUP($B504,'Data Heavy'!$AB$6:$AJ$181,I$1,FALSE),IFERROR(VLOOKUP($B504,'Data Heavy'!$AP$6:$AX$93,I$1,FALSE),IFERROR(VLOOKUP($B504,'Data Heavy'!$BC$6:$BK$13,I$1,FALSE),VLOOKUP($B504,'Data Heavy'!$BP$6:$BX$9,I$1,FALSE))))))*100</f>
        <v>17.082079999999998</v>
      </c>
      <c r="J504" s="63">
        <f>IFERROR(VLOOKUP($B504,'Data Heavy'!$A$6:$I$61,J$1,FALSE),IFERROR(VLOOKUP($B504,'Data Heavy'!$O$6:$W$33,J$1,FALSE),IFERROR(VLOOKUP($B504,'Data Heavy'!$AB$6:$AJ$181,J$1,FALSE),IFERROR(VLOOKUP($B504,'Data Heavy'!$AP$6:$AX$93,J$1,FALSE),IFERROR(VLOOKUP($B504,'Data Heavy'!$BC$6:$BK$13,J$1,FALSE),VLOOKUP($B504,'Data Heavy'!$BP$6:$BX$9,J$1,FALSE))))))*100</f>
        <v>26.982889999999998</v>
      </c>
      <c r="K504" s="63">
        <f t="shared" si="95"/>
        <v>4.9503999999999984</v>
      </c>
      <c r="L504" s="63">
        <f t="shared" si="96"/>
        <v>4.9504100000000015</v>
      </c>
      <c r="O504" s="63">
        <f>'Data Heavy'!AG246*100</f>
        <v>22.032489999999999</v>
      </c>
      <c r="P504" s="63">
        <f>'Data Heavy'!AH246*100</f>
        <v>2.52542</v>
      </c>
      <c r="Q504" s="63">
        <f>'Data Heavy'!AI246*100</f>
        <v>17.08267</v>
      </c>
      <c r="R504" s="63">
        <f>'Data Heavy'!AJ246*100</f>
        <v>26.982309999999998</v>
      </c>
      <c r="S504" s="63">
        <f t="shared" si="103"/>
        <v>4.949819999999999</v>
      </c>
      <c r="T504" s="63">
        <f t="shared" si="104"/>
        <v>4.949819999999999</v>
      </c>
      <c r="V504" s="70">
        <f t="shared" si="97"/>
        <v>0</v>
      </c>
      <c r="W504" s="70">
        <f t="shared" si="98"/>
        <v>2.6999999999999247E-4</v>
      </c>
      <c r="X504" s="70">
        <f t="shared" si="99"/>
        <v>-5.9000000000253294E-4</v>
      </c>
      <c r="Y504" s="70">
        <f t="shared" si="100"/>
        <v>5.7999999999935881E-4</v>
      </c>
      <c r="Z504" s="70">
        <f t="shared" si="101"/>
        <v>5.7999999999935881E-4</v>
      </c>
      <c r="AA504" s="70">
        <f t="shared" si="102"/>
        <v>5.9000000000253294E-4</v>
      </c>
    </row>
    <row r="505" spans="1:27">
      <c r="A505" s="15" t="str">
        <f t="shared" si="94"/>
        <v>HeavyD_2011-2015_45-64_Males_Ceredigion</v>
      </c>
      <c r="B505" s="15" t="str">
        <f t="shared" si="105"/>
        <v>Ceredigion_45-64_Males</v>
      </c>
      <c r="C505" s="15" t="s">
        <v>6</v>
      </c>
      <c r="D505" s="15" t="s">
        <v>50</v>
      </c>
      <c r="E505" s="15" t="s">
        <v>21</v>
      </c>
      <c r="F505" s="15" t="s">
        <v>40</v>
      </c>
      <c r="G505" s="63">
        <f>IFERROR(VLOOKUP($B505,'Data Heavy'!$A$6:$I$61,G$1,FALSE),IFERROR(VLOOKUP($B505,'Data Heavy'!$O$6:$W$33,G$1,FALSE),IFERROR(VLOOKUP($B505,'Data Heavy'!$AB$6:$AJ$181,G$1,FALSE),IFERROR(VLOOKUP($B505,'Data Heavy'!$AP$6:$AX$93,G$1,FALSE),IFERROR(VLOOKUP($B505,'Data Heavy'!$BC$6:$BK$13,G$1,FALSE),VLOOKUP($B505,'Data Heavy'!$BP$6:$BX$9,G$1,FALSE))))))*100</f>
        <v>10.941700000000001</v>
      </c>
      <c r="H505" s="63">
        <f>IFERROR(VLOOKUP($B505,'Data Heavy'!$A$6:$I$61,H$1,FALSE),IFERROR(VLOOKUP($B505,'Data Heavy'!$O$6:$W$33,H$1,FALSE),IFERROR(VLOOKUP($B505,'Data Heavy'!$AB$6:$AJ$181,H$1,FALSE),IFERROR(VLOOKUP($B505,'Data Heavy'!$AP$6:$AX$93,H$1,FALSE),IFERROR(VLOOKUP($B505,'Data Heavy'!$BC$6:$BK$13,H$1,FALSE),VLOOKUP($B505,'Data Heavy'!$BP$6:$BX$9,H$1,FALSE))))))*100</f>
        <v>1.4518599999999999</v>
      </c>
      <c r="I505" s="63">
        <f>IFERROR(VLOOKUP($B505,'Data Heavy'!$A$6:$I$61,I$1,FALSE),IFERROR(VLOOKUP($B505,'Data Heavy'!$O$6:$W$33,I$1,FALSE),IFERROR(VLOOKUP($B505,'Data Heavy'!$AB$6:$AJ$181,I$1,FALSE),IFERROR(VLOOKUP($B505,'Data Heavy'!$AP$6:$AX$93,I$1,FALSE),IFERROR(VLOOKUP($B505,'Data Heavy'!$BC$6:$BK$13,I$1,FALSE),VLOOKUP($B505,'Data Heavy'!$BP$6:$BX$9,I$1,FALSE))))))*100</f>
        <v>8.0960199999999993</v>
      </c>
      <c r="J505" s="63">
        <f>IFERROR(VLOOKUP($B505,'Data Heavy'!$A$6:$I$61,J$1,FALSE),IFERROR(VLOOKUP($B505,'Data Heavy'!$O$6:$W$33,J$1,FALSE),IFERROR(VLOOKUP($B505,'Data Heavy'!$AB$6:$AJ$181,J$1,FALSE),IFERROR(VLOOKUP($B505,'Data Heavy'!$AP$6:$AX$93,J$1,FALSE),IFERROR(VLOOKUP($B505,'Data Heavy'!$BC$6:$BK$13,J$1,FALSE),VLOOKUP($B505,'Data Heavy'!$BP$6:$BX$9,J$1,FALSE))))))*100</f>
        <v>13.787379999999999</v>
      </c>
      <c r="K505" s="63">
        <f t="shared" si="95"/>
        <v>2.845679999999998</v>
      </c>
      <c r="L505" s="63">
        <f t="shared" si="96"/>
        <v>2.8456800000000015</v>
      </c>
      <c r="O505" s="63">
        <f>'Data Heavy'!AG247*100</f>
        <v>10.941700000000001</v>
      </c>
      <c r="P505" s="63">
        <f>'Data Heavy'!AH247*100</f>
        <v>1.4517100000000001</v>
      </c>
      <c r="Q505" s="63">
        <f>'Data Heavy'!AI247*100</f>
        <v>8.0963499999999993</v>
      </c>
      <c r="R505" s="63">
        <f>'Data Heavy'!AJ247*100</f>
        <v>13.787040000000001</v>
      </c>
      <c r="S505" s="63">
        <f t="shared" si="103"/>
        <v>2.8453400000000002</v>
      </c>
      <c r="T505" s="63">
        <f t="shared" si="104"/>
        <v>2.8453500000000016</v>
      </c>
      <c r="V505" s="70">
        <f t="shared" si="97"/>
        <v>0</v>
      </c>
      <c r="W505" s="70">
        <f t="shared" si="98"/>
        <v>1.4999999999987246E-4</v>
      </c>
      <c r="X505" s="70">
        <f t="shared" si="99"/>
        <v>-3.2999999999994145E-4</v>
      </c>
      <c r="Y505" s="70">
        <f t="shared" si="100"/>
        <v>3.3999999999778652E-4</v>
      </c>
      <c r="Z505" s="70">
        <f t="shared" si="101"/>
        <v>3.3999999999778652E-4</v>
      </c>
      <c r="AA505" s="70">
        <f t="shared" si="102"/>
        <v>3.2999999999994145E-4</v>
      </c>
    </row>
    <row r="506" spans="1:27">
      <c r="A506" s="15" t="str">
        <f t="shared" si="94"/>
        <v>HeavyD_2011-2015_65+_Males_Ceredigion</v>
      </c>
      <c r="B506" s="15" t="str">
        <f t="shared" si="105"/>
        <v>Ceredigion_65+_Males</v>
      </c>
      <c r="C506" s="15" t="s">
        <v>6</v>
      </c>
      <c r="D506" s="15" t="s">
        <v>43</v>
      </c>
      <c r="E506" s="15" t="s">
        <v>21</v>
      </c>
      <c r="F506" s="15" t="s">
        <v>40</v>
      </c>
      <c r="G506" s="63">
        <f>IFERROR(VLOOKUP($B506,'Data Heavy'!$A$6:$I$61,G$1,FALSE),IFERROR(VLOOKUP($B506,'Data Heavy'!$O$6:$W$33,G$1,FALSE),IFERROR(VLOOKUP($B506,'Data Heavy'!$AB$6:$AJ$181,G$1,FALSE),IFERROR(VLOOKUP($B506,'Data Heavy'!$AP$6:$AX$93,G$1,FALSE),IFERROR(VLOOKUP($B506,'Data Heavy'!$BC$6:$BK$13,G$1,FALSE),VLOOKUP($B506,'Data Heavy'!$BP$6:$BX$9,G$1,FALSE))))))*100</f>
        <v>3.3658399999999999</v>
      </c>
      <c r="H506" s="63">
        <f>IFERROR(VLOOKUP($B506,'Data Heavy'!$A$6:$I$61,H$1,FALSE),IFERROR(VLOOKUP($B506,'Data Heavy'!$O$6:$W$33,H$1,FALSE),IFERROR(VLOOKUP($B506,'Data Heavy'!$AB$6:$AJ$181,H$1,FALSE),IFERROR(VLOOKUP($B506,'Data Heavy'!$AP$6:$AX$93,H$1,FALSE),IFERROR(VLOOKUP($B506,'Data Heavy'!$BC$6:$BK$13,H$1,FALSE),VLOOKUP($B506,'Data Heavy'!$BP$6:$BX$9,H$1,FALSE))))))*100</f>
        <v>0.85859000000000008</v>
      </c>
      <c r="I506" s="63">
        <f>IFERROR(VLOOKUP($B506,'Data Heavy'!$A$6:$I$61,I$1,FALSE),IFERROR(VLOOKUP($B506,'Data Heavy'!$O$6:$W$33,I$1,FALSE),IFERROR(VLOOKUP($B506,'Data Heavy'!$AB$6:$AJ$181,I$1,FALSE),IFERROR(VLOOKUP($B506,'Data Heavy'!$AP$6:$AX$93,I$1,FALSE),IFERROR(VLOOKUP($B506,'Data Heavy'!$BC$6:$BK$13,I$1,FALSE),VLOOKUP($B506,'Data Heavy'!$BP$6:$BX$9,I$1,FALSE))))))*100</f>
        <v>1.6829799999999999</v>
      </c>
      <c r="J506" s="63">
        <f>IFERROR(VLOOKUP($B506,'Data Heavy'!$A$6:$I$61,J$1,FALSE),IFERROR(VLOOKUP($B506,'Data Heavy'!$O$6:$W$33,J$1,FALSE),IFERROR(VLOOKUP($B506,'Data Heavy'!$AB$6:$AJ$181,J$1,FALSE),IFERROR(VLOOKUP($B506,'Data Heavy'!$AP$6:$AX$93,J$1,FALSE),IFERROR(VLOOKUP($B506,'Data Heavy'!$BC$6:$BK$13,J$1,FALSE),VLOOKUP($B506,'Data Heavy'!$BP$6:$BX$9,J$1,FALSE))))))*100</f>
        <v>5.0486900000000006</v>
      </c>
      <c r="K506" s="63">
        <f t="shared" si="95"/>
        <v>1.6828500000000006</v>
      </c>
      <c r="L506" s="63">
        <f t="shared" si="96"/>
        <v>1.68286</v>
      </c>
      <c r="O506" s="63">
        <f>'Data Heavy'!AG248*100</f>
        <v>3.3658399999999999</v>
      </c>
      <c r="P506" s="63">
        <f>'Data Heavy'!AH248*100</f>
        <v>0.85850000000000004</v>
      </c>
      <c r="Q506" s="63">
        <f>'Data Heavy'!AI248*100</f>
        <v>1.6831800000000001</v>
      </c>
      <c r="R506" s="63">
        <f>'Data Heavy'!AJ248*100</f>
        <v>5.0484900000000001</v>
      </c>
      <c r="S506" s="63">
        <f t="shared" si="103"/>
        <v>1.6826500000000002</v>
      </c>
      <c r="T506" s="63">
        <f t="shared" si="104"/>
        <v>1.6826599999999998</v>
      </c>
      <c r="V506" s="70">
        <f t="shared" si="97"/>
        <v>0</v>
      </c>
      <c r="W506" s="70">
        <f t="shared" si="98"/>
        <v>9.0000000000034497E-5</v>
      </c>
      <c r="X506" s="70">
        <f t="shared" si="99"/>
        <v>-2.0000000000020002E-4</v>
      </c>
      <c r="Y506" s="70">
        <f t="shared" si="100"/>
        <v>2.0000000000042206E-4</v>
      </c>
      <c r="Z506" s="70">
        <f t="shared" si="101"/>
        <v>2.0000000000042206E-4</v>
      </c>
      <c r="AA506" s="70">
        <f t="shared" si="102"/>
        <v>2.0000000000020002E-4</v>
      </c>
    </row>
    <row r="507" spans="1:27">
      <c r="A507" s="15" t="str">
        <f t="shared" si="94"/>
        <v>HeavyD_2011-2015_16-24_Females_Ceredigion</v>
      </c>
      <c r="B507" s="15" t="str">
        <f t="shared" si="105"/>
        <v>Ceredigion_16-24_Females</v>
      </c>
      <c r="C507" s="15" t="s">
        <v>6</v>
      </c>
      <c r="D507" s="15" t="s">
        <v>48</v>
      </c>
      <c r="E507" s="15" t="s">
        <v>120</v>
      </c>
      <c r="F507" s="15" t="s">
        <v>40</v>
      </c>
      <c r="G507" s="63">
        <f>IFERROR(VLOOKUP($B507,'Data Heavy'!$A$6:$I$61,G$1,FALSE),IFERROR(VLOOKUP($B507,'Data Heavy'!$O$6:$W$33,G$1,FALSE),IFERROR(VLOOKUP($B507,'Data Heavy'!$AB$6:$AJ$181,G$1,FALSE),IFERROR(VLOOKUP($B507,'Data Heavy'!$AP$6:$AX$93,G$1,FALSE),IFERROR(VLOOKUP($B507,'Data Heavy'!$BC$6:$BK$13,G$1,FALSE),VLOOKUP($B507,'Data Heavy'!$BP$6:$BX$9,G$1,FALSE))))))*100</f>
        <v>28.90757</v>
      </c>
      <c r="H507" s="63">
        <f>IFERROR(VLOOKUP($B507,'Data Heavy'!$A$6:$I$61,H$1,FALSE),IFERROR(VLOOKUP($B507,'Data Heavy'!$O$6:$W$33,H$1,FALSE),IFERROR(VLOOKUP($B507,'Data Heavy'!$AB$6:$AJ$181,H$1,FALSE),IFERROR(VLOOKUP($B507,'Data Heavy'!$AP$6:$AX$93,H$1,FALSE),IFERROR(VLOOKUP($B507,'Data Heavy'!$BC$6:$BK$13,H$1,FALSE),VLOOKUP($B507,'Data Heavy'!$BP$6:$BX$9,H$1,FALSE))))))*100</f>
        <v>3.7695399999999997</v>
      </c>
      <c r="I507" s="63">
        <f>IFERROR(VLOOKUP($B507,'Data Heavy'!$A$6:$I$61,I$1,FALSE),IFERROR(VLOOKUP($B507,'Data Heavy'!$O$6:$W$33,I$1,FALSE),IFERROR(VLOOKUP($B507,'Data Heavy'!$AB$6:$AJ$181,I$1,FALSE),IFERROR(VLOOKUP($B507,'Data Heavy'!$AP$6:$AX$93,I$1,FALSE),IFERROR(VLOOKUP($B507,'Data Heavy'!$BC$6:$BK$13,I$1,FALSE),VLOOKUP($B507,'Data Heavy'!$BP$6:$BX$9,I$1,FALSE))))))*100</f>
        <v>21.519189999999998</v>
      </c>
      <c r="J507" s="63">
        <f>IFERROR(VLOOKUP($B507,'Data Heavy'!$A$6:$I$61,J$1,FALSE),IFERROR(VLOOKUP($B507,'Data Heavy'!$O$6:$W$33,J$1,FALSE),IFERROR(VLOOKUP($B507,'Data Heavy'!$AB$6:$AJ$181,J$1,FALSE),IFERROR(VLOOKUP($B507,'Data Heavy'!$AP$6:$AX$93,J$1,FALSE),IFERROR(VLOOKUP($B507,'Data Heavy'!$BC$6:$BK$13,J$1,FALSE),VLOOKUP($B507,'Data Heavy'!$BP$6:$BX$9,J$1,FALSE))))))*100</f>
        <v>36.295949999999998</v>
      </c>
      <c r="K507" s="63">
        <f t="shared" si="95"/>
        <v>7.3883799999999979</v>
      </c>
      <c r="L507" s="63">
        <f t="shared" si="96"/>
        <v>7.3883800000000015</v>
      </c>
      <c r="O507" s="63">
        <f>'Data Heavy'!AG249*100</f>
        <v>28.90757</v>
      </c>
      <c r="P507" s="63">
        <f>'Data Heavy'!AH249*100</f>
        <v>3.7691400000000002</v>
      </c>
      <c r="Q507" s="63">
        <f>'Data Heavy'!AI249*100</f>
        <v>21.520060000000001</v>
      </c>
      <c r="R507" s="63">
        <f>'Data Heavy'!AJ249*100</f>
        <v>36.295070000000003</v>
      </c>
      <c r="S507" s="63">
        <f t="shared" si="103"/>
        <v>7.3875000000000028</v>
      </c>
      <c r="T507" s="63">
        <f t="shared" si="104"/>
        <v>7.3875099999999989</v>
      </c>
      <c r="V507" s="70">
        <f t="shared" si="97"/>
        <v>0</v>
      </c>
      <c r="W507" s="70">
        <f t="shared" si="98"/>
        <v>3.9999999999951186E-4</v>
      </c>
      <c r="X507" s="70">
        <f t="shared" si="99"/>
        <v>-8.7000000000259092E-4</v>
      </c>
      <c r="Y507" s="70">
        <f t="shared" si="100"/>
        <v>8.7999999999510692E-4</v>
      </c>
      <c r="Z507" s="70">
        <f t="shared" si="101"/>
        <v>8.7999999999510692E-4</v>
      </c>
      <c r="AA507" s="70">
        <f t="shared" si="102"/>
        <v>8.7000000000259092E-4</v>
      </c>
    </row>
    <row r="508" spans="1:27">
      <c r="A508" s="15" t="str">
        <f t="shared" si="94"/>
        <v>HeavyD_2011-2015_25-44_Females_Ceredigion</v>
      </c>
      <c r="B508" s="15" t="str">
        <f t="shared" si="105"/>
        <v>Ceredigion_25-44_Females</v>
      </c>
      <c r="C508" s="15" t="s">
        <v>6</v>
      </c>
      <c r="D508" s="15" t="s">
        <v>49</v>
      </c>
      <c r="E508" s="15" t="s">
        <v>120</v>
      </c>
      <c r="F508" s="15" t="s">
        <v>40</v>
      </c>
      <c r="G508" s="63">
        <f>IFERROR(VLOOKUP($B508,'Data Heavy'!$A$6:$I$61,G$1,FALSE),IFERROR(VLOOKUP($B508,'Data Heavy'!$O$6:$W$33,G$1,FALSE),IFERROR(VLOOKUP($B508,'Data Heavy'!$AB$6:$AJ$181,G$1,FALSE),IFERROR(VLOOKUP($B508,'Data Heavy'!$AP$6:$AX$93,G$1,FALSE),IFERROR(VLOOKUP($B508,'Data Heavy'!$BC$6:$BK$13,G$1,FALSE),VLOOKUP($B508,'Data Heavy'!$BP$6:$BX$9,G$1,FALSE))))))*100</f>
        <v>14.588209999999998</v>
      </c>
      <c r="H508" s="63">
        <f>IFERROR(VLOOKUP($B508,'Data Heavy'!$A$6:$I$61,H$1,FALSE),IFERROR(VLOOKUP($B508,'Data Heavy'!$O$6:$W$33,H$1,FALSE),IFERROR(VLOOKUP($B508,'Data Heavy'!$AB$6:$AJ$181,H$1,FALSE),IFERROR(VLOOKUP($B508,'Data Heavy'!$AP$6:$AX$93,H$1,FALSE),IFERROR(VLOOKUP($B508,'Data Heavy'!$BC$6:$BK$13,H$1,FALSE),VLOOKUP($B508,'Data Heavy'!$BP$6:$BX$9,H$1,FALSE))))))*100</f>
        <v>1.849</v>
      </c>
      <c r="I508" s="63">
        <f>IFERROR(VLOOKUP($B508,'Data Heavy'!$A$6:$I$61,I$1,FALSE),IFERROR(VLOOKUP($B508,'Data Heavy'!$O$6:$W$33,I$1,FALSE),IFERROR(VLOOKUP($B508,'Data Heavy'!$AB$6:$AJ$181,I$1,FALSE),IFERROR(VLOOKUP($B508,'Data Heavy'!$AP$6:$AX$93,I$1,FALSE),IFERROR(VLOOKUP($B508,'Data Heavy'!$BC$6:$BK$13,I$1,FALSE),VLOOKUP($B508,'Data Heavy'!$BP$6:$BX$9,I$1,FALSE))))))*100</f>
        <v>10.964129999999999</v>
      </c>
      <c r="J508" s="63">
        <f>IFERROR(VLOOKUP($B508,'Data Heavy'!$A$6:$I$61,J$1,FALSE),IFERROR(VLOOKUP($B508,'Data Heavy'!$O$6:$W$33,J$1,FALSE),IFERROR(VLOOKUP($B508,'Data Heavy'!$AB$6:$AJ$181,J$1,FALSE),IFERROR(VLOOKUP($B508,'Data Heavy'!$AP$6:$AX$93,J$1,FALSE),IFERROR(VLOOKUP($B508,'Data Heavy'!$BC$6:$BK$13,J$1,FALSE),VLOOKUP($B508,'Data Heavy'!$BP$6:$BX$9,J$1,FALSE))))))*100</f>
        <v>18.212289999999999</v>
      </c>
      <c r="K508" s="63">
        <f t="shared" si="95"/>
        <v>3.6240800000000011</v>
      </c>
      <c r="L508" s="63">
        <f t="shared" si="96"/>
        <v>3.6240799999999993</v>
      </c>
      <c r="O508" s="63">
        <f>'Data Heavy'!AG250*100</f>
        <v>14.588209999999998</v>
      </c>
      <c r="P508" s="63">
        <f>'Data Heavy'!AH250*100</f>
        <v>1.8488</v>
      </c>
      <c r="Q508" s="63">
        <f>'Data Heavy'!AI250*100</f>
        <v>10.964559999999999</v>
      </c>
      <c r="R508" s="63">
        <f>'Data Heavy'!AJ250*100</f>
        <v>18.211849999999998</v>
      </c>
      <c r="S508" s="63">
        <f t="shared" si="103"/>
        <v>3.62364</v>
      </c>
      <c r="T508" s="63">
        <f t="shared" si="104"/>
        <v>3.6236499999999996</v>
      </c>
      <c r="V508" s="70">
        <f t="shared" si="97"/>
        <v>0</v>
      </c>
      <c r="W508" s="70">
        <f t="shared" si="98"/>
        <v>1.9999999999997797E-4</v>
      </c>
      <c r="X508" s="70">
        <f t="shared" si="99"/>
        <v>-4.2999999999970839E-4</v>
      </c>
      <c r="Y508" s="70">
        <f t="shared" si="100"/>
        <v>4.4000000000110617E-4</v>
      </c>
      <c r="Z508" s="70">
        <f t="shared" si="101"/>
        <v>4.4000000000110617E-4</v>
      </c>
      <c r="AA508" s="70">
        <f t="shared" si="102"/>
        <v>4.2999999999970839E-4</v>
      </c>
    </row>
    <row r="509" spans="1:27">
      <c r="A509" s="15" t="str">
        <f t="shared" si="94"/>
        <v>HeavyD_2011-2015_45-64_Females_Ceredigion</v>
      </c>
      <c r="B509" s="15" t="str">
        <f t="shared" si="105"/>
        <v>Ceredigion_45-64_Females</v>
      </c>
      <c r="C509" s="15" t="s">
        <v>6</v>
      </c>
      <c r="D509" s="15" t="s">
        <v>50</v>
      </c>
      <c r="E509" s="15" t="s">
        <v>120</v>
      </c>
      <c r="F509" s="15" t="s">
        <v>40</v>
      </c>
      <c r="G509" s="63">
        <f>IFERROR(VLOOKUP($B509,'Data Heavy'!$A$6:$I$61,G$1,FALSE),IFERROR(VLOOKUP($B509,'Data Heavy'!$O$6:$W$33,G$1,FALSE),IFERROR(VLOOKUP($B509,'Data Heavy'!$AB$6:$AJ$181,G$1,FALSE),IFERROR(VLOOKUP($B509,'Data Heavy'!$AP$6:$AX$93,G$1,FALSE),IFERROR(VLOOKUP($B509,'Data Heavy'!$BC$6:$BK$13,G$1,FALSE),VLOOKUP($B509,'Data Heavy'!$BP$6:$BX$9,G$1,FALSE))))))*100</f>
        <v>8.1137800000000002</v>
      </c>
      <c r="H509" s="63">
        <f>IFERROR(VLOOKUP($B509,'Data Heavy'!$A$6:$I$61,H$1,FALSE),IFERROR(VLOOKUP($B509,'Data Heavy'!$O$6:$W$33,H$1,FALSE),IFERROR(VLOOKUP($B509,'Data Heavy'!$AB$6:$AJ$181,H$1,FALSE),IFERROR(VLOOKUP($B509,'Data Heavy'!$AP$6:$AX$93,H$1,FALSE),IFERROR(VLOOKUP($B509,'Data Heavy'!$BC$6:$BK$13,H$1,FALSE),VLOOKUP($B509,'Data Heavy'!$BP$6:$BX$9,H$1,FALSE))))))*100</f>
        <v>1.1789700000000001</v>
      </c>
      <c r="I509" s="63">
        <f>IFERROR(VLOOKUP($B509,'Data Heavy'!$A$6:$I$61,I$1,FALSE),IFERROR(VLOOKUP($B509,'Data Heavy'!$O$6:$W$33,I$1,FALSE),IFERROR(VLOOKUP($B509,'Data Heavy'!$AB$6:$AJ$181,I$1,FALSE),IFERROR(VLOOKUP($B509,'Data Heavy'!$AP$6:$AX$93,I$1,FALSE),IFERROR(VLOOKUP($B509,'Data Heavy'!$BC$6:$BK$13,I$1,FALSE),VLOOKUP($B509,'Data Heavy'!$BP$6:$BX$9,I$1,FALSE))))))*100</f>
        <v>5.8029799999999998</v>
      </c>
      <c r="J509" s="63">
        <f>IFERROR(VLOOKUP($B509,'Data Heavy'!$A$6:$I$61,J$1,FALSE),IFERROR(VLOOKUP($B509,'Data Heavy'!$O$6:$W$33,J$1,FALSE),IFERROR(VLOOKUP($B509,'Data Heavy'!$AB$6:$AJ$181,J$1,FALSE),IFERROR(VLOOKUP($B509,'Data Heavy'!$AP$6:$AX$93,J$1,FALSE),IFERROR(VLOOKUP($B509,'Data Heavy'!$BC$6:$BK$13,J$1,FALSE),VLOOKUP($B509,'Data Heavy'!$BP$6:$BX$9,J$1,FALSE))))))*100</f>
        <v>10.424580000000001</v>
      </c>
      <c r="K509" s="63">
        <f t="shared" si="95"/>
        <v>2.3108000000000004</v>
      </c>
      <c r="L509" s="63">
        <f t="shared" si="96"/>
        <v>2.3108000000000004</v>
      </c>
      <c r="O509" s="63">
        <f>'Data Heavy'!AG251*100</f>
        <v>8.1137800000000002</v>
      </c>
      <c r="P509" s="63">
        <f>'Data Heavy'!AH251*100</f>
        <v>1.1788399999999999</v>
      </c>
      <c r="Q509" s="63">
        <f>'Data Heavy'!AI251*100</f>
        <v>5.8032599999999999</v>
      </c>
      <c r="R509" s="63">
        <f>'Data Heavy'!AJ251*100</f>
        <v>10.42431</v>
      </c>
      <c r="S509" s="63">
        <f t="shared" si="103"/>
        <v>2.31053</v>
      </c>
      <c r="T509" s="63">
        <f t="shared" si="104"/>
        <v>2.3105200000000004</v>
      </c>
      <c r="V509" s="70">
        <f t="shared" si="97"/>
        <v>0</v>
      </c>
      <c r="W509" s="70">
        <f t="shared" si="98"/>
        <v>1.3000000000018552E-4</v>
      </c>
      <c r="X509" s="70">
        <f t="shared" si="99"/>
        <v>-2.8000000000005798E-4</v>
      </c>
      <c r="Y509" s="70">
        <f t="shared" si="100"/>
        <v>2.7000000000043656E-4</v>
      </c>
      <c r="Z509" s="70">
        <f t="shared" si="101"/>
        <v>2.7000000000043656E-4</v>
      </c>
      <c r="AA509" s="70">
        <f t="shared" si="102"/>
        <v>2.8000000000005798E-4</v>
      </c>
    </row>
    <row r="510" spans="1:27">
      <c r="A510" s="15" t="str">
        <f t="shared" si="94"/>
        <v>HeavyD_2011-2015_65+_Females_Ceredigion</v>
      </c>
      <c r="B510" s="15" t="str">
        <f t="shared" si="105"/>
        <v>Ceredigion_65+_Females</v>
      </c>
      <c r="C510" s="15" t="s">
        <v>6</v>
      </c>
      <c r="D510" s="15" t="s">
        <v>43</v>
      </c>
      <c r="E510" s="15" t="s">
        <v>120</v>
      </c>
      <c r="F510" s="15" t="s">
        <v>40</v>
      </c>
      <c r="G510" s="63">
        <f>IFERROR(VLOOKUP($B510,'Data Heavy'!$A$6:$I$61,G$1,FALSE),IFERROR(VLOOKUP($B510,'Data Heavy'!$O$6:$W$33,G$1,FALSE),IFERROR(VLOOKUP($B510,'Data Heavy'!$AB$6:$AJ$181,G$1,FALSE),IFERROR(VLOOKUP($B510,'Data Heavy'!$AP$6:$AX$93,G$1,FALSE),IFERROR(VLOOKUP($B510,'Data Heavy'!$BC$6:$BK$13,G$1,FALSE),VLOOKUP($B510,'Data Heavy'!$BP$6:$BX$9,G$1,FALSE))))))*100</f>
        <v>1.9760500000000001</v>
      </c>
      <c r="H510" s="63">
        <f>IFERROR(VLOOKUP($B510,'Data Heavy'!$A$6:$I$61,H$1,FALSE),IFERROR(VLOOKUP($B510,'Data Heavy'!$O$6:$W$33,H$1,FALSE),IFERROR(VLOOKUP($B510,'Data Heavy'!$AB$6:$AJ$181,H$1,FALSE),IFERROR(VLOOKUP($B510,'Data Heavy'!$AP$6:$AX$93,H$1,FALSE),IFERROR(VLOOKUP($B510,'Data Heavy'!$BC$6:$BK$13,H$1,FALSE),VLOOKUP($B510,'Data Heavy'!$BP$6:$BX$9,H$1,FALSE))))))*100</f>
        <v>0.62131000000000003</v>
      </c>
      <c r="I510" s="63">
        <f>IFERROR(VLOOKUP($B510,'Data Heavy'!$A$6:$I$61,I$1,FALSE),IFERROR(VLOOKUP($B510,'Data Heavy'!$O$6:$W$33,I$1,FALSE),IFERROR(VLOOKUP($B510,'Data Heavy'!$AB$6:$AJ$181,I$1,FALSE),IFERROR(VLOOKUP($B510,'Data Heavy'!$AP$6:$AX$93,I$1,FALSE),IFERROR(VLOOKUP($B510,'Data Heavy'!$BC$6:$BK$13,I$1,FALSE),VLOOKUP($B510,'Data Heavy'!$BP$6:$BX$9,I$1,FALSE))))))*100</f>
        <v>0.75826000000000005</v>
      </c>
      <c r="J510" s="63">
        <f>IFERROR(VLOOKUP($B510,'Data Heavy'!$A$6:$I$61,J$1,FALSE),IFERROR(VLOOKUP($B510,'Data Heavy'!$O$6:$W$33,J$1,FALSE),IFERROR(VLOOKUP($B510,'Data Heavy'!$AB$6:$AJ$181,J$1,FALSE),IFERROR(VLOOKUP($B510,'Data Heavy'!$AP$6:$AX$93,J$1,FALSE),IFERROR(VLOOKUP($B510,'Data Heavy'!$BC$6:$BK$13,J$1,FALSE),VLOOKUP($B510,'Data Heavy'!$BP$6:$BX$9,J$1,FALSE))))))*100</f>
        <v>3.1938300000000002</v>
      </c>
      <c r="K510" s="63">
        <f t="shared" si="95"/>
        <v>1.2177800000000001</v>
      </c>
      <c r="L510" s="63">
        <f t="shared" si="96"/>
        <v>1.2177899999999999</v>
      </c>
      <c r="O510" s="63">
        <f>'Data Heavy'!AG252*100</f>
        <v>1.9760500000000001</v>
      </c>
      <c r="P510" s="63">
        <f>'Data Heavy'!AH252*100</f>
        <v>0.62124999999999997</v>
      </c>
      <c r="Q510" s="63">
        <f>'Data Heavy'!AI252*100</f>
        <v>0.75841000000000003</v>
      </c>
      <c r="R510" s="63">
        <f>'Data Heavy'!AJ252*100</f>
        <v>3.1936899999999997</v>
      </c>
      <c r="S510" s="63">
        <f t="shared" si="103"/>
        <v>1.2176399999999996</v>
      </c>
      <c r="T510" s="63">
        <f t="shared" si="104"/>
        <v>1.2176400000000001</v>
      </c>
      <c r="V510" s="70">
        <f t="shared" si="97"/>
        <v>0</v>
      </c>
      <c r="W510" s="70">
        <f t="shared" si="98"/>
        <v>6.0000000000060005E-5</v>
      </c>
      <c r="X510" s="70">
        <f t="shared" si="99"/>
        <v>-1.4999999999998348E-4</v>
      </c>
      <c r="Y510" s="70">
        <f t="shared" si="100"/>
        <v>1.4000000000047308E-4</v>
      </c>
      <c r="Z510" s="70">
        <f t="shared" si="101"/>
        <v>1.4000000000047308E-4</v>
      </c>
      <c r="AA510" s="70">
        <f t="shared" si="102"/>
        <v>1.4999999999987246E-4</v>
      </c>
    </row>
    <row r="511" spans="1:27">
      <c r="A511" s="15" t="str">
        <f t="shared" si="94"/>
        <v>HeavyD_2011-2015_16-24_Males_Pembrokeshire</v>
      </c>
      <c r="B511" s="15" t="str">
        <f t="shared" si="105"/>
        <v>Pembrokeshire_16-24_Males</v>
      </c>
      <c r="C511" s="15" t="s">
        <v>7</v>
      </c>
      <c r="D511" s="15" t="s">
        <v>48</v>
      </c>
      <c r="E511" s="15" t="s">
        <v>21</v>
      </c>
      <c r="F511" s="15" t="s">
        <v>40</v>
      </c>
      <c r="G511" s="63">
        <f>IFERROR(VLOOKUP($B511,'Data Heavy'!$A$6:$I$61,G$1,FALSE),IFERROR(VLOOKUP($B511,'Data Heavy'!$O$6:$W$33,G$1,FALSE),IFERROR(VLOOKUP($B511,'Data Heavy'!$AB$6:$AJ$181,G$1,FALSE),IFERROR(VLOOKUP($B511,'Data Heavy'!$AP$6:$AX$93,G$1,FALSE),IFERROR(VLOOKUP($B511,'Data Heavy'!$BC$6:$BK$13,G$1,FALSE),VLOOKUP($B511,'Data Heavy'!$BP$6:$BX$9,G$1,FALSE))))))*100</f>
        <v>13.923830000000001</v>
      </c>
      <c r="H511" s="63">
        <f>IFERROR(VLOOKUP($B511,'Data Heavy'!$A$6:$I$61,H$1,FALSE),IFERROR(VLOOKUP($B511,'Data Heavy'!$O$6:$W$33,H$1,FALSE),IFERROR(VLOOKUP($B511,'Data Heavy'!$AB$6:$AJ$181,H$1,FALSE),IFERROR(VLOOKUP($B511,'Data Heavy'!$AP$6:$AX$93,H$1,FALSE),IFERROR(VLOOKUP($B511,'Data Heavy'!$BC$6:$BK$13,H$1,FALSE),VLOOKUP($B511,'Data Heavy'!$BP$6:$BX$9,H$1,FALSE))))))*100</f>
        <v>3.26322</v>
      </c>
      <c r="I511" s="63">
        <f>IFERROR(VLOOKUP($B511,'Data Heavy'!$A$6:$I$61,I$1,FALSE),IFERROR(VLOOKUP($B511,'Data Heavy'!$O$6:$W$33,I$1,FALSE),IFERROR(VLOOKUP($B511,'Data Heavy'!$AB$6:$AJ$181,I$1,FALSE),IFERROR(VLOOKUP($B511,'Data Heavy'!$AP$6:$AX$93,I$1,FALSE),IFERROR(VLOOKUP($B511,'Data Heavy'!$BC$6:$BK$13,I$1,FALSE),VLOOKUP($B511,'Data Heavy'!$BP$6:$BX$9,I$1,FALSE))))))*100</f>
        <v>7.5278600000000004</v>
      </c>
      <c r="J511" s="63">
        <f>IFERROR(VLOOKUP($B511,'Data Heavy'!$A$6:$I$61,J$1,FALSE),IFERROR(VLOOKUP($B511,'Data Heavy'!$O$6:$W$33,J$1,FALSE),IFERROR(VLOOKUP($B511,'Data Heavy'!$AB$6:$AJ$181,J$1,FALSE),IFERROR(VLOOKUP($B511,'Data Heavy'!$AP$6:$AX$93,J$1,FALSE),IFERROR(VLOOKUP($B511,'Data Heavy'!$BC$6:$BK$13,J$1,FALSE),VLOOKUP($B511,'Data Heavy'!$BP$6:$BX$9,J$1,FALSE))))))*100</f>
        <v>20.319800000000001</v>
      </c>
      <c r="K511" s="63">
        <f t="shared" si="95"/>
        <v>6.3959700000000002</v>
      </c>
      <c r="L511" s="63">
        <f t="shared" si="96"/>
        <v>6.3959700000000002</v>
      </c>
      <c r="O511" s="63">
        <f>'Data Heavy'!AG253*100</f>
        <v>13.923830000000001</v>
      </c>
      <c r="P511" s="63">
        <f>'Data Heavy'!AH253*100</f>
        <v>3.2628300000000001</v>
      </c>
      <c r="Q511" s="63">
        <f>'Data Heavy'!AI253*100</f>
        <v>7.5286800000000005</v>
      </c>
      <c r="R511" s="63">
        <f>'Data Heavy'!AJ253*100</f>
        <v>20.31898</v>
      </c>
      <c r="S511" s="63">
        <f t="shared" si="103"/>
        <v>6.3951499999999992</v>
      </c>
      <c r="T511" s="63">
        <f t="shared" si="104"/>
        <v>6.3951500000000001</v>
      </c>
      <c r="V511" s="70">
        <f t="shared" si="97"/>
        <v>0</v>
      </c>
      <c r="W511" s="70">
        <f t="shared" si="98"/>
        <v>3.8999999999989043E-4</v>
      </c>
      <c r="X511" s="70">
        <f t="shared" si="99"/>
        <v>-8.2000000000004292E-4</v>
      </c>
      <c r="Y511" s="70">
        <f t="shared" si="100"/>
        <v>8.200000000009311E-4</v>
      </c>
      <c r="Z511" s="70">
        <f t="shared" si="101"/>
        <v>8.200000000009311E-4</v>
      </c>
      <c r="AA511" s="70">
        <f t="shared" si="102"/>
        <v>8.2000000000004292E-4</v>
      </c>
    </row>
    <row r="512" spans="1:27">
      <c r="A512" s="15" t="str">
        <f t="shared" si="94"/>
        <v>HeavyD_2011-2015_25-44_Males_Pembrokeshire</v>
      </c>
      <c r="B512" s="15" t="str">
        <f t="shared" si="105"/>
        <v>Pembrokeshire_25-44_Males</v>
      </c>
      <c r="C512" s="15" t="s">
        <v>7</v>
      </c>
      <c r="D512" s="15" t="s">
        <v>49</v>
      </c>
      <c r="E512" s="15" t="s">
        <v>21</v>
      </c>
      <c r="F512" s="15" t="s">
        <v>40</v>
      </c>
      <c r="G512" s="63">
        <f>IFERROR(VLOOKUP($B512,'Data Heavy'!$A$6:$I$61,G$1,FALSE),IFERROR(VLOOKUP($B512,'Data Heavy'!$O$6:$W$33,G$1,FALSE),IFERROR(VLOOKUP($B512,'Data Heavy'!$AB$6:$AJ$181,G$1,FALSE),IFERROR(VLOOKUP($B512,'Data Heavy'!$AP$6:$AX$93,G$1,FALSE),IFERROR(VLOOKUP($B512,'Data Heavy'!$BC$6:$BK$13,G$1,FALSE),VLOOKUP($B512,'Data Heavy'!$BP$6:$BX$9,G$1,FALSE))))))*100</f>
        <v>17.989630000000002</v>
      </c>
      <c r="H512" s="63">
        <f>IFERROR(VLOOKUP($B512,'Data Heavy'!$A$6:$I$61,H$1,FALSE),IFERROR(VLOOKUP($B512,'Data Heavy'!$O$6:$W$33,H$1,FALSE),IFERROR(VLOOKUP($B512,'Data Heavy'!$AB$6:$AJ$181,H$1,FALSE),IFERROR(VLOOKUP($B512,'Data Heavy'!$AP$6:$AX$93,H$1,FALSE),IFERROR(VLOOKUP($B512,'Data Heavy'!$BC$6:$BK$13,H$1,FALSE),VLOOKUP($B512,'Data Heavy'!$BP$6:$BX$9,H$1,FALSE))))))*100</f>
        <v>2.46631</v>
      </c>
      <c r="I512" s="63">
        <f>IFERROR(VLOOKUP($B512,'Data Heavy'!$A$6:$I$61,I$1,FALSE),IFERROR(VLOOKUP($B512,'Data Heavy'!$O$6:$W$33,I$1,FALSE),IFERROR(VLOOKUP($B512,'Data Heavy'!$AB$6:$AJ$181,I$1,FALSE),IFERROR(VLOOKUP($B512,'Data Heavy'!$AP$6:$AX$93,I$1,FALSE),IFERROR(VLOOKUP($B512,'Data Heavy'!$BC$6:$BK$13,I$1,FALSE),VLOOKUP($B512,'Data Heavy'!$BP$6:$BX$9,I$1,FALSE))))))*100</f>
        <v>13.155610000000001</v>
      </c>
      <c r="J512" s="63">
        <f>IFERROR(VLOOKUP($B512,'Data Heavy'!$A$6:$I$61,J$1,FALSE),IFERROR(VLOOKUP($B512,'Data Heavy'!$O$6:$W$33,J$1,FALSE),IFERROR(VLOOKUP($B512,'Data Heavy'!$AB$6:$AJ$181,J$1,FALSE),IFERROR(VLOOKUP($B512,'Data Heavy'!$AP$6:$AX$93,J$1,FALSE),IFERROR(VLOOKUP($B512,'Data Heavy'!$BC$6:$BK$13,J$1,FALSE),VLOOKUP($B512,'Data Heavy'!$BP$6:$BX$9,J$1,FALSE))))))*100</f>
        <v>22.82366</v>
      </c>
      <c r="K512" s="63">
        <f t="shared" si="95"/>
        <v>4.8340299999999985</v>
      </c>
      <c r="L512" s="63">
        <f t="shared" si="96"/>
        <v>4.8340200000000006</v>
      </c>
      <c r="O512" s="63">
        <f>'Data Heavy'!AG254*100</f>
        <v>17.989630000000002</v>
      </c>
      <c r="P512" s="63">
        <f>'Data Heavy'!AH254*100</f>
        <v>2.4660199999999999</v>
      </c>
      <c r="Q512" s="63">
        <f>'Data Heavy'!AI254*100</f>
        <v>13.156229999999999</v>
      </c>
      <c r="R512" s="63">
        <f>'Data Heavy'!AJ254*100</f>
        <v>22.823039999999999</v>
      </c>
      <c r="S512" s="63">
        <f t="shared" si="103"/>
        <v>4.8334099999999971</v>
      </c>
      <c r="T512" s="63">
        <f t="shared" si="104"/>
        <v>4.8334000000000028</v>
      </c>
      <c r="V512" s="70">
        <f t="shared" si="97"/>
        <v>0</v>
      </c>
      <c r="W512" s="70">
        <f t="shared" si="98"/>
        <v>2.9000000000012349E-4</v>
      </c>
      <c r="X512" s="70">
        <f t="shared" si="99"/>
        <v>-6.199999999978445E-4</v>
      </c>
      <c r="Y512" s="70">
        <f t="shared" si="100"/>
        <v>6.2000000000139721E-4</v>
      </c>
      <c r="Z512" s="70">
        <f t="shared" si="101"/>
        <v>6.2000000000139721E-4</v>
      </c>
      <c r="AA512" s="70">
        <f t="shared" si="102"/>
        <v>6.199999999978445E-4</v>
      </c>
    </row>
    <row r="513" spans="1:27">
      <c r="A513" s="15" t="str">
        <f t="shared" si="94"/>
        <v>HeavyD_2011-2015_45-64_Males_Pembrokeshire</v>
      </c>
      <c r="B513" s="15" t="str">
        <f t="shared" si="105"/>
        <v>Pembrokeshire_45-64_Males</v>
      </c>
      <c r="C513" s="15" t="s">
        <v>7</v>
      </c>
      <c r="D513" s="15" t="s">
        <v>50</v>
      </c>
      <c r="E513" s="15" t="s">
        <v>21</v>
      </c>
      <c r="F513" s="15" t="s">
        <v>40</v>
      </c>
      <c r="G513" s="63">
        <f>IFERROR(VLOOKUP($B513,'Data Heavy'!$A$6:$I$61,G$1,FALSE),IFERROR(VLOOKUP($B513,'Data Heavy'!$O$6:$W$33,G$1,FALSE),IFERROR(VLOOKUP($B513,'Data Heavy'!$AB$6:$AJ$181,G$1,FALSE),IFERROR(VLOOKUP($B513,'Data Heavy'!$AP$6:$AX$93,G$1,FALSE),IFERROR(VLOOKUP($B513,'Data Heavy'!$BC$6:$BK$13,G$1,FALSE),VLOOKUP($B513,'Data Heavy'!$BP$6:$BX$9,G$1,FALSE))))))*100</f>
        <v>12.12294</v>
      </c>
      <c r="H513" s="63">
        <f>IFERROR(VLOOKUP($B513,'Data Heavy'!$A$6:$I$61,H$1,FALSE),IFERROR(VLOOKUP($B513,'Data Heavy'!$O$6:$W$33,H$1,FALSE),IFERROR(VLOOKUP($B513,'Data Heavy'!$AB$6:$AJ$181,H$1,FALSE),IFERROR(VLOOKUP($B513,'Data Heavy'!$AP$6:$AX$93,H$1,FALSE),IFERROR(VLOOKUP($B513,'Data Heavy'!$BC$6:$BK$13,H$1,FALSE),VLOOKUP($B513,'Data Heavy'!$BP$6:$BX$9,H$1,FALSE))))))*100</f>
        <v>1.5848199999999999</v>
      </c>
      <c r="I513" s="63">
        <f>IFERROR(VLOOKUP($B513,'Data Heavy'!$A$6:$I$61,I$1,FALSE),IFERROR(VLOOKUP($B513,'Data Heavy'!$O$6:$W$33,I$1,FALSE),IFERROR(VLOOKUP($B513,'Data Heavy'!$AB$6:$AJ$181,I$1,FALSE),IFERROR(VLOOKUP($B513,'Data Heavy'!$AP$6:$AX$93,I$1,FALSE),IFERROR(VLOOKUP($B513,'Data Heavy'!$BC$6:$BK$13,I$1,FALSE),VLOOKUP($B513,'Data Heavy'!$BP$6:$BX$9,I$1,FALSE))))))*100</f>
        <v>9.0166699999999995</v>
      </c>
      <c r="J513" s="63">
        <f>IFERROR(VLOOKUP($B513,'Data Heavy'!$A$6:$I$61,J$1,FALSE),IFERROR(VLOOKUP($B513,'Data Heavy'!$O$6:$W$33,J$1,FALSE),IFERROR(VLOOKUP($B513,'Data Heavy'!$AB$6:$AJ$181,J$1,FALSE),IFERROR(VLOOKUP($B513,'Data Heavy'!$AP$6:$AX$93,J$1,FALSE),IFERROR(VLOOKUP($B513,'Data Heavy'!$BC$6:$BK$13,J$1,FALSE),VLOOKUP($B513,'Data Heavy'!$BP$6:$BX$9,J$1,FALSE))))))*100</f>
        <v>15.229210000000002</v>
      </c>
      <c r="K513" s="63">
        <f t="shared" si="95"/>
        <v>3.1062700000000021</v>
      </c>
      <c r="L513" s="63">
        <f t="shared" si="96"/>
        <v>3.1062700000000003</v>
      </c>
      <c r="O513" s="63">
        <f>'Data Heavy'!AG255*100</f>
        <v>12.12294</v>
      </c>
      <c r="P513" s="63">
        <f>'Data Heavy'!AH255*100</f>
        <v>1.58463</v>
      </c>
      <c r="Q513" s="63">
        <f>'Data Heavy'!AI255*100</f>
        <v>9.0170700000000004</v>
      </c>
      <c r="R513" s="63">
        <f>'Data Heavy'!AJ255*100</f>
        <v>15.228810000000001</v>
      </c>
      <c r="S513" s="63">
        <f t="shared" si="103"/>
        <v>3.1058700000000012</v>
      </c>
      <c r="T513" s="63">
        <f t="shared" si="104"/>
        <v>3.1058699999999995</v>
      </c>
      <c r="V513" s="70">
        <f t="shared" si="97"/>
        <v>0</v>
      </c>
      <c r="W513" s="70">
        <f t="shared" si="98"/>
        <v>1.8999999999991246E-4</v>
      </c>
      <c r="X513" s="70">
        <f t="shared" si="99"/>
        <v>-4.0000000000084412E-4</v>
      </c>
      <c r="Y513" s="70">
        <f t="shared" si="100"/>
        <v>4.0000000000084412E-4</v>
      </c>
      <c r="Z513" s="70">
        <f t="shared" si="101"/>
        <v>4.0000000000084412E-4</v>
      </c>
      <c r="AA513" s="70">
        <f t="shared" si="102"/>
        <v>4.0000000000084412E-4</v>
      </c>
    </row>
    <row r="514" spans="1:27">
      <c r="A514" s="15" t="str">
        <f t="shared" si="94"/>
        <v>HeavyD_2011-2015_65+_Males_Pembrokeshire</v>
      </c>
      <c r="B514" s="15" t="str">
        <f t="shared" si="105"/>
        <v>Pembrokeshire_65+_Males</v>
      </c>
      <c r="C514" s="15" t="s">
        <v>7</v>
      </c>
      <c r="D514" s="15" t="s">
        <v>43</v>
      </c>
      <c r="E514" s="15" t="s">
        <v>21</v>
      </c>
      <c r="F514" s="15" t="s">
        <v>40</v>
      </c>
      <c r="G514" s="63">
        <f>IFERROR(VLOOKUP($B514,'Data Heavy'!$A$6:$I$61,G$1,FALSE),IFERROR(VLOOKUP($B514,'Data Heavy'!$O$6:$W$33,G$1,FALSE),IFERROR(VLOOKUP($B514,'Data Heavy'!$AB$6:$AJ$181,G$1,FALSE),IFERROR(VLOOKUP($B514,'Data Heavy'!$AP$6:$AX$93,G$1,FALSE),IFERROR(VLOOKUP($B514,'Data Heavy'!$BC$6:$BK$13,G$1,FALSE),VLOOKUP($B514,'Data Heavy'!$BP$6:$BX$9,G$1,FALSE))))))*100</f>
        <v>4.6162400000000003</v>
      </c>
      <c r="H514" s="63">
        <f>IFERROR(VLOOKUP($B514,'Data Heavy'!$A$6:$I$61,H$1,FALSE),IFERROR(VLOOKUP($B514,'Data Heavy'!$O$6:$W$33,H$1,FALSE),IFERROR(VLOOKUP($B514,'Data Heavy'!$AB$6:$AJ$181,H$1,FALSE),IFERROR(VLOOKUP($B514,'Data Heavy'!$AP$6:$AX$93,H$1,FALSE),IFERROR(VLOOKUP($B514,'Data Heavy'!$BC$6:$BK$13,H$1,FALSE),VLOOKUP($B514,'Data Heavy'!$BP$6:$BX$9,H$1,FALSE))))))*100</f>
        <v>0.99012999999999995</v>
      </c>
      <c r="I514" s="63">
        <f>IFERROR(VLOOKUP($B514,'Data Heavy'!$A$6:$I$61,I$1,FALSE),IFERROR(VLOOKUP($B514,'Data Heavy'!$O$6:$W$33,I$1,FALSE),IFERROR(VLOOKUP($B514,'Data Heavy'!$AB$6:$AJ$181,I$1,FALSE),IFERROR(VLOOKUP($B514,'Data Heavy'!$AP$6:$AX$93,I$1,FALSE),IFERROR(VLOOKUP($B514,'Data Heavy'!$BC$6:$BK$13,I$1,FALSE),VLOOKUP($B514,'Data Heavy'!$BP$6:$BX$9,I$1,FALSE))))))*100</f>
        <v>2.6755599999999999</v>
      </c>
      <c r="J514" s="63">
        <f>IFERROR(VLOOKUP($B514,'Data Heavy'!$A$6:$I$61,J$1,FALSE),IFERROR(VLOOKUP($B514,'Data Heavy'!$O$6:$W$33,J$1,FALSE),IFERROR(VLOOKUP($B514,'Data Heavy'!$AB$6:$AJ$181,J$1,FALSE),IFERROR(VLOOKUP($B514,'Data Heavy'!$AP$6:$AX$93,J$1,FALSE),IFERROR(VLOOKUP($B514,'Data Heavy'!$BC$6:$BK$13,J$1,FALSE),VLOOKUP($B514,'Data Heavy'!$BP$6:$BX$9,J$1,FALSE))))))*100</f>
        <v>6.5569199999999999</v>
      </c>
      <c r="K514" s="63">
        <f t="shared" si="95"/>
        <v>1.9406799999999995</v>
      </c>
      <c r="L514" s="63">
        <f t="shared" si="96"/>
        <v>1.9406800000000004</v>
      </c>
      <c r="O514" s="63">
        <f>'Data Heavy'!AG256*100</f>
        <v>4.6162400000000003</v>
      </c>
      <c r="P514" s="63">
        <f>'Data Heavy'!AH256*100</f>
        <v>0.99002000000000001</v>
      </c>
      <c r="Q514" s="63">
        <f>'Data Heavy'!AI256*100</f>
        <v>2.6758099999999998</v>
      </c>
      <c r="R514" s="63">
        <f>'Data Heavy'!AJ256*100</f>
        <v>6.5566700000000004</v>
      </c>
      <c r="S514" s="63">
        <f t="shared" si="103"/>
        <v>1.9404300000000001</v>
      </c>
      <c r="T514" s="63">
        <f t="shared" si="104"/>
        <v>1.9404300000000005</v>
      </c>
      <c r="V514" s="70">
        <f t="shared" si="97"/>
        <v>0</v>
      </c>
      <c r="W514" s="70">
        <f t="shared" si="98"/>
        <v>1.0999999999994348E-4</v>
      </c>
      <c r="X514" s="70">
        <f t="shared" si="99"/>
        <v>-2.4999999999986144E-4</v>
      </c>
      <c r="Y514" s="70">
        <f t="shared" si="100"/>
        <v>2.4999999999941735E-4</v>
      </c>
      <c r="Z514" s="70">
        <f t="shared" si="101"/>
        <v>2.4999999999941735E-4</v>
      </c>
      <c r="AA514" s="70">
        <f t="shared" si="102"/>
        <v>2.4999999999986144E-4</v>
      </c>
    </row>
    <row r="515" spans="1:27">
      <c r="A515" s="15" t="str">
        <f t="shared" si="94"/>
        <v>HeavyD_2011-2015_16-24_Females_Pembrokeshire</v>
      </c>
      <c r="B515" s="15" t="str">
        <f t="shared" si="105"/>
        <v>Pembrokeshire_16-24_Females</v>
      </c>
      <c r="C515" s="15" t="s">
        <v>7</v>
      </c>
      <c r="D515" s="15" t="s">
        <v>48</v>
      </c>
      <c r="E515" s="15" t="s">
        <v>120</v>
      </c>
      <c r="F515" s="15" t="s">
        <v>40</v>
      </c>
      <c r="G515" s="63">
        <f>IFERROR(VLOOKUP($B515,'Data Heavy'!$A$6:$I$61,G$1,FALSE),IFERROR(VLOOKUP($B515,'Data Heavy'!$O$6:$W$33,G$1,FALSE),IFERROR(VLOOKUP($B515,'Data Heavy'!$AB$6:$AJ$181,G$1,FALSE),IFERROR(VLOOKUP($B515,'Data Heavy'!$AP$6:$AX$93,G$1,FALSE),IFERROR(VLOOKUP($B515,'Data Heavy'!$BC$6:$BK$13,G$1,FALSE),VLOOKUP($B515,'Data Heavy'!$BP$6:$BX$9,G$1,FALSE))))))*100</f>
        <v>15.368870000000001</v>
      </c>
      <c r="H515" s="63">
        <f>IFERROR(VLOOKUP($B515,'Data Heavy'!$A$6:$I$61,H$1,FALSE),IFERROR(VLOOKUP($B515,'Data Heavy'!$O$6:$W$33,H$1,FALSE),IFERROR(VLOOKUP($B515,'Data Heavy'!$AB$6:$AJ$181,H$1,FALSE),IFERROR(VLOOKUP($B515,'Data Heavy'!$AP$6:$AX$93,H$1,FALSE),IFERROR(VLOOKUP($B515,'Data Heavy'!$BC$6:$BK$13,H$1,FALSE),VLOOKUP($B515,'Data Heavy'!$BP$6:$BX$9,H$1,FALSE))))))*100</f>
        <v>3.4534299999999996</v>
      </c>
      <c r="I515" s="63">
        <f>IFERROR(VLOOKUP($B515,'Data Heavy'!$A$6:$I$61,I$1,FALSE),IFERROR(VLOOKUP($B515,'Data Heavy'!$O$6:$W$33,I$1,FALSE),IFERROR(VLOOKUP($B515,'Data Heavy'!$AB$6:$AJ$181,I$1,FALSE),IFERROR(VLOOKUP($B515,'Data Heavy'!$AP$6:$AX$93,I$1,FALSE),IFERROR(VLOOKUP($B515,'Data Heavy'!$BC$6:$BK$13,I$1,FALSE),VLOOKUP($B515,'Data Heavy'!$BP$6:$BX$9,I$1,FALSE))))))*100</f>
        <v>8.6000800000000002</v>
      </c>
      <c r="J515" s="63">
        <f>IFERROR(VLOOKUP($B515,'Data Heavy'!$A$6:$I$61,J$1,FALSE),IFERROR(VLOOKUP($B515,'Data Heavy'!$O$6:$W$33,J$1,FALSE),IFERROR(VLOOKUP($B515,'Data Heavy'!$AB$6:$AJ$181,J$1,FALSE),IFERROR(VLOOKUP($B515,'Data Heavy'!$AP$6:$AX$93,J$1,FALSE),IFERROR(VLOOKUP($B515,'Data Heavy'!$BC$6:$BK$13,J$1,FALSE),VLOOKUP($B515,'Data Heavy'!$BP$6:$BX$9,J$1,FALSE))))))*100</f>
        <v>22.13766</v>
      </c>
      <c r="K515" s="63">
        <f t="shared" si="95"/>
        <v>6.7687899999999992</v>
      </c>
      <c r="L515" s="63">
        <f t="shared" si="96"/>
        <v>6.768790000000001</v>
      </c>
      <c r="O515" s="63">
        <f>'Data Heavy'!AG257*100</f>
        <v>15.368870000000001</v>
      </c>
      <c r="P515" s="63">
        <f>'Data Heavy'!AH257*100</f>
        <v>3.4530199999999995</v>
      </c>
      <c r="Q515" s="63">
        <f>'Data Heavy'!AI257*100</f>
        <v>8.600950000000001</v>
      </c>
      <c r="R515" s="63">
        <f>'Data Heavy'!AJ257*100</f>
        <v>22.136790000000001</v>
      </c>
      <c r="S515" s="63">
        <f t="shared" si="103"/>
        <v>6.7679200000000002</v>
      </c>
      <c r="T515" s="63">
        <f t="shared" si="104"/>
        <v>6.7679200000000002</v>
      </c>
      <c r="V515" s="70">
        <f t="shared" si="97"/>
        <v>0</v>
      </c>
      <c r="W515" s="70">
        <f t="shared" si="98"/>
        <v>4.1000000000002146E-4</v>
      </c>
      <c r="X515" s="70">
        <f t="shared" si="99"/>
        <v>-8.7000000000081457E-4</v>
      </c>
      <c r="Y515" s="70">
        <f t="shared" si="100"/>
        <v>8.6999999999903821E-4</v>
      </c>
      <c r="Z515" s="70">
        <f t="shared" si="101"/>
        <v>8.6999999999903821E-4</v>
      </c>
      <c r="AA515" s="70">
        <f t="shared" si="102"/>
        <v>8.7000000000081457E-4</v>
      </c>
    </row>
    <row r="516" spans="1:27">
      <c r="A516" s="15" t="str">
        <f t="shared" ref="A516:A579" si="106">TRIM(F516&amp;"_2011-2015"&amp;"_"&amp;D516&amp;"_"&amp;E516&amp;"_"&amp;C516&amp;" "&amp;M516)</f>
        <v>HeavyD_2011-2015_25-44_Females_Pembrokeshire</v>
      </c>
      <c r="B516" s="15" t="str">
        <f t="shared" si="105"/>
        <v>Pembrokeshire_25-44_Females</v>
      </c>
      <c r="C516" s="15" t="s">
        <v>7</v>
      </c>
      <c r="D516" s="15" t="s">
        <v>49</v>
      </c>
      <c r="E516" s="15" t="s">
        <v>120</v>
      </c>
      <c r="F516" s="15" t="s">
        <v>40</v>
      </c>
      <c r="G516" s="63">
        <f>IFERROR(VLOOKUP($B516,'Data Heavy'!$A$6:$I$61,G$1,FALSE),IFERROR(VLOOKUP($B516,'Data Heavy'!$O$6:$W$33,G$1,FALSE),IFERROR(VLOOKUP($B516,'Data Heavy'!$AB$6:$AJ$181,G$1,FALSE),IFERROR(VLOOKUP($B516,'Data Heavy'!$AP$6:$AX$93,G$1,FALSE),IFERROR(VLOOKUP($B516,'Data Heavy'!$BC$6:$BK$13,G$1,FALSE),VLOOKUP($B516,'Data Heavy'!$BP$6:$BX$9,G$1,FALSE))))))*100</f>
        <v>12.448929999999999</v>
      </c>
      <c r="H516" s="63">
        <f>IFERROR(VLOOKUP($B516,'Data Heavy'!$A$6:$I$61,H$1,FALSE),IFERROR(VLOOKUP($B516,'Data Heavy'!$O$6:$W$33,H$1,FALSE),IFERROR(VLOOKUP($B516,'Data Heavy'!$AB$6:$AJ$181,H$1,FALSE),IFERROR(VLOOKUP($B516,'Data Heavy'!$AP$6:$AX$93,H$1,FALSE),IFERROR(VLOOKUP($B516,'Data Heavy'!$BC$6:$BK$13,H$1,FALSE),VLOOKUP($B516,'Data Heavy'!$BP$6:$BX$9,H$1,FALSE))))))*100</f>
        <v>1.9054600000000002</v>
      </c>
      <c r="I516" s="63">
        <f>IFERROR(VLOOKUP($B516,'Data Heavy'!$A$6:$I$61,I$1,FALSE),IFERROR(VLOOKUP($B516,'Data Heavy'!$O$6:$W$33,I$1,FALSE),IFERROR(VLOOKUP($B516,'Data Heavy'!$AB$6:$AJ$181,I$1,FALSE),IFERROR(VLOOKUP($B516,'Data Heavy'!$AP$6:$AX$93,I$1,FALSE),IFERROR(VLOOKUP($B516,'Data Heavy'!$BC$6:$BK$13,I$1,FALSE),VLOOKUP($B516,'Data Heavy'!$BP$6:$BX$9,I$1,FALSE))))))*100</f>
        <v>8.7141800000000007</v>
      </c>
      <c r="J516" s="63">
        <f>IFERROR(VLOOKUP($B516,'Data Heavy'!$A$6:$I$61,J$1,FALSE),IFERROR(VLOOKUP($B516,'Data Heavy'!$O$6:$W$33,J$1,FALSE),IFERROR(VLOOKUP($B516,'Data Heavy'!$AB$6:$AJ$181,J$1,FALSE),IFERROR(VLOOKUP($B516,'Data Heavy'!$AP$6:$AX$93,J$1,FALSE),IFERROR(VLOOKUP($B516,'Data Heavy'!$BC$6:$BK$13,J$1,FALSE),VLOOKUP($B516,'Data Heavy'!$BP$6:$BX$9,J$1,FALSE))))))*100</f>
        <v>16.183679999999999</v>
      </c>
      <c r="K516" s="63">
        <f t="shared" ref="K516:K579" si="107">J516-G516</f>
        <v>3.73475</v>
      </c>
      <c r="L516" s="63">
        <f t="shared" ref="L516:L579" si="108">G516-I516</f>
        <v>3.7347499999999982</v>
      </c>
      <c r="O516" s="63">
        <f>'Data Heavy'!AG258*100</f>
        <v>12.448929999999999</v>
      </c>
      <c r="P516" s="63">
        <f>'Data Heavy'!AH258*100</f>
        <v>1.90524</v>
      </c>
      <c r="Q516" s="63">
        <f>'Data Heavy'!AI258*100</f>
        <v>8.7146600000000003</v>
      </c>
      <c r="R516" s="63">
        <f>'Data Heavy'!AJ258*100</f>
        <v>16.183199999999999</v>
      </c>
      <c r="S516" s="63">
        <f t="shared" si="103"/>
        <v>3.7342700000000004</v>
      </c>
      <c r="T516" s="63">
        <f t="shared" si="104"/>
        <v>3.7342699999999986</v>
      </c>
      <c r="V516" s="70">
        <f t="shared" ref="V516:V579" si="109">G516-O516</f>
        <v>0</v>
      </c>
      <c r="W516" s="70">
        <f t="shared" ref="W516:W579" si="110">H516-P516</f>
        <v>2.20000000000109E-4</v>
      </c>
      <c r="X516" s="70">
        <f t="shared" ref="X516:X579" si="111">I516-Q516</f>
        <v>-4.7999999999959186E-4</v>
      </c>
      <c r="Y516" s="70">
        <f t="shared" ref="Y516:Y579" si="112">J516-R516</f>
        <v>4.7999999999959186E-4</v>
      </c>
      <c r="Z516" s="70">
        <f t="shared" ref="Z516:Z579" si="113">K516-S516</f>
        <v>4.7999999999959186E-4</v>
      </c>
      <c r="AA516" s="70">
        <f t="shared" ref="AA516:AA579" si="114">L516-T516</f>
        <v>4.7999999999959186E-4</v>
      </c>
    </row>
    <row r="517" spans="1:27">
      <c r="A517" s="15" t="str">
        <f t="shared" si="106"/>
        <v>HeavyD_2011-2015_45-64_Females_Pembrokeshire</v>
      </c>
      <c r="B517" s="15" t="str">
        <f t="shared" si="105"/>
        <v>Pembrokeshire_45-64_Females</v>
      </c>
      <c r="C517" s="15" t="s">
        <v>7</v>
      </c>
      <c r="D517" s="15" t="s">
        <v>50</v>
      </c>
      <c r="E517" s="15" t="s">
        <v>120</v>
      </c>
      <c r="F517" s="15" t="s">
        <v>40</v>
      </c>
      <c r="G517" s="63">
        <f>IFERROR(VLOOKUP($B517,'Data Heavy'!$A$6:$I$61,G$1,FALSE),IFERROR(VLOOKUP($B517,'Data Heavy'!$O$6:$W$33,G$1,FALSE),IFERROR(VLOOKUP($B517,'Data Heavy'!$AB$6:$AJ$181,G$1,FALSE),IFERROR(VLOOKUP($B517,'Data Heavy'!$AP$6:$AX$93,G$1,FALSE),IFERROR(VLOOKUP($B517,'Data Heavy'!$BC$6:$BK$13,G$1,FALSE),VLOOKUP($B517,'Data Heavy'!$BP$6:$BX$9,G$1,FALSE))))))*100</f>
        <v>8.35581</v>
      </c>
      <c r="H517" s="63">
        <f>IFERROR(VLOOKUP($B517,'Data Heavy'!$A$6:$I$61,H$1,FALSE),IFERROR(VLOOKUP($B517,'Data Heavy'!$O$6:$W$33,H$1,FALSE),IFERROR(VLOOKUP($B517,'Data Heavy'!$AB$6:$AJ$181,H$1,FALSE),IFERROR(VLOOKUP($B517,'Data Heavy'!$AP$6:$AX$93,H$1,FALSE),IFERROR(VLOOKUP($B517,'Data Heavy'!$BC$6:$BK$13,H$1,FALSE),VLOOKUP($B517,'Data Heavy'!$BP$6:$BX$9,H$1,FALSE))))))*100</f>
        <v>1.2315499999999999</v>
      </c>
      <c r="I517" s="63">
        <f>IFERROR(VLOOKUP($B517,'Data Heavy'!$A$6:$I$61,I$1,FALSE),IFERROR(VLOOKUP($B517,'Data Heavy'!$O$6:$W$33,I$1,FALSE),IFERROR(VLOOKUP($B517,'Data Heavy'!$AB$6:$AJ$181,I$1,FALSE),IFERROR(VLOOKUP($B517,'Data Heavy'!$AP$6:$AX$93,I$1,FALSE),IFERROR(VLOOKUP($B517,'Data Heavy'!$BC$6:$BK$13,I$1,FALSE),VLOOKUP($B517,'Data Heavy'!$BP$6:$BX$9,I$1,FALSE))))))*100</f>
        <v>5.9419500000000003</v>
      </c>
      <c r="J517" s="63">
        <f>IFERROR(VLOOKUP($B517,'Data Heavy'!$A$6:$I$61,J$1,FALSE),IFERROR(VLOOKUP($B517,'Data Heavy'!$O$6:$W$33,J$1,FALSE),IFERROR(VLOOKUP($B517,'Data Heavy'!$AB$6:$AJ$181,J$1,FALSE),IFERROR(VLOOKUP($B517,'Data Heavy'!$AP$6:$AX$93,J$1,FALSE),IFERROR(VLOOKUP($B517,'Data Heavy'!$BC$6:$BK$13,J$1,FALSE),VLOOKUP($B517,'Data Heavy'!$BP$6:$BX$9,J$1,FALSE))))))*100</f>
        <v>10.76966</v>
      </c>
      <c r="K517" s="63">
        <f t="shared" si="107"/>
        <v>2.4138500000000001</v>
      </c>
      <c r="L517" s="63">
        <f t="shared" si="108"/>
        <v>2.4138599999999997</v>
      </c>
      <c r="O517" s="63">
        <f>'Data Heavy'!AG259*100</f>
        <v>8.35581</v>
      </c>
      <c r="P517" s="63">
        <f>'Data Heavy'!AH259*100</f>
        <v>1.2314000000000001</v>
      </c>
      <c r="Q517" s="63">
        <f>'Data Heavy'!AI259*100</f>
        <v>5.9422700000000006</v>
      </c>
      <c r="R517" s="63">
        <f>'Data Heavy'!AJ259*100</f>
        <v>10.769349999999999</v>
      </c>
      <c r="S517" s="63">
        <f t="shared" si="103"/>
        <v>2.4135399999999994</v>
      </c>
      <c r="T517" s="63">
        <f t="shared" si="104"/>
        <v>2.4135399999999994</v>
      </c>
      <c r="V517" s="70">
        <f t="shared" si="109"/>
        <v>0</v>
      </c>
      <c r="W517" s="70">
        <f t="shared" si="110"/>
        <v>1.4999999999987246E-4</v>
      </c>
      <c r="X517" s="70">
        <f t="shared" si="111"/>
        <v>-3.2000000000032003E-4</v>
      </c>
      <c r="Y517" s="70">
        <f t="shared" si="112"/>
        <v>3.1000000000069861E-4</v>
      </c>
      <c r="Z517" s="70">
        <f t="shared" si="113"/>
        <v>3.1000000000069861E-4</v>
      </c>
      <c r="AA517" s="70">
        <f t="shared" si="114"/>
        <v>3.2000000000032003E-4</v>
      </c>
    </row>
    <row r="518" spans="1:27">
      <c r="A518" s="15" t="str">
        <f t="shared" si="106"/>
        <v>HeavyD_2011-2015_65+_Females_Pembrokeshire</v>
      </c>
      <c r="B518" s="15" t="str">
        <f t="shared" si="105"/>
        <v>Pembrokeshire_65+_Females</v>
      </c>
      <c r="C518" s="15" t="s">
        <v>7</v>
      </c>
      <c r="D518" s="15" t="s">
        <v>43</v>
      </c>
      <c r="E518" s="15" t="s">
        <v>120</v>
      </c>
      <c r="F518" s="15" t="s">
        <v>40</v>
      </c>
      <c r="G518" s="63">
        <f>IFERROR(VLOOKUP($B518,'Data Heavy'!$A$6:$I$61,G$1,FALSE),IFERROR(VLOOKUP($B518,'Data Heavy'!$O$6:$W$33,G$1,FALSE),IFERROR(VLOOKUP($B518,'Data Heavy'!$AB$6:$AJ$181,G$1,FALSE),IFERROR(VLOOKUP($B518,'Data Heavy'!$AP$6:$AX$93,G$1,FALSE),IFERROR(VLOOKUP($B518,'Data Heavy'!$BC$6:$BK$13,G$1,FALSE),VLOOKUP($B518,'Data Heavy'!$BP$6:$BX$9,G$1,FALSE))))))*100</f>
        <v>0.81279000000000001</v>
      </c>
      <c r="H518" s="63">
        <f>IFERROR(VLOOKUP($B518,'Data Heavy'!$A$6:$I$61,H$1,FALSE),IFERROR(VLOOKUP($B518,'Data Heavy'!$O$6:$W$33,H$1,FALSE),IFERROR(VLOOKUP($B518,'Data Heavy'!$AB$6:$AJ$181,H$1,FALSE),IFERROR(VLOOKUP($B518,'Data Heavy'!$AP$6:$AX$93,H$1,FALSE),IFERROR(VLOOKUP($B518,'Data Heavy'!$BC$6:$BK$13,H$1,FALSE),VLOOKUP($B518,'Data Heavy'!$BP$6:$BX$9,H$1,FALSE))))))*100</f>
        <v>0.41349999999999998</v>
      </c>
      <c r="I518" s="63">
        <f>IFERROR(VLOOKUP($B518,'Data Heavy'!$A$6:$I$61,I$1,FALSE),IFERROR(VLOOKUP($B518,'Data Heavy'!$O$6:$W$33,I$1,FALSE),IFERROR(VLOOKUP($B518,'Data Heavy'!$AB$6:$AJ$181,I$1,FALSE),IFERROR(VLOOKUP($B518,'Data Heavy'!$AP$6:$AX$93,I$1,FALSE),IFERROR(VLOOKUP($B518,'Data Heavy'!$BC$6:$BK$13,I$1,FALSE),VLOOKUP($B518,'Data Heavy'!$BP$6:$BX$9,I$1,FALSE))))))*100</f>
        <v>2.31E-3</v>
      </c>
      <c r="J518" s="63">
        <f>IFERROR(VLOOKUP($B518,'Data Heavy'!$A$6:$I$61,J$1,FALSE),IFERROR(VLOOKUP($B518,'Data Heavy'!$O$6:$W$33,J$1,FALSE),IFERROR(VLOOKUP($B518,'Data Heavy'!$AB$6:$AJ$181,J$1,FALSE),IFERROR(VLOOKUP($B518,'Data Heavy'!$AP$6:$AX$93,J$1,FALSE),IFERROR(VLOOKUP($B518,'Data Heavy'!$BC$6:$BK$13,J$1,FALSE),VLOOKUP($B518,'Data Heavy'!$BP$6:$BX$9,J$1,FALSE))))))*100</f>
        <v>1.6232599999999999</v>
      </c>
      <c r="K518" s="63">
        <f t="shared" si="107"/>
        <v>0.81046999999999991</v>
      </c>
      <c r="L518" s="63">
        <f t="shared" si="108"/>
        <v>0.81047999999999998</v>
      </c>
      <c r="O518" s="63">
        <f>'Data Heavy'!AG260*100</f>
        <v>0.81279000000000001</v>
      </c>
      <c r="P518" s="63">
        <f>'Data Heavy'!AH260*100</f>
        <v>0.41345000000000004</v>
      </c>
      <c r="Q518" s="63">
        <f>'Data Heavy'!AI260*100</f>
        <v>2.4199999999999998E-3</v>
      </c>
      <c r="R518" s="63">
        <f>'Data Heavy'!AJ260*100</f>
        <v>1.6231599999999999</v>
      </c>
      <c r="S518" s="63">
        <f t="shared" si="103"/>
        <v>0.81036999999999992</v>
      </c>
      <c r="T518" s="63">
        <f t="shared" si="104"/>
        <v>0.81037000000000003</v>
      </c>
      <c r="V518" s="70">
        <f t="shared" si="109"/>
        <v>0</v>
      </c>
      <c r="W518" s="70">
        <f t="shared" si="110"/>
        <v>4.9999999999938982E-5</v>
      </c>
      <c r="X518" s="70">
        <f t="shared" si="111"/>
        <v>-1.0999999999999985E-4</v>
      </c>
      <c r="Y518" s="70">
        <f t="shared" si="112"/>
        <v>9.9999999999988987E-5</v>
      </c>
      <c r="Z518" s="70">
        <f t="shared" si="113"/>
        <v>9.9999999999988987E-5</v>
      </c>
      <c r="AA518" s="70">
        <f t="shared" si="114"/>
        <v>1.0999999999994348E-4</v>
      </c>
    </row>
    <row r="519" spans="1:27">
      <c r="A519" s="15" t="str">
        <f t="shared" si="106"/>
        <v>HeavyD_2011-2015_16-24_Males_Carmarthenshire</v>
      </c>
      <c r="B519" s="15" t="str">
        <f t="shared" si="105"/>
        <v>Carmarthenshire_16-24_Males</v>
      </c>
      <c r="C519" s="15" t="s">
        <v>8</v>
      </c>
      <c r="D519" s="15" t="s">
        <v>48</v>
      </c>
      <c r="E519" s="15" t="s">
        <v>21</v>
      </c>
      <c r="F519" s="15" t="s">
        <v>40</v>
      </c>
      <c r="G519" s="63">
        <f>IFERROR(VLOOKUP($B519,'Data Heavy'!$A$6:$I$61,G$1,FALSE),IFERROR(VLOOKUP($B519,'Data Heavy'!$O$6:$W$33,G$1,FALSE),IFERROR(VLOOKUP($B519,'Data Heavy'!$AB$6:$AJ$181,G$1,FALSE),IFERROR(VLOOKUP($B519,'Data Heavy'!$AP$6:$AX$93,G$1,FALSE),IFERROR(VLOOKUP($B519,'Data Heavy'!$BC$6:$BK$13,G$1,FALSE),VLOOKUP($B519,'Data Heavy'!$BP$6:$BX$9,G$1,FALSE))))))*100</f>
        <v>21.070700000000002</v>
      </c>
      <c r="H519" s="63">
        <f>IFERROR(VLOOKUP($B519,'Data Heavy'!$A$6:$I$61,H$1,FALSE),IFERROR(VLOOKUP($B519,'Data Heavy'!$O$6:$W$33,H$1,FALSE),IFERROR(VLOOKUP($B519,'Data Heavy'!$AB$6:$AJ$181,H$1,FALSE),IFERROR(VLOOKUP($B519,'Data Heavy'!$AP$6:$AX$93,H$1,FALSE),IFERROR(VLOOKUP($B519,'Data Heavy'!$BC$6:$BK$13,H$1,FALSE),VLOOKUP($B519,'Data Heavy'!$BP$6:$BX$9,H$1,FALSE))))))*100</f>
        <v>3.6725800000000004</v>
      </c>
      <c r="I519" s="63">
        <f>IFERROR(VLOOKUP($B519,'Data Heavy'!$A$6:$I$61,I$1,FALSE),IFERROR(VLOOKUP($B519,'Data Heavy'!$O$6:$W$33,I$1,FALSE),IFERROR(VLOOKUP($B519,'Data Heavy'!$AB$6:$AJ$181,I$1,FALSE),IFERROR(VLOOKUP($B519,'Data Heavy'!$AP$6:$AX$93,I$1,FALSE),IFERROR(VLOOKUP($B519,'Data Heavy'!$BC$6:$BK$13,I$1,FALSE),VLOOKUP($B519,'Data Heavy'!$BP$6:$BX$9,I$1,FALSE))))))*100</f>
        <v>13.87237</v>
      </c>
      <c r="J519" s="63">
        <f>IFERROR(VLOOKUP($B519,'Data Heavy'!$A$6:$I$61,J$1,FALSE),IFERROR(VLOOKUP($B519,'Data Heavy'!$O$6:$W$33,J$1,FALSE),IFERROR(VLOOKUP($B519,'Data Heavy'!$AB$6:$AJ$181,J$1,FALSE),IFERROR(VLOOKUP($B519,'Data Heavy'!$AP$6:$AX$93,J$1,FALSE),IFERROR(VLOOKUP($B519,'Data Heavy'!$BC$6:$BK$13,J$1,FALSE),VLOOKUP($B519,'Data Heavy'!$BP$6:$BX$9,J$1,FALSE))))))*100</f>
        <v>28.269030000000001</v>
      </c>
      <c r="K519" s="63">
        <f t="shared" si="107"/>
        <v>7.1983299999999986</v>
      </c>
      <c r="L519" s="63">
        <f t="shared" si="108"/>
        <v>7.1983300000000021</v>
      </c>
      <c r="O519" s="63">
        <f>'Data Heavy'!AG261*100</f>
        <v>21.070700000000002</v>
      </c>
      <c r="P519" s="63">
        <f>'Data Heavy'!AH261*100</f>
        <v>3.6721900000000001</v>
      </c>
      <c r="Q519" s="63">
        <f>'Data Heavy'!AI261*100</f>
        <v>13.87321</v>
      </c>
      <c r="R519" s="63">
        <f>'Data Heavy'!AJ261*100</f>
        <v>28.268189999999997</v>
      </c>
      <c r="S519" s="63">
        <f t="shared" si="103"/>
        <v>7.1974899999999948</v>
      </c>
      <c r="T519" s="63">
        <f t="shared" si="104"/>
        <v>7.1974900000000019</v>
      </c>
      <c r="V519" s="70">
        <f t="shared" si="109"/>
        <v>0</v>
      </c>
      <c r="W519" s="70">
        <f t="shared" si="110"/>
        <v>3.9000000000033452E-4</v>
      </c>
      <c r="X519" s="70">
        <f t="shared" si="111"/>
        <v>-8.4000000000017394E-4</v>
      </c>
      <c r="Y519" s="70">
        <f t="shared" si="112"/>
        <v>8.4000000000372665E-4</v>
      </c>
      <c r="Z519" s="70">
        <f t="shared" si="113"/>
        <v>8.4000000000372665E-4</v>
      </c>
      <c r="AA519" s="70">
        <f t="shared" si="114"/>
        <v>8.4000000000017394E-4</v>
      </c>
    </row>
    <row r="520" spans="1:27">
      <c r="A520" s="15" t="str">
        <f t="shared" si="106"/>
        <v>HeavyD_2011-2015_25-44_Males_Carmarthenshire</v>
      </c>
      <c r="B520" s="15" t="str">
        <f t="shared" si="105"/>
        <v>Carmarthenshire_25-44_Males</v>
      </c>
      <c r="C520" s="15" t="s">
        <v>8</v>
      </c>
      <c r="D520" s="15" t="s">
        <v>49</v>
      </c>
      <c r="E520" s="15" t="s">
        <v>21</v>
      </c>
      <c r="F520" s="15" t="s">
        <v>40</v>
      </c>
      <c r="G520" s="63">
        <f>IFERROR(VLOOKUP($B520,'Data Heavy'!$A$6:$I$61,G$1,FALSE),IFERROR(VLOOKUP($B520,'Data Heavy'!$O$6:$W$33,G$1,FALSE),IFERROR(VLOOKUP($B520,'Data Heavy'!$AB$6:$AJ$181,G$1,FALSE),IFERROR(VLOOKUP($B520,'Data Heavy'!$AP$6:$AX$93,G$1,FALSE),IFERROR(VLOOKUP($B520,'Data Heavy'!$BC$6:$BK$13,G$1,FALSE),VLOOKUP($B520,'Data Heavy'!$BP$6:$BX$9,G$1,FALSE))))))*100</f>
        <v>21.093719999999998</v>
      </c>
      <c r="H520" s="63">
        <f>IFERROR(VLOOKUP($B520,'Data Heavy'!$A$6:$I$61,H$1,FALSE),IFERROR(VLOOKUP($B520,'Data Heavy'!$O$6:$W$33,H$1,FALSE),IFERROR(VLOOKUP($B520,'Data Heavy'!$AB$6:$AJ$181,H$1,FALSE),IFERROR(VLOOKUP($B520,'Data Heavy'!$AP$6:$AX$93,H$1,FALSE),IFERROR(VLOOKUP($B520,'Data Heavy'!$BC$6:$BK$13,H$1,FALSE),VLOOKUP($B520,'Data Heavy'!$BP$6:$BX$9,H$1,FALSE))))))*100</f>
        <v>2.2474600000000002</v>
      </c>
      <c r="I520" s="63">
        <f>IFERROR(VLOOKUP($B520,'Data Heavy'!$A$6:$I$61,I$1,FALSE),IFERROR(VLOOKUP($B520,'Data Heavy'!$O$6:$W$33,I$1,FALSE),IFERROR(VLOOKUP($B520,'Data Heavy'!$AB$6:$AJ$181,I$1,FALSE),IFERROR(VLOOKUP($B520,'Data Heavy'!$AP$6:$AX$93,I$1,FALSE),IFERROR(VLOOKUP($B520,'Data Heavy'!$BC$6:$BK$13,I$1,FALSE),VLOOKUP($B520,'Data Heavy'!$BP$6:$BX$9,I$1,FALSE))))))*100</f>
        <v>16.688649999999999</v>
      </c>
      <c r="J520" s="63">
        <f>IFERROR(VLOOKUP($B520,'Data Heavy'!$A$6:$I$61,J$1,FALSE),IFERROR(VLOOKUP($B520,'Data Heavy'!$O$6:$W$33,J$1,FALSE),IFERROR(VLOOKUP($B520,'Data Heavy'!$AB$6:$AJ$181,J$1,FALSE),IFERROR(VLOOKUP($B520,'Data Heavy'!$AP$6:$AX$93,J$1,FALSE),IFERROR(VLOOKUP($B520,'Data Heavy'!$BC$6:$BK$13,J$1,FALSE),VLOOKUP($B520,'Data Heavy'!$BP$6:$BX$9,J$1,FALSE))))))*100</f>
        <v>25.49879</v>
      </c>
      <c r="K520" s="63">
        <f t="shared" si="107"/>
        <v>4.405070000000002</v>
      </c>
      <c r="L520" s="63">
        <f t="shared" si="108"/>
        <v>4.4050699999999985</v>
      </c>
      <c r="O520" s="63">
        <f>'Data Heavy'!AG262*100</f>
        <v>21.093719999999998</v>
      </c>
      <c r="P520" s="63">
        <f>'Data Heavy'!AH262*100</f>
        <v>2.24722</v>
      </c>
      <c r="Q520" s="63">
        <f>'Data Heavy'!AI262*100</f>
        <v>16.689160000000001</v>
      </c>
      <c r="R520" s="63">
        <f>'Data Heavy'!AJ262*100</f>
        <v>25.498280000000001</v>
      </c>
      <c r="S520" s="63">
        <f t="shared" si="103"/>
        <v>4.4045600000000036</v>
      </c>
      <c r="T520" s="63">
        <f t="shared" si="104"/>
        <v>4.4045599999999965</v>
      </c>
      <c r="V520" s="70">
        <f t="shared" si="109"/>
        <v>0</v>
      </c>
      <c r="W520" s="70">
        <f t="shared" si="110"/>
        <v>2.4000000000024002E-4</v>
      </c>
      <c r="X520" s="70">
        <f t="shared" si="111"/>
        <v>-5.1000000000200885E-4</v>
      </c>
      <c r="Y520" s="70">
        <f t="shared" si="112"/>
        <v>5.0999999999845613E-4</v>
      </c>
      <c r="Z520" s="70">
        <f t="shared" si="113"/>
        <v>5.0999999999845613E-4</v>
      </c>
      <c r="AA520" s="70">
        <f t="shared" si="114"/>
        <v>5.1000000000200885E-4</v>
      </c>
    </row>
    <row r="521" spans="1:27">
      <c r="A521" s="15" t="str">
        <f t="shared" si="106"/>
        <v>HeavyD_2011-2015_45-64_Males_Carmarthenshire</v>
      </c>
      <c r="B521" s="15" t="str">
        <f t="shared" si="105"/>
        <v>Carmarthenshire_45-64_Males</v>
      </c>
      <c r="C521" s="15" t="s">
        <v>8</v>
      </c>
      <c r="D521" s="15" t="s">
        <v>50</v>
      </c>
      <c r="E521" s="15" t="s">
        <v>21</v>
      </c>
      <c r="F521" s="15" t="s">
        <v>40</v>
      </c>
      <c r="G521" s="63">
        <f>IFERROR(VLOOKUP($B521,'Data Heavy'!$A$6:$I$61,G$1,FALSE),IFERROR(VLOOKUP($B521,'Data Heavy'!$O$6:$W$33,G$1,FALSE),IFERROR(VLOOKUP($B521,'Data Heavy'!$AB$6:$AJ$181,G$1,FALSE),IFERROR(VLOOKUP($B521,'Data Heavy'!$AP$6:$AX$93,G$1,FALSE),IFERROR(VLOOKUP($B521,'Data Heavy'!$BC$6:$BK$13,G$1,FALSE),VLOOKUP($B521,'Data Heavy'!$BP$6:$BX$9,G$1,FALSE))))))*100</f>
        <v>18.801649999999999</v>
      </c>
      <c r="H521" s="63">
        <f>IFERROR(VLOOKUP($B521,'Data Heavy'!$A$6:$I$61,H$1,FALSE),IFERROR(VLOOKUP($B521,'Data Heavy'!$O$6:$W$33,H$1,FALSE),IFERROR(VLOOKUP($B521,'Data Heavy'!$AB$6:$AJ$181,H$1,FALSE),IFERROR(VLOOKUP($B521,'Data Heavy'!$AP$6:$AX$93,H$1,FALSE),IFERROR(VLOOKUP($B521,'Data Heavy'!$BC$6:$BK$13,H$1,FALSE),VLOOKUP($B521,'Data Heavy'!$BP$6:$BX$9,H$1,FALSE))))))*100</f>
        <v>1.6636499999999999</v>
      </c>
      <c r="I521" s="63">
        <f>IFERROR(VLOOKUP($B521,'Data Heavy'!$A$6:$I$61,I$1,FALSE),IFERROR(VLOOKUP($B521,'Data Heavy'!$O$6:$W$33,I$1,FALSE),IFERROR(VLOOKUP($B521,'Data Heavy'!$AB$6:$AJ$181,I$1,FALSE),IFERROR(VLOOKUP($B521,'Data Heavy'!$AP$6:$AX$93,I$1,FALSE),IFERROR(VLOOKUP($B521,'Data Heavy'!$BC$6:$BK$13,I$1,FALSE),VLOOKUP($B521,'Data Heavy'!$BP$6:$BX$9,I$1,FALSE))))))*100</f>
        <v>15.54086</v>
      </c>
      <c r="J521" s="63">
        <f>IFERROR(VLOOKUP($B521,'Data Heavy'!$A$6:$I$61,J$1,FALSE),IFERROR(VLOOKUP($B521,'Data Heavy'!$O$6:$W$33,J$1,FALSE),IFERROR(VLOOKUP($B521,'Data Heavy'!$AB$6:$AJ$181,J$1,FALSE),IFERROR(VLOOKUP($B521,'Data Heavy'!$AP$6:$AX$93,J$1,FALSE),IFERROR(VLOOKUP($B521,'Data Heavy'!$BC$6:$BK$13,J$1,FALSE),VLOOKUP($B521,'Data Heavy'!$BP$6:$BX$9,J$1,FALSE))))))*100</f>
        <v>22.062439999999999</v>
      </c>
      <c r="K521" s="63">
        <f t="shared" si="107"/>
        <v>3.2607900000000001</v>
      </c>
      <c r="L521" s="63">
        <f t="shared" si="108"/>
        <v>3.2607899999999983</v>
      </c>
      <c r="O521" s="63">
        <f>'Data Heavy'!AG263*100</f>
        <v>18.801649999999999</v>
      </c>
      <c r="P521" s="63">
        <f>'Data Heavy'!AH263*100</f>
        <v>1.6634699999999998</v>
      </c>
      <c r="Q521" s="63">
        <f>'Data Heavy'!AI263*100</f>
        <v>15.54124</v>
      </c>
      <c r="R521" s="63">
        <f>'Data Heavy'!AJ263*100</f>
        <v>22.062059999999999</v>
      </c>
      <c r="S521" s="63">
        <f t="shared" si="103"/>
        <v>3.2604100000000003</v>
      </c>
      <c r="T521" s="63">
        <f t="shared" si="104"/>
        <v>3.2604099999999985</v>
      </c>
      <c r="V521" s="70">
        <f t="shared" si="109"/>
        <v>0</v>
      </c>
      <c r="W521" s="70">
        <f t="shared" si="110"/>
        <v>1.8000000000006899E-4</v>
      </c>
      <c r="X521" s="70">
        <f t="shared" si="111"/>
        <v>-3.7999999999982492E-4</v>
      </c>
      <c r="Y521" s="70">
        <f t="shared" si="112"/>
        <v>3.7999999999982492E-4</v>
      </c>
      <c r="Z521" s="70">
        <f t="shared" si="113"/>
        <v>3.7999999999982492E-4</v>
      </c>
      <c r="AA521" s="70">
        <f t="shared" si="114"/>
        <v>3.7999999999982492E-4</v>
      </c>
    </row>
    <row r="522" spans="1:27">
      <c r="A522" s="15" t="str">
        <f t="shared" si="106"/>
        <v>HeavyD_2011-2015_65+_Males_Carmarthenshire</v>
      </c>
      <c r="B522" s="15" t="str">
        <f t="shared" si="105"/>
        <v>Carmarthenshire_65+_Males</v>
      </c>
      <c r="C522" s="15" t="s">
        <v>8</v>
      </c>
      <c r="D522" s="15" t="s">
        <v>43</v>
      </c>
      <c r="E522" s="15" t="s">
        <v>21</v>
      </c>
      <c r="F522" s="15" t="s">
        <v>40</v>
      </c>
      <c r="G522" s="63">
        <f>IFERROR(VLOOKUP($B522,'Data Heavy'!$A$6:$I$61,G$1,FALSE),IFERROR(VLOOKUP($B522,'Data Heavy'!$O$6:$W$33,G$1,FALSE),IFERROR(VLOOKUP($B522,'Data Heavy'!$AB$6:$AJ$181,G$1,FALSE),IFERROR(VLOOKUP($B522,'Data Heavy'!$AP$6:$AX$93,G$1,FALSE),IFERROR(VLOOKUP($B522,'Data Heavy'!$BC$6:$BK$13,G$1,FALSE),VLOOKUP($B522,'Data Heavy'!$BP$6:$BX$9,G$1,FALSE))))))*100</f>
        <v>4.4801500000000001</v>
      </c>
      <c r="H522" s="63">
        <f>IFERROR(VLOOKUP($B522,'Data Heavy'!$A$6:$I$61,H$1,FALSE),IFERROR(VLOOKUP($B522,'Data Heavy'!$O$6:$W$33,H$1,FALSE),IFERROR(VLOOKUP($B522,'Data Heavy'!$AB$6:$AJ$181,H$1,FALSE),IFERROR(VLOOKUP($B522,'Data Heavy'!$AP$6:$AX$93,H$1,FALSE),IFERROR(VLOOKUP($B522,'Data Heavy'!$BC$6:$BK$13,H$1,FALSE),VLOOKUP($B522,'Data Heavy'!$BP$6:$BX$9,H$1,FALSE))))))*100</f>
        <v>0.95983000000000007</v>
      </c>
      <c r="I522" s="63">
        <f>IFERROR(VLOOKUP($B522,'Data Heavy'!$A$6:$I$61,I$1,FALSE),IFERROR(VLOOKUP($B522,'Data Heavy'!$O$6:$W$33,I$1,FALSE),IFERROR(VLOOKUP($B522,'Data Heavy'!$AB$6:$AJ$181,I$1,FALSE),IFERROR(VLOOKUP($B522,'Data Heavy'!$AP$6:$AX$93,I$1,FALSE),IFERROR(VLOOKUP($B522,'Data Heavy'!$BC$6:$BK$13,I$1,FALSE),VLOOKUP($B522,'Data Heavy'!$BP$6:$BX$9,I$1,FALSE))))))*100</f>
        <v>2.5988699999999998</v>
      </c>
      <c r="J522" s="63">
        <f>IFERROR(VLOOKUP($B522,'Data Heavy'!$A$6:$I$61,J$1,FALSE),IFERROR(VLOOKUP($B522,'Data Heavy'!$O$6:$W$33,J$1,FALSE),IFERROR(VLOOKUP($B522,'Data Heavy'!$AB$6:$AJ$181,J$1,FALSE),IFERROR(VLOOKUP($B522,'Data Heavy'!$AP$6:$AX$93,J$1,FALSE),IFERROR(VLOOKUP($B522,'Data Heavy'!$BC$6:$BK$13,J$1,FALSE),VLOOKUP($B522,'Data Heavy'!$BP$6:$BX$9,J$1,FALSE))))))*100</f>
        <v>6.3614299999999995</v>
      </c>
      <c r="K522" s="63">
        <f t="shared" si="107"/>
        <v>1.8812799999999994</v>
      </c>
      <c r="L522" s="63">
        <f t="shared" si="108"/>
        <v>1.8812800000000003</v>
      </c>
      <c r="O522" s="63">
        <f>'Data Heavy'!AG264*100</f>
        <v>4.4801500000000001</v>
      </c>
      <c r="P522" s="63">
        <f>'Data Heavy'!AH264*100</f>
        <v>0.95972999999999997</v>
      </c>
      <c r="Q522" s="63">
        <f>'Data Heavy'!AI264*100</f>
        <v>2.5990899999999999</v>
      </c>
      <c r="R522" s="63">
        <f>'Data Heavy'!AJ264*100</f>
        <v>6.3612100000000007</v>
      </c>
      <c r="S522" s="63">
        <f t="shared" si="103"/>
        <v>1.8810600000000006</v>
      </c>
      <c r="T522" s="63">
        <f t="shared" si="104"/>
        <v>1.8810600000000002</v>
      </c>
      <c r="V522" s="70">
        <f t="shared" si="109"/>
        <v>0</v>
      </c>
      <c r="W522" s="70">
        <f t="shared" si="110"/>
        <v>1.0000000000010001E-4</v>
      </c>
      <c r="X522" s="70">
        <f t="shared" si="111"/>
        <v>-2.20000000000109E-4</v>
      </c>
      <c r="Y522" s="70">
        <f t="shared" si="112"/>
        <v>2.1999999999877673E-4</v>
      </c>
      <c r="Z522" s="70">
        <f t="shared" si="113"/>
        <v>2.1999999999877673E-4</v>
      </c>
      <c r="AA522" s="70">
        <f t="shared" si="114"/>
        <v>2.20000000000109E-4</v>
      </c>
    </row>
    <row r="523" spans="1:27">
      <c r="A523" s="15" t="str">
        <f t="shared" si="106"/>
        <v>HeavyD_2011-2015_16-24_Females_Carmarthenshire</v>
      </c>
      <c r="B523" s="15" t="str">
        <f t="shared" si="105"/>
        <v>Carmarthenshire_16-24_Females</v>
      </c>
      <c r="C523" s="15" t="s">
        <v>8</v>
      </c>
      <c r="D523" s="15" t="s">
        <v>48</v>
      </c>
      <c r="E523" s="15" t="s">
        <v>120</v>
      </c>
      <c r="F523" s="15" t="s">
        <v>40</v>
      </c>
      <c r="G523" s="63">
        <f>IFERROR(VLOOKUP($B523,'Data Heavy'!$A$6:$I$61,G$1,FALSE),IFERROR(VLOOKUP($B523,'Data Heavy'!$O$6:$W$33,G$1,FALSE),IFERROR(VLOOKUP($B523,'Data Heavy'!$AB$6:$AJ$181,G$1,FALSE),IFERROR(VLOOKUP($B523,'Data Heavy'!$AP$6:$AX$93,G$1,FALSE),IFERROR(VLOOKUP($B523,'Data Heavy'!$BC$6:$BK$13,G$1,FALSE),VLOOKUP($B523,'Data Heavy'!$BP$6:$BX$9,G$1,FALSE))))))*100</f>
        <v>18.745100000000001</v>
      </c>
      <c r="H523" s="63">
        <f>IFERROR(VLOOKUP($B523,'Data Heavy'!$A$6:$I$61,H$1,FALSE),IFERROR(VLOOKUP($B523,'Data Heavy'!$O$6:$W$33,H$1,FALSE),IFERROR(VLOOKUP($B523,'Data Heavy'!$AB$6:$AJ$181,H$1,FALSE),IFERROR(VLOOKUP($B523,'Data Heavy'!$AP$6:$AX$93,H$1,FALSE),IFERROR(VLOOKUP($B523,'Data Heavy'!$BC$6:$BK$13,H$1,FALSE),VLOOKUP($B523,'Data Heavy'!$BP$6:$BX$9,H$1,FALSE))))))*100</f>
        <v>2.9801799999999998</v>
      </c>
      <c r="I523" s="63">
        <f>IFERROR(VLOOKUP($B523,'Data Heavy'!$A$6:$I$61,I$1,FALSE),IFERROR(VLOOKUP($B523,'Data Heavy'!$O$6:$W$33,I$1,FALSE),IFERROR(VLOOKUP($B523,'Data Heavy'!$AB$6:$AJ$181,I$1,FALSE),IFERROR(VLOOKUP($B523,'Data Heavy'!$AP$6:$AX$93,I$1,FALSE),IFERROR(VLOOKUP($B523,'Data Heavy'!$BC$6:$BK$13,I$1,FALSE),VLOOKUP($B523,'Data Heavy'!$BP$6:$BX$9,I$1,FALSE))))))*100</f>
        <v>12.903880000000001</v>
      </c>
      <c r="J523" s="63">
        <f>IFERROR(VLOOKUP($B523,'Data Heavy'!$A$6:$I$61,J$1,FALSE),IFERROR(VLOOKUP($B523,'Data Heavy'!$O$6:$W$33,J$1,FALSE),IFERROR(VLOOKUP($B523,'Data Heavy'!$AB$6:$AJ$181,J$1,FALSE),IFERROR(VLOOKUP($B523,'Data Heavy'!$AP$6:$AX$93,J$1,FALSE),IFERROR(VLOOKUP($B523,'Data Heavy'!$BC$6:$BK$13,J$1,FALSE),VLOOKUP($B523,'Data Heavy'!$BP$6:$BX$9,J$1,FALSE))))))*100</f>
        <v>24.586320000000001</v>
      </c>
      <c r="K523" s="63">
        <f t="shared" si="107"/>
        <v>5.8412199999999999</v>
      </c>
      <c r="L523" s="63">
        <f t="shared" si="108"/>
        <v>5.8412199999999999</v>
      </c>
      <c r="O523" s="63">
        <f>'Data Heavy'!AG265*100</f>
        <v>18.745100000000001</v>
      </c>
      <c r="P523" s="63">
        <f>'Data Heavy'!AH265*100</f>
        <v>2.97987</v>
      </c>
      <c r="Q523" s="63">
        <f>'Data Heavy'!AI265*100</f>
        <v>12.904560000000002</v>
      </c>
      <c r="R523" s="63">
        <f>'Data Heavy'!AJ265*100</f>
        <v>24.585640000000001</v>
      </c>
      <c r="S523" s="63">
        <f t="shared" si="103"/>
        <v>5.8405400000000007</v>
      </c>
      <c r="T523" s="63">
        <f t="shared" si="104"/>
        <v>5.840539999999999</v>
      </c>
      <c r="V523" s="70">
        <f t="shared" si="109"/>
        <v>0</v>
      </c>
      <c r="W523" s="70">
        <f t="shared" si="110"/>
        <v>3.0999999999981043E-4</v>
      </c>
      <c r="X523" s="70">
        <f t="shared" si="111"/>
        <v>-6.8000000000090211E-4</v>
      </c>
      <c r="Y523" s="70">
        <f t="shared" si="112"/>
        <v>6.7999999999912575E-4</v>
      </c>
      <c r="Z523" s="70">
        <f t="shared" si="113"/>
        <v>6.7999999999912575E-4</v>
      </c>
      <c r="AA523" s="70">
        <f t="shared" si="114"/>
        <v>6.8000000000090211E-4</v>
      </c>
    </row>
    <row r="524" spans="1:27">
      <c r="A524" s="15" t="str">
        <f t="shared" si="106"/>
        <v>HeavyD_2011-2015_25-44_Females_Carmarthenshire</v>
      </c>
      <c r="B524" s="15" t="str">
        <f t="shared" si="105"/>
        <v>Carmarthenshire_25-44_Females</v>
      </c>
      <c r="C524" s="15" t="s">
        <v>8</v>
      </c>
      <c r="D524" s="15" t="s">
        <v>49</v>
      </c>
      <c r="E524" s="15" t="s">
        <v>120</v>
      </c>
      <c r="F524" s="15" t="s">
        <v>40</v>
      </c>
      <c r="G524" s="63">
        <f>IFERROR(VLOOKUP($B524,'Data Heavy'!$A$6:$I$61,G$1,FALSE),IFERROR(VLOOKUP($B524,'Data Heavy'!$O$6:$W$33,G$1,FALSE),IFERROR(VLOOKUP($B524,'Data Heavy'!$AB$6:$AJ$181,G$1,FALSE),IFERROR(VLOOKUP($B524,'Data Heavy'!$AP$6:$AX$93,G$1,FALSE),IFERROR(VLOOKUP($B524,'Data Heavy'!$BC$6:$BK$13,G$1,FALSE),VLOOKUP($B524,'Data Heavy'!$BP$6:$BX$9,G$1,FALSE))))))*100</f>
        <v>12.161239999999999</v>
      </c>
      <c r="H524" s="63">
        <f>IFERROR(VLOOKUP($B524,'Data Heavy'!$A$6:$I$61,H$1,FALSE),IFERROR(VLOOKUP($B524,'Data Heavy'!$O$6:$W$33,H$1,FALSE),IFERROR(VLOOKUP($B524,'Data Heavy'!$AB$6:$AJ$181,H$1,FALSE),IFERROR(VLOOKUP($B524,'Data Heavy'!$AP$6:$AX$93,H$1,FALSE),IFERROR(VLOOKUP($B524,'Data Heavy'!$BC$6:$BK$13,H$1,FALSE),VLOOKUP($B524,'Data Heavy'!$BP$6:$BX$9,H$1,FALSE))))))*100</f>
        <v>1.6347799999999999</v>
      </c>
      <c r="I524" s="63">
        <f>IFERROR(VLOOKUP($B524,'Data Heavy'!$A$6:$I$61,I$1,FALSE),IFERROR(VLOOKUP($B524,'Data Heavy'!$O$6:$W$33,I$1,FALSE),IFERROR(VLOOKUP($B524,'Data Heavy'!$AB$6:$AJ$181,I$1,FALSE),IFERROR(VLOOKUP($B524,'Data Heavy'!$AP$6:$AX$93,I$1,FALSE),IFERROR(VLOOKUP($B524,'Data Heavy'!$BC$6:$BK$13,I$1,FALSE),VLOOKUP($B524,'Data Heavy'!$BP$6:$BX$9,I$1,FALSE))))))*100</f>
        <v>8.9570399999999992</v>
      </c>
      <c r="J524" s="63">
        <f>IFERROR(VLOOKUP($B524,'Data Heavy'!$A$6:$I$61,J$1,FALSE),IFERROR(VLOOKUP($B524,'Data Heavy'!$O$6:$W$33,J$1,FALSE),IFERROR(VLOOKUP($B524,'Data Heavy'!$AB$6:$AJ$181,J$1,FALSE),IFERROR(VLOOKUP($B524,'Data Heavy'!$AP$6:$AX$93,J$1,FALSE),IFERROR(VLOOKUP($B524,'Data Heavy'!$BC$6:$BK$13,J$1,FALSE),VLOOKUP($B524,'Data Heavy'!$BP$6:$BX$9,J$1,FALSE))))))*100</f>
        <v>15.36543</v>
      </c>
      <c r="K524" s="63">
        <f t="shared" si="107"/>
        <v>3.2041900000000005</v>
      </c>
      <c r="L524" s="63">
        <f t="shared" si="108"/>
        <v>3.2042000000000002</v>
      </c>
      <c r="O524" s="63">
        <f>'Data Heavy'!AG266*100</f>
        <v>12.161239999999999</v>
      </c>
      <c r="P524" s="63">
        <f>'Data Heavy'!AH266*100</f>
        <v>1.6345999999999998</v>
      </c>
      <c r="Q524" s="63">
        <f>'Data Heavy'!AI266*100</f>
        <v>8.9574100000000012</v>
      </c>
      <c r="R524" s="63">
        <f>'Data Heavy'!AJ266*100</f>
        <v>15.36506</v>
      </c>
      <c r="S524" s="63">
        <f t="shared" si="103"/>
        <v>3.2038200000000003</v>
      </c>
      <c r="T524" s="63">
        <f t="shared" si="104"/>
        <v>3.2038299999999982</v>
      </c>
      <c r="V524" s="70">
        <f t="shared" si="109"/>
        <v>0</v>
      </c>
      <c r="W524" s="70">
        <f t="shared" si="110"/>
        <v>1.8000000000006899E-4</v>
      </c>
      <c r="X524" s="70">
        <f t="shared" si="111"/>
        <v>-3.7000000000197986E-4</v>
      </c>
      <c r="Y524" s="70">
        <f t="shared" si="112"/>
        <v>3.700000000002035E-4</v>
      </c>
      <c r="Z524" s="70">
        <f t="shared" si="113"/>
        <v>3.700000000002035E-4</v>
      </c>
      <c r="AA524" s="70">
        <f t="shared" si="114"/>
        <v>3.7000000000197986E-4</v>
      </c>
    </row>
    <row r="525" spans="1:27">
      <c r="A525" s="15" t="str">
        <f t="shared" si="106"/>
        <v>HeavyD_2011-2015_45-64_Females_Carmarthenshire</v>
      </c>
      <c r="B525" s="15" t="str">
        <f t="shared" si="105"/>
        <v>Carmarthenshire_45-64_Females</v>
      </c>
      <c r="C525" s="15" t="s">
        <v>8</v>
      </c>
      <c r="D525" s="15" t="s">
        <v>50</v>
      </c>
      <c r="E525" s="15" t="s">
        <v>120</v>
      </c>
      <c r="F525" s="15" t="s">
        <v>40</v>
      </c>
      <c r="G525" s="63">
        <f>IFERROR(VLOOKUP($B525,'Data Heavy'!$A$6:$I$61,G$1,FALSE),IFERROR(VLOOKUP($B525,'Data Heavy'!$O$6:$W$33,G$1,FALSE),IFERROR(VLOOKUP($B525,'Data Heavy'!$AB$6:$AJ$181,G$1,FALSE),IFERROR(VLOOKUP($B525,'Data Heavy'!$AP$6:$AX$93,G$1,FALSE),IFERROR(VLOOKUP($B525,'Data Heavy'!$BC$6:$BK$13,G$1,FALSE),VLOOKUP($B525,'Data Heavy'!$BP$6:$BX$9,G$1,FALSE))))))*100</f>
        <v>8.2173200000000008</v>
      </c>
      <c r="H525" s="63">
        <f>IFERROR(VLOOKUP($B525,'Data Heavy'!$A$6:$I$61,H$1,FALSE),IFERROR(VLOOKUP($B525,'Data Heavy'!$O$6:$W$33,H$1,FALSE),IFERROR(VLOOKUP($B525,'Data Heavy'!$AB$6:$AJ$181,H$1,FALSE),IFERROR(VLOOKUP($B525,'Data Heavy'!$AP$6:$AX$93,H$1,FALSE),IFERROR(VLOOKUP($B525,'Data Heavy'!$BC$6:$BK$13,H$1,FALSE),VLOOKUP($B525,'Data Heavy'!$BP$6:$BX$9,H$1,FALSE))))))*100</f>
        <v>1.07518</v>
      </c>
      <c r="I525" s="63">
        <f>IFERROR(VLOOKUP($B525,'Data Heavy'!$A$6:$I$61,I$1,FALSE),IFERROR(VLOOKUP($B525,'Data Heavy'!$O$6:$W$33,I$1,FALSE),IFERROR(VLOOKUP($B525,'Data Heavy'!$AB$6:$AJ$181,I$1,FALSE),IFERROR(VLOOKUP($B525,'Data Heavy'!$AP$6:$AX$93,I$1,FALSE),IFERROR(VLOOKUP($B525,'Data Heavy'!$BC$6:$BK$13,I$1,FALSE),VLOOKUP($B525,'Data Heavy'!$BP$6:$BX$9,I$1,FALSE))))))*100</f>
        <v>6.1099500000000004</v>
      </c>
      <c r="J525" s="63">
        <f>IFERROR(VLOOKUP($B525,'Data Heavy'!$A$6:$I$61,J$1,FALSE),IFERROR(VLOOKUP($B525,'Data Heavy'!$O$6:$W$33,J$1,FALSE),IFERROR(VLOOKUP($B525,'Data Heavy'!$AB$6:$AJ$181,J$1,FALSE),IFERROR(VLOOKUP($B525,'Data Heavy'!$AP$6:$AX$93,J$1,FALSE),IFERROR(VLOOKUP($B525,'Data Heavy'!$BC$6:$BK$13,J$1,FALSE),VLOOKUP($B525,'Data Heavy'!$BP$6:$BX$9,J$1,FALSE))))))*100</f>
        <v>10.32469</v>
      </c>
      <c r="K525" s="63">
        <f t="shared" si="107"/>
        <v>2.1073699999999995</v>
      </c>
      <c r="L525" s="63">
        <f t="shared" si="108"/>
        <v>2.1073700000000004</v>
      </c>
      <c r="O525" s="63">
        <f>'Data Heavy'!AG267*100</f>
        <v>8.2173200000000008</v>
      </c>
      <c r="P525" s="63">
        <f>'Data Heavy'!AH267*100</f>
        <v>1.0750600000000001</v>
      </c>
      <c r="Q525" s="63">
        <f>'Data Heavy'!AI267*100</f>
        <v>6.1101999999999999</v>
      </c>
      <c r="R525" s="63">
        <f>'Data Heavy'!AJ267*100</f>
        <v>10.324439999999999</v>
      </c>
      <c r="S525" s="63">
        <f t="shared" si="103"/>
        <v>2.1071199999999983</v>
      </c>
      <c r="T525" s="63">
        <f t="shared" si="104"/>
        <v>2.107120000000001</v>
      </c>
      <c r="V525" s="70">
        <f t="shared" si="109"/>
        <v>0</v>
      </c>
      <c r="W525" s="70">
        <f t="shared" si="110"/>
        <v>1.1999999999989797E-4</v>
      </c>
      <c r="X525" s="70">
        <f t="shared" si="111"/>
        <v>-2.4999999999941735E-4</v>
      </c>
      <c r="Y525" s="70">
        <f t="shared" si="112"/>
        <v>2.5000000000119371E-4</v>
      </c>
      <c r="Z525" s="70">
        <f t="shared" si="113"/>
        <v>2.5000000000119371E-4</v>
      </c>
      <c r="AA525" s="70">
        <f t="shared" si="114"/>
        <v>2.4999999999941735E-4</v>
      </c>
    </row>
    <row r="526" spans="1:27">
      <c r="A526" s="15" t="str">
        <f t="shared" si="106"/>
        <v>HeavyD_2011-2015_65+_Females_Carmarthenshire</v>
      </c>
      <c r="B526" s="15" t="str">
        <f t="shared" si="105"/>
        <v>Carmarthenshire_65+_Females</v>
      </c>
      <c r="C526" s="15" t="s">
        <v>8</v>
      </c>
      <c r="D526" s="15" t="s">
        <v>43</v>
      </c>
      <c r="E526" s="15" t="s">
        <v>120</v>
      </c>
      <c r="F526" s="15" t="s">
        <v>40</v>
      </c>
      <c r="G526" s="63">
        <f>IFERROR(VLOOKUP($B526,'Data Heavy'!$A$6:$I$61,G$1,FALSE),IFERROR(VLOOKUP($B526,'Data Heavy'!$O$6:$W$33,G$1,FALSE),IFERROR(VLOOKUP($B526,'Data Heavy'!$AB$6:$AJ$181,G$1,FALSE),IFERROR(VLOOKUP($B526,'Data Heavy'!$AP$6:$AX$93,G$1,FALSE),IFERROR(VLOOKUP($B526,'Data Heavy'!$BC$6:$BK$13,G$1,FALSE),VLOOKUP($B526,'Data Heavy'!$BP$6:$BX$9,G$1,FALSE))))))*100</f>
        <v>1.5649599999999999</v>
      </c>
      <c r="H526" s="63">
        <f>IFERROR(VLOOKUP($B526,'Data Heavy'!$A$6:$I$61,H$1,FALSE),IFERROR(VLOOKUP($B526,'Data Heavy'!$O$6:$W$33,H$1,FALSE),IFERROR(VLOOKUP($B526,'Data Heavy'!$AB$6:$AJ$181,H$1,FALSE),IFERROR(VLOOKUP($B526,'Data Heavy'!$AP$6:$AX$93,H$1,FALSE),IFERROR(VLOOKUP($B526,'Data Heavy'!$BC$6:$BK$13,H$1,FALSE),VLOOKUP($B526,'Data Heavy'!$BP$6:$BX$9,H$1,FALSE))))))*100</f>
        <v>0.54930999999999996</v>
      </c>
      <c r="I526" s="63">
        <f>IFERROR(VLOOKUP($B526,'Data Heavy'!$A$6:$I$61,I$1,FALSE),IFERROR(VLOOKUP($B526,'Data Heavy'!$O$6:$W$33,I$1,FALSE),IFERROR(VLOOKUP($B526,'Data Heavy'!$AB$6:$AJ$181,I$1,FALSE),IFERROR(VLOOKUP($B526,'Data Heavy'!$AP$6:$AX$93,I$1,FALSE),IFERROR(VLOOKUP($B526,'Data Heavy'!$BC$6:$BK$13,I$1,FALSE),VLOOKUP($B526,'Data Heavy'!$BP$6:$BX$9,I$1,FALSE))))))*100</f>
        <v>0.48830999999999997</v>
      </c>
      <c r="J526" s="63">
        <f>IFERROR(VLOOKUP($B526,'Data Heavy'!$A$6:$I$61,J$1,FALSE),IFERROR(VLOOKUP($B526,'Data Heavy'!$O$6:$W$33,J$1,FALSE),IFERROR(VLOOKUP($B526,'Data Heavy'!$AB$6:$AJ$181,J$1,FALSE),IFERROR(VLOOKUP($B526,'Data Heavy'!$AP$6:$AX$93,J$1,FALSE),IFERROR(VLOOKUP($B526,'Data Heavy'!$BC$6:$BK$13,J$1,FALSE),VLOOKUP($B526,'Data Heavy'!$BP$6:$BX$9,J$1,FALSE))))))*100</f>
        <v>2.6416200000000001</v>
      </c>
      <c r="K526" s="63">
        <f t="shared" si="107"/>
        <v>1.0766600000000002</v>
      </c>
      <c r="L526" s="63">
        <f t="shared" si="108"/>
        <v>1.0766499999999999</v>
      </c>
      <c r="O526" s="63">
        <f>'Data Heavy'!AG268*100</f>
        <v>1.5649599999999999</v>
      </c>
      <c r="P526" s="63">
        <f>'Data Heavy'!AH268*100</f>
        <v>0.54925000000000002</v>
      </c>
      <c r="Q526" s="63">
        <f>'Data Heavy'!AI268*100</f>
        <v>0.48843000000000003</v>
      </c>
      <c r="R526" s="63">
        <f>'Data Heavy'!AJ268*100</f>
        <v>2.6414900000000001</v>
      </c>
      <c r="S526" s="63">
        <f t="shared" si="103"/>
        <v>1.0765300000000002</v>
      </c>
      <c r="T526" s="63">
        <f t="shared" si="104"/>
        <v>1.07653</v>
      </c>
      <c r="V526" s="70">
        <f t="shared" si="109"/>
        <v>0</v>
      </c>
      <c r="W526" s="70">
        <f t="shared" si="110"/>
        <v>5.9999999999948983E-5</v>
      </c>
      <c r="X526" s="70">
        <f t="shared" si="111"/>
        <v>-1.200000000000645E-4</v>
      </c>
      <c r="Y526" s="70">
        <f t="shared" si="112"/>
        <v>1.2999999999996348E-4</v>
      </c>
      <c r="Z526" s="70">
        <f t="shared" si="113"/>
        <v>1.2999999999996348E-4</v>
      </c>
      <c r="AA526" s="70">
        <f t="shared" si="114"/>
        <v>1.1999999999989797E-4</v>
      </c>
    </row>
    <row r="527" spans="1:27">
      <c r="A527" s="15" t="str">
        <f t="shared" si="106"/>
        <v>HeavyD_2011-2015_16-24_Males_Swansea</v>
      </c>
      <c r="B527" s="15" t="str">
        <f t="shared" si="105"/>
        <v>Swansea_16-24_Males</v>
      </c>
      <c r="C527" s="15" t="s">
        <v>9</v>
      </c>
      <c r="D527" s="15" t="s">
        <v>48</v>
      </c>
      <c r="E527" s="15" t="s">
        <v>21</v>
      </c>
      <c r="F527" s="15" t="s">
        <v>40</v>
      </c>
      <c r="G527" s="63">
        <f>IFERROR(VLOOKUP($B527,'Data Heavy'!$A$6:$I$61,G$1,FALSE),IFERROR(VLOOKUP($B527,'Data Heavy'!$O$6:$W$33,G$1,FALSE),IFERROR(VLOOKUP($B527,'Data Heavy'!$AB$6:$AJ$181,G$1,FALSE),IFERROR(VLOOKUP($B527,'Data Heavy'!$AP$6:$AX$93,G$1,FALSE),IFERROR(VLOOKUP($B527,'Data Heavy'!$BC$6:$BK$13,G$1,FALSE),VLOOKUP($B527,'Data Heavy'!$BP$6:$BX$9,G$1,FALSE))))))*100</f>
        <v>29.316240000000001</v>
      </c>
      <c r="H527" s="63">
        <f>IFERROR(VLOOKUP($B527,'Data Heavy'!$A$6:$I$61,H$1,FALSE),IFERROR(VLOOKUP($B527,'Data Heavy'!$O$6:$W$33,H$1,FALSE),IFERROR(VLOOKUP($B527,'Data Heavy'!$AB$6:$AJ$181,H$1,FALSE),IFERROR(VLOOKUP($B527,'Data Heavy'!$AP$6:$AX$93,H$1,FALSE),IFERROR(VLOOKUP($B527,'Data Heavy'!$BC$6:$BK$13,H$1,FALSE),VLOOKUP($B527,'Data Heavy'!$BP$6:$BX$9,H$1,FALSE))))))*100</f>
        <v>4.4636800000000001</v>
      </c>
      <c r="I527" s="63">
        <f>IFERROR(VLOOKUP($B527,'Data Heavy'!$A$6:$I$61,I$1,FALSE),IFERROR(VLOOKUP($B527,'Data Heavy'!$O$6:$W$33,I$1,FALSE),IFERROR(VLOOKUP($B527,'Data Heavy'!$AB$6:$AJ$181,I$1,FALSE),IFERROR(VLOOKUP($B527,'Data Heavy'!$AP$6:$AX$93,I$1,FALSE),IFERROR(VLOOKUP($B527,'Data Heavy'!$BC$6:$BK$13,I$1,FALSE),VLOOKUP($B527,'Data Heavy'!$BP$6:$BX$9,I$1,FALSE))))))*100</f>
        <v>20.567330000000002</v>
      </c>
      <c r="J527" s="63">
        <f>IFERROR(VLOOKUP($B527,'Data Heavy'!$A$6:$I$61,J$1,FALSE),IFERROR(VLOOKUP($B527,'Data Heavy'!$O$6:$W$33,J$1,FALSE),IFERROR(VLOOKUP($B527,'Data Heavy'!$AB$6:$AJ$181,J$1,FALSE),IFERROR(VLOOKUP($B527,'Data Heavy'!$AP$6:$AX$93,J$1,FALSE),IFERROR(VLOOKUP($B527,'Data Heavy'!$BC$6:$BK$13,J$1,FALSE),VLOOKUP($B527,'Data Heavy'!$BP$6:$BX$9,J$1,FALSE))))))*100</f>
        <v>38.065149999999996</v>
      </c>
      <c r="K527" s="63">
        <f t="shared" si="107"/>
        <v>8.7489099999999951</v>
      </c>
      <c r="L527" s="63">
        <f t="shared" si="108"/>
        <v>8.7489099999999986</v>
      </c>
      <c r="O527" s="63">
        <f>'Data Heavy'!AG269*100</f>
        <v>29.316240000000001</v>
      </c>
      <c r="P527" s="63">
        <f>'Data Heavy'!AH269*100</f>
        <v>4.4633000000000003</v>
      </c>
      <c r="Q527" s="63">
        <f>'Data Heavy'!AI269*100</f>
        <v>20.568169999999999</v>
      </c>
      <c r="R527" s="63">
        <f>'Data Heavy'!AJ269*100</f>
        <v>38.064309999999999</v>
      </c>
      <c r="S527" s="63">
        <f t="shared" si="103"/>
        <v>8.7480699999999985</v>
      </c>
      <c r="T527" s="63">
        <f t="shared" si="104"/>
        <v>8.748070000000002</v>
      </c>
      <c r="V527" s="70">
        <f t="shared" si="109"/>
        <v>0</v>
      </c>
      <c r="W527" s="70">
        <f t="shared" si="110"/>
        <v>3.7999999999982492E-4</v>
      </c>
      <c r="X527" s="70">
        <f t="shared" si="111"/>
        <v>-8.3999999999662123E-4</v>
      </c>
      <c r="Y527" s="70">
        <f t="shared" si="112"/>
        <v>8.3999999999662123E-4</v>
      </c>
      <c r="Z527" s="70">
        <f t="shared" si="113"/>
        <v>8.3999999999662123E-4</v>
      </c>
      <c r="AA527" s="70">
        <f t="shared" si="114"/>
        <v>8.3999999999662123E-4</v>
      </c>
    </row>
    <row r="528" spans="1:27">
      <c r="A528" s="15" t="str">
        <f t="shared" si="106"/>
        <v>HeavyD_2011-2015_25-44_Males_Swansea</v>
      </c>
      <c r="B528" s="15" t="str">
        <f t="shared" si="105"/>
        <v>Swansea_25-44_Males</v>
      </c>
      <c r="C528" s="15" t="s">
        <v>9</v>
      </c>
      <c r="D528" s="15" t="s">
        <v>49</v>
      </c>
      <c r="E528" s="15" t="s">
        <v>21</v>
      </c>
      <c r="F528" s="15" t="s">
        <v>40</v>
      </c>
      <c r="G528" s="63">
        <f>IFERROR(VLOOKUP($B528,'Data Heavy'!$A$6:$I$61,G$1,FALSE),IFERROR(VLOOKUP($B528,'Data Heavy'!$O$6:$W$33,G$1,FALSE),IFERROR(VLOOKUP($B528,'Data Heavy'!$AB$6:$AJ$181,G$1,FALSE),IFERROR(VLOOKUP($B528,'Data Heavy'!$AP$6:$AX$93,G$1,FALSE),IFERROR(VLOOKUP($B528,'Data Heavy'!$BC$6:$BK$13,G$1,FALSE),VLOOKUP($B528,'Data Heavy'!$BP$6:$BX$9,G$1,FALSE))))))*100</f>
        <v>23.687440000000002</v>
      </c>
      <c r="H528" s="63">
        <f>IFERROR(VLOOKUP($B528,'Data Heavy'!$A$6:$I$61,H$1,FALSE),IFERROR(VLOOKUP($B528,'Data Heavy'!$O$6:$W$33,H$1,FALSE),IFERROR(VLOOKUP($B528,'Data Heavy'!$AB$6:$AJ$181,H$1,FALSE),IFERROR(VLOOKUP($B528,'Data Heavy'!$AP$6:$AX$93,H$1,FALSE),IFERROR(VLOOKUP($B528,'Data Heavy'!$BC$6:$BK$13,H$1,FALSE),VLOOKUP($B528,'Data Heavy'!$BP$6:$BX$9,H$1,FALSE))))))*100</f>
        <v>1.98085</v>
      </c>
      <c r="I528" s="63">
        <f>IFERROR(VLOOKUP($B528,'Data Heavy'!$A$6:$I$61,I$1,FALSE),IFERROR(VLOOKUP($B528,'Data Heavy'!$O$6:$W$33,I$1,FALSE),IFERROR(VLOOKUP($B528,'Data Heavy'!$AB$6:$AJ$181,I$1,FALSE),IFERROR(VLOOKUP($B528,'Data Heavy'!$AP$6:$AX$93,I$1,FALSE),IFERROR(VLOOKUP($B528,'Data Heavy'!$BC$6:$BK$13,I$1,FALSE),VLOOKUP($B528,'Data Heavy'!$BP$6:$BX$9,I$1,FALSE))))))*100</f>
        <v>19.804939999999998</v>
      </c>
      <c r="J528" s="63">
        <f>IFERROR(VLOOKUP($B528,'Data Heavy'!$A$6:$I$61,J$1,FALSE),IFERROR(VLOOKUP($B528,'Data Heavy'!$O$6:$W$33,J$1,FALSE),IFERROR(VLOOKUP($B528,'Data Heavy'!$AB$6:$AJ$181,J$1,FALSE),IFERROR(VLOOKUP($B528,'Data Heavy'!$AP$6:$AX$93,J$1,FALSE),IFERROR(VLOOKUP($B528,'Data Heavy'!$BC$6:$BK$13,J$1,FALSE),VLOOKUP($B528,'Data Heavy'!$BP$6:$BX$9,J$1,FALSE))))))*100</f>
        <v>27.569939999999999</v>
      </c>
      <c r="K528" s="63">
        <f t="shared" si="107"/>
        <v>3.8824999999999967</v>
      </c>
      <c r="L528" s="63">
        <f t="shared" si="108"/>
        <v>3.8825000000000038</v>
      </c>
      <c r="O528" s="63">
        <f>'Data Heavy'!AG270*100</f>
        <v>23.687440000000002</v>
      </c>
      <c r="P528" s="63">
        <f>'Data Heavy'!AH270*100</f>
        <v>1.98068</v>
      </c>
      <c r="Q528" s="63">
        <f>'Data Heavy'!AI270*100</f>
        <v>19.805310000000002</v>
      </c>
      <c r="R528" s="63">
        <f>'Data Heavy'!AJ270*100</f>
        <v>27.569569999999999</v>
      </c>
      <c r="S528" s="63">
        <f t="shared" si="103"/>
        <v>3.8821299999999965</v>
      </c>
      <c r="T528" s="63">
        <f t="shared" si="104"/>
        <v>3.8821300000000001</v>
      </c>
      <c r="V528" s="70">
        <f t="shared" si="109"/>
        <v>0</v>
      </c>
      <c r="W528" s="70">
        <f t="shared" si="110"/>
        <v>1.7000000000000348E-4</v>
      </c>
      <c r="X528" s="70">
        <f t="shared" si="111"/>
        <v>-3.7000000000375621E-4</v>
      </c>
      <c r="Y528" s="70">
        <f t="shared" si="112"/>
        <v>3.700000000002035E-4</v>
      </c>
      <c r="Z528" s="70">
        <f t="shared" si="113"/>
        <v>3.700000000002035E-4</v>
      </c>
      <c r="AA528" s="70">
        <f t="shared" si="114"/>
        <v>3.7000000000375621E-4</v>
      </c>
    </row>
    <row r="529" spans="1:27">
      <c r="A529" s="15" t="str">
        <f t="shared" si="106"/>
        <v>HeavyD_2011-2015_45-64_Males_Swansea</v>
      </c>
      <c r="B529" s="15" t="str">
        <f t="shared" si="105"/>
        <v>Swansea_45-64_Males</v>
      </c>
      <c r="C529" s="15" t="s">
        <v>9</v>
      </c>
      <c r="D529" s="15" t="s">
        <v>50</v>
      </c>
      <c r="E529" s="15" t="s">
        <v>21</v>
      </c>
      <c r="F529" s="15" t="s">
        <v>40</v>
      </c>
      <c r="G529" s="63">
        <f>IFERROR(VLOOKUP($B529,'Data Heavy'!$A$6:$I$61,G$1,FALSE),IFERROR(VLOOKUP($B529,'Data Heavy'!$O$6:$W$33,G$1,FALSE),IFERROR(VLOOKUP($B529,'Data Heavy'!$AB$6:$AJ$181,G$1,FALSE),IFERROR(VLOOKUP($B529,'Data Heavy'!$AP$6:$AX$93,G$1,FALSE),IFERROR(VLOOKUP($B529,'Data Heavy'!$BC$6:$BK$13,G$1,FALSE),VLOOKUP($B529,'Data Heavy'!$BP$6:$BX$9,G$1,FALSE))))))*100</f>
        <v>19.52158</v>
      </c>
      <c r="H529" s="63">
        <f>IFERROR(VLOOKUP($B529,'Data Heavy'!$A$6:$I$61,H$1,FALSE),IFERROR(VLOOKUP($B529,'Data Heavy'!$O$6:$W$33,H$1,FALSE),IFERROR(VLOOKUP($B529,'Data Heavy'!$AB$6:$AJ$181,H$1,FALSE),IFERROR(VLOOKUP($B529,'Data Heavy'!$AP$6:$AX$93,H$1,FALSE),IFERROR(VLOOKUP($B529,'Data Heavy'!$BC$6:$BK$13,H$1,FALSE),VLOOKUP($B529,'Data Heavy'!$BP$6:$BX$9,H$1,FALSE))))))*100</f>
        <v>1.6434</v>
      </c>
      <c r="I529" s="63">
        <f>IFERROR(VLOOKUP($B529,'Data Heavy'!$A$6:$I$61,I$1,FALSE),IFERROR(VLOOKUP($B529,'Data Heavy'!$O$6:$W$33,I$1,FALSE),IFERROR(VLOOKUP($B529,'Data Heavy'!$AB$6:$AJ$181,I$1,FALSE),IFERROR(VLOOKUP($B529,'Data Heavy'!$AP$6:$AX$93,I$1,FALSE),IFERROR(VLOOKUP($B529,'Data Heavy'!$BC$6:$BK$13,I$1,FALSE),VLOOKUP($B529,'Data Heavy'!$BP$6:$BX$9,I$1,FALSE))))))*100</f>
        <v>16.30049</v>
      </c>
      <c r="J529" s="63">
        <f>IFERROR(VLOOKUP($B529,'Data Heavy'!$A$6:$I$61,J$1,FALSE),IFERROR(VLOOKUP($B529,'Data Heavy'!$O$6:$W$33,J$1,FALSE),IFERROR(VLOOKUP($B529,'Data Heavy'!$AB$6:$AJ$181,J$1,FALSE),IFERROR(VLOOKUP($B529,'Data Heavy'!$AP$6:$AX$93,J$1,FALSE),IFERROR(VLOOKUP($B529,'Data Heavy'!$BC$6:$BK$13,J$1,FALSE),VLOOKUP($B529,'Data Heavy'!$BP$6:$BX$9,J$1,FALSE))))))*100</f>
        <v>22.74268</v>
      </c>
      <c r="K529" s="63">
        <f t="shared" si="107"/>
        <v>3.2210999999999999</v>
      </c>
      <c r="L529" s="63">
        <f t="shared" si="108"/>
        <v>3.2210900000000002</v>
      </c>
      <c r="O529" s="63">
        <f>'Data Heavy'!AG271*100</f>
        <v>19.52158</v>
      </c>
      <c r="P529" s="63">
        <f>'Data Heavy'!AH271*100</f>
        <v>1.6432599999999999</v>
      </c>
      <c r="Q529" s="63">
        <f>'Data Heavy'!AI271*100</f>
        <v>16.300799999999999</v>
      </c>
      <c r="R529" s="63">
        <f>'Data Heavy'!AJ271*100</f>
        <v>22.742370000000001</v>
      </c>
      <c r="S529" s="63">
        <f t="shared" si="103"/>
        <v>3.2207900000000009</v>
      </c>
      <c r="T529" s="63">
        <f t="shared" si="104"/>
        <v>3.2207800000000013</v>
      </c>
      <c r="V529" s="70">
        <f t="shared" si="109"/>
        <v>0</v>
      </c>
      <c r="W529" s="70">
        <f t="shared" si="110"/>
        <v>1.4000000000002899E-4</v>
      </c>
      <c r="X529" s="70">
        <f t="shared" si="111"/>
        <v>-3.0999999999892225E-4</v>
      </c>
      <c r="Y529" s="70">
        <f t="shared" si="112"/>
        <v>3.0999999999892225E-4</v>
      </c>
      <c r="Z529" s="70">
        <f t="shared" si="113"/>
        <v>3.0999999999892225E-4</v>
      </c>
      <c r="AA529" s="70">
        <f t="shared" si="114"/>
        <v>3.0999999999892225E-4</v>
      </c>
    </row>
    <row r="530" spans="1:27">
      <c r="A530" s="15" t="str">
        <f t="shared" si="106"/>
        <v>HeavyD_2011-2015_65+_Males_Swansea</v>
      </c>
      <c r="B530" s="15" t="str">
        <f t="shared" si="105"/>
        <v>Swansea_65+_Males</v>
      </c>
      <c r="C530" s="15" t="s">
        <v>9</v>
      </c>
      <c r="D530" s="15" t="s">
        <v>43</v>
      </c>
      <c r="E530" s="15" t="s">
        <v>21</v>
      </c>
      <c r="F530" s="15" t="s">
        <v>40</v>
      </c>
      <c r="G530" s="63">
        <f>IFERROR(VLOOKUP($B530,'Data Heavy'!$A$6:$I$61,G$1,FALSE),IFERROR(VLOOKUP($B530,'Data Heavy'!$O$6:$W$33,G$1,FALSE),IFERROR(VLOOKUP($B530,'Data Heavy'!$AB$6:$AJ$181,G$1,FALSE),IFERROR(VLOOKUP($B530,'Data Heavy'!$AP$6:$AX$93,G$1,FALSE),IFERROR(VLOOKUP($B530,'Data Heavy'!$BC$6:$BK$13,G$1,FALSE),VLOOKUP($B530,'Data Heavy'!$BP$6:$BX$9,G$1,FALSE))))))*100</f>
        <v>6.2649699999999999</v>
      </c>
      <c r="H530" s="63">
        <f>IFERROR(VLOOKUP($B530,'Data Heavy'!$A$6:$I$61,H$1,FALSE),IFERROR(VLOOKUP($B530,'Data Heavy'!$O$6:$W$33,H$1,FALSE),IFERROR(VLOOKUP($B530,'Data Heavy'!$AB$6:$AJ$181,H$1,FALSE),IFERROR(VLOOKUP($B530,'Data Heavy'!$AP$6:$AX$93,H$1,FALSE),IFERROR(VLOOKUP($B530,'Data Heavy'!$BC$6:$BK$13,H$1,FALSE),VLOOKUP($B530,'Data Heavy'!$BP$6:$BX$9,H$1,FALSE))))))*100</f>
        <v>1.1169200000000001</v>
      </c>
      <c r="I530" s="63">
        <f>IFERROR(VLOOKUP($B530,'Data Heavy'!$A$6:$I$61,I$1,FALSE),IFERROR(VLOOKUP($B530,'Data Heavy'!$O$6:$W$33,I$1,FALSE),IFERROR(VLOOKUP($B530,'Data Heavy'!$AB$6:$AJ$181,I$1,FALSE),IFERROR(VLOOKUP($B530,'Data Heavy'!$AP$6:$AX$93,I$1,FALSE),IFERROR(VLOOKUP($B530,'Data Heavy'!$BC$6:$BK$13,I$1,FALSE),VLOOKUP($B530,'Data Heavy'!$BP$6:$BX$9,I$1,FALSE))))))*100</f>
        <v>4.07578</v>
      </c>
      <c r="J530" s="63">
        <f>IFERROR(VLOOKUP($B530,'Data Heavy'!$A$6:$I$61,J$1,FALSE),IFERROR(VLOOKUP($B530,'Data Heavy'!$O$6:$W$33,J$1,FALSE),IFERROR(VLOOKUP($B530,'Data Heavy'!$AB$6:$AJ$181,J$1,FALSE),IFERROR(VLOOKUP($B530,'Data Heavy'!$AP$6:$AX$93,J$1,FALSE),IFERROR(VLOOKUP($B530,'Data Heavy'!$BC$6:$BK$13,J$1,FALSE),VLOOKUP($B530,'Data Heavy'!$BP$6:$BX$9,J$1,FALSE))))))*100</f>
        <v>8.4541699999999995</v>
      </c>
      <c r="K530" s="63">
        <f t="shared" si="107"/>
        <v>2.1891999999999996</v>
      </c>
      <c r="L530" s="63">
        <f t="shared" si="108"/>
        <v>2.18919</v>
      </c>
      <c r="O530" s="63">
        <f>'Data Heavy'!AG272*100</f>
        <v>6.2649699999999999</v>
      </c>
      <c r="P530" s="63">
        <f>'Data Heavy'!AH272*100</f>
        <v>1.11683</v>
      </c>
      <c r="Q530" s="63">
        <f>'Data Heavy'!AI272*100</f>
        <v>4.07599</v>
      </c>
      <c r="R530" s="63">
        <f>'Data Heavy'!AJ272*100</f>
        <v>8.4539600000000004</v>
      </c>
      <c r="S530" s="63">
        <f t="shared" si="103"/>
        <v>2.1889900000000004</v>
      </c>
      <c r="T530" s="63">
        <f t="shared" si="104"/>
        <v>2.1889799999999999</v>
      </c>
      <c r="V530" s="70">
        <f t="shared" si="109"/>
        <v>0</v>
      </c>
      <c r="W530" s="70">
        <f t="shared" si="110"/>
        <v>9.0000000000145519E-5</v>
      </c>
      <c r="X530" s="70">
        <f t="shared" si="111"/>
        <v>-2.1000000000004349E-4</v>
      </c>
      <c r="Y530" s="70">
        <f t="shared" si="112"/>
        <v>2.0999999999915531E-4</v>
      </c>
      <c r="Z530" s="70">
        <f t="shared" si="113"/>
        <v>2.0999999999915531E-4</v>
      </c>
      <c r="AA530" s="70">
        <f t="shared" si="114"/>
        <v>2.1000000000004349E-4</v>
      </c>
    </row>
    <row r="531" spans="1:27">
      <c r="A531" s="15" t="str">
        <f t="shared" si="106"/>
        <v>HeavyD_2011-2015_16-24_Females_Swansea</v>
      </c>
      <c r="B531" s="15" t="str">
        <f t="shared" si="105"/>
        <v>Swansea_16-24_Females</v>
      </c>
      <c r="C531" s="15" t="s">
        <v>9</v>
      </c>
      <c r="D531" s="15" t="s">
        <v>48</v>
      </c>
      <c r="E531" s="15" t="s">
        <v>120</v>
      </c>
      <c r="F531" s="15" t="s">
        <v>40</v>
      </c>
      <c r="G531" s="63">
        <f>IFERROR(VLOOKUP($B531,'Data Heavy'!$A$6:$I$61,G$1,FALSE),IFERROR(VLOOKUP($B531,'Data Heavy'!$O$6:$W$33,G$1,FALSE),IFERROR(VLOOKUP($B531,'Data Heavy'!$AB$6:$AJ$181,G$1,FALSE),IFERROR(VLOOKUP($B531,'Data Heavy'!$AP$6:$AX$93,G$1,FALSE),IFERROR(VLOOKUP($B531,'Data Heavy'!$BC$6:$BK$13,G$1,FALSE),VLOOKUP($B531,'Data Heavy'!$BP$6:$BX$9,G$1,FALSE))))))*100</f>
        <v>22.793520000000001</v>
      </c>
      <c r="H531" s="63">
        <f>IFERROR(VLOOKUP($B531,'Data Heavy'!$A$6:$I$61,H$1,FALSE),IFERROR(VLOOKUP($B531,'Data Heavy'!$O$6:$W$33,H$1,FALSE),IFERROR(VLOOKUP($B531,'Data Heavy'!$AB$6:$AJ$181,H$1,FALSE),IFERROR(VLOOKUP($B531,'Data Heavy'!$AP$6:$AX$93,H$1,FALSE),IFERROR(VLOOKUP($B531,'Data Heavy'!$BC$6:$BK$13,H$1,FALSE),VLOOKUP($B531,'Data Heavy'!$BP$6:$BX$9,H$1,FALSE))))))*100</f>
        <v>3.68553</v>
      </c>
      <c r="I531" s="63">
        <f>IFERROR(VLOOKUP($B531,'Data Heavy'!$A$6:$I$61,I$1,FALSE),IFERROR(VLOOKUP($B531,'Data Heavy'!$O$6:$W$33,I$1,FALSE),IFERROR(VLOOKUP($B531,'Data Heavy'!$AB$6:$AJ$181,I$1,FALSE),IFERROR(VLOOKUP($B531,'Data Heavy'!$AP$6:$AX$93,I$1,FALSE),IFERROR(VLOOKUP($B531,'Data Heavy'!$BC$6:$BK$13,I$1,FALSE),VLOOKUP($B531,'Data Heavy'!$BP$6:$BX$9,I$1,FALSE))))))*100</f>
        <v>15.569789999999999</v>
      </c>
      <c r="J531" s="63">
        <f>IFERROR(VLOOKUP($B531,'Data Heavy'!$A$6:$I$61,J$1,FALSE),IFERROR(VLOOKUP($B531,'Data Heavy'!$O$6:$W$33,J$1,FALSE),IFERROR(VLOOKUP($B531,'Data Heavy'!$AB$6:$AJ$181,J$1,FALSE),IFERROR(VLOOKUP($B531,'Data Heavy'!$AP$6:$AX$93,J$1,FALSE),IFERROR(VLOOKUP($B531,'Data Heavy'!$BC$6:$BK$13,J$1,FALSE),VLOOKUP($B531,'Data Heavy'!$BP$6:$BX$9,J$1,FALSE))))))*100</f>
        <v>30.017240000000001</v>
      </c>
      <c r="K531" s="63">
        <f t="shared" si="107"/>
        <v>7.2237200000000001</v>
      </c>
      <c r="L531" s="63">
        <f t="shared" si="108"/>
        <v>7.2237300000000015</v>
      </c>
      <c r="O531" s="63">
        <f>'Data Heavy'!AG273*100</f>
        <v>22.793520000000001</v>
      </c>
      <c r="P531" s="63">
        <f>'Data Heavy'!AH273*100</f>
        <v>3.6852200000000002</v>
      </c>
      <c r="Q531" s="63">
        <f>'Data Heavy'!AI273*100</f>
        <v>15.57048</v>
      </c>
      <c r="R531" s="63">
        <f>'Data Heavy'!AJ273*100</f>
        <v>30.016549999999999</v>
      </c>
      <c r="S531" s="63">
        <f t="shared" si="103"/>
        <v>7.2230299999999978</v>
      </c>
      <c r="T531" s="63">
        <f t="shared" si="104"/>
        <v>7.223040000000001</v>
      </c>
      <c r="V531" s="70">
        <f t="shared" si="109"/>
        <v>0</v>
      </c>
      <c r="W531" s="70">
        <f t="shared" si="110"/>
        <v>3.0999999999981043E-4</v>
      </c>
      <c r="X531" s="70">
        <f t="shared" si="111"/>
        <v>-6.9000000000052353E-4</v>
      </c>
      <c r="Y531" s="70">
        <f t="shared" si="112"/>
        <v>6.9000000000229988E-4</v>
      </c>
      <c r="Z531" s="70">
        <f t="shared" si="113"/>
        <v>6.9000000000229988E-4</v>
      </c>
      <c r="AA531" s="70">
        <f t="shared" si="114"/>
        <v>6.9000000000052353E-4</v>
      </c>
    </row>
    <row r="532" spans="1:27">
      <c r="A532" s="15" t="str">
        <f t="shared" si="106"/>
        <v>HeavyD_2011-2015_25-44_Females_Swansea</v>
      </c>
      <c r="B532" s="15" t="str">
        <f t="shared" si="105"/>
        <v>Swansea_25-44_Females</v>
      </c>
      <c r="C532" s="15" t="s">
        <v>9</v>
      </c>
      <c r="D532" s="15" t="s">
        <v>49</v>
      </c>
      <c r="E532" s="15" t="s">
        <v>120</v>
      </c>
      <c r="F532" s="15" t="s">
        <v>40</v>
      </c>
      <c r="G532" s="63">
        <f>IFERROR(VLOOKUP($B532,'Data Heavy'!$A$6:$I$61,G$1,FALSE),IFERROR(VLOOKUP($B532,'Data Heavy'!$O$6:$W$33,G$1,FALSE),IFERROR(VLOOKUP($B532,'Data Heavy'!$AB$6:$AJ$181,G$1,FALSE),IFERROR(VLOOKUP($B532,'Data Heavy'!$AP$6:$AX$93,G$1,FALSE),IFERROR(VLOOKUP($B532,'Data Heavy'!$BC$6:$BK$13,G$1,FALSE),VLOOKUP($B532,'Data Heavy'!$BP$6:$BX$9,G$1,FALSE))))))*100</f>
        <v>17.576149999999998</v>
      </c>
      <c r="H532" s="63">
        <f>IFERROR(VLOOKUP($B532,'Data Heavy'!$A$6:$I$61,H$1,FALSE),IFERROR(VLOOKUP($B532,'Data Heavy'!$O$6:$W$33,H$1,FALSE),IFERROR(VLOOKUP($B532,'Data Heavy'!$AB$6:$AJ$181,H$1,FALSE),IFERROR(VLOOKUP($B532,'Data Heavy'!$AP$6:$AX$93,H$1,FALSE),IFERROR(VLOOKUP($B532,'Data Heavy'!$BC$6:$BK$13,H$1,FALSE),VLOOKUP($B532,'Data Heavy'!$BP$6:$BX$9,H$1,FALSE))))))*100</f>
        <v>1.5854400000000002</v>
      </c>
      <c r="I532" s="63">
        <f>IFERROR(VLOOKUP($B532,'Data Heavy'!$A$6:$I$61,I$1,FALSE),IFERROR(VLOOKUP($B532,'Data Heavy'!$O$6:$W$33,I$1,FALSE),IFERROR(VLOOKUP($B532,'Data Heavy'!$AB$6:$AJ$181,I$1,FALSE),IFERROR(VLOOKUP($B532,'Data Heavy'!$AP$6:$AX$93,I$1,FALSE),IFERROR(VLOOKUP($B532,'Data Heavy'!$BC$6:$BK$13,I$1,FALSE),VLOOKUP($B532,'Data Heavy'!$BP$6:$BX$9,I$1,FALSE))))))*100</f>
        <v>14.46866</v>
      </c>
      <c r="J532" s="63">
        <f>IFERROR(VLOOKUP($B532,'Data Heavy'!$A$6:$I$61,J$1,FALSE),IFERROR(VLOOKUP($B532,'Data Heavy'!$O$6:$W$33,J$1,FALSE),IFERROR(VLOOKUP($B532,'Data Heavy'!$AB$6:$AJ$181,J$1,FALSE),IFERROR(VLOOKUP($B532,'Data Heavy'!$AP$6:$AX$93,J$1,FALSE),IFERROR(VLOOKUP($B532,'Data Heavy'!$BC$6:$BK$13,J$1,FALSE),VLOOKUP($B532,'Data Heavy'!$BP$6:$BX$9,J$1,FALSE))))))*100</f>
        <v>20.68365</v>
      </c>
      <c r="K532" s="63">
        <f t="shared" si="107"/>
        <v>3.1075000000000017</v>
      </c>
      <c r="L532" s="63">
        <f t="shared" si="108"/>
        <v>3.1074899999999985</v>
      </c>
      <c r="O532" s="63">
        <f>'Data Heavy'!AG274*100</f>
        <v>17.576149999999998</v>
      </c>
      <c r="P532" s="63">
        <f>'Data Heavy'!AH274*100</f>
        <v>1.5853099999999998</v>
      </c>
      <c r="Q532" s="63">
        <f>'Data Heavy'!AI274*100</f>
        <v>14.46895</v>
      </c>
      <c r="R532" s="63">
        <f>'Data Heavy'!AJ274*100</f>
        <v>20.68336</v>
      </c>
      <c r="S532" s="63">
        <f t="shared" si="103"/>
        <v>3.107210000000002</v>
      </c>
      <c r="T532" s="63">
        <f t="shared" si="104"/>
        <v>3.1071999999999989</v>
      </c>
      <c r="V532" s="70">
        <f t="shared" si="109"/>
        <v>0</v>
      </c>
      <c r="W532" s="70">
        <f t="shared" si="110"/>
        <v>1.3000000000040757E-4</v>
      </c>
      <c r="X532" s="70">
        <f t="shared" si="111"/>
        <v>-2.899999999996794E-4</v>
      </c>
      <c r="Y532" s="70">
        <f t="shared" si="112"/>
        <v>2.899999999996794E-4</v>
      </c>
      <c r="Z532" s="70">
        <f t="shared" si="113"/>
        <v>2.899999999996794E-4</v>
      </c>
      <c r="AA532" s="70">
        <f t="shared" si="114"/>
        <v>2.899999999996794E-4</v>
      </c>
    </row>
    <row r="533" spans="1:27">
      <c r="A533" s="15" t="str">
        <f t="shared" si="106"/>
        <v>HeavyD_2011-2015_45-64_Females_Swansea</v>
      </c>
      <c r="B533" s="15" t="str">
        <f t="shared" si="105"/>
        <v>Swansea_45-64_Females</v>
      </c>
      <c r="C533" s="15" t="s">
        <v>9</v>
      </c>
      <c r="D533" s="15" t="s">
        <v>50</v>
      </c>
      <c r="E533" s="15" t="s">
        <v>120</v>
      </c>
      <c r="F533" s="15" t="s">
        <v>40</v>
      </c>
      <c r="G533" s="63">
        <f>IFERROR(VLOOKUP($B533,'Data Heavy'!$A$6:$I$61,G$1,FALSE),IFERROR(VLOOKUP($B533,'Data Heavy'!$O$6:$W$33,G$1,FALSE),IFERROR(VLOOKUP($B533,'Data Heavy'!$AB$6:$AJ$181,G$1,FALSE),IFERROR(VLOOKUP($B533,'Data Heavy'!$AP$6:$AX$93,G$1,FALSE),IFERROR(VLOOKUP($B533,'Data Heavy'!$BC$6:$BK$13,G$1,FALSE),VLOOKUP($B533,'Data Heavy'!$BP$6:$BX$9,G$1,FALSE))))))*100</f>
        <v>11.927010000000001</v>
      </c>
      <c r="H533" s="63">
        <f>IFERROR(VLOOKUP($B533,'Data Heavy'!$A$6:$I$61,H$1,FALSE),IFERROR(VLOOKUP($B533,'Data Heavy'!$O$6:$W$33,H$1,FALSE),IFERROR(VLOOKUP($B533,'Data Heavy'!$AB$6:$AJ$181,H$1,FALSE),IFERROR(VLOOKUP($B533,'Data Heavy'!$AP$6:$AX$93,H$1,FALSE),IFERROR(VLOOKUP($B533,'Data Heavy'!$BC$6:$BK$13,H$1,FALSE),VLOOKUP($B533,'Data Heavy'!$BP$6:$BX$9,H$1,FALSE))))))*100</f>
        <v>1.2579899999999999</v>
      </c>
      <c r="I533" s="63">
        <f>IFERROR(VLOOKUP($B533,'Data Heavy'!$A$6:$I$61,I$1,FALSE),IFERROR(VLOOKUP($B533,'Data Heavy'!$O$6:$W$33,I$1,FALSE),IFERROR(VLOOKUP($B533,'Data Heavy'!$AB$6:$AJ$181,I$1,FALSE),IFERROR(VLOOKUP($B533,'Data Heavy'!$AP$6:$AX$93,I$1,FALSE),IFERROR(VLOOKUP($B533,'Data Heavy'!$BC$6:$BK$13,I$1,FALSE),VLOOKUP($B533,'Data Heavy'!$BP$6:$BX$9,I$1,FALSE))))))*100</f>
        <v>9.4613199999999988</v>
      </c>
      <c r="J533" s="63">
        <f>IFERROR(VLOOKUP($B533,'Data Heavy'!$A$6:$I$61,J$1,FALSE),IFERROR(VLOOKUP($B533,'Data Heavy'!$O$6:$W$33,J$1,FALSE),IFERROR(VLOOKUP($B533,'Data Heavy'!$AB$6:$AJ$181,J$1,FALSE),IFERROR(VLOOKUP($B533,'Data Heavy'!$AP$6:$AX$93,J$1,FALSE),IFERROR(VLOOKUP($B533,'Data Heavy'!$BC$6:$BK$13,J$1,FALSE),VLOOKUP($B533,'Data Heavy'!$BP$6:$BX$9,J$1,FALSE))))))*100</f>
        <v>14.3927</v>
      </c>
      <c r="K533" s="63">
        <f t="shared" si="107"/>
        <v>2.4656899999999986</v>
      </c>
      <c r="L533" s="63">
        <f t="shared" si="108"/>
        <v>2.4656900000000022</v>
      </c>
      <c r="O533" s="63">
        <f>'Data Heavy'!AG275*100</f>
        <v>11.927010000000001</v>
      </c>
      <c r="P533" s="63">
        <f>'Data Heavy'!AH275*100</f>
        <v>1.2578799999999999</v>
      </c>
      <c r="Q533" s="63">
        <f>'Data Heavy'!AI275*100</f>
        <v>9.4615599999999986</v>
      </c>
      <c r="R533" s="63">
        <f>'Data Heavy'!AJ275*100</f>
        <v>14.392460000000002</v>
      </c>
      <c r="S533" s="63">
        <f t="shared" si="103"/>
        <v>2.4654500000000006</v>
      </c>
      <c r="T533" s="63">
        <f t="shared" si="104"/>
        <v>2.4654500000000024</v>
      </c>
      <c r="V533" s="70">
        <f t="shared" si="109"/>
        <v>0</v>
      </c>
      <c r="W533" s="70">
        <f t="shared" si="110"/>
        <v>1.100000000000545E-4</v>
      </c>
      <c r="X533" s="70">
        <f t="shared" si="111"/>
        <v>-2.3999999999979593E-4</v>
      </c>
      <c r="Y533" s="70">
        <f t="shared" si="112"/>
        <v>2.3999999999801958E-4</v>
      </c>
      <c r="Z533" s="70">
        <f t="shared" si="113"/>
        <v>2.3999999999801958E-4</v>
      </c>
      <c r="AA533" s="70">
        <f t="shared" si="114"/>
        <v>2.3999999999979593E-4</v>
      </c>
    </row>
    <row r="534" spans="1:27">
      <c r="A534" s="15" t="str">
        <f t="shared" si="106"/>
        <v>HeavyD_2011-2015_65+_Females_Swansea</v>
      </c>
      <c r="B534" s="15" t="str">
        <f t="shared" si="105"/>
        <v>Swansea_65+_Females</v>
      </c>
      <c r="C534" s="15" t="s">
        <v>9</v>
      </c>
      <c r="D534" s="15" t="s">
        <v>43</v>
      </c>
      <c r="E534" s="15" t="s">
        <v>120</v>
      </c>
      <c r="F534" s="15" t="s">
        <v>40</v>
      </c>
      <c r="G534" s="63">
        <f>IFERROR(VLOOKUP($B534,'Data Heavy'!$A$6:$I$61,G$1,FALSE),IFERROR(VLOOKUP($B534,'Data Heavy'!$O$6:$W$33,G$1,FALSE),IFERROR(VLOOKUP($B534,'Data Heavy'!$AB$6:$AJ$181,G$1,FALSE),IFERROR(VLOOKUP($B534,'Data Heavy'!$AP$6:$AX$93,G$1,FALSE),IFERROR(VLOOKUP($B534,'Data Heavy'!$BC$6:$BK$13,G$1,FALSE),VLOOKUP($B534,'Data Heavy'!$BP$6:$BX$9,G$1,FALSE))))))*100</f>
        <v>1.6434500000000001</v>
      </c>
      <c r="H534" s="63">
        <f>IFERROR(VLOOKUP($B534,'Data Heavy'!$A$6:$I$61,H$1,FALSE),IFERROR(VLOOKUP($B534,'Data Heavy'!$O$6:$W$33,H$1,FALSE),IFERROR(VLOOKUP($B534,'Data Heavy'!$AB$6:$AJ$181,H$1,FALSE),IFERROR(VLOOKUP($B534,'Data Heavy'!$AP$6:$AX$93,H$1,FALSE),IFERROR(VLOOKUP($B534,'Data Heavy'!$BC$6:$BK$13,H$1,FALSE),VLOOKUP($B534,'Data Heavy'!$BP$6:$BX$9,H$1,FALSE))))))*100</f>
        <v>0.51803999999999994</v>
      </c>
      <c r="I534" s="63">
        <f>IFERROR(VLOOKUP($B534,'Data Heavy'!$A$6:$I$61,I$1,FALSE),IFERROR(VLOOKUP($B534,'Data Heavy'!$O$6:$W$33,I$1,FALSE),IFERROR(VLOOKUP($B534,'Data Heavy'!$AB$6:$AJ$181,I$1,FALSE),IFERROR(VLOOKUP($B534,'Data Heavy'!$AP$6:$AX$93,I$1,FALSE),IFERROR(VLOOKUP($B534,'Data Heavy'!$BC$6:$BK$13,I$1,FALSE),VLOOKUP($B534,'Data Heavy'!$BP$6:$BX$9,I$1,FALSE))))))*100</f>
        <v>0.62809000000000004</v>
      </c>
      <c r="J534" s="63">
        <f>IFERROR(VLOOKUP($B534,'Data Heavy'!$A$6:$I$61,J$1,FALSE),IFERROR(VLOOKUP($B534,'Data Heavy'!$O$6:$W$33,J$1,FALSE),IFERROR(VLOOKUP($B534,'Data Heavy'!$AB$6:$AJ$181,J$1,FALSE),IFERROR(VLOOKUP($B534,'Data Heavy'!$AP$6:$AX$93,J$1,FALSE),IFERROR(VLOOKUP($B534,'Data Heavy'!$BC$6:$BK$13,J$1,FALSE),VLOOKUP($B534,'Data Heavy'!$BP$6:$BX$9,J$1,FALSE))))))*100</f>
        <v>2.65882</v>
      </c>
      <c r="K534" s="63">
        <f t="shared" si="107"/>
        <v>1.0153699999999999</v>
      </c>
      <c r="L534" s="63">
        <f t="shared" si="108"/>
        <v>1.01536</v>
      </c>
      <c r="O534" s="63">
        <f>'Data Heavy'!AG276*100</f>
        <v>1.6434500000000001</v>
      </c>
      <c r="P534" s="63">
        <f>'Data Heavy'!AH276*100</f>
        <v>0.51799000000000006</v>
      </c>
      <c r="Q534" s="63">
        <f>'Data Heavy'!AI276*100</f>
        <v>0.62819000000000003</v>
      </c>
      <c r="R534" s="63">
        <f>'Data Heavy'!AJ276*100</f>
        <v>2.6587199999999998</v>
      </c>
      <c r="S534" s="63">
        <f t="shared" si="103"/>
        <v>1.0152699999999997</v>
      </c>
      <c r="T534" s="63">
        <f t="shared" si="104"/>
        <v>1.0152600000000001</v>
      </c>
      <c r="V534" s="70">
        <f t="shared" si="109"/>
        <v>0</v>
      </c>
      <c r="W534" s="70">
        <f t="shared" si="110"/>
        <v>4.9999999999883471E-5</v>
      </c>
      <c r="X534" s="70">
        <f t="shared" si="111"/>
        <v>-9.9999999999988987E-5</v>
      </c>
      <c r="Y534" s="70">
        <f t="shared" si="112"/>
        <v>1.0000000000021103E-4</v>
      </c>
      <c r="Z534" s="70">
        <f t="shared" si="113"/>
        <v>1.0000000000021103E-4</v>
      </c>
      <c r="AA534" s="70">
        <f t="shared" si="114"/>
        <v>9.9999999999988987E-5</v>
      </c>
    </row>
    <row r="535" spans="1:27">
      <c r="A535" s="15" t="str">
        <f t="shared" si="106"/>
        <v>HeavyD_2011-2015_16-24_Males_Neath Port Talbot</v>
      </c>
      <c r="B535" s="15" t="str">
        <f t="shared" si="105"/>
        <v>Neath Port Talbot_16-24_Males</v>
      </c>
      <c r="C535" s="15" t="s">
        <v>10</v>
      </c>
      <c r="D535" s="15" t="s">
        <v>48</v>
      </c>
      <c r="E535" s="15" t="s">
        <v>21</v>
      </c>
      <c r="F535" s="15" t="s">
        <v>40</v>
      </c>
      <c r="G535" s="63">
        <f>IFERROR(VLOOKUP($B535,'Data Heavy'!$A$6:$I$61,G$1,FALSE),IFERROR(VLOOKUP($B535,'Data Heavy'!$O$6:$W$33,G$1,FALSE),IFERROR(VLOOKUP($B535,'Data Heavy'!$AB$6:$AJ$181,G$1,FALSE),IFERROR(VLOOKUP($B535,'Data Heavy'!$AP$6:$AX$93,G$1,FALSE),IFERROR(VLOOKUP($B535,'Data Heavy'!$BC$6:$BK$13,G$1,FALSE),VLOOKUP($B535,'Data Heavy'!$BP$6:$BX$9,G$1,FALSE))))))*100</f>
        <v>18.68458</v>
      </c>
      <c r="H535" s="63">
        <f>IFERROR(VLOOKUP($B535,'Data Heavy'!$A$6:$I$61,H$1,FALSE),IFERROR(VLOOKUP($B535,'Data Heavy'!$O$6:$W$33,H$1,FALSE),IFERROR(VLOOKUP($B535,'Data Heavy'!$AB$6:$AJ$181,H$1,FALSE),IFERROR(VLOOKUP($B535,'Data Heavy'!$AP$6:$AX$93,H$1,FALSE),IFERROR(VLOOKUP($B535,'Data Heavy'!$BC$6:$BK$13,H$1,FALSE),VLOOKUP($B535,'Data Heavy'!$BP$6:$BX$9,H$1,FALSE))))))*100</f>
        <v>2.9509799999999999</v>
      </c>
      <c r="I535" s="63">
        <f>IFERROR(VLOOKUP($B535,'Data Heavy'!$A$6:$I$61,I$1,FALSE),IFERROR(VLOOKUP($B535,'Data Heavy'!$O$6:$W$33,I$1,FALSE),IFERROR(VLOOKUP($B535,'Data Heavy'!$AB$6:$AJ$181,I$1,FALSE),IFERROR(VLOOKUP($B535,'Data Heavy'!$AP$6:$AX$93,I$1,FALSE),IFERROR(VLOOKUP($B535,'Data Heavy'!$BC$6:$BK$13,I$1,FALSE),VLOOKUP($B535,'Data Heavy'!$BP$6:$BX$9,I$1,FALSE))))))*100</f>
        <v>12.900590000000001</v>
      </c>
      <c r="J535" s="63">
        <f>IFERROR(VLOOKUP($B535,'Data Heavy'!$A$6:$I$61,J$1,FALSE),IFERROR(VLOOKUP($B535,'Data Heavy'!$O$6:$W$33,J$1,FALSE),IFERROR(VLOOKUP($B535,'Data Heavy'!$AB$6:$AJ$181,J$1,FALSE),IFERROR(VLOOKUP($B535,'Data Heavy'!$AP$6:$AX$93,J$1,FALSE),IFERROR(VLOOKUP($B535,'Data Heavy'!$BC$6:$BK$13,J$1,FALSE),VLOOKUP($B535,'Data Heavy'!$BP$6:$BX$9,J$1,FALSE))))))*100</f>
        <v>24.46857</v>
      </c>
      <c r="K535" s="63">
        <f t="shared" si="107"/>
        <v>5.7839899999999993</v>
      </c>
      <c r="L535" s="63">
        <f t="shared" si="108"/>
        <v>5.7839899999999993</v>
      </c>
      <c r="O535" s="63">
        <f>'Data Heavy'!AG277*100</f>
        <v>18.68458</v>
      </c>
      <c r="P535" s="63">
        <f>'Data Heavy'!AH277*100</f>
        <v>2.9506800000000002</v>
      </c>
      <c r="Q535" s="63">
        <f>'Data Heavy'!AI277*100</f>
        <v>12.901250000000001</v>
      </c>
      <c r="R535" s="63">
        <f>'Data Heavy'!AJ277*100</f>
        <v>24.4679</v>
      </c>
      <c r="S535" s="63">
        <f t="shared" si="103"/>
        <v>5.7833199999999998</v>
      </c>
      <c r="T535" s="63">
        <f t="shared" si="104"/>
        <v>5.7833299999999994</v>
      </c>
      <c r="V535" s="70">
        <f t="shared" si="109"/>
        <v>0</v>
      </c>
      <c r="W535" s="70">
        <f t="shared" si="110"/>
        <v>2.9999999999974492E-4</v>
      </c>
      <c r="X535" s="70">
        <f t="shared" si="111"/>
        <v>-6.599999999998829E-4</v>
      </c>
      <c r="Y535" s="70">
        <f t="shared" si="112"/>
        <v>6.6999999999950433E-4</v>
      </c>
      <c r="Z535" s="70">
        <f t="shared" si="113"/>
        <v>6.6999999999950433E-4</v>
      </c>
      <c r="AA535" s="70">
        <f t="shared" si="114"/>
        <v>6.599999999998829E-4</v>
      </c>
    </row>
    <row r="536" spans="1:27">
      <c r="A536" s="15" t="str">
        <f t="shared" si="106"/>
        <v>HeavyD_2011-2015_25-44_Males_Neath Port Talbot</v>
      </c>
      <c r="B536" s="15" t="str">
        <f t="shared" si="105"/>
        <v>Neath Port Talbot_25-44_Males</v>
      </c>
      <c r="C536" s="15" t="s">
        <v>10</v>
      </c>
      <c r="D536" s="15" t="s">
        <v>49</v>
      </c>
      <c r="E536" s="15" t="s">
        <v>21</v>
      </c>
      <c r="F536" s="15" t="s">
        <v>40</v>
      </c>
      <c r="G536" s="63">
        <f>IFERROR(VLOOKUP($B536,'Data Heavy'!$A$6:$I$61,G$1,FALSE),IFERROR(VLOOKUP($B536,'Data Heavy'!$O$6:$W$33,G$1,FALSE),IFERROR(VLOOKUP($B536,'Data Heavy'!$AB$6:$AJ$181,G$1,FALSE),IFERROR(VLOOKUP($B536,'Data Heavy'!$AP$6:$AX$93,G$1,FALSE),IFERROR(VLOOKUP($B536,'Data Heavy'!$BC$6:$BK$13,G$1,FALSE),VLOOKUP($B536,'Data Heavy'!$BP$6:$BX$9,G$1,FALSE))))))*100</f>
        <v>23.205749999999998</v>
      </c>
      <c r="H536" s="63">
        <f>IFERROR(VLOOKUP($B536,'Data Heavy'!$A$6:$I$61,H$1,FALSE),IFERROR(VLOOKUP($B536,'Data Heavy'!$O$6:$W$33,H$1,FALSE),IFERROR(VLOOKUP($B536,'Data Heavy'!$AB$6:$AJ$181,H$1,FALSE),IFERROR(VLOOKUP($B536,'Data Heavy'!$AP$6:$AX$93,H$1,FALSE),IFERROR(VLOOKUP($B536,'Data Heavy'!$BC$6:$BK$13,H$1,FALSE),VLOOKUP($B536,'Data Heavy'!$BP$6:$BX$9,H$1,FALSE))))))*100</f>
        <v>2.1171899999999999</v>
      </c>
      <c r="I536" s="63">
        <f>IFERROR(VLOOKUP($B536,'Data Heavy'!$A$6:$I$61,I$1,FALSE),IFERROR(VLOOKUP($B536,'Data Heavy'!$O$6:$W$33,I$1,FALSE),IFERROR(VLOOKUP($B536,'Data Heavy'!$AB$6:$AJ$181,I$1,FALSE),IFERROR(VLOOKUP($B536,'Data Heavy'!$AP$6:$AX$93,I$1,FALSE),IFERROR(VLOOKUP($B536,'Data Heavy'!$BC$6:$BK$13,I$1,FALSE),VLOOKUP($B536,'Data Heavy'!$BP$6:$BX$9,I$1,FALSE))))))*100</f>
        <v>19.056000000000001</v>
      </c>
      <c r="J536" s="63">
        <f>IFERROR(VLOOKUP($B536,'Data Heavy'!$A$6:$I$61,J$1,FALSE),IFERROR(VLOOKUP($B536,'Data Heavy'!$O$6:$W$33,J$1,FALSE),IFERROR(VLOOKUP($B536,'Data Heavy'!$AB$6:$AJ$181,J$1,FALSE),IFERROR(VLOOKUP($B536,'Data Heavy'!$AP$6:$AX$93,J$1,FALSE),IFERROR(VLOOKUP($B536,'Data Heavy'!$BC$6:$BK$13,J$1,FALSE),VLOOKUP($B536,'Data Heavy'!$BP$6:$BX$9,J$1,FALSE))))))*100</f>
        <v>27.35549</v>
      </c>
      <c r="K536" s="63">
        <f t="shared" si="107"/>
        <v>4.1497400000000013</v>
      </c>
      <c r="L536" s="63">
        <f t="shared" si="108"/>
        <v>4.1497499999999974</v>
      </c>
      <c r="O536" s="63">
        <f>'Data Heavy'!AG278*100</f>
        <v>23.205749999999998</v>
      </c>
      <c r="P536" s="63">
        <f>'Data Heavy'!AH278*100</f>
        <v>2.1169699999999998</v>
      </c>
      <c r="Q536" s="63">
        <f>'Data Heavy'!AI278*100</f>
        <v>19.056480000000001</v>
      </c>
      <c r="R536" s="63">
        <f>'Data Heavy'!AJ278*100</f>
        <v>27.35501</v>
      </c>
      <c r="S536" s="63">
        <f t="shared" si="103"/>
        <v>4.1492600000000017</v>
      </c>
      <c r="T536" s="63">
        <f t="shared" si="104"/>
        <v>4.1492699999999978</v>
      </c>
      <c r="V536" s="70">
        <f t="shared" si="109"/>
        <v>0</v>
      </c>
      <c r="W536" s="70">
        <f t="shared" si="110"/>
        <v>2.20000000000109E-4</v>
      </c>
      <c r="X536" s="70">
        <f t="shared" si="111"/>
        <v>-4.7999999999959186E-4</v>
      </c>
      <c r="Y536" s="70">
        <f t="shared" si="112"/>
        <v>4.7999999999959186E-4</v>
      </c>
      <c r="Z536" s="70">
        <f t="shared" si="113"/>
        <v>4.7999999999959186E-4</v>
      </c>
      <c r="AA536" s="70">
        <f t="shared" si="114"/>
        <v>4.7999999999959186E-4</v>
      </c>
    </row>
    <row r="537" spans="1:27">
      <c r="A537" s="15" t="str">
        <f t="shared" si="106"/>
        <v>HeavyD_2011-2015_45-64_Males_Neath Port Talbot</v>
      </c>
      <c r="B537" s="15" t="str">
        <f t="shared" si="105"/>
        <v>Neath Port Talbot_45-64_Males</v>
      </c>
      <c r="C537" s="15" t="s">
        <v>10</v>
      </c>
      <c r="D537" s="15" t="s">
        <v>50</v>
      </c>
      <c r="E537" s="15" t="s">
        <v>21</v>
      </c>
      <c r="F537" s="15" t="s">
        <v>40</v>
      </c>
      <c r="G537" s="63">
        <f>IFERROR(VLOOKUP($B537,'Data Heavy'!$A$6:$I$61,G$1,FALSE),IFERROR(VLOOKUP($B537,'Data Heavy'!$O$6:$W$33,G$1,FALSE),IFERROR(VLOOKUP($B537,'Data Heavy'!$AB$6:$AJ$181,G$1,FALSE),IFERROR(VLOOKUP($B537,'Data Heavy'!$AP$6:$AX$93,G$1,FALSE),IFERROR(VLOOKUP($B537,'Data Heavy'!$BC$6:$BK$13,G$1,FALSE),VLOOKUP($B537,'Data Heavy'!$BP$6:$BX$9,G$1,FALSE))))))*100</f>
        <v>19.10097</v>
      </c>
      <c r="H537" s="63">
        <f>IFERROR(VLOOKUP($B537,'Data Heavy'!$A$6:$I$61,H$1,FALSE),IFERROR(VLOOKUP($B537,'Data Heavy'!$O$6:$W$33,H$1,FALSE),IFERROR(VLOOKUP($B537,'Data Heavy'!$AB$6:$AJ$181,H$1,FALSE),IFERROR(VLOOKUP($B537,'Data Heavy'!$AP$6:$AX$93,H$1,FALSE),IFERROR(VLOOKUP($B537,'Data Heavy'!$BC$6:$BK$13,H$1,FALSE),VLOOKUP($B537,'Data Heavy'!$BP$6:$BX$9,H$1,FALSE))))))*100</f>
        <v>1.7375999999999998</v>
      </c>
      <c r="I537" s="63">
        <f>IFERROR(VLOOKUP($B537,'Data Heavy'!$A$6:$I$61,I$1,FALSE),IFERROR(VLOOKUP($B537,'Data Heavy'!$O$6:$W$33,I$1,FALSE),IFERROR(VLOOKUP($B537,'Data Heavy'!$AB$6:$AJ$181,I$1,FALSE),IFERROR(VLOOKUP($B537,'Data Heavy'!$AP$6:$AX$93,I$1,FALSE),IFERROR(VLOOKUP($B537,'Data Heavy'!$BC$6:$BK$13,I$1,FALSE),VLOOKUP($B537,'Data Heavy'!$BP$6:$BX$9,I$1,FALSE))))))*100</f>
        <v>15.695239999999998</v>
      </c>
      <c r="J537" s="63">
        <f>IFERROR(VLOOKUP($B537,'Data Heavy'!$A$6:$I$61,J$1,FALSE),IFERROR(VLOOKUP($B537,'Data Heavy'!$O$6:$W$33,J$1,FALSE),IFERROR(VLOOKUP($B537,'Data Heavy'!$AB$6:$AJ$181,J$1,FALSE),IFERROR(VLOOKUP($B537,'Data Heavy'!$AP$6:$AX$93,J$1,FALSE),IFERROR(VLOOKUP($B537,'Data Heavy'!$BC$6:$BK$13,J$1,FALSE),VLOOKUP($B537,'Data Heavy'!$BP$6:$BX$9,J$1,FALSE))))))*100</f>
        <v>22.506699999999999</v>
      </c>
      <c r="K537" s="63">
        <f t="shared" si="107"/>
        <v>3.4057299999999984</v>
      </c>
      <c r="L537" s="63">
        <f t="shared" si="108"/>
        <v>3.4057300000000019</v>
      </c>
      <c r="O537" s="63">
        <f>'Data Heavy'!AG279*100</f>
        <v>19.10097</v>
      </c>
      <c r="P537" s="63">
        <f>'Data Heavy'!AH279*100</f>
        <v>1.73742</v>
      </c>
      <c r="Q537" s="63">
        <f>'Data Heavy'!AI279*100</f>
        <v>15.695639999999999</v>
      </c>
      <c r="R537" s="63">
        <f>'Data Heavy'!AJ279*100</f>
        <v>22.506300000000003</v>
      </c>
      <c r="S537" s="63">
        <f t="shared" si="103"/>
        <v>3.4053300000000029</v>
      </c>
      <c r="T537" s="63">
        <f t="shared" si="104"/>
        <v>3.4053300000000011</v>
      </c>
      <c r="V537" s="70">
        <f t="shared" si="109"/>
        <v>0</v>
      </c>
      <c r="W537" s="70">
        <f t="shared" si="110"/>
        <v>1.7999999999984695E-4</v>
      </c>
      <c r="X537" s="70">
        <f t="shared" si="111"/>
        <v>-4.0000000000084412E-4</v>
      </c>
      <c r="Y537" s="70">
        <f t="shared" si="112"/>
        <v>3.9999999999551505E-4</v>
      </c>
      <c r="Z537" s="70">
        <f t="shared" si="113"/>
        <v>3.9999999999551505E-4</v>
      </c>
      <c r="AA537" s="70">
        <f t="shared" si="114"/>
        <v>4.0000000000084412E-4</v>
      </c>
    </row>
    <row r="538" spans="1:27">
      <c r="A538" s="15" t="str">
        <f t="shared" si="106"/>
        <v>HeavyD_2011-2015_65+_Males_Neath Port Talbot</v>
      </c>
      <c r="B538" s="15" t="str">
        <f t="shared" si="105"/>
        <v>Neath Port Talbot_65+_Males</v>
      </c>
      <c r="C538" s="15" t="s">
        <v>10</v>
      </c>
      <c r="D538" s="15" t="s">
        <v>43</v>
      </c>
      <c r="E538" s="15" t="s">
        <v>21</v>
      </c>
      <c r="F538" s="15" t="s">
        <v>40</v>
      </c>
      <c r="G538" s="63">
        <f>IFERROR(VLOOKUP($B538,'Data Heavy'!$A$6:$I$61,G$1,FALSE),IFERROR(VLOOKUP($B538,'Data Heavy'!$O$6:$W$33,G$1,FALSE),IFERROR(VLOOKUP($B538,'Data Heavy'!$AB$6:$AJ$181,G$1,FALSE),IFERROR(VLOOKUP($B538,'Data Heavy'!$AP$6:$AX$93,G$1,FALSE),IFERROR(VLOOKUP($B538,'Data Heavy'!$BC$6:$BK$13,G$1,FALSE),VLOOKUP($B538,'Data Heavy'!$BP$6:$BX$9,G$1,FALSE))))))*100</f>
        <v>5.5879099999999999</v>
      </c>
      <c r="H538" s="63">
        <f>IFERROR(VLOOKUP($B538,'Data Heavy'!$A$6:$I$61,H$1,FALSE),IFERROR(VLOOKUP($B538,'Data Heavy'!$O$6:$W$33,H$1,FALSE),IFERROR(VLOOKUP($B538,'Data Heavy'!$AB$6:$AJ$181,H$1,FALSE),IFERROR(VLOOKUP($B538,'Data Heavy'!$AP$6:$AX$93,H$1,FALSE),IFERROR(VLOOKUP($B538,'Data Heavy'!$BC$6:$BK$13,H$1,FALSE),VLOOKUP($B538,'Data Heavy'!$BP$6:$BX$9,H$1,FALSE))))))*100</f>
        <v>1.1676600000000001</v>
      </c>
      <c r="I538" s="63">
        <f>IFERROR(VLOOKUP($B538,'Data Heavy'!$A$6:$I$61,I$1,FALSE),IFERROR(VLOOKUP($B538,'Data Heavy'!$O$6:$W$33,I$1,FALSE),IFERROR(VLOOKUP($B538,'Data Heavy'!$AB$6:$AJ$181,I$1,FALSE),IFERROR(VLOOKUP($B538,'Data Heavy'!$AP$6:$AX$93,I$1,FALSE),IFERROR(VLOOKUP($B538,'Data Heavy'!$BC$6:$BK$13,I$1,FALSE),VLOOKUP($B538,'Data Heavy'!$BP$6:$BX$9,I$1,FALSE))))))*100</f>
        <v>3.2992599999999999</v>
      </c>
      <c r="J538" s="63">
        <f>IFERROR(VLOOKUP($B538,'Data Heavy'!$A$6:$I$61,J$1,FALSE),IFERROR(VLOOKUP($B538,'Data Heavy'!$O$6:$W$33,J$1,FALSE),IFERROR(VLOOKUP($B538,'Data Heavy'!$AB$6:$AJ$181,J$1,FALSE),IFERROR(VLOOKUP($B538,'Data Heavy'!$AP$6:$AX$93,J$1,FALSE),IFERROR(VLOOKUP($B538,'Data Heavy'!$BC$6:$BK$13,J$1,FALSE),VLOOKUP($B538,'Data Heavy'!$BP$6:$BX$9,J$1,FALSE))))))*100</f>
        <v>7.8765499999999999</v>
      </c>
      <c r="K538" s="63">
        <f t="shared" si="107"/>
        <v>2.28864</v>
      </c>
      <c r="L538" s="63">
        <f t="shared" si="108"/>
        <v>2.2886500000000001</v>
      </c>
      <c r="O538" s="63">
        <f>'Data Heavy'!AG280*100</f>
        <v>5.5879099999999999</v>
      </c>
      <c r="P538" s="63">
        <f>'Data Heavy'!AH280*100</f>
        <v>1.16754</v>
      </c>
      <c r="Q538" s="63">
        <f>'Data Heavy'!AI280*100</f>
        <v>3.2995200000000002</v>
      </c>
      <c r="R538" s="63">
        <f>'Data Heavy'!AJ280*100</f>
        <v>7.87629</v>
      </c>
      <c r="S538" s="63">
        <f t="shared" si="103"/>
        <v>2.2883800000000001</v>
      </c>
      <c r="T538" s="63">
        <f t="shared" si="104"/>
        <v>2.2883899999999997</v>
      </c>
      <c r="V538" s="70">
        <f t="shared" si="109"/>
        <v>0</v>
      </c>
      <c r="W538" s="70">
        <f t="shared" si="110"/>
        <v>1.2000000000012001E-4</v>
      </c>
      <c r="X538" s="70">
        <f t="shared" si="111"/>
        <v>-2.6000000000037105E-4</v>
      </c>
      <c r="Y538" s="70">
        <f t="shared" si="112"/>
        <v>2.5999999999992696E-4</v>
      </c>
      <c r="Z538" s="70">
        <f t="shared" si="113"/>
        <v>2.5999999999992696E-4</v>
      </c>
      <c r="AA538" s="70">
        <f t="shared" si="114"/>
        <v>2.6000000000037105E-4</v>
      </c>
    </row>
    <row r="539" spans="1:27">
      <c r="A539" s="15" t="str">
        <f t="shared" si="106"/>
        <v>HeavyD_2011-2015_16-24_Females_Neath Port Talbot</v>
      </c>
      <c r="B539" s="15" t="str">
        <f t="shared" si="105"/>
        <v>Neath Port Talbot_16-24_Females</v>
      </c>
      <c r="C539" s="15" t="s">
        <v>10</v>
      </c>
      <c r="D539" s="15" t="s">
        <v>48</v>
      </c>
      <c r="E539" s="15" t="s">
        <v>120</v>
      </c>
      <c r="F539" s="15" t="s">
        <v>40</v>
      </c>
      <c r="G539" s="63">
        <f>IFERROR(VLOOKUP($B539,'Data Heavy'!$A$6:$I$61,G$1,FALSE),IFERROR(VLOOKUP($B539,'Data Heavy'!$O$6:$W$33,G$1,FALSE),IFERROR(VLOOKUP($B539,'Data Heavy'!$AB$6:$AJ$181,G$1,FALSE),IFERROR(VLOOKUP($B539,'Data Heavy'!$AP$6:$AX$93,G$1,FALSE),IFERROR(VLOOKUP($B539,'Data Heavy'!$BC$6:$BK$13,G$1,FALSE),VLOOKUP($B539,'Data Heavy'!$BP$6:$BX$9,G$1,FALSE))))))*100</f>
        <v>16.121289999999998</v>
      </c>
      <c r="H539" s="63">
        <f>IFERROR(VLOOKUP($B539,'Data Heavy'!$A$6:$I$61,H$1,FALSE),IFERROR(VLOOKUP($B539,'Data Heavy'!$O$6:$W$33,H$1,FALSE),IFERROR(VLOOKUP($B539,'Data Heavy'!$AB$6:$AJ$181,H$1,FALSE),IFERROR(VLOOKUP($B539,'Data Heavy'!$AP$6:$AX$93,H$1,FALSE),IFERROR(VLOOKUP($B539,'Data Heavy'!$BC$6:$BK$13,H$1,FALSE),VLOOKUP($B539,'Data Heavy'!$BP$6:$BX$9,H$1,FALSE))))))*100</f>
        <v>2.7895500000000002</v>
      </c>
      <c r="I539" s="63">
        <f>IFERROR(VLOOKUP($B539,'Data Heavy'!$A$6:$I$61,I$1,FALSE),IFERROR(VLOOKUP($B539,'Data Heavy'!$O$6:$W$33,I$1,FALSE),IFERROR(VLOOKUP($B539,'Data Heavy'!$AB$6:$AJ$181,I$1,FALSE),IFERROR(VLOOKUP($B539,'Data Heavy'!$AP$6:$AX$93,I$1,FALSE),IFERROR(VLOOKUP($B539,'Data Heavy'!$BC$6:$BK$13,I$1,FALSE),VLOOKUP($B539,'Data Heavy'!$BP$6:$BX$9,I$1,FALSE))))))*100</f>
        <v>10.65371</v>
      </c>
      <c r="J539" s="63">
        <f>IFERROR(VLOOKUP($B539,'Data Heavy'!$A$6:$I$61,J$1,FALSE),IFERROR(VLOOKUP($B539,'Data Heavy'!$O$6:$W$33,J$1,FALSE),IFERROR(VLOOKUP($B539,'Data Heavy'!$AB$6:$AJ$181,J$1,FALSE),IFERROR(VLOOKUP($B539,'Data Heavy'!$AP$6:$AX$93,J$1,FALSE),IFERROR(VLOOKUP($B539,'Data Heavy'!$BC$6:$BK$13,J$1,FALSE),VLOOKUP($B539,'Data Heavy'!$BP$6:$BX$9,J$1,FALSE))))))*100</f>
        <v>21.58888</v>
      </c>
      <c r="K539" s="63">
        <f t="shared" si="107"/>
        <v>5.4675900000000013</v>
      </c>
      <c r="L539" s="63">
        <f t="shared" si="108"/>
        <v>5.4675799999999981</v>
      </c>
      <c r="O539" s="63">
        <f>'Data Heavy'!AG281*100</f>
        <v>16.121289999999998</v>
      </c>
      <c r="P539" s="63">
        <f>'Data Heavy'!AH281*100</f>
        <v>2.7892600000000001</v>
      </c>
      <c r="Q539" s="63">
        <f>'Data Heavy'!AI281*100</f>
        <v>10.654339999999999</v>
      </c>
      <c r="R539" s="63">
        <f>'Data Heavy'!AJ281*100</f>
        <v>21.588250000000002</v>
      </c>
      <c r="S539" s="63">
        <f t="shared" si="103"/>
        <v>5.4669600000000038</v>
      </c>
      <c r="T539" s="63">
        <f t="shared" si="104"/>
        <v>5.4669499999999989</v>
      </c>
      <c r="V539" s="70">
        <f t="shared" si="109"/>
        <v>0</v>
      </c>
      <c r="W539" s="70">
        <f t="shared" si="110"/>
        <v>2.9000000000012349E-4</v>
      </c>
      <c r="X539" s="70">
        <f t="shared" si="111"/>
        <v>-6.2999999999924228E-4</v>
      </c>
      <c r="Y539" s="70">
        <f t="shared" si="112"/>
        <v>6.2999999999746592E-4</v>
      </c>
      <c r="Z539" s="70">
        <f t="shared" si="113"/>
        <v>6.2999999999746592E-4</v>
      </c>
      <c r="AA539" s="70">
        <f t="shared" si="114"/>
        <v>6.2999999999924228E-4</v>
      </c>
    </row>
    <row r="540" spans="1:27">
      <c r="A540" s="15" t="str">
        <f t="shared" si="106"/>
        <v>HeavyD_2011-2015_25-44_Females_Neath Port Talbot</v>
      </c>
      <c r="B540" s="15" t="str">
        <f t="shared" si="105"/>
        <v>Neath Port Talbot_25-44_Females</v>
      </c>
      <c r="C540" s="15" t="s">
        <v>10</v>
      </c>
      <c r="D540" s="15" t="s">
        <v>49</v>
      </c>
      <c r="E540" s="15" t="s">
        <v>120</v>
      </c>
      <c r="F540" s="15" t="s">
        <v>40</v>
      </c>
      <c r="G540" s="63">
        <f>IFERROR(VLOOKUP($B540,'Data Heavy'!$A$6:$I$61,G$1,FALSE),IFERROR(VLOOKUP($B540,'Data Heavy'!$O$6:$W$33,G$1,FALSE),IFERROR(VLOOKUP($B540,'Data Heavy'!$AB$6:$AJ$181,G$1,FALSE),IFERROR(VLOOKUP($B540,'Data Heavy'!$AP$6:$AX$93,G$1,FALSE),IFERROR(VLOOKUP($B540,'Data Heavy'!$BC$6:$BK$13,G$1,FALSE),VLOOKUP($B540,'Data Heavy'!$BP$6:$BX$9,G$1,FALSE))))))*100</f>
        <v>14.90995</v>
      </c>
      <c r="H540" s="63">
        <f>IFERROR(VLOOKUP($B540,'Data Heavy'!$A$6:$I$61,H$1,FALSE),IFERROR(VLOOKUP($B540,'Data Heavy'!$O$6:$W$33,H$1,FALSE),IFERROR(VLOOKUP($B540,'Data Heavy'!$AB$6:$AJ$181,H$1,FALSE),IFERROR(VLOOKUP($B540,'Data Heavy'!$AP$6:$AX$93,H$1,FALSE),IFERROR(VLOOKUP($B540,'Data Heavy'!$BC$6:$BK$13,H$1,FALSE),VLOOKUP($B540,'Data Heavy'!$BP$6:$BX$9,H$1,FALSE))))))*100</f>
        <v>1.66367</v>
      </c>
      <c r="I540" s="63">
        <f>IFERROR(VLOOKUP($B540,'Data Heavy'!$A$6:$I$61,I$1,FALSE),IFERROR(VLOOKUP($B540,'Data Heavy'!$O$6:$W$33,I$1,FALSE),IFERROR(VLOOKUP($B540,'Data Heavy'!$AB$6:$AJ$181,I$1,FALSE),IFERROR(VLOOKUP($B540,'Data Heavy'!$AP$6:$AX$93,I$1,FALSE),IFERROR(VLOOKUP($B540,'Data Heavy'!$BC$6:$BK$13,I$1,FALSE),VLOOKUP($B540,'Data Heavy'!$BP$6:$BX$9,I$1,FALSE))))))*100</f>
        <v>11.649130000000001</v>
      </c>
      <c r="J540" s="63">
        <f>IFERROR(VLOOKUP($B540,'Data Heavy'!$A$6:$I$61,J$1,FALSE),IFERROR(VLOOKUP($B540,'Data Heavy'!$O$6:$W$33,J$1,FALSE),IFERROR(VLOOKUP($B540,'Data Heavy'!$AB$6:$AJ$181,J$1,FALSE),IFERROR(VLOOKUP($B540,'Data Heavy'!$AP$6:$AX$93,J$1,FALSE),IFERROR(VLOOKUP($B540,'Data Heavy'!$BC$6:$BK$13,J$1,FALSE),VLOOKUP($B540,'Data Heavy'!$BP$6:$BX$9,J$1,FALSE))))))*100</f>
        <v>18.170770000000001</v>
      </c>
      <c r="K540" s="63">
        <f t="shared" si="107"/>
        <v>3.2608200000000007</v>
      </c>
      <c r="L540" s="63">
        <f t="shared" si="108"/>
        <v>3.2608199999999989</v>
      </c>
      <c r="O540" s="63">
        <f>'Data Heavy'!AG282*100</f>
        <v>14.90995</v>
      </c>
      <c r="P540" s="63">
        <f>'Data Heavy'!AH282*100</f>
        <v>1.6634900000000001</v>
      </c>
      <c r="Q540" s="63">
        <f>'Data Heavy'!AI282*100</f>
        <v>11.6495</v>
      </c>
      <c r="R540" s="63">
        <f>'Data Heavy'!AJ282*100</f>
        <v>18.170400000000001</v>
      </c>
      <c r="S540" s="63">
        <f t="shared" si="103"/>
        <v>3.2604500000000005</v>
      </c>
      <c r="T540" s="63">
        <f t="shared" si="104"/>
        <v>3.2604500000000005</v>
      </c>
      <c r="V540" s="70">
        <f t="shared" si="109"/>
        <v>0</v>
      </c>
      <c r="W540" s="70">
        <f t="shared" si="110"/>
        <v>1.7999999999984695E-4</v>
      </c>
      <c r="X540" s="70">
        <f t="shared" si="111"/>
        <v>-3.6999999999842714E-4</v>
      </c>
      <c r="Y540" s="70">
        <f t="shared" si="112"/>
        <v>3.700000000002035E-4</v>
      </c>
      <c r="Z540" s="70">
        <f t="shared" si="113"/>
        <v>3.700000000002035E-4</v>
      </c>
      <c r="AA540" s="70">
        <f t="shared" si="114"/>
        <v>3.6999999999842714E-4</v>
      </c>
    </row>
    <row r="541" spans="1:27">
      <c r="A541" s="15" t="str">
        <f t="shared" si="106"/>
        <v>HeavyD_2011-2015_45-64_Females_Neath Port Talbot</v>
      </c>
      <c r="B541" s="15" t="str">
        <f t="shared" si="105"/>
        <v>Neath Port Talbot_45-64_Females</v>
      </c>
      <c r="C541" s="15" t="s">
        <v>10</v>
      </c>
      <c r="D541" s="15" t="s">
        <v>50</v>
      </c>
      <c r="E541" s="15" t="s">
        <v>120</v>
      </c>
      <c r="F541" s="15" t="s">
        <v>40</v>
      </c>
      <c r="G541" s="63">
        <f>IFERROR(VLOOKUP($B541,'Data Heavy'!$A$6:$I$61,G$1,FALSE),IFERROR(VLOOKUP($B541,'Data Heavy'!$O$6:$W$33,G$1,FALSE),IFERROR(VLOOKUP($B541,'Data Heavy'!$AB$6:$AJ$181,G$1,FALSE),IFERROR(VLOOKUP($B541,'Data Heavy'!$AP$6:$AX$93,G$1,FALSE),IFERROR(VLOOKUP($B541,'Data Heavy'!$BC$6:$BK$13,G$1,FALSE),VLOOKUP($B541,'Data Heavy'!$BP$6:$BX$9,G$1,FALSE))))))*100</f>
        <v>10.31691</v>
      </c>
      <c r="H541" s="63">
        <f>IFERROR(VLOOKUP($B541,'Data Heavy'!$A$6:$I$61,H$1,FALSE),IFERROR(VLOOKUP($B541,'Data Heavy'!$O$6:$W$33,H$1,FALSE),IFERROR(VLOOKUP($B541,'Data Heavy'!$AB$6:$AJ$181,H$1,FALSE),IFERROR(VLOOKUP($B541,'Data Heavy'!$AP$6:$AX$93,H$1,FALSE),IFERROR(VLOOKUP($B541,'Data Heavy'!$BC$6:$BK$13,H$1,FALSE),VLOOKUP($B541,'Data Heavy'!$BP$6:$BX$9,H$1,FALSE))))))*100</f>
        <v>1.28281</v>
      </c>
      <c r="I541" s="63">
        <f>IFERROR(VLOOKUP($B541,'Data Heavy'!$A$6:$I$61,I$1,FALSE),IFERROR(VLOOKUP($B541,'Data Heavy'!$O$6:$W$33,I$1,FALSE),IFERROR(VLOOKUP($B541,'Data Heavy'!$AB$6:$AJ$181,I$1,FALSE),IFERROR(VLOOKUP($B541,'Data Heavy'!$AP$6:$AX$93,I$1,FALSE),IFERROR(VLOOKUP($B541,'Data Heavy'!$BC$6:$BK$13,I$1,FALSE),VLOOKUP($B541,'Data Heavy'!$BP$6:$BX$9,I$1,FALSE))))))*100</f>
        <v>7.8025800000000007</v>
      </c>
      <c r="J541" s="63">
        <f>IFERROR(VLOOKUP($B541,'Data Heavy'!$A$6:$I$61,J$1,FALSE),IFERROR(VLOOKUP($B541,'Data Heavy'!$O$6:$W$33,J$1,FALSE),IFERROR(VLOOKUP($B541,'Data Heavy'!$AB$6:$AJ$181,J$1,FALSE),IFERROR(VLOOKUP($B541,'Data Heavy'!$AP$6:$AX$93,J$1,FALSE),IFERROR(VLOOKUP($B541,'Data Heavy'!$BC$6:$BK$13,J$1,FALSE),VLOOKUP($B541,'Data Heavy'!$BP$6:$BX$9,J$1,FALSE))))))*100</f>
        <v>12.831239999999999</v>
      </c>
      <c r="K541" s="63">
        <f t="shared" si="107"/>
        <v>2.5143299999999993</v>
      </c>
      <c r="L541" s="63">
        <f t="shared" si="108"/>
        <v>2.5143299999999993</v>
      </c>
      <c r="O541" s="63">
        <f>'Data Heavy'!AG283*100</f>
        <v>10.31691</v>
      </c>
      <c r="P541" s="63">
        <f>'Data Heavy'!AH283*100</f>
        <v>1.28267</v>
      </c>
      <c r="Q541" s="63">
        <f>'Data Heavy'!AI283*100</f>
        <v>7.8028700000000004</v>
      </c>
      <c r="R541" s="63">
        <f>'Data Heavy'!AJ283*100</f>
        <v>12.83095</v>
      </c>
      <c r="S541" s="63">
        <f t="shared" si="103"/>
        <v>2.5140399999999996</v>
      </c>
      <c r="T541" s="63">
        <f t="shared" si="104"/>
        <v>2.5140399999999996</v>
      </c>
      <c r="V541" s="70">
        <f t="shared" si="109"/>
        <v>0</v>
      </c>
      <c r="W541" s="70">
        <f t="shared" si="110"/>
        <v>1.4000000000002899E-4</v>
      </c>
      <c r="X541" s="70">
        <f t="shared" si="111"/>
        <v>-2.899999999996794E-4</v>
      </c>
      <c r="Y541" s="70">
        <f t="shared" si="112"/>
        <v>2.899999999996794E-4</v>
      </c>
      <c r="Z541" s="70">
        <f t="shared" si="113"/>
        <v>2.899999999996794E-4</v>
      </c>
      <c r="AA541" s="70">
        <f t="shared" si="114"/>
        <v>2.899999999996794E-4</v>
      </c>
    </row>
    <row r="542" spans="1:27">
      <c r="A542" s="15" t="str">
        <f t="shared" si="106"/>
        <v>HeavyD_2011-2015_65+_Females_Neath Port Talbot</v>
      </c>
      <c r="B542" s="15" t="str">
        <f t="shared" si="105"/>
        <v>Neath Port Talbot_65+_Females</v>
      </c>
      <c r="C542" s="15" t="s">
        <v>10</v>
      </c>
      <c r="D542" s="15" t="s">
        <v>43</v>
      </c>
      <c r="E542" s="15" t="s">
        <v>120</v>
      </c>
      <c r="F542" s="15" t="s">
        <v>40</v>
      </c>
      <c r="G542" s="63">
        <f>IFERROR(VLOOKUP($B542,'Data Heavy'!$A$6:$I$61,G$1,FALSE),IFERROR(VLOOKUP($B542,'Data Heavy'!$O$6:$W$33,G$1,FALSE),IFERROR(VLOOKUP($B542,'Data Heavy'!$AB$6:$AJ$181,G$1,FALSE),IFERROR(VLOOKUP($B542,'Data Heavy'!$AP$6:$AX$93,G$1,FALSE),IFERROR(VLOOKUP($B542,'Data Heavy'!$BC$6:$BK$13,G$1,FALSE),VLOOKUP($B542,'Data Heavy'!$BP$6:$BX$9,G$1,FALSE))))))*100</f>
        <v>3.302</v>
      </c>
      <c r="H542" s="63">
        <f>IFERROR(VLOOKUP($B542,'Data Heavy'!$A$6:$I$61,H$1,FALSE),IFERROR(VLOOKUP($B542,'Data Heavy'!$O$6:$W$33,H$1,FALSE),IFERROR(VLOOKUP($B542,'Data Heavy'!$AB$6:$AJ$181,H$1,FALSE),IFERROR(VLOOKUP($B542,'Data Heavy'!$AP$6:$AX$93,H$1,FALSE),IFERROR(VLOOKUP($B542,'Data Heavy'!$BC$6:$BK$13,H$1,FALSE),VLOOKUP($B542,'Data Heavy'!$BP$6:$BX$9,H$1,FALSE))))))*100</f>
        <v>0.8168200000000001</v>
      </c>
      <c r="I542" s="63">
        <f>IFERROR(VLOOKUP($B542,'Data Heavy'!$A$6:$I$61,I$1,FALSE),IFERROR(VLOOKUP($B542,'Data Heavy'!$O$6:$W$33,I$1,FALSE),IFERROR(VLOOKUP($B542,'Data Heavy'!$AB$6:$AJ$181,I$1,FALSE),IFERROR(VLOOKUP($B542,'Data Heavy'!$AP$6:$AX$93,I$1,FALSE),IFERROR(VLOOKUP($B542,'Data Heavy'!$BC$6:$BK$13,I$1,FALSE),VLOOKUP($B542,'Data Heavy'!$BP$6:$BX$9,I$1,FALSE))))))*100</f>
        <v>1.70102</v>
      </c>
      <c r="J542" s="63">
        <f>IFERROR(VLOOKUP($B542,'Data Heavy'!$A$6:$I$61,J$1,FALSE),IFERROR(VLOOKUP($B542,'Data Heavy'!$O$6:$W$33,J$1,FALSE),IFERROR(VLOOKUP($B542,'Data Heavy'!$AB$6:$AJ$181,J$1,FALSE),IFERROR(VLOOKUP($B542,'Data Heavy'!$AP$6:$AX$93,J$1,FALSE),IFERROR(VLOOKUP($B542,'Data Heavy'!$BC$6:$BK$13,J$1,FALSE),VLOOKUP($B542,'Data Heavy'!$BP$6:$BX$9,J$1,FALSE))))))*100</f>
        <v>4.90299</v>
      </c>
      <c r="K542" s="63">
        <f t="shared" si="107"/>
        <v>1.6009899999999999</v>
      </c>
      <c r="L542" s="63">
        <f t="shared" si="108"/>
        <v>1.6009800000000001</v>
      </c>
      <c r="O542" s="63">
        <f>'Data Heavy'!AG284*100</f>
        <v>3.302</v>
      </c>
      <c r="P542" s="63">
        <f>'Data Heavy'!AH284*100</f>
        <v>0.81674000000000002</v>
      </c>
      <c r="Q542" s="63">
        <f>'Data Heavy'!AI284*100</f>
        <v>1.7012</v>
      </c>
      <c r="R542" s="63">
        <f>'Data Heavy'!AJ284*100</f>
        <v>4.9028</v>
      </c>
      <c r="S542" s="63">
        <f t="shared" si="103"/>
        <v>1.6008</v>
      </c>
      <c r="T542" s="63">
        <f t="shared" si="104"/>
        <v>1.6008</v>
      </c>
      <c r="V542" s="70">
        <f t="shared" si="109"/>
        <v>0</v>
      </c>
      <c r="W542" s="70">
        <f t="shared" si="110"/>
        <v>8.0000000000080007E-5</v>
      </c>
      <c r="X542" s="70">
        <f t="shared" si="111"/>
        <v>-1.8000000000006899E-4</v>
      </c>
      <c r="Y542" s="70">
        <f t="shared" si="112"/>
        <v>1.8999999999991246E-4</v>
      </c>
      <c r="Z542" s="70">
        <f t="shared" si="113"/>
        <v>1.8999999999991246E-4</v>
      </c>
      <c r="AA542" s="70">
        <f t="shared" si="114"/>
        <v>1.8000000000006899E-4</v>
      </c>
    </row>
    <row r="543" spans="1:27">
      <c r="A543" s="15" t="str">
        <f t="shared" si="106"/>
        <v>HeavyD_2011-2015_16-24_Males_Bridgend</v>
      </c>
      <c r="B543" s="15" t="str">
        <f t="shared" si="105"/>
        <v>Bridgend_16-24_Males</v>
      </c>
      <c r="C543" s="15" t="s">
        <v>11</v>
      </c>
      <c r="D543" s="15" t="s">
        <v>48</v>
      </c>
      <c r="E543" s="15" t="s">
        <v>21</v>
      </c>
      <c r="F543" s="15" t="s">
        <v>40</v>
      </c>
      <c r="G543" s="63">
        <f>IFERROR(VLOOKUP($B543,'Data Heavy'!$A$6:$I$61,G$1,FALSE),IFERROR(VLOOKUP($B543,'Data Heavy'!$O$6:$W$33,G$1,FALSE),IFERROR(VLOOKUP($B543,'Data Heavy'!$AB$6:$AJ$181,G$1,FALSE),IFERROR(VLOOKUP($B543,'Data Heavy'!$AP$6:$AX$93,G$1,FALSE),IFERROR(VLOOKUP($B543,'Data Heavy'!$BC$6:$BK$13,G$1,FALSE),VLOOKUP($B543,'Data Heavy'!$BP$6:$BX$9,G$1,FALSE))))))*100</f>
        <v>20.849909999999998</v>
      </c>
      <c r="H543" s="63">
        <f>IFERROR(VLOOKUP($B543,'Data Heavy'!$A$6:$I$61,H$1,FALSE),IFERROR(VLOOKUP($B543,'Data Heavy'!$O$6:$W$33,H$1,FALSE),IFERROR(VLOOKUP($B543,'Data Heavy'!$AB$6:$AJ$181,H$1,FALSE),IFERROR(VLOOKUP($B543,'Data Heavy'!$AP$6:$AX$93,H$1,FALSE),IFERROR(VLOOKUP($B543,'Data Heavy'!$BC$6:$BK$13,H$1,FALSE),VLOOKUP($B543,'Data Heavy'!$BP$6:$BX$9,H$1,FALSE))))))*100</f>
        <v>3.1972300000000002</v>
      </c>
      <c r="I543" s="63">
        <f>IFERROR(VLOOKUP($B543,'Data Heavy'!$A$6:$I$61,I$1,FALSE),IFERROR(VLOOKUP($B543,'Data Heavy'!$O$6:$W$33,I$1,FALSE),IFERROR(VLOOKUP($B543,'Data Heavy'!$AB$6:$AJ$181,I$1,FALSE),IFERROR(VLOOKUP($B543,'Data Heavy'!$AP$6:$AX$93,I$1,FALSE),IFERROR(VLOOKUP($B543,'Data Heavy'!$BC$6:$BK$13,I$1,FALSE),VLOOKUP($B543,'Data Heavy'!$BP$6:$BX$9,I$1,FALSE))))))*100</f>
        <v>14.583280000000002</v>
      </c>
      <c r="J543" s="63">
        <f>IFERROR(VLOOKUP($B543,'Data Heavy'!$A$6:$I$61,J$1,FALSE),IFERROR(VLOOKUP($B543,'Data Heavy'!$O$6:$W$33,J$1,FALSE),IFERROR(VLOOKUP($B543,'Data Heavy'!$AB$6:$AJ$181,J$1,FALSE),IFERROR(VLOOKUP($B543,'Data Heavy'!$AP$6:$AX$93,J$1,FALSE),IFERROR(VLOOKUP($B543,'Data Heavy'!$BC$6:$BK$13,J$1,FALSE),VLOOKUP($B543,'Data Heavy'!$BP$6:$BX$9,J$1,FALSE))))))*100</f>
        <v>27.11655</v>
      </c>
      <c r="K543" s="63">
        <f t="shared" si="107"/>
        <v>6.2666400000000024</v>
      </c>
      <c r="L543" s="63">
        <f t="shared" si="108"/>
        <v>6.2666299999999957</v>
      </c>
      <c r="O543" s="63">
        <f>'Data Heavy'!AG285*100</f>
        <v>20.849909999999998</v>
      </c>
      <c r="P543" s="63">
        <f>'Data Heavy'!AH285*100</f>
        <v>3.1968900000000002</v>
      </c>
      <c r="Q543" s="63">
        <f>'Data Heavy'!AI285*100</f>
        <v>14.584009999999999</v>
      </c>
      <c r="R543" s="63">
        <f>'Data Heavy'!AJ285*100</f>
        <v>27.115820000000003</v>
      </c>
      <c r="S543" s="63">
        <f t="shared" si="103"/>
        <v>6.2659100000000052</v>
      </c>
      <c r="T543" s="63">
        <f t="shared" si="104"/>
        <v>6.2658999999999985</v>
      </c>
      <c r="V543" s="70">
        <f t="shared" si="109"/>
        <v>0</v>
      </c>
      <c r="W543" s="70">
        <f t="shared" si="110"/>
        <v>3.4000000000000696E-4</v>
      </c>
      <c r="X543" s="70">
        <f t="shared" si="111"/>
        <v>-7.2999999999723286E-4</v>
      </c>
      <c r="Y543" s="70">
        <f t="shared" si="112"/>
        <v>7.2999999999723286E-4</v>
      </c>
      <c r="Z543" s="70">
        <f t="shared" si="113"/>
        <v>7.2999999999723286E-4</v>
      </c>
      <c r="AA543" s="70">
        <f t="shared" si="114"/>
        <v>7.2999999999723286E-4</v>
      </c>
    </row>
    <row r="544" spans="1:27">
      <c r="A544" s="15" t="str">
        <f t="shared" si="106"/>
        <v>HeavyD_2011-2015_25-44_Males_Bridgend</v>
      </c>
      <c r="B544" s="15" t="str">
        <f t="shared" si="105"/>
        <v>Bridgend_25-44_Males</v>
      </c>
      <c r="C544" s="15" t="s">
        <v>11</v>
      </c>
      <c r="D544" s="15" t="s">
        <v>49</v>
      </c>
      <c r="E544" s="15" t="s">
        <v>21</v>
      </c>
      <c r="F544" s="15" t="s">
        <v>40</v>
      </c>
      <c r="G544" s="63">
        <f>IFERROR(VLOOKUP($B544,'Data Heavy'!$A$6:$I$61,G$1,FALSE),IFERROR(VLOOKUP($B544,'Data Heavy'!$O$6:$W$33,G$1,FALSE),IFERROR(VLOOKUP($B544,'Data Heavy'!$AB$6:$AJ$181,G$1,FALSE),IFERROR(VLOOKUP($B544,'Data Heavy'!$AP$6:$AX$93,G$1,FALSE),IFERROR(VLOOKUP($B544,'Data Heavy'!$BC$6:$BK$13,G$1,FALSE),VLOOKUP($B544,'Data Heavy'!$BP$6:$BX$9,G$1,FALSE))))))*100</f>
        <v>22.809260000000002</v>
      </c>
      <c r="H544" s="63">
        <f>IFERROR(VLOOKUP($B544,'Data Heavy'!$A$6:$I$61,H$1,FALSE),IFERROR(VLOOKUP($B544,'Data Heavy'!$O$6:$W$33,H$1,FALSE),IFERROR(VLOOKUP($B544,'Data Heavy'!$AB$6:$AJ$181,H$1,FALSE),IFERROR(VLOOKUP($B544,'Data Heavy'!$AP$6:$AX$93,H$1,FALSE),IFERROR(VLOOKUP($B544,'Data Heavy'!$BC$6:$BK$13,H$1,FALSE),VLOOKUP($B544,'Data Heavy'!$BP$6:$BX$9,H$1,FALSE))))))*100</f>
        <v>2.2835200000000002</v>
      </c>
      <c r="I544" s="63">
        <f>IFERROR(VLOOKUP($B544,'Data Heavy'!$A$6:$I$61,I$1,FALSE),IFERROR(VLOOKUP($B544,'Data Heavy'!$O$6:$W$33,I$1,FALSE),IFERROR(VLOOKUP($B544,'Data Heavy'!$AB$6:$AJ$181,I$1,FALSE),IFERROR(VLOOKUP($B544,'Data Heavy'!$AP$6:$AX$93,I$1,FALSE),IFERROR(VLOOKUP($B544,'Data Heavy'!$BC$6:$BK$13,I$1,FALSE),VLOOKUP($B544,'Data Heavy'!$BP$6:$BX$9,I$1,FALSE))))))*100</f>
        <v>18.33351</v>
      </c>
      <c r="J544" s="63">
        <f>IFERROR(VLOOKUP($B544,'Data Heavy'!$A$6:$I$61,J$1,FALSE),IFERROR(VLOOKUP($B544,'Data Heavy'!$O$6:$W$33,J$1,FALSE),IFERROR(VLOOKUP($B544,'Data Heavy'!$AB$6:$AJ$181,J$1,FALSE),IFERROR(VLOOKUP($B544,'Data Heavy'!$AP$6:$AX$93,J$1,FALSE),IFERROR(VLOOKUP($B544,'Data Heavy'!$BC$6:$BK$13,J$1,FALSE),VLOOKUP($B544,'Data Heavy'!$BP$6:$BX$9,J$1,FALSE))))))*100</f>
        <v>27.28501</v>
      </c>
      <c r="K544" s="63">
        <f t="shared" si="107"/>
        <v>4.4757499999999979</v>
      </c>
      <c r="L544" s="63">
        <f t="shared" si="108"/>
        <v>4.4757500000000014</v>
      </c>
      <c r="O544" s="63">
        <f>'Data Heavy'!AG286*100</f>
        <v>22.809260000000002</v>
      </c>
      <c r="P544" s="63">
        <f>'Data Heavy'!AH286*100</f>
        <v>2.28328</v>
      </c>
      <c r="Q544" s="63">
        <f>'Data Heavy'!AI286*100</f>
        <v>18.334030000000002</v>
      </c>
      <c r="R544" s="63">
        <f>'Data Heavy'!AJ286*100</f>
        <v>27.284490000000002</v>
      </c>
      <c r="S544" s="63">
        <f t="shared" si="103"/>
        <v>4.4752299999999998</v>
      </c>
      <c r="T544" s="63">
        <f t="shared" si="104"/>
        <v>4.4752299999999998</v>
      </c>
      <c r="V544" s="70">
        <f t="shared" si="109"/>
        <v>0</v>
      </c>
      <c r="W544" s="70">
        <f t="shared" si="110"/>
        <v>2.4000000000024002E-4</v>
      </c>
      <c r="X544" s="70">
        <f t="shared" si="111"/>
        <v>-5.2000000000163027E-4</v>
      </c>
      <c r="Y544" s="70">
        <f t="shared" si="112"/>
        <v>5.1999999999807756E-4</v>
      </c>
      <c r="Z544" s="70">
        <f t="shared" si="113"/>
        <v>5.1999999999807756E-4</v>
      </c>
      <c r="AA544" s="70">
        <f t="shared" si="114"/>
        <v>5.2000000000163027E-4</v>
      </c>
    </row>
    <row r="545" spans="1:27">
      <c r="A545" s="15" t="str">
        <f t="shared" si="106"/>
        <v>HeavyD_2011-2015_45-64_Males_Bridgend</v>
      </c>
      <c r="B545" s="15" t="str">
        <f t="shared" si="105"/>
        <v>Bridgend_45-64_Males</v>
      </c>
      <c r="C545" s="15" t="s">
        <v>11</v>
      </c>
      <c r="D545" s="15" t="s">
        <v>50</v>
      </c>
      <c r="E545" s="15" t="s">
        <v>21</v>
      </c>
      <c r="F545" s="15" t="s">
        <v>40</v>
      </c>
      <c r="G545" s="63">
        <f>IFERROR(VLOOKUP($B545,'Data Heavy'!$A$6:$I$61,G$1,FALSE),IFERROR(VLOOKUP($B545,'Data Heavy'!$O$6:$W$33,G$1,FALSE),IFERROR(VLOOKUP($B545,'Data Heavy'!$AB$6:$AJ$181,G$1,FALSE),IFERROR(VLOOKUP($B545,'Data Heavy'!$AP$6:$AX$93,G$1,FALSE),IFERROR(VLOOKUP($B545,'Data Heavy'!$BC$6:$BK$13,G$1,FALSE),VLOOKUP($B545,'Data Heavy'!$BP$6:$BX$9,G$1,FALSE))))))*100</f>
        <v>24.189069999999997</v>
      </c>
      <c r="H545" s="63">
        <f>IFERROR(VLOOKUP($B545,'Data Heavy'!$A$6:$I$61,H$1,FALSE),IFERROR(VLOOKUP($B545,'Data Heavy'!$O$6:$W$33,H$1,FALSE),IFERROR(VLOOKUP($B545,'Data Heavy'!$AB$6:$AJ$181,H$1,FALSE),IFERROR(VLOOKUP($B545,'Data Heavy'!$AP$6:$AX$93,H$1,FALSE),IFERROR(VLOOKUP($B545,'Data Heavy'!$BC$6:$BK$13,H$1,FALSE),VLOOKUP($B545,'Data Heavy'!$BP$6:$BX$9,H$1,FALSE))))))*100</f>
        <v>1.9370399999999999</v>
      </c>
      <c r="I545" s="63">
        <f>IFERROR(VLOOKUP($B545,'Data Heavy'!$A$6:$I$61,I$1,FALSE),IFERROR(VLOOKUP($B545,'Data Heavy'!$O$6:$W$33,I$1,FALSE),IFERROR(VLOOKUP($B545,'Data Heavy'!$AB$6:$AJ$181,I$1,FALSE),IFERROR(VLOOKUP($B545,'Data Heavy'!$AP$6:$AX$93,I$1,FALSE),IFERROR(VLOOKUP($B545,'Data Heavy'!$BC$6:$BK$13,I$1,FALSE),VLOOKUP($B545,'Data Heavy'!$BP$6:$BX$9,I$1,FALSE))))))*100</f>
        <v>20.392430000000001</v>
      </c>
      <c r="J545" s="63">
        <f>IFERROR(VLOOKUP($B545,'Data Heavy'!$A$6:$I$61,J$1,FALSE),IFERROR(VLOOKUP($B545,'Data Heavy'!$O$6:$W$33,J$1,FALSE),IFERROR(VLOOKUP($B545,'Data Heavy'!$AB$6:$AJ$181,J$1,FALSE),IFERROR(VLOOKUP($B545,'Data Heavy'!$AP$6:$AX$93,J$1,FALSE),IFERROR(VLOOKUP($B545,'Data Heavy'!$BC$6:$BK$13,J$1,FALSE),VLOOKUP($B545,'Data Heavy'!$BP$6:$BX$9,J$1,FALSE))))))*100</f>
        <v>27.985700000000001</v>
      </c>
      <c r="K545" s="63">
        <f t="shared" si="107"/>
        <v>3.7966300000000039</v>
      </c>
      <c r="L545" s="63">
        <f t="shared" si="108"/>
        <v>3.7966399999999965</v>
      </c>
      <c r="O545" s="63">
        <f>'Data Heavy'!AG287*100</f>
        <v>24.189069999999997</v>
      </c>
      <c r="P545" s="63">
        <f>'Data Heavy'!AH287*100</f>
        <v>1.9368300000000001</v>
      </c>
      <c r="Q545" s="63">
        <f>'Data Heavy'!AI287*100</f>
        <v>20.392869999999998</v>
      </c>
      <c r="R545" s="63">
        <f>'Data Heavy'!AJ287*100</f>
        <v>27.98526</v>
      </c>
      <c r="S545" s="63">
        <f t="shared" si="103"/>
        <v>3.7961900000000028</v>
      </c>
      <c r="T545" s="63">
        <f t="shared" si="104"/>
        <v>3.7961999999999989</v>
      </c>
      <c r="V545" s="70">
        <f t="shared" si="109"/>
        <v>0</v>
      </c>
      <c r="W545" s="70">
        <f t="shared" si="110"/>
        <v>2.0999999999982144E-4</v>
      </c>
      <c r="X545" s="70">
        <f t="shared" si="111"/>
        <v>-4.3999999999755346E-4</v>
      </c>
      <c r="Y545" s="70">
        <f t="shared" si="112"/>
        <v>4.4000000000110617E-4</v>
      </c>
      <c r="Z545" s="70">
        <f t="shared" si="113"/>
        <v>4.4000000000110617E-4</v>
      </c>
      <c r="AA545" s="70">
        <f t="shared" si="114"/>
        <v>4.3999999999755346E-4</v>
      </c>
    </row>
    <row r="546" spans="1:27">
      <c r="A546" s="15" t="str">
        <f t="shared" si="106"/>
        <v>HeavyD_2011-2015_65+_Males_Bridgend</v>
      </c>
      <c r="B546" s="15" t="str">
        <f t="shared" si="105"/>
        <v>Bridgend_65+_Males</v>
      </c>
      <c r="C546" s="15" t="s">
        <v>11</v>
      </c>
      <c r="D546" s="15" t="s">
        <v>43</v>
      </c>
      <c r="E546" s="15" t="s">
        <v>21</v>
      </c>
      <c r="F546" s="15" t="s">
        <v>40</v>
      </c>
      <c r="G546" s="63">
        <f>IFERROR(VLOOKUP($B546,'Data Heavy'!$A$6:$I$61,G$1,FALSE),IFERROR(VLOOKUP($B546,'Data Heavy'!$O$6:$W$33,G$1,FALSE),IFERROR(VLOOKUP($B546,'Data Heavy'!$AB$6:$AJ$181,G$1,FALSE),IFERROR(VLOOKUP($B546,'Data Heavy'!$AP$6:$AX$93,G$1,FALSE),IFERROR(VLOOKUP($B546,'Data Heavy'!$BC$6:$BK$13,G$1,FALSE),VLOOKUP($B546,'Data Heavy'!$BP$6:$BX$9,G$1,FALSE))))))*100</f>
        <v>7.8385899999999991</v>
      </c>
      <c r="H546" s="63">
        <f>IFERROR(VLOOKUP($B546,'Data Heavy'!$A$6:$I$61,H$1,FALSE),IFERROR(VLOOKUP($B546,'Data Heavy'!$O$6:$W$33,H$1,FALSE),IFERROR(VLOOKUP($B546,'Data Heavy'!$AB$6:$AJ$181,H$1,FALSE),IFERROR(VLOOKUP($B546,'Data Heavy'!$AP$6:$AX$93,H$1,FALSE),IFERROR(VLOOKUP($B546,'Data Heavy'!$BC$6:$BK$13,H$1,FALSE),VLOOKUP($B546,'Data Heavy'!$BP$6:$BX$9,H$1,FALSE))))))*100</f>
        <v>1.3179099999999999</v>
      </c>
      <c r="I546" s="63">
        <f>IFERROR(VLOOKUP($B546,'Data Heavy'!$A$6:$I$61,I$1,FALSE),IFERROR(VLOOKUP($B546,'Data Heavy'!$O$6:$W$33,I$1,FALSE),IFERROR(VLOOKUP($B546,'Data Heavy'!$AB$6:$AJ$181,I$1,FALSE),IFERROR(VLOOKUP($B546,'Data Heavy'!$AP$6:$AX$93,I$1,FALSE),IFERROR(VLOOKUP($B546,'Data Heavy'!$BC$6:$BK$13,I$1,FALSE),VLOOKUP($B546,'Data Heavy'!$BP$6:$BX$9,I$1,FALSE))))))*100</f>
        <v>5.2554600000000002</v>
      </c>
      <c r="J546" s="63">
        <f>IFERROR(VLOOKUP($B546,'Data Heavy'!$A$6:$I$61,J$1,FALSE),IFERROR(VLOOKUP($B546,'Data Heavy'!$O$6:$W$33,J$1,FALSE),IFERROR(VLOOKUP($B546,'Data Heavy'!$AB$6:$AJ$181,J$1,FALSE),IFERROR(VLOOKUP($B546,'Data Heavy'!$AP$6:$AX$93,J$1,FALSE),IFERROR(VLOOKUP($B546,'Data Heavy'!$BC$6:$BK$13,J$1,FALSE),VLOOKUP($B546,'Data Heavy'!$BP$6:$BX$9,J$1,FALSE))))))*100</f>
        <v>10.421719999999999</v>
      </c>
      <c r="K546" s="63">
        <f t="shared" si="107"/>
        <v>2.5831299999999997</v>
      </c>
      <c r="L546" s="63">
        <f t="shared" si="108"/>
        <v>2.5831299999999988</v>
      </c>
      <c r="O546" s="63">
        <f>'Data Heavy'!AG288*100</f>
        <v>7.8385899999999991</v>
      </c>
      <c r="P546" s="63">
        <f>'Data Heavy'!AH288*100</f>
        <v>1.3177700000000001</v>
      </c>
      <c r="Q546" s="63">
        <f>'Data Heavy'!AI288*100</f>
        <v>5.2557600000000004</v>
      </c>
      <c r="R546" s="63">
        <f>'Data Heavy'!AJ288*100</f>
        <v>10.421420000000001</v>
      </c>
      <c r="S546" s="63">
        <f t="shared" si="103"/>
        <v>2.5828300000000022</v>
      </c>
      <c r="T546" s="63">
        <f t="shared" si="104"/>
        <v>2.5828299999999986</v>
      </c>
      <c r="V546" s="70">
        <f t="shared" si="109"/>
        <v>0</v>
      </c>
      <c r="W546" s="70">
        <f t="shared" si="110"/>
        <v>1.3999999999980695E-4</v>
      </c>
      <c r="X546" s="70">
        <f t="shared" si="111"/>
        <v>-3.00000000000189E-4</v>
      </c>
      <c r="Y546" s="70">
        <f t="shared" si="112"/>
        <v>2.9999999999752447E-4</v>
      </c>
      <c r="Z546" s="70">
        <f t="shared" si="113"/>
        <v>2.9999999999752447E-4</v>
      </c>
      <c r="AA546" s="70">
        <f t="shared" si="114"/>
        <v>3.00000000000189E-4</v>
      </c>
    </row>
    <row r="547" spans="1:27">
      <c r="A547" s="15" t="str">
        <f t="shared" si="106"/>
        <v>HeavyD_2011-2015_16-24_Females_Bridgend</v>
      </c>
      <c r="B547" s="15" t="str">
        <f t="shared" si="105"/>
        <v>Bridgend_16-24_Females</v>
      </c>
      <c r="C547" s="15" t="s">
        <v>11</v>
      </c>
      <c r="D547" s="15" t="s">
        <v>48</v>
      </c>
      <c r="E547" s="15" t="s">
        <v>120</v>
      </c>
      <c r="F547" s="15" t="s">
        <v>40</v>
      </c>
      <c r="G547" s="63">
        <f>IFERROR(VLOOKUP($B547,'Data Heavy'!$A$6:$I$61,G$1,FALSE),IFERROR(VLOOKUP($B547,'Data Heavy'!$O$6:$W$33,G$1,FALSE),IFERROR(VLOOKUP($B547,'Data Heavy'!$AB$6:$AJ$181,G$1,FALSE),IFERROR(VLOOKUP($B547,'Data Heavy'!$AP$6:$AX$93,G$1,FALSE),IFERROR(VLOOKUP($B547,'Data Heavy'!$BC$6:$BK$13,G$1,FALSE),VLOOKUP($B547,'Data Heavy'!$BP$6:$BX$9,G$1,FALSE))))))*100</f>
        <v>22.529920000000001</v>
      </c>
      <c r="H547" s="63">
        <f>IFERROR(VLOOKUP($B547,'Data Heavy'!$A$6:$I$61,H$1,FALSE),IFERROR(VLOOKUP($B547,'Data Heavy'!$O$6:$W$33,H$1,FALSE),IFERROR(VLOOKUP($B547,'Data Heavy'!$AB$6:$AJ$181,H$1,FALSE),IFERROR(VLOOKUP($B547,'Data Heavy'!$AP$6:$AX$93,H$1,FALSE),IFERROR(VLOOKUP($B547,'Data Heavy'!$BC$6:$BK$13,H$1,FALSE),VLOOKUP($B547,'Data Heavy'!$BP$6:$BX$9,H$1,FALSE))))))*100</f>
        <v>3.1811699999999998</v>
      </c>
      <c r="I547" s="63">
        <f>IFERROR(VLOOKUP($B547,'Data Heavy'!$A$6:$I$61,I$1,FALSE),IFERROR(VLOOKUP($B547,'Data Heavy'!$O$6:$W$33,I$1,FALSE),IFERROR(VLOOKUP($B547,'Data Heavy'!$AB$6:$AJ$181,I$1,FALSE),IFERROR(VLOOKUP($B547,'Data Heavy'!$AP$6:$AX$93,I$1,FALSE),IFERROR(VLOOKUP($B547,'Data Heavy'!$BC$6:$BK$13,I$1,FALSE),VLOOKUP($B547,'Data Heavy'!$BP$6:$BX$9,I$1,FALSE))))))*100</f>
        <v>16.294750000000001</v>
      </c>
      <c r="J547" s="63">
        <f>IFERROR(VLOOKUP($B547,'Data Heavy'!$A$6:$I$61,J$1,FALSE),IFERROR(VLOOKUP($B547,'Data Heavy'!$O$6:$W$33,J$1,FALSE),IFERROR(VLOOKUP($B547,'Data Heavy'!$AB$6:$AJ$181,J$1,FALSE),IFERROR(VLOOKUP($B547,'Data Heavy'!$AP$6:$AX$93,J$1,FALSE),IFERROR(VLOOKUP($B547,'Data Heavy'!$BC$6:$BK$13,J$1,FALSE),VLOOKUP($B547,'Data Heavy'!$BP$6:$BX$9,J$1,FALSE))))))*100</f>
        <v>28.765089999999997</v>
      </c>
      <c r="K547" s="63">
        <f t="shared" si="107"/>
        <v>6.2351699999999965</v>
      </c>
      <c r="L547" s="63">
        <f t="shared" si="108"/>
        <v>6.2351700000000001</v>
      </c>
      <c r="O547" s="63">
        <f>'Data Heavy'!AG289*100</f>
        <v>22.529920000000001</v>
      </c>
      <c r="P547" s="63">
        <f>'Data Heavy'!AH289*100</f>
        <v>3.1808399999999999</v>
      </c>
      <c r="Q547" s="63">
        <f>'Data Heavy'!AI289*100</f>
        <v>16.295480000000001</v>
      </c>
      <c r="R547" s="63">
        <f>'Data Heavy'!AJ289*100</f>
        <v>28.76437</v>
      </c>
      <c r="S547" s="63">
        <f t="shared" si="103"/>
        <v>6.2344499999999989</v>
      </c>
      <c r="T547" s="63">
        <f t="shared" si="104"/>
        <v>6.2344399999999993</v>
      </c>
      <c r="V547" s="70">
        <f t="shared" si="109"/>
        <v>0</v>
      </c>
      <c r="W547" s="70">
        <f t="shared" si="110"/>
        <v>3.2999999999994145E-4</v>
      </c>
      <c r="X547" s="70">
        <f t="shared" si="111"/>
        <v>-7.3000000000078558E-4</v>
      </c>
      <c r="Y547" s="70">
        <f t="shared" si="112"/>
        <v>7.1999999999761144E-4</v>
      </c>
      <c r="Z547" s="70">
        <f t="shared" si="113"/>
        <v>7.1999999999761144E-4</v>
      </c>
      <c r="AA547" s="70">
        <f t="shared" si="114"/>
        <v>7.3000000000078558E-4</v>
      </c>
    </row>
    <row r="548" spans="1:27">
      <c r="A548" s="15" t="str">
        <f t="shared" si="106"/>
        <v>HeavyD_2011-2015_25-44_Females_Bridgend</v>
      </c>
      <c r="B548" s="15" t="str">
        <f t="shared" si="105"/>
        <v>Bridgend_25-44_Females</v>
      </c>
      <c r="C548" s="15" t="s">
        <v>11</v>
      </c>
      <c r="D548" s="15" t="s">
        <v>49</v>
      </c>
      <c r="E548" s="15" t="s">
        <v>120</v>
      </c>
      <c r="F548" s="15" t="s">
        <v>40</v>
      </c>
      <c r="G548" s="63">
        <f>IFERROR(VLOOKUP($B548,'Data Heavy'!$A$6:$I$61,G$1,FALSE),IFERROR(VLOOKUP($B548,'Data Heavy'!$O$6:$W$33,G$1,FALSE),IFERROR(VLOOKUP($B548,'Data Heavy'!$AB$6:$AJ$181,G$1,FALSE),IFERROR(VLOOKUP($B548,'Data Heavy'!$AP$6:$AX$93,G$1,FALSE),IFERROR(VLOOKUP($B548,'Data Heavy'!$BC$6:$BK$13,G$1,FALSE),VLOOKUP($B548,'Data Heavy'!$BP$6:$BX$9,G$1,FALSE))))))*100</f>
        <v>18.424789999999998</v>
      </c>
      <c r="H548" s="63">
        <f>IFERROR(VLOOKUP($B548,'Data Heavy'!$A$6:$I$61,H$1,FALSE),IFERROR(VLOOKUP($B548,'Data Heavy'!$O$6:$W$33,H$1,FALSE),IFERROR(VLOOKUP($B548,'Data Heavy'!$AB$6:$AJ$181,H$1,FALSE),IFERROR(VLOOKUP($B548,'Data Heavy'!$AP$6:$AX$93,H$1,FALSE),IFERROR(VLOOKUP($B548,'Data Heavy'!$BC$6:$BK$13,H$1,FALSE),VLOOKUP($B548,'Data Heavy'!$BP$6:$BX$9,H$1,FALSE))))))*100</f>
        <v>1.7967299999999999</v>
      </c>
      <c r="I548" s="63">
        <f>IFERROR(VLOOKUP($B548,'Data Heavy'!$A$6:$I$61,I$1,FALSE),IFERROR(VLOOKUP($B548,'Data Heavy'!$O$6:$W$33,I$1,FALSE),IFERROR(VLOOKUP($B548,'Data Heavy'!$AB$6:$AJ$181,I$1,FALSE),IFERROR(VLOOKUP($B548,'Data Heavy'!$AP$6:$AX$93,I$1,FALSE),IFERROR(VLOOKUP($B548,'Data Heavy'!$BC$6:$BK$13,I$1,FALSE),VLOOKUP($B548,'Data Heavy'!$BP$6:$BX$9,I$1,FALSE))))))*100</f>
        <v>14.903159999999998</v>
      </c>
      <c r="J548" s="63">
        <f>IFERROR(VLOOKUP($B548,'Data Heavy'!$A$6:$I$61,J$1,FALSE),IFERROR(VLOOKUP($B548,'Data Heavy'!$O$6:$W$33,J$1,FALSE),IFERROR(VLOOKUP($B548,'Data Heavy'!$AB$6:$AJ$181,J$1,FALSE),IFERROR(VLOOKUP($B548,'Data Heavy'!$AP$6:$AX$93,J$1,FALSE),IFERROR(VLOOKUP($B548,'Data Heavy'!$BC$6:$BK$13,J$1,FALSE),VLOOKUP($B548,'Data Heavy'!$BP$6:$BX$9,J$1,FALSE))))))*100</f>
        <v>21.94642</v>
      </c>
      <c r="K548" s="63">
        <f t="shared" si="107"/>
        <v>3.5216300000000018</v>
      </c>
      <c r="L548" s="63">
        <f t="shared" si="108"/>
        <v>3.52163</v>
      </c>
      <c r="O548" s="63">
        <f>'Data Heavy'!AG290*100</f>
        <v>18.424789999999998</v>
      </c>
      <c r="P548" s="63">
        <f>'Data Heavy'!AH290*100</f>
        <v>1.79654</v>
      </c>
      <c r="Q548" s="63">
        <f>'Data Heavy'!AI290*100</f>
        <v>14.903569999999998</v>
      </c>
      <c r="R548" s="63">
        <f>'Data Heavy'!AJ290*100</f>
        <v>21.946009999999998</v>
      </c>
      <c r="S548" s="63">
        <f t="shared" si="103"/>
        <v>3.5212199999999996</v>
      </c>
      <c r="T548" s="63">
        <f t="shared" si="104"/>
        <v>3.5212199999999996</v>
      </c>
      <c r="V548" s="70">
        <f t="shared" si="109"/>
        <v>0</v>
      </c>
      <c r="W548" s="70">
        <f t="shared" si="110"/>
        <v>1.8999999999991246E-4</v>
      </c>
      <c r="X548" s="70">
        <f t="shared" si="111"/>
        <v>-4.1000000000046555E-4</v>
      </c>
      <c r="Y548" s="70">
        <f t="shared" si="112"/>
        <v>4.100000000022419E-4</v>
      </c>
      <c r="Z548" s="70">
        <f t="shared" si="113"/>
        <v>4.100000000022419E-4</v>
      </c>
      <c r="AA548" s="70">
        <f t="shared" si="114"/>
        <v>4.1000000000046555E-4</v>
      </c>
    </row>
    <row r="549" spans="1:27">
      <c r="A549" s="15" t="str">
        <f t="shared" si="106"/>
        <v>HeavyD_2011-2015_45-64_Females_Bridgend</v>
      </c>
      <c r="B549" s="15" t="str">
        <f t="shared" si="105"/>
        <v>Bridgend_45-64_Females</v>
      </c>
      <c r="C549" s="15" t="s">
        <v>11</v>
      </c>
      <c r="D549" s="15" t="s">
        <v>50</v>
      </c>
      <c r="E549" s="15" t="s">
        <v>120</v>
      </c>
      <c r="F549" s="15" t="s">
        <v>40</v>
      </c>
      <c r="G549" s="63">
        <f>IFERROR(VLOOKUP($B549,'Data Heavy'!$A$6:$I$61,G$1,FALSE),IFERROR(VLOOKUP($B549,'Data Heavy'!$O$6:$W$33,G$1,FALSE),IFERROR(VLOOKUP($B549,'Data Heavy'!$AB$6:$AJ$181,G$1,FALSE),IFERROR(VLOOKUP($B549,'Data Heavy'!$AP$6:$AX$93,G$1,FALSE),IFERROR(VLOOKUP($B549,'Data Heavy'!$BC$6:$BK$13,G$1,FALSE),VLOOKUP($B549,'Data Heavy'!$BP$6:$BX$9,G$1,FALSE))))))*100</f>
        <v>13.308479999999999</v>
      </c>
      <c r="H549" s="63">
        <f>IFERROR(VLOOKUP($B549,'Data Heavy'!$A$6:$I$61,H$1,FALSE),IFERROR(VLOOKUP($B549,'Data Heavy'!$O$6:$W$33,H$1,FALSE),IFERROR(VLOOKUP($B549,'Data Heavy'!$AB$6:$AJ$181,H$1,FALSE),IFERROR(VLOOKUP($B549,'Data Heavy'!$AP$6:$AX$93,H$1,FALSE),IFERROR(VLOOKUP($B549,'Data Heavy'!$BC$6:$BK$13,H$1,FALSE),VLOOKUP($B549,'Data Heavy'!$BP$6:$BX$9,H$1,FALSE))))))*100</f>
        <v>1.47567</v>
      </c>
      <c r="I549" s="63">
        <f>IFERROR(VLOOKUP($B549,'Data Heavy'!$A$6:$I$61,I$1,FALSE),IFERROR(VLOOKUP($B549,'Data Heavy'!$O$6:$W$33,I$1,FALSE),IFERROR(VLOOKUP($B549,'Data Heavy'!$AB$6:$AJ$181,I$1,FALSE),IFERROR(VLOOKUP($B549,'Data Heavy'!$AP$6:$AX$93,I$1,FALSE),IFERROR(VLOOKUP($B549,'Data Heavy'!$BC$6:$BK$13,I$1,FALSE),VLOOKUP($B549,'Data Heavy'!$BP$6:$BX$9,I$1,FALSE))))))*100</f>
        <v>10.41614</v>
      </c>
      <c r="J549" s="63">
        <f>IFERROR(VLOOKUP($B549,'Data Heavy'!$A$6:$I$61,J$1,FALSE),IFERROR(VLOOKUP($B549,'Data Heavy'!$O$6:$W$33,J$1,FALSE),IFERROR(VLOOKUP($B549,'Data Heavy'!$AB$6:$AJ$181,J$1,FALSE),IFERROR(VLOOKUP($B549,'Data Heavy'!$AP$6:$AX$93,J$1,FALSE),IFERROR(VLOOKUP($B549,'Data Heavy'!$BC$6:$BK$13,J$1,FALSE),VLOOKUP($B549,'Data Heavy'!$BP$6:$BX$9,J$1,FALSE))))))*100</f>
        <v>16.20082</v>
      </c>
      <c r="K549" s="63">
        <f t="shared" si="107"/>
        <v>2.8923400000000008</v>
      </c>
      <c r="L549" s="63">
        <f t="shared" si="108"/>
        <v>2.892339999999999</v>
      </c>
      <c r="O549" s="63">
        <f>'Data Heavy'!AG291*100</f>
        <v>13.308479999999999</v>
      </c>
      <c r="P549" s="63">
        <f>'Data Heavy'!AH291*100</f>
        <v>1.4755100000000001</v>
      </c>
      <c r="Q549" s="63">
        <f>'Data Heavy'!AI291*100</f>
        <v>10.41647</v>
      </c>
      <c r="R549" s="63">
        <f>'Data Heavy'!AJ291*100</f>
        <v>16.200490000000002</v>
      </c>
      <c r="S549" s="63">
        <f t="shared" si="103"/>
        <v>2.8920100000000026</v>
      </c>
      <c r="T549" s="63">
        <f t="shared" si="104"/>
        <v>2.8920099999999991</v>
      </c>
      <c r="V549" s="70">
        <f t="shared" si="109"/>
        <v>0</v>
      </c>
      <c r="W549" s="70">
        <f t="shared" si="110"/>
        <v>1.5999999999993797E-4</v>
      </c>
      <c r="X549" s="70">
        <f t="shared" si="111"/>
        <v>-3.2999999999994145E-4</v>
      </c>
      <c r="Y549" s="70">
        <f t="shared" si="112"/>
        <v>3.2999999999816509E-4</v>
      </c>
      <c r="Z549" s="70">
        <f t="shared" si="113"/>
        <v>3.2999999999816509E-4</v>
      </c>
      <c r="AA549" s="70">
        <f t="shared" si="114"/>
        <v>3.2999999999994145E-4</v>
      </c>
    </row>
    <row r="550" spans="1:27">
      <c r="A550" s="15" t="str">
        <f t="shared" si="106"/>
        <v>HeavyD_2011-2015_65+_Females_Bridgend</v>
      </c>
      <c r="B550" s="15" t="str">
        <f t="shared" si="105"/>
        <v>Bridgend_65+_Females</v>
      </c>
      <c r="C550" s="15" t="s">
        <v>11</v>
      </c>
      <c r="D550" s="15" t="s">
        <v>43</v>
      </c>
      <c r="E550" s="15" t="s">
        <v>120</v>
      </c>
      <c r="F550" s="15" t="s">
        <v>40</v>
      </c>
      <c r="G550" s="63">
        <f>IFERROR(VLOOKUP($B550,'Data Heavy'!$A$6:$I$61,G$1,FALSE),IFERROR(VLOOKUP($B550,'Data Heavy'!$O$6:$W$33,G$1,FALSE),IFERROR(VLOOKUP($B550,'Data Heavy'!$AB$6:$AJ$181,G$1,FALSE),IFERROR(VLOOKUP($B550,'Data Heavy'!$AP$6:$AX$93,G$1,FALSE),IFERROR(VLOOKUP($B550,'Data Heavy'!$BC$6:$BK$13,G$1,FALSE),VLOOKUP($B550,'Data Heavy'!$BP$6:$BX$9,G$1,FALSE))))))*100</f>
        <v>3.2822700000000005</v>
      </c>
      <c r="H550" s="63">
        <f>IFERROR(VLOOKUP($B550,'Data Heavy'!$A$6:$I$61,H$1,FALSE),IFERROR(VLOOKUP($B550,'Data Heavy'!$O$6:$W$33,H$1,FALSE),IFERROR(VLOOKUP($B550,'Data Heavy'!$AB$6:$AJ$181,H$1,FALSE),IFERROR(VLOOKUP($B550,'Data Heavy'!$AP$6:$AX$93,H$1,FALSE),IFERROR(VLOOKUP($B550,'Data Heavy'!$BC$6:$BK$13,H$1,FALSE),VLOOKUP($B550,'Data Heavy'!$BP$6:$BX$9,H$1,FALSE))))))*100</f>
        <v>0.83878000000000008</v>
      </c>
      <c r="I550" s="63">
        <f>IFERROR(VLOOKUP($B550,'Data Heavy'!$A$6:$I$61,I$1,FALSE),IFERROR(VLOOKUP($B550,'Data Heavy'!$O$6:$W$33,I$1,FALSE),IFERROR(VLOOKUP($B550,'Data Heavy'!$AB$6:$AJ$181,I$1,FALSE),IFERROR(VLOOKUP($B550,'Data Heavy'!$AP$6:$AX$93,I$1,FALSE),IFERROR(VLOOKUP($B550,'Data Heavy'!$BC$6:$BK$13,I$1,FALSE),VLOOKUP($B550,'Data Heavy'!$BP$6:$BX$9,I$1,FALSE))))))*100</f>
        <v>1.6382399999999999</v>
      </c>
      <c r="J550" s="63">
        <f>IFERROR(VLOOKUP($B550,'Data Heavy'!$A$6:$I$61,J$1,FALSE),IFERROR(VLOOKUP($B550,'Data Heavy'!$O$6:$W$33,J$1,FALSE),IFERROR(VLOOKUP($B550,'Data Heavy'!$AB$6:$AJ$181,J$1,FALSE),IFERROR(VLOOKUP($B550,'Data Heavy'!$AP$6:$AX$93,J$1,FALSE),IFERROR(VLOOKUP($B550,'Data Heavy'!$BC$6:$BK$13,J$1,FALSE),VLOOKUP($B550,'Data Heavy'!$BP$6:$BX$9,J$1,FALSE))))))*100</f>
        <v>4.9263000000000003</v>
      </c>
      <c r="K550" s="63">
        <f t="shared" si="107"/>
        <v>1.6440299999999999</v>
      </c>
      <c r="L550" s="63">
        <f t="shared" si="108"/>
        <v>1.6440300000000005</v>
      </c>
      <c r="O550" s="63">
        <f>'Data Heavy'!AG292*100</f>
        <v>3.2822700000000005</v>
      </c>
      <c r="P550" s="63">
        <f>'Data Heavy'!AH292*100</f>
        <v>0.83868999999999994</v>
      </c>
      <c r="Q550" s="63">
        <f>'Data Heavy'!AI292*100</f>
        <v>1.6384300000000001</v>
      </c>
      <c r="R550" s="63">
        <f>'Data Heavy'!AJ292*100</f>
        <v>4.9261100000000004</v>
      </c>
      <c r="S550" s="63">
        <f t="shared" si="103"/>
        <v>1.64384</v>
      </c>
      <c r="T550" s="63">
        <f t="shared" si="104"/>
        <v>1.6438400000000004</v>
      </c>
      <c r="V550" s="70">
        <f t="shared" si="109"/>
        <v>0</v>
      </c>
      <c r="W550" s="70">
        <f t="shared" si="110"/>
        <v>9.0000000000145519E-5</v>
      </c>
      <c r="X550" s="70">
        <f t="shared" si="111"/>
        <v>-1.9000000000013451E-4</v>
      </c>
      <c r="Y550" s="70">
        <f t="shared" si="112"/>
        <v>1.8999999999991246E-4</v>
      </c>
      <c r="Z550" s="70">
        <f t="shared" si="113"/>
        <v>1.8999999999991246E-4</v>
      </c>
      <c r="AA550" s="70">
        <f t="shared" si="114"/>
        <v>1.9000000000013451E-4</v>
      </c>
    </row>
    <row r="551" spans="1:27">
      <c r="A551" s="15" t="str">
        <f t="shared" si="106"/>
        <v>HeavyD_2011-2015_16-24_Males_Vale of Glamorgan</v>
      </c>
      <c r="B551" s="15" t="str">
        <f t="shared" si="105"/>
        <v>Vale of Glamorgan_16-24_Males</v>
      </c>
      <c r="C551" s="15" t="s">
        <v>147</v>
      </c>
      <c r="D551" s="15" t="s">
        <v>48</v>
      </c>
      <c r="E551" s="15" t="s">
        <v>21</v>
      </c>
      <c r="F551" s="15" t="s">
        <v>40</v>
      </c>
      <c r="G551" s="63">
        <f>IFERROR(VLOOKUP($B551,'Data Heavy'!$A$6:$I$61,G$1,FALSE),IFERROR(VLOOKUP($B551,'Data Heavy'!$O$6:$W$33,G$1,FALSE),IFERROR(VLOOKUP($B551,'Data Heavy'!$AB$6:$AJ$181,G$1,FALSE),IFERROR(VLOOKUP($B551,'Data Heavy'!$AP$6:$AX$93,G$1,FALSE),IFERROR(VLOOKUP($B551,'Data Heavy'!$BC$6:$BK$13,G$1,FALSE),VLOOKUP($B551,'Data Heavy'!$BP$6:$BX$9,G$1,FALSE))))))*100</f>
        <v>21.888819999999999</v>
      </c>
      <c r="H551" s="63">
        <f>IFERROR(VLOOKUP($B551,'Data Heavy'!$A$6:$I$61,H$1,FALSE),IFERROR(VLOOKUP($B551,'Data Heavy'!$O$6:$W$33,H$1,FALSE),IFERROR(VLOOKUP($B551,'Data Heavy'!$AB$6:$AJ$181,H$1,FALSE),IFERROR(VLOOKUP($B551,'Data Heavy'!$AP$6:$AX$93,H$1,FALSE),IFERROR(VLOOKUP($B551,'Data Heavy'!$BC$6:$BK$13,H$1,FALSE),VLOOKUP($B551,'Data Heavy'!$BP$6:$BX$9,H$1,FALSE))))))*100</f>
        <v>3.8327300000000002</v>
      </c>
      <c r="I551" s="63">
        <f>IFERROR(VLOOKUP($B551,'Data Heavy'!$A$6:$I$61,I$1,FALSE),IFERROR(VLOOKUP($B551,'Data Heavy'!$O$6:$W$33,I$1,FALSE),IFERROR(VLOOKUP($B551,'Data Heavy'!$AB$6:$AJ$181,I$1,FALSE),IFERROR(VLOOKUP($B551,'Data Heavy'!$AP$6:$AX$93,I$1,FALSE),IFERROR(VLOOKUP($B551,'Data Heavy'!$BC$6:$BK$13,I$1,FALSE),VLOOKUP($B551,'Data Heavy'!$BP$6:$BX$9,I$1,FALSE))))))*100</f>
        <v>14.37659</v>
      </c>
      <c r="J551" s="63">
        <f>IFERROR(VLOOKUP($B551,'Data Heavy'!$A$6:$I$61,J$1,FALSE),IFERROR(VLOOKUP($B551,'Data Heavy'!$O$6:$W$33,J$1,FALSE),IFERROR(VLOOKUP($B551,'Data Heavy'!$AB$6:$AJ$181,J$1,FALSE),IFERROR(VLOOKUP($B551,'Data Heavy'!$AP$6:$AX$93,J$1,FALSE),IFERROR(VLOOKUP($B551,'Data Heavy'!$BC$6:$BK$13,J$1,FALSE),VLOOKUP($B551,'Data Heavy'!$BP$6:$BX$9,J$1,FALSE))))))*100</f>
        <v>29.401050000000001</v>
      </c>
      <c r="K551" s="63">
        <f t="shared" si="107"/>
        <v>7.5122300000000024</v>
      </c>
      <c r="L551" s="63">
        <f t="shared" si="108"/>
        <v>7.5122299999999989</v>
      </c>
      <c r="O551" s="63">
        <f>'Data Heavy'!AG293*100</f>
        <v>21.888819999999999</v>
      </c>
      <c r="P551" s="63">
        <f>'Data Heavy'!AH293*100</f>
        <v>3.8323099999999997</v>
      </c>
      <c r="Q551" s="63">
        <f>'Data Heavy'!AI293*100</f>
        <v>14.377490000000002</v>
      </c>
      <c r="R551" s="63">
        <f>'Data Heavy'!AJ293*100</f>
        <v>29.400159999999996</v>
      </c>
      <c r="S551" s="63">
        <f t="shared" si="103"/>
        <v>7.511339999999997</v>
      </c>
      <c r="T551" s="63">
        <f t="shared" si="104"/>
        <v>7.5113299999999974</v>
      </c>
      <c r="V551" s="70">
        <f t="shared" si="109"/>
        <v>0</v>
      </c>
      <c r="W551" s="70">
        <f t="shared" si="110"/>
        <v>4.2000000000053106E-4</v>
      </c>
      <c r="X551" s="70">
        <f t="shared" si="111"/>
        <v>-9.0000000000145519E-4</v>
      </c>
      <c r="Y551" s="70">
        <f t="shared" si="112"/>
        <v>8.9000000000538648E-4</v>
      </c>
      <c r="Z551" s="70">
        <f t="shared" si="113"/>
        <v>8.9000000000538648E-4</v>
      </c>
      <c r="AA551" s="70">
        <f t="shared" si="114"/>
        <v>9.0000000000145519E-4</v>
      </c>
    </row>
    <row r="552" spans="1:27">
      <c r="A552" s="15" t="str">
        <f t="shared" si="106"/>
        <v>HeavyD_2011-2015_25-44_Males_Vale of Glamorgan</v>
      </c>
      <c r="B552" s="15" t="str">
        <f t="shared" si="105"/>
        <v>Vale of Glamorgan_25-44_Males</v>
      </c>
      <c r="C552" s="15" t="s">
        <v>147</v>
      </c>
      <c r="D552" s="15" t="s">
        <v>49</v>
      </c>
      <c r="E552" s="15" t="s">
        <v>21</v>
      </c>
      <c r="F552" s="15" t="s">
        <v>40</v>
      </c>
      <c r="G552" s="63">
        <f>IFERROR(VLOOKUP($B552,'Data Heavy'!$A$6:$I$61,G$1,FALSE),IFERROR(VLOOKUP($B552,'Data Heavy'!$O$6:$W$33,G$1,FALSE),IFERROR(VLOOKUP($B552,'Data Heavy'!$AB$6:$AJ$181,G$1,FALSE),IFERROR(VLOOKUP($B552,'Data Heavy'!$AP$6:$AX$93,G$1,FALSE),IFERROR(VLOOKUP($B552,'Data Heavy'!$BC$6:$BK$13,G$1,FALSE),VLOOKUP($B552,'Data Heavy'!$BP$6:$BX$9,G$1,FALSE))))))*100</f>
        <v>26.47025</v>
      </c>
      <c r="H552" s="63">
        <f>IFERROR(VLOOKUP($B552,'Data Heavy'!$A$6:$I$61,H$1,FALSE),IFERROR(VLOOKUP($B552,'Data Heavy'!$O$6:$W$33,H$1,FALSE),IFERROR(VLOOKUP($B552,'Data Heavy'!$AB$6:$AJ$181,H$1,FALSE),IFERROR(VLOOKUP($B552,'Data Heavy'!$AP$6:$AX$93,H$1,FALSE),IFERROR(VLOOKUP($B552,'Data Heavy'!$BC$6:$BK$13,H$1,FALSE),VLOOKUP($B552,'Data Heavy'!$BP$6:$BX$9,H$1,FALSE))))))*100</f>
        <v>2.5384799999999998</v>
      </c>
      <c r="I552" s="63">
        <f>IFERROR(VLOOKUP($B552,'Data Heavy'!$A$6:$I$61,I$1,FALSE),IFERROR(VLOOKUP($B552,'Data Heavy'!$O$6:$W$33,I$1,FALSE),IFERROR(VLOOKUP($B552,'Data Heavy'!$AB$6:$AJ$181,I$1,FALSE),IFERROR(VLOOKUP($B552,'Data Heavy'!$AP$6:$AX$93,I$1,FALSE),IFERROR(VLOOKUP($B552,'Data Heavy'!$BC$6:$BK$13,I$1,FALSE),VLOOKUP($B552,'Data Heavy'!$BP$6:$BX$9,I$1,FALSE))))))*100</f>
        <v>21.494779999999999</v>
      </c>
      <c r="J552" s="63">
        <f>IFERROR(VLOOKUP($B552,'Data Heavy'!$A$6:$I$61,J$1,FALSE),IFERROR(VLOOKUP($B552,'Data Heavy'!$O$6:$W$33,J$1,FALSE),IFERROR(VLOOKUP($B552,'Data Heavy'!$AB$6:$AJ$181,J$1,FALSE),IFERROR(VLOOKUP($B552,'Data Heavy'!$AP$6:$AX$93,J$1,FALSE),IFERROR(VLOOKUP($B552,'Data Heavy'!$BC$6:$BK$13,J$1,FALSE),VLOOKUP($B552,'Data Heavy'!$BP$6:$BX$9,J$1,FALSE))))))*100</f>
        <v>31.445719999999998</v>
      </c>
      <c r="K552" s="63">
        <f t="shared" si="107"/>
        <v>4.9754699999999978</v>
      </c>
      <c r="L552" s="63">
        <f t="shared" si="108"/>
        <v>4.9754700000000014</v>
      </c>
      <c r="O552" s="63">
        <f>'Data Heavy'!AG294*100</f>
        <v>26.47025</v>
      </c>
      <c r="P552" s="63">
        <f>'Data Heavy'!AH294*100</f>
        <v>2.5381999999999998</v>
      </c>
      <c r="Q552" s="63">
        <f>'Data Heavy'!AI294*100</f>
        <v>21.495380000000001</v>
      </c>
      <c r="R552" s="63">
        <f>'Data Heavy'!AJ294*100</f>
        <v>31.445129999999999</v>
      </c>
      <c r="S552" s="63">
        <f t="shared" si="103"/>
        <v>4.9748799999999989</v>
      </c>
      <c r="T552" s="63">
        <f t="shared" si="104"/>
        <v>4.9748699999999992</v>
      </c>
      <c r="V552" s="70">
        <f t="shared" si="109"/>
        <v>0</v>
      </c>
      <c r="W552" s="70">
        <f t="shared" si="110"/>
        <v>2.8000000000005798E-4</v>
      </c>
      <c r="X552" s="70">
        <f t="shared" si="111"/>
        <v>-6.0000000000215437E-4</v>
      </c>
      <c r="Y552" s="70">
        <f t="shared" si="112"/>
        <v>5.8999999999898023E-4</v>
      </c>
      <c r="Z552" s="70">
        <f t="shared" si="113"/>
        <v>5.8999999999898023E-4</v>
      </c>
      <c r="AA552" s="70">
        <f t="shared" si="114"/>
        <v>6.0000000000215437E-4</v>
      </c>
    </row>
    <row r="553" spans="1:27">
      <c r="A553" s="15" t="str">
        <f t="shared" si="106"/>
        <v>HeavyD_2011-2015_45-64_Males_Vale of Glamorgan</v>
      </c>
      <c r="B553" s="15" t="str">
        <f t="shared" si="105"/>
        <v>Vale of Glamorgan_45-64_Males</v>
      </c>
      <c r="C553" s="15" t="s">
        <v>147</v>
      </c>
      <c r="D553" s="15" t="s">
        <v>50</v>
      </c>
      <c r="E553" s="15" t="s">
        <v>21</v>
      </c>
      <c r="F553" s="15" t="s">
        <v>40</v>
      </c>
      <c r="G553" s="63">
        <f>IFERROR(VLOOKUP($B553,'Data Heavy'!$A$6:$I$61,G$1,FALSE),IFERROR(VLOOKUP($B553,'Data Heavy'!$O$6:$W$33,G$1,FALSE),IFERROR(VLOOKUP($B553,'Data Heavy'!$AB$6:$AJ$181,G$1,FALSE),IFERROR(VLOOKUP($B553,'Data Heavy'!$AP$6:$AX$93,G$1,FALSE),IFERROR(VLOOKUP($B553,'Data Heavy'!$BC$6:$BK$13,G$1,FALSE),VLOOKUP($B553,'Data Heavy'!$BP$6:$BX$9,G$1,FALSE))))))*100</f>
        <v>17.447979999999998</v>
      </c>
      <c r="H553" s="63">
        <f>IFERROR(VLOOKUP($B553,'Data Heavy'!$A$6:$I$61,H$1,FALSE),IFERROR(VLOOKUP($B553,'Data Heavy'!$O$6:$W$33,H$1,FALSE),IFERROR(VLOOKUP($B553,'Data Heavy'!$AB$6:$AJ$181,H$1,FALSE),IFERROR(VLOOKUP($B553,'Data Heavy'!$AP$6:$AX$93,H$1,FALSE),IFERROR(VLOOKUP($B553,'Data Heavy'!$BC$6:$BK$13,H$1,FALSE),VLOOKUP($B553,'Data Heavy'!$BP$6:$BX$9,H$1,FALSE))))))*100</f>
        <v>1.7581500000000001</v>
      </c>
      <c r="I553" s="63">
        <f>IFERROR(VLOOKUP($B553,'Data Heavy'!$A$6:$I$61,I$1,FALSE),IFERROR(VLOOKUP($B553,'Data Heavy'!$O$6:$W$33,I$1,FALSE),IFERROR(VLOOKUP($B553,'Data Heavy'!$AB$6:$AJ$181,I$1,FALSE),IFERROR(VLOOKUP($B553,'Data Heavy'!$AP$6:$AX$93,I$1,FALSE),IFERROR(VLOOKUP($B553,'Data Heavy'!$BC$6:$BK$13,I$1,FALSE),VLOOKUP($B553,'Data Heavy'!$BP$6:$BX$9,I$1,FALSE))))))*100</f>
        <v>14.00198</v>
      </c>
      <c r="J553" s="63">
        <f>IFERROR(VLOOKUP($B553,'Data Heavy'!$A$6:$I$61,J$1,FALSE),IFERROR(VLOOKUP($B553,'Data Heavy'!$O$6:$W$33,J$1,FALSE),IFERROR(VLOOKUP($B553,'Data Heavy'!$AB$6:$AJ$181,J$1,FALSE),IFERROR(VLOOKUP($B553,'Data Heavy'!$AP$6:$AX$93,J$1,FALSE),IFERROR(VLOOKUP($B553,'Data Heavy'!$BC$6:$BK$13,J$1,FALSE),VLOOKUP($B553,'Data Heavy'!$BP$6:$BX$9,J$1,FALSE))))))*100</f>
        <v>20.893990000000002</v>
      </c>
      <c r="K553" s="63">
        <f t="shared" si="107"/>
        <v>3.4460100000000047</v>
      </c>
      <c r="L553" s="63">
        <f t="shared" si="108"/>
        <v>3.445999999999998</v>
      </c>
      <c r="O553" s="63">
        <f>'Data Heavy'!AG295*100</f>
        <v>17.447979999999998</v>
      </c>
      <c r="P553" s="63">
        <f>'Data Heavy'!AH295*100</f>
        <v>1.7579600000000002</v>
      </c>
      <c r="Q553" s="63">
        <f>'Data Heavy'!AI295*100</f>
        <v>14.00239</v>
      </c>
      <c r="R553" s="63">
        <f>'Data Heavy'!AJ295*100</f>
        <v>20.89358</v>
      </c>
      <c r="S553" s="63">
        <f t="shared" si="103"/>
        <v>3.4456000000000024</v>
      </c>
      <c r="T553" s="63">
        <f t="shared" si="104"/>
        <v>3.4455899999999975</v>
      </c>
      <c r="V553" s="70">
        <f t="shared" si="109"/>
        <v>0</v>
      </c>
      <c r="W553" s="70">
        <f t="shared" si="110"/>
        <v>1.8999999999991246E-4</v>
      </c>
      <c r="X553" s="70">
        <f t="shared" si="111"/>
        <v>-4.1000000000046555E-4</v>
      </c>
      <c r="Y553" s="70">
        <f t="shared" si="112"/>
        <v>4.100000000022419E-4</v>
      </c>
      <c r="Z553" s="70">
        <f t="shared" si="113"/>
        <v>4.100000000022419E-4</v>
      </c>
      <c r="AA553" s="70">
        <f t="shared" si="114"/>
        <v>4.1000000000046555E-4</v>
      </c>
    </row>
    <row r="554" spans="1:27">
      <c r="A554" s="15" t="str">
        <f t="shared" si="106"/>
        <v>HeavyD_2011-2015_65+_Males_Vale of Glamorgan</v>
      </c>
      <c r="B554" s="15" t="str">
        <f t="shared" si="105"/>
        <v>Vale of Glamorgan_65+_Males</v>
      </c>
      <c r="C554" s="15" t="s">
        <v>147</v>
      </c>
      <c r="D554" s="15" t="s">
        <v>43</v>
      </c>
      <c r="E554" s="15" t="s">
        <v>21</v>
      </c>
      <c r="F554" s="15" t="s">
        <v>40</v>
      </c>
      <c r="G554" s="63">
        <f>IFERROR(VLOOKUP($B554,'Data Heavy'!$A$6:$I$61,G$1,FALSE),IFERROR(VLOOKUP($B554,'Data Heavy'!$O$6:$W$33,G$1,FALSE),IFERROR(VLOOKUP($B554,'Data Heavy'!$AB$6:$AJ$181,G$1,FALSE),IFERROR(VLOOKUP($B554,'Data Heavy'!$AP$6:$AX$93,G$1,FALSE),IFERROR(VLOOKUP($B554,'Data Heavy'!$BC$6:$BK$13,G$1,FALSE),VLOOKUP($B554,'Data Heavy'!$BP$6:$BX$9,G$1,FALSE))))))*100</f>
        <v>6.3651</v>
      </c>
      <c r="H554" s="63">
        <f>IFERROR(VLOOKUP($B554,'Data Heavy'!$A$6:$I$61,H$1,FALSE),IFERROR(VLOOKUP($B554,'Data Heavy'!$O$6:$W$33,H$1,FALSE),IFERROR(VLOOKUP($B554,'Data Heavy'!$AB$6:$AJ$181,H$1,FALSE),IFERROR(VLOOKUP($B554,'Data Heavy'!$AP$6:$AX$93,H$1,FALSE),IFERROR(VLOOKUP($B554,'Data Heavy'!$BC$6:$BK$13,H$1,FALSE),VLOOKUP($B554,'Data Heavy'!$BP$6:$BX$9,H$1,FALSE))))))*100</f>
        <v>1.19651</v>
      </c>
      <c r="I554" s="63">
        <f>IFERROR(VLOOKUP($B554,'Data Heavy'!$A$6:$I$61,I$1,FALSE),IFERROR(VLOOKUP($B554,'Data Heavy'!$O$6:$W$33,I$1,FALSE),IFERROR(VLOOKUP($B554,'Data Heavy'!$AB$6:$AJ$181,I$1,FALSE),IFERROR(VLOOKUP($B554,'Data Heavy'!$AP$6:$AX$93,I$1,FALSE),IFERROR(VLOOKUP($B554,'Data Heavy'!$BC$6:$BK$13,I$1,FALSE),VLOOKUP($B554,'Data Heavy'!$BP$6:$BX$9,I$1,FALSE))))))*100</f>
        <v>4.0199199999999999</v>
      </c>
      <c r="J554" s="63">
        <f>IFERROR(VLOOKUP($B554,'Data Heavy'!$A$6:$I$61,J$1,FALSE),IFERROR(VLOOKUP($B554,'Data Heavy'!$O$6:$W$33,J$1,FALSE),IFERROR(VLOOKUP($B554,'Data Heavy'!$AB$6:$AJ$181,J$1,FALSE),IFERROR(VLOOKUP($B554,'Data Heavy'!$AP$6:$AX$93,J$1,FALSE),IFERROR(VLOOKUP($B554,'Data Heavy'!$BC$6:$BK$13,J$1,FALSE),VLOOKUP($B554,'Data Heavy'!$BP$6:$BX$9,J$1,FALSE))))))*100</f>
        <v>8.7102900000000005</v>
      </c>
      <c r="K554" s="63">
        <f t="shared" si="107"/>
        <v>2.3451900000000006</v>
      </c>
      <c r="L554" s="63">
        <f t="shared" si="108"/>
        <v>2.34518</v>
      </c>
      <c r="O554" s="63">
        <f>'Data Heavy'!AG296*100</f>
        <v>6.3651</v>
      </c>
      <c r="P554" s="63">
        <f>'Data Heavy'!AH296*100</f>
        <v>1.19638</v>
      </c>
      <c r="Q554" s="63">
        <f>'Data Heavy'!AI296*100</f>
        <v>4.0202</v>
      </c>
      <c r="R554" s="63">
        <f>'Data Heavy'!AJ296*100</f>
        <v>8.7099999999999991</v>
      </c>
      <c r="S554" s="63">
        <f t="shared" si="103"/>
        <v>2.3448999999999991</v>
      </c>
      <c r="T554" s="63">
        <f t="shared" si="104"/>
        <v>2.3449</v>
      </c>
      <c r="V554" s="70">
        <f t="shared" si="109"/>
        <v>0</v>
      </c>
      <c r="W554" s="70">
        <f t="shared" si="110"/>
        <v>1.2999999999996348E-4</v>
      </c>
      <c r="X554" s="70">
        <f t="shared" si="111"/>
        <v>-2.8000000000005798E-4</v>
      </c>
      <c r="Y554" s="70">
        <f t="shared" si="112"/>
        <v>2.9000000000145576E-4</v>
      </c>
      <c r="Z554" s="70">
        <f t="shared" si="113"/>
        <v>2.9000000000145576E-4</v>
      </c>
      <c r="AA554" s="70">
        <f t="shared" si="114"/>
        <v>2.8000000000005798E-4</v>
      </c>
    </row>
    <row r="555" spans="1:27">
      <c r="A555" s="15" t="str">
        <f t="shared" si="106"/>
        <v>HeavyD_2011-2015_16-24_Females_Vale of Glamorgan</v>
      </c>
      <c r="B555" s="15" t="str">
        <f t="shared" si="105"/>
        <v>Vale of Glamorgan_16-24_Females</v>
      </c>
      <c r="C555" s="15" t="s">
        <v>147</v>
      </c>
      <c r="D555" s="15" t="s">
        <v>48</v>
      </c>
      <c r="E555" s="15" t="s">
        <v>120</v>
      </c>
      <c r="F555" s="15" t="s">
        <v>40</v>
      </c>
      <c r="G555" s="63">
        <f>IFERROR(VLOOKUP($B555,'Data Heavy'!$A$6:$I$61,G$1,FALSE),IFERROR(VLOOKUP($B555,'Data Heavy'!$O$6:$W$33,G$1,FALSE),IFERROR(VLOOKUP($B555,'Data Heavy'!$AB$6:$AJ$181,G$1,FALSE),IFERROR(VLOOKUP($B555,'Data Heavy'!$AP$6:$AX$93,G$1,FALSE),IFERROR(VLOOKUP($B555,'Data Heavy'!$BC$6:$BK$13,G$1,FALSE),VLOOKUP($B555,'Data Heavy'!$BP$6:$BX$9,G$1,FALSE))))))*100</f>
        <v>15.539639999999999</v>
      </c>
      <c r="H555" s="63">
        <f>IFERROR(VLOOKUP($B555,'Data Heavy'!$A$6:$I$61,H$1,FALSE),IFERROR(VLOOKUP($B555,'Data Heavy'!$O$6:$W$33,H$1,FALSE),IFERROR(VLOOKUP($B555,'Data Heavy'!$AB$6:$AJ$181,H$1,FALSE),IFERROR(VLOOKUP($B555,'Data Heavy'!$AP$6:$AX$93,H$1,FALSE),IFERROR(VLOOKUP($B555,'Data Heavy'!$BC$6:$BK$13,H$1,FALSE),VLOOKUP($B555,'Data Heavy'!$BP$6:$BX$9,H$1,FALSE))))))*100</f>
        <v>2.9863</v>
      </c>
      <c r="I555" s="63">
        <f>IFERROR(VLOOKUP($B555,'Data Heavy'!$A$6:$I$61,I$1,FALSE),IFERROR(VLOOKUP($B555,'Data Heavy'!$O$6:$W$33,I$1,FALSE),IFERROR(VLOOKUP($B555,'Data Heavy'!$AB$6:$AJ$181,I$1,FALSE),IFERROR(VLOOKUP($B555,'Data Heavy'!$AP$6:$AX$93,I$1,FALSE),IFERROR(VLOOKUP($B555,'Data Heavy'!$BC$6:$BK$13,I$1,FALSE),VLOOKUP($B555,'Data Heavy'!$BP$6:$BX$9,I$1,FALSE))))))*100</f>
        <v>9.6864299999999997</v>
      </c>
      <c r="J555" s="63">
        <f>IFERROR(VLOOKUP($B555,'Data Heavy'!$A$6:$I$61,J$1,FALSE),IFERROR(VLOOKUP($B555,'Data Heavy'!$O$6:$W$33,J$1,FALSE),IFERROR(VLOOKUP($B555,'Data Heavy'!$AB$6:$AJ$181,J$1,FALSE),IFERROR(VLOOKUP($B555,'Data Heavy'!$AP$6:$AX$93,J$1,FALSE),IFERROR(VLOOKUP($B555,'Data Heavy'!$BC$6:$BK$13,J$1,FALSE),VLOOKUP($B555,'Data Heavy'!$BP$6:$BX$9,J$1,FALSE))))))*100</f>
        <v>21.392849999999999</v>
      </c>
      <c r="K555" s="63">
        <f t="shared" si="107"/>
        <v>5.8532100000000007</v>
      </c>
      <c r="L555" s="63">
        <f t="shared" si="108"/>
        <v>5.8532099999999989</v>
      </c>
      <c r="O555" s="63">
        <f>'Data Heavy'!AG297*100</f>
        <v>15.539639999999999</v>
      </c>
      <c r="P555" s="63">
        <f>'Data Heavy'!AH297*100</f>
        <v>2.98597</v>
      </c>
      <c r="Q555" s="63">
        <f>'Data Heavy'!AI297*100</f>
        <v>9.6871299999999998</v>
      </c>
      <c r="R555" s="63">
        <f>'Data Heavy'!AJ297*100</f>
        <v>21.392149999999997</v>
      </c>
      <c r="S555" s="63">
        <f t="shared" ref="S555:S618" si="115">R555-O555</f>
        <v>5.8525099999999988</v>
      </c>
      <c r="T555" s="63">
        <f t="shared" ref="T555:T618" si="116">O555-Q555</f>
        <v>5.8525099999999988</v>
      </c>
      <c r="V555" s="70">
        <f t="shared" si="109"/>
        <v>0</v>
      </c>
      <c r="W555" s="70">
        <f t="shared" si="110"/>
        <v>3.2999999999994145E-4</v>
      </c>
      <c r="X555" s="70">
        <f t="shared" si="111"/>
        <v>-7.0000000000014495E-4</v>
      </c>
      <c r="Y555" s="70">
        <f t="shared" si="112"/>
        <v>7.0000000000192131E-4</v>
      </c>
      <c r="Z555" s="70">
        <f t="shared" si="113"/>
        <v>7.0000000000192131E-4</v>
      </c>
      <c r="AA555" s="70">
        <f t="shared" si="114"/>
        <v>7.0000000000014495E-4</v>
      </c>
    </row>
    <row r="556" spans="1:27">
      <c r="A556" s="15" t="str">
        <f t="shared" si="106"/>
        <v>HeavyD_2011-2015_25-44_Females_Vale of Glamorgan</v>
      </c>
      <c r="B556" s="15" t="str">
        <f t="shared" ref="B556:B619" si="117">C556&amp;"_"&amp;D556&amp;"_"&amp;E556</f>
        <v>Vale of Glamorgan_25-44_Females</v>
      </c>
      <c r="C556" s="15" t="s">
        <v>147</v>
      </c>
      <c r="D556" s="15" t="s">
        <v>49</v>
      </c>
      <c r="E556" s="15" t="s">
        <v>120</v>
      </c>
      <c r="F556" s="15" t="s">
        <v>40</v>
      </c>
      <c r="G556" s="63">
        <f>IFERROR(VLOOKUP($B556,'Data Heavy'!$A$6:$I$61,G$1,FALSE),IFERROR(VLOOKUP($B556,'Data Heavy'!$O$6:$W$33,G$1,FALSE),IFERROR(VLOOKUP($B556,'Data Heavy'!$AB$6:$AJ$181,G$1,FALSE),IFERROR(VLOOKUP($B556,'Data Heavy'!$AP$6:$AX$93,G$1,FALSE),IFERROR(VLOOKUP($B556,'Data Heavy'!$BC$6:$BK$13,G$1,FALSE),VLOOKUP($B556,'Data Heavy'!$BP$6:$BX$9,G$1,FALSE))))))*100</f>
        <v>13.71918</v>
      </c>
      <c r="H556" s="63">
        <f>IFERROR(VLOOKUP($B556,'Data Heavy'!$A$6:$I$61,H$1,FALSE),IFERROR(VLOOKUP($B556,'Data Heavy'!$O$6:$W$33,H$1,FALSE),IFERROR(VLOOKUP($B556,'Data Heavy'!$AB$6:$AJ$181,H$1,FALSE),IFERROR(VLOOKUP($B556,'Data Heavy'!$AP$6:$AX$93,H$1,FALSE),IFERROR(VLOOKUP($B556,'Data Heavy'!$BC$6:$BK$13,H$1,FALSE),VLOOKUP($B556,'Data Heavy'!$BP$6:$BX$9,H$1,FALSE))))))*100</f>
        <v>1.6915800000000001</v>
      </c>
      <c r="I556" s="63">
        <f>IFERROR(VLOOKUP($B556,'Data Heavy'!$A$6:$I$61,I$1,FALSE),IFERROR(VLOOKUP($B556,'Data Heavy'!$O$6:$W$33,I$1,FALSE),IFERROR(VLOOKUP($B556,'Data Heavy'!$AB$6:$AJ$181,I$1,FALSE),IFERROR(VLOOKUP($B556,'Data Heavy'!$AP$6:$AX$93,I$1,FALSE),IFERROR(VLOOKUP($B556,'Data Heavy'!$BC$6:$BK$13,I$1,FALSE),VLOOKUP($B556,'Data Heavy'!$BP$6:$BX$9,I$1,FALSE))))))*100</f>
        <v>10.40363</v>
      </c>
      <c r="J556" s="63">
        <f>IFERROR(VLOOKUP($B556,'Data Heavy'!$A$6:$I$61,J$1,FALSE),IFERROR(VLOOKUP($B556,'Data Heavy'!$O$6:$W$33,J$1,FALSE),IFERROR(VLOOKUP($B556,'Data Heavy'!$AB$6:$AJ$181,J$1,FALSE),IFERROR(VLOOKUP($B556,'Data Heavy'!$AP$6:$AX$93,J$1,FALSE),IFERROR(VLOOKUP($B556,'Data Heavy'!$BC$6:$BK$13,J$1,FALSE),VLOOKUP($B556,'Data Heavy'!$BP$6:$BX$9,J$1,FALSE))))))*100</f>
        <v>17.03472</v>
      </c>
      <c r="K556" s="63">
        <f t="shared" si="107"/>
        <v>3.3155400000000004</v>
      </c>
      <c r="L556" s="63">
        <f t="shared" si="108"/>
        <v>3.31555</v>
      </c>
      <c r="O556" s="63">
        <f>'Data Heavy'!AG298*100</f>
        <v>13.71918</v>
      </c>
      <c r="P556" s="63">
        <f>'Data Heavy'!AH298*100</f>
        <v>1.6913999999999998</v>
      </c>
      <c r="Q556" s="63">
        <f>'Data Heavy'!AI298*100</f>
        <v>10.404030000000001</v>
      </c>
      <c r="R556" s="63">
        <f>'Data Heavy'!AJ298*100</f>
        <v>17.034320000000001</v>
      </c>
      <c r="S556" s="63">
        <f t="shared" si="115"/>
        <v>3.3151400000000013</v>
      </c>
      <c r="T556" s="63">
        <f t="shared" si="116"/>
        <v>3.3151499999999992</v>
      </c>
      <c r="V556" s="70">
        <f t="shared" si="109"/>
        <v>0</v>
      </c>
      <c r="W556" s="70">
        <f t="shared" si="110"/>
        <v>1.8000000000029104E-4</v>
      </c>
      <c r="X556" s="70">
        <f t="shared" si="111"/>
        <v>-4.0000000000084412E-4</v>
      </c>
      <c r="Y556" s="70">
        <f t="shared" si="112"/>
        <v>3.9999999999906777E-4</v>
      </c>
      <c r="Z556" s="70">
        <f t="shared" si="113"/>
        <v>3.9999999999906777E-4</v>
      </c>
      <c r="AA556" s="70">
        <f t="shared" si="114"/>
        <v>4.0000000000084412E-4</v>
      </c>
    </row>
    <row r="557" spans="1:27">
      <c r="A557" s="15" t="str">
        <f t="shared" si="106"/>
        <v>HeavyD_2011-2015_45-64_Females_Vale of Glamorgan</v>
      </c>
      <c r="B557" s="15" t="str">
        <f t="shared" si="117"/>
        <v>Vale of Glamorgan_45-64_Females</v>
      </c>
      <c r="C557" s="15" t="s">
        <v>147</v>
      </c>
      <c r="D557" s="15" t="s">
        <v>50</v>
      </c>
      <c r="E557" s="15" t="s">
        <v>120</v>
      </c>
      <c r="F557" s="15" t="s">
        <v>40</v>
      </c>
      <c r="G557" s="63">
        <f>IFERROR(VLOOKUP($B557,'Data Heavy'!$A$6:$I$61,G$1,FALSE),IFERROR(VLOOKUP($B557,'Data Heavy'!$O$6:$W$33,G$1,FALSE),IFERROR(VLOOKUP($B557,'Data Heavy'!$AB$6:$AJ$181,G$1,FALSE),IFERROR(VLOOKUP($B557,'Data Heavy'!$AP$6:$AX$93,G$1,FALSE),IFERROR(VLOOKUP($B557,'Data Heavy'!$BC$6:$BK$13,G$1,FALSE),VLOOKUP($B557,'Data Heavy'!$BP$6:$BX$9,G$1,FALSE))))))*100</f>
        <v>11.966139999999999</v>
      </c>
      <c r="H557" s="63">
        <f>IFERROR(VLOOKUP($B557,'Data Heavy'!$A$6:$I$61,H$1,FALSE),IFERROR(VLOOKUP($B557,'Data Heavy'!$O$6:$W$33,H$1,FALSE),IFERROR(VLOOKUP($B557,'Data Heavy'!$AB$6:$AJ$181,H$1,FALSE),IFERROR(VLOOKUP($B557,'Data Heavy'!$AP$6:$AX$93,H$1,FALSE),IFERROR(VLOOKUP($B557,'Data Heavy'!$BC$6:$BK$13,H$1,FALSE),VLOOKUP($B557,'Data Heavy'!$BP$6:$BX$9,H$1,FALSE))))))*100</f>
        <v>1.4352099999999999</v>
      </c>
      <c r="I557" s="63">
        <f>IFERROR(VLOOKUP($B557,'Data Heavy'!$A$6:$I$61,I$1,FALSE),IFERROR(VLOOKUP($B557,'Data Heavy'!$O$6:$W$33,I$1,FALSE),IFERROR(VLOOKUP($B557,'Data Heavy'!$AB$6:$AJ$181,I$1,FALSE),IFERROR(VLOOKUP($B557,'Data Heavy'!$AP$6:$AX$93,I$1,FALSE),IFERROR(VLOOKUP($B557,'Data Heavy'!$BC$6:$BK$13,I$1,FALSE),VLOOKUP($B557,'Data Heavy'!$BP$6:$BX$9,I$1,FALSE))))))*100</f>
        <v>9.1531000000000002</v>
      </c>
      <c r="J557" s="63">
        <f>IFERROR(VLOOKUP($B557,'Data Heavy'!$A$6:$I$61,J$1,FALSE),IFERROR(VLOOKUP($B557,'Data Heavy'!$O$6:$W$33,J$1,FALSE),IFERROR(VLOOKUP($B557,'Data Heavy'!$AB$6:$AJ$181,J$1,FALSE),IFERROR(VLOOKUP($B557,'Data Heavy'!$AP$6:$AX$93,J$1,FALSE),IFERROR(VLOOKUP($B557,'Data Heavy'!$BC$6:$BK$13,J$1,FALSE),VLOOKUP($B557,'Data Heavy'!$BP$6:$BX$9,J$1,FALSE))))))*100</f>
        <v>14.779170000000001</v>
      </c>
      <c r="K557" s="63">
        <f t="shared" si="107"/>
        <v>2.8130300000000013</v>
      </c>
      <c r="L557" s="63">
        <f t="shared" si="108"/>
        <v>2.8130399999999991</v>
      </c>
      <c r="O557" s="63">
        <f>'Data Heavy'!AG299*100</f>
        <v>11.966139999999999</v>
      </c>
      <c r="P557" s="63">
        <f>'Data Heavy'!AH299*100</f>
        <v>1.4350499999999999</v>
      </c>
      <c r="Q557" s="63">
        <f>'Data Heavy'!AI299*100</f>
        <v>9.1534399999999998</v>
      </c>
      <c r="R557" s="63">
        <f>'Data Heavy'!AJ299*100</f>
        <v>14.778839999999999</v>
      </c>
      <c r="S557" s="63">
        <f t="shared" si="115"/>
        <v>2.8126999999999995</v>
      </c>
      <c r="T557" s="63">
        <f t="shared" si="116"/>
        <v>2.8126999999999995</v>
      </c>
      <c r="V557" s="70">
        <f t="shared" si="109"/>
        <v>0</v>
      </c>
      <c r="W557" s="70">
        <f t="shared" si="110"/>
        <v>1.5999999999993797E-4</v>
      </c>
      <c r="X557" s="70">
        <f t="shared" si="111"/>
        <v>-3.3999999999956287E-4</v>
      </c>
      <c r="Y557" s="70">
        <f t="shared" si="112"/>
        <v>3.3000000000171781E-4</v>
      </c>
      <c r="Z557" s="70">
        <f t="shared" si="113"/>
        <v>3.3000000000171781E-4</v>
      </c>
      <c r="AA557" s="70">
        <f t="shared" si="114"/>
        <v>3.3999999999956287E-4</v>
      </c>
    </row>
    <row r="558" spans="1:27">
      <c r="A558" s="15" t="str">
        <f t="shared" si="106"/>
        <v>HeavyD_2011-2015_65+_Females_Vale of Glamorgan</v>
      </c>
      <c r="B558" s="15" t="str">
        <f t="shared" si="117"/>
        <v>Vale of Glamorgan_65+_Females</v>
      </c>
      <c r="C558" s="15" t="s">
        <v>147</v>
      </c>
      <c r="D558" s="15" t="s">
        <v>43</v>
      </c>
      <c r="E558" s="15" t="s">
        <v>120</v>
      </c>
      <c r="F558" s="15" t="s">
        <v>40</v>
      </c>
      <c r="G558" s="63">
        <f>IFERROR(VLOOKUP($B558,'Data Heavy'!$A$6:$I$61,G$1,FALSE),IFERROR(VLOOKUP($B558,'Data Heavy'!$O$6:$W$33,G$1,FALSE),IFERROR(VLOOKUP($B558,'Data Heavy'!$AB$6:$AJ$181,G$1,FALSE),IFERROR(VLOOKUP($B558,'Data Heavy'!$AP$6:$AX$93,G$1,FALSE),IFERROR(VLOOKUP($B558,'Data Heavy'!$BC$6:$BK$13,G$1,FALSE),VLOOKUP($B558,'Data Heavy'!$BP$6:$BX$9,G$1,FALSE))))))*100</f>
        <v>2.8064499999999999</v>
      </c>
      <c r="H558" s="63">
        <f>IFERROR(VLOOKUP($B558,'Data Heavy'!$A$6:$I$61,H$1,FALSE),IFERROR(VLOOKUP($B558,'Data Heavy'!$O$6:$W$33,H$1,FALSE),IFERROR(VLOOKUP($B558,'Data Heavy'!$AB$6:$AJ$181,H$1,FALSE),IFERROR(VLOOKUP($B558,'Data Heavy'!$AP$6:$AX$93,H$1,FALSE),IFERROR(VLOOKUP($B558,'Data Heavy'!$BC$6:$BK$13,H$1,FALSE),VLOOKUP($B558,'Data Heavy'!$BP$6:$BX$9,H$1,FALSE))))))*100</f>
        <v>0.72148000000000001</v>
      </c>
      <c r="I558" s="63">
        <f>IFERROR(VLOOKUP($B558,'Data Heavy'!$A$6:$I$61,I$1,FALSE),IFERROR(VLOOKUP($B558,'Data Heavy'!$O$6:$W$33,I$1,FALSE),IFERROR(VLOOKUP($B558,'Data Heavy'!$AB$6:$AJ$181,I$1,FALSE),IFERROR(VLOOKUP($B558,'Data Heavy'!$AP$6:$AX$93,I$1,FALSE),IFERROR(VLOOKUP($B558,'Data Heavy'!$BC$6:$BK$13,I$1,FALSE),VLOOKUP($B558,'Data Heavy'!$BP$6:$BX$9,I$1,FALSE))))))*100</f>
        <v>1.39232</v>
      </c>
      <c r="J558" s="63">
        <f>IFERROR(VLOOKUP($B558,'Data Heavy'!$A$6:$I$61,J$1,FALSE),IFERROR(VLOOKUP($B558,'Data Heavy'!$O$6:$W$33,J$1,FALSE),IFERROR(VLOOKUP($B558,'Data Heavy'!$AB$6:$AJ$181,J$1,FALSE),IFERROR(VLOOKUP($B558,'Data Heavy'!$AP$6:$AX$93,J$1,FALSE),IFERROR(VLOOKUP($B558,'Data Heavy'!$BC$6:$BK$13,J$1,FALSE),VLOOKUP($B558,'Data Heavy'!$BP$6:$BX$9,J$1,FALSE))))))*100</f>
        <v>4.2205699999999995</v>
      </c>
      <c r="K558" s="63">
        <f t="shared" si="107"/>
        <v>1.4141199999999996</v>
      </c>
      <c r="L558" s="63">
        <f t="shared" si="108"/>
        <v>1.4141299999999999</v>
      </c>
      <c r="O558" s="63">
        <f>'Data Heavy'!AG300*100</f>
        <v>2.8064499999999999</v>
      </c>
      <c r="P558" s="63">
        <f>'Data Heavy'!AH300*100</f>
        <v>0.72140000000000004</v>
      </c>
      <c r="Q558" s="63">
        <f>'Data Heavy'!AI300*100</f>
        <v>1.39249</v>
      </c>
      <c r="R558" s="63">
        <f>'Data Heavy'!AJ300*100</f>
        <v>4.2203999999999997</v>
      </c>
      <c r="S558" s="63">
        <f t="shared" si="115"/>
        <v>1.4139499999999998</v>
      </c>
      <c r="T558" s="63">
        <f t="shared" si="116"/>
        <v>1.4139599999999999</v>
      </c>
      <c r="V558" s="70">
        <f t="shared" si="109"/>
        <v>0</v>
      </c>
      <c r="W558" s="70">
        <f t="shared" si="110"/>
        <v>7.9999999999968985E-5</v>
      </c>
      <c r="X558" s="70">
        <f t="shared" si="111"/>
        <v>-1.7000000000000348E-4</v>
      </c>
      <c r="Y558" s="70">
        <f t="shared" si="112"/>
        <v>1.6999999999978144E-4</v>
      </c>
      <c r="Z558" s="70">
        <f t="shared" si="113"/>
        <v>1.6999999999978144E-4</v>
      </c>
      <c r="AA558" s="70">
        <f t="shared" si="114"/>
        <v>1.7000000000000348E-4</v>
      </c>
    </row>
    <row r="559" spans="1:27">
      <c r="A559" s="15" t="str">
        <f t="shared" si="106"/>
        <v>HeavyD_2011-2015_16-24_Males_Cardiff</v>
      </c>
      <c r="B559" s="15" t="str">
        <f t="shared" si="117"/>
        <v>Cardiff_16-24_Males</v>
      </c>
      <c r="C559" s="15" t="s">
        <v>13</v>
      </c>
      <c r="D559" s="15" t="s">
        <v>48</v>
      </c>
      <c r="E559" s="15" t="s">
        <v>21</v>
      </c>
      <c r="F559" s="15" t="s">
        <v>40</v>
      </c>
      <c r="G559" s="63">
        <f>IFERROR(VLOOKUP($B559,'Data Heavy'!$A$6:$I$61,G$1,FALSE),IFERROR(VLOOKUP($B559,'Data Heavy'!$O$6:$W$33,G$1,FALSE),IFERROR(VLOOKUP($B559,'Data Heavy'!$AB$6:$AJ$181,G$1,FALSE),IFERROR(VLOOKUP($B559,'Data Heavy'!$AP$6:$AX$93,G$1,FALSE),IFERROR(VLOOKUP($B559,'Data Heavy'!$BC$6:$BK$13,G$1,FALSE),VLOOKUP($B559,'Data Heavy'!$BP$6:$BX$9,G$1,FALSE))))))*100</f>
        <v>22.47372</v>
      </c>
      <c r="H559" s="63">
        <f>IFERROR(VLOOKUP($B559,'Data Heavy'!$A$6:$I$61,H$1,FALSE),IFERROR(VLOOKUP($B559,'Data Heavy'!$O$6:$W$33,H$1,FALSE),IFERROR(VLOOKUP($B559,'Data Heavy'!$AB$6:$AJ$181,H$1,FALSE),IFERROR(VLOOKUP($B559,'Data Heavy'!$AP$6:$AX$93,H$1,FALSE),IFERROR(VLOOKUP($B559,'Data Heavy'!$BC$6:$BK$13,H$1,FALSE),VLOOKUP($B559,'Data Heavy'!$BP$6:$BX$9,H$1,FALSE))))))*100</f>
        <v>3.0510700000000002</v>
      </c>
      <c r="I559" s="63">
        <f>IFERROR(VLOOKUP($B559,'Data Heavy'!$A$6:$I$61,I$1,FALSE),IFERROR(VLOOKUP($B559,'Data Heavy'!$O$6:$W$33,I$1,FALSE),IFERROR(VLOOKUP($B559,'Data Heavy'!$AB$6:$AJ$181,I$1,FALSE),IFERROR(VLOOKUP($B559,'Data Heavy'!$AP$6:$AX$93,I$1,FALSE),IFERROR(VLOOKUP($B559,'Data Heavy'!$BC$6:$BK$13,I$1,FALSE),VLOOKUP($B559,'Data Heavy'!$BP$6:$BX$9,I$1,FALSE))))))*100</f>
        <v>16.493569999999998</v>
      </c>
      <c r="J559" s="63">
        <f>IFERROR(VLOOKUP($B559,'Data Heavy'!$A$6:$I$61,J$1,FALSE),IFERROR(VLOOKUP($B559,'Data Heavy'!$O$6:$W$33,J$1,FALSE),IFERROR(VLOOKUP($B559,'Data Heavy'!$AB$6:$AJ$181,J$1,FALSE),IFERROR(VLOOKUP($B559,'Data Heavy'!$AP$6:$AX$93,J$1,FALSE),IFERROR(VLOOKUP($B559,'Data Heavy'!$BC$6:$BK$13,J$1,FALSE),VLOOKUP($B559,'Data Heavy'!$BP$6:$BX$9,J$1,FALSE))))))*100</f>
        <v>28.453879999999998</v>
      </c>
      <c r="K559" s="63">
        <f t="shared" si="107"/>
        <v>5.9801599999999979</v>
      </c>
      <c r="L559" s="63">
        <f t="shared" si="108"/>
        <v>5.9801500000000019</v>
      </c>
      <c r="O559" s="63">
        <f>'Data Heavy'!AG301*100</f>
        <v>22.47372</v>
      </c>
      <c r="P559" s="63">
        <f>'Data Heavy'!AH301*100</f>
        <v>3.0508600000000001</v>
      </c>
      <c r="Q559" s="63">
        <f>'Data Heavy'!AI301*100</f>
        <v>16.494049999999998</v>
      </c>
      <c r="R559" s="63">
        <f>'Data Heavy'!AJ301*100</f>
        <v>28.453400000000002</v>
      </c>
      <c r="S559" s="63">
        <f t="shared" si="115"/>
        <v>5.9796800000000019</v>
      </c>
      <c r="T559" s="63">
        <f t="shared" si="116"/>
        <v>5.9796700000000023</v>
      </c>
      <c r="V559" s="70">
        <f t="shared" si="109"/>
        <v>0</v>
      </c>
      <c r="W559" s="70">
        <f t="shared" si="110"/>
        <v>2.1000000000004349E-4</v>
      </c>
      <c r="X559" s="70">
        <f t="shared" si="111"/>
        <v>-4.7999999999959186E-4</v>
      </c>
      <c r="Y559" s="70">
        <f t="shared" si="112"/>
        <v>4.7999999999603915E-4</v>
      </c>
      <c r="Z559" s="70">
        <f t="shared" si="113"/>
        <v>4.7999999999603915E-4</v>
      </c>
      <c r="AA559" s="70">
        <f t="shared" si="114"/>
        <v>4.7999999999959186E-4</v>
      </c>
    </row>
    <row r="560" spans="1:27">
      <c r="A560" s="15" t="str">
        <f t="shared" si="106"/>
        <v>HeavyD_2011-2015_25-44_Males_Cardiff</v>
      </c>
      <c r="B560" s="15" t="str">
        <f t="shared" si="117"/>
        <v>Cardiff_25-44_Males</v>
      </c>
      <c r="C560" s="15" t="s">
        <v>13</v>
      </c>
      <c r="D560" s="15" t="s">
        <v>49</v>
      </c>
      <c r="E560" s="15" t="s">
        <v>21</v>
      </c>
      <c r="F560" s="15" t="s">
        <v>40</v>
      </c>
      <c r="G560" s="63">
        <f>IFERROR(VLOOKUP($B560,'Data Heavy'!$A$6:$I$61,G$1,FALSE),IFERROR(VLOOKUP($B560,'Data Heavy'!$O$6:$W$33,G$1,FALSE),IFERROR(VLOOKUP($B560,'Data Heavy'!$AB$6:$AJ$181,G$1,FALSE),IFERROR(VLOOKUP($B560,'Data Heavy'!$AP$6:$AX$93,G$1,FALSE),IFERROR(VLOOKUP($B560,'Data Heavy'!$BC$6:$BK$13,G$1,FALSE),VLOOKUP($B560,'Data Heavy'!$BP$6:$BX$9,G$1,FALSE))))))*100</f>
        <v>20.782209999999999</v>
      </c>
      <c r="H560" s="63">
        <f>IFERROR(VLOOKUP($B560,'Data Heavy'!$A$6:$I$61,H$1,FALSE),IFERROR(VLOOKUP($B560,'Data Heavy'!$O$6:$W$33,H$1,FALSE),IFERROR(VLOOKUP($B560,'Data Heavy'!$AB$6:$AJ$181,H$1,FALSE),IFERROR(VLOOKUP($B560,'Data Heavy'!$AP$6:$AX$93,H$1,FALSE),IFERROR(VLOOKUP($B560,'Data Heavy'!$BC$6:$BK$13,H$1,FALSE),VLOOKUP($B560,'Data Heavy'!$BP$6:$BX$9,H$1,FALSE))))))*100</f>
        <v>1.5640000000000001</v>
      </c>
      <c r="I560" s="63">
        <f>IFERROR(VLOOKUP($B560,'Data Heavy'!$A$6:$I$61,I$1,FALSE),IFERROR(VLOOKUP($B560,'Data Heavy'!$O$6:$W$33,I$1,FALSE),IFERROR(VLOOKUP($B560,'Data Heavy'!$AB$6:$AJ$181,I$1,FALSE),IFERROR(VLOOKUP($B560,'Data Heavy'!$AP$6:$AX$93,I$1,FALSE),IFERROR(VLOOKUP($B560,'Data Heavy'!$BC$6:$BK$13,I$1,FALSE),VLOOKUP($B560,'Data Heavy'!$BP$6:$BX$9,I$1,FALSE))))))*100</f>
        <v>17.716729999999998</v>
      </c>
      <c r="J560" s="63">
        <f>IFERROR(VLOOKUP($B560,'Data Heavy'!$A$6:$I$61,J$1,FALSE),IFERROR(VLOOKUP($B560,'Data Heavy'!$O$6:$W$33,J$1,FALSE),IFERROR(VLOOKUP($B560,'Data Heavy'!$AB$6:$AJ$181,J$1,FALSE),IFERROR(VLOOKUP($B560,'Data Heavy'!$AP$6:$AX$93,J$1,FALSE),IFERROR(VLOOKUP($B560,'Data Heavy'!$BC$6:$BK$13,J$1,FALSE),VLOOKUP($B560,'Data Heavy'!$BP$6:$BX$9,J$1,FALSE))))))*100</f>
        <v>23.84768</v>
      </c>
      <c r="K560" s="63">
        <f t="shared" si="107"/>
        <v>3.0654700000000012</v>
      </c>
      <c r="L560" s="63">
        <f t="shared" si="108"/>
        <v>3.0654800000000009</v>
      </c>
      <c r="O560" s="63">
        <f>'Data Heavy'!AG302*100</f>
        <v>20.782209999999999</v>
      </c>
      <c r="P560" s="63">
        <f>'Data Heavy'!AH302*100</f>
        <v>1.56389</v>
      </c>
      <c r="Q560" s="63">
        <f>'Data Heavy'!AI302*100</f>
        <v>17.71698</v>
      </c>
      <c r="R560" s="63">
        <f>'Data Heavy'!AJ302*100</f>
        <v>23.847429999999999</v>
      </c>
      <c r="S560" s="63">
        <f t="shared" si="115"/>
        <v>3.0652200000000001</v>
      </c>
      <c r="T560" s="63">
        <f t="shared" si="116"/>
        <v>3.0652299999999997</v>
      </c>
      <c r="V560" s="70">
        <f t="shared" si="109"/>
        <v>0</v>
      </c>
      <c r="W560" s="70">
        <f t="shared" si="110"/>
        <v>1.100000000000545E-4</v>
      </c>
      <c r="X560" s="70">
        <f t="shared" si="111"/>
        <v>-2.5000000000119371E-4</v>
      </c>
      <c r="Y560" s="70">
        <f t="shared" si="112"/>
        <v>2.5000000000119371E-4</v>
      </c>
      <c r="Z560" s="70">
        <f t="shared" si="113"/>
        <v>2.5000000000119371E-4</v>
      </c>
      <c r="AA560" s="70">
        <f t="shared" si="114"/>
        <v>2.5000000000119371E-4</v>
      </c>
    </row>
    <row r="561" spans="1:27">
      <c r="A561" s="15" t="str">
        <f t="shared" si="106"/>
        <v>HeavyD_2011-2015_45-64_Males_Cardiff</v>
      </c>
      <c r="B561" s="15" t="str">
        <f t="shared" si="117"/>
        <v>Cardiff_45-64_Males</v>
      </c>
      <c r="C561" s="15" t="s">
        <v>13</v>
      </c>
      <c r="D561" s="15" t="s">
        <v>50</v>
      </c>
      <c r="E561" s="15" t="s">
        <v>21</v>
      </c>
      <c r="F561" s="15" t="s">
        <v>40</v>
      </c>
      <c r="G561" s="63">
        <f>IFERROR(VLOOKUP($B561,'Data Heavy'!$A$6:$I$61,G$1,FALSE),IFERROR(VLOOKUP($B561,'Data Heavy'!$O$6:$W$33,G$1,FALSE),IFERROR(VLOOKUP($B561,'Data Heavy'!$AB$6:$AJ$181,G$1,FALSE),IFERROR(VLOOKUP($B561,'Data Heavy'!$AP$6:$AX$93,G$1,FALSE),IFERROR(VLOOKUP($B561,'Data Heavy'!$BC$6:$BK$13,G$1,FALSE),VLOOKUP($B561,'Data Heavy'!$BP$6:$BX$9,G$1,FALSE))))))*100</f>
        <v>16.540469999999999</v>
      </c>
      <c r="H561" s="63">
        <f>IFERROR(VLOOKUP($B561,'Data Heavy'!$A$6:$I$61,H$1,FALSE),IFERROR(VLOOKUP($B561,'Data Heavy'!$O$6:$W$33,H$1,FALSE),IFERROR(VLOOKUP($B561,'Data Heavy'!$AB$6:$AJ$181,H$1,FALSE),IFERROR(VLOOKUP($B561,'Data Heavy'!$AP$6:$AX$93,H$1,FALSE),IFERROR(VLOOKUP($B561,'Data Heavy'!$BC$6:$BK$13,H$1,FALSE),VLOOKUP($B561,'Data Heavy'!$BP$6:$BX$9,H$1,FALSE))))))*100</f>
        <v>1.4369099999999999</v>
      </c>
      <c r="I561" s="63">
        <f>IFERROR(VLOOKUP($B561,'Data Heavy'!$A$6:$I$61,I$1,FALSE),IFERROR(VLOOKUP($B561,'Data Heavy'!$O$6:$W$33,I$1,FALSE),IFERROR(VLOOKUP($B561,'Data Heavy'!$AB$6:$AJ$181,I$1,FALSE),IFERROR(VLOOKUP($B561,'Data Heavy'!$AP$6:$AX$93,I$1,FALSE),IFERROR(VLOOKUP($B561,'Data Heavy'!$BC$6:$BK$13,I$1,FALSE),VLOOKUP($B561,'Data Heavy'!$BP$6:$BX$9,I$1,FALSE))))))*100</f>
        <v>13.72409</v>
      </c>
      <c r="J561" s="63">
        <f>IFERROR(VLOOKUP($B561,'Data Heavy'!$A$6:$I$61,J$1,FALSE),IFERROR(VLOOKUP($B561,'Data Heavy'!$O$6:$W$33,J$1,FALSE),IFERROR(VLOOKUP($B561,'Data Heavy'!$AB$6:$AJ$181,J$1,FALSE),IFERROR(VLOOKUP($B561,'Data Heavy'!$AP$6:$AX$93,J$1,FALSE),IFERROR(VLOOKUP($B561,'Data Heavy'!$BC$6:$BK$13,J$1,FALSE),VLOOKUP($B561,'Data Heavy'!$BP$6:$BX$9,J$1,FALSE))))))*100</f>
        <v>19.356850000000001</v>
      </c>
      <c r="K561" s="63">
        <f t="shared" si="107"/>
        <v>2.8163800000000023</v>
      </c>
      <c r="L561" s="63">
        <f t="shared" si="108"/>
        <v>2.8163799999999988</v>
      </c>
      <c r="O561" s="63">
        <f>'Data Heavy'!AG303*100</f>
        <v>16.540469999999999</v>
      </c>
      <c r="P561" s="63">
        <f>'Data Heavy'!AH303*100</f>
        <v>1.43682</v>
      </c>
      <c r="Q561" s="63">
        <f>'Data Heavy'!AI303*100</f>
        <v>13.724310000000001</v>
      </c>
      <c r="R561" s="63">
        <f>'Data Heavy'!AJ303*100</f>
        <v>19.356629999999999</v>
      </c>
      <c r="S561" s="63">
        <f t="shared" si="115"/>
        <v>2.81616</v>
      </c>
      <c r="T561" s="63">
        <f t="shared" si="116"/>
        <v>2.8161599999999982</v>
      </c>
      <c r="V561" s="70">
        <f t="shared" si="109"/>
        <v>0</v>
      </c>
      <c r="W561" s="70">
        <f t="shared" si="110"/>
        <v>8.9999999999923475E-5</v>
      </c>
      <c r="X561" s="70">
        <f t="shared" si="111"/>
        <v>-2.2000000000055309E-4</v>
      </c>
      <c r="Y561" s="70">
        <f t="shared" si="112"/>
        <v>2.2000000000232944E-4</v>
      </c>
      <c r="Z561" s="70">
        <f t="shared" si="113"/>
        <v>2.2000000000232944E-4</v>
      </c>
      <c r="AA561" s="70">
        <f t="shared" si="114"/>
        <v>2.2000000000055309E-4</v>
      </c>
    </row>
    <row r="562" spans="1:27">
      <c r="A562" s="15" t="str">
        <f t="shared" si="106"/>
        <v>HeavyD_2011-2015_65+_Males_Cardiff</v>
      </c>
      <c r="B562" s="15" t="str">
        <f t="shared" si="117"/>
        <v>Cardiff_65+_Males</v>
      </c>
      <c r="C562" s="15" t="s">
        <v>13</v>
      </c>
      <c r="D562" s="15" t="s">
        <v>43</v>
      </c>
      <c r="E562" s="15" t="s">
        <v>21</v>
      </c>
      <c r="F562" s="15" t="s">
        <v>40</v>
      </c>
      <c r="G562" s="63">
        <f>IFERROR(VLOOKUP($B562,'Data Heavy'!$A$6:$I$61,G$1,FALSE),IFERROR(VLOOKUP($B562,'Data Heavy'!$O$6:$W$33,G$1,FALSE),IFERROR(VLOOKUP($B562,'Data Heavy'!$AB$6:$AJ$181,G$1,FALSE),IFERROR(VLOOKUP($B562,'Data Heavy'!$AP$6:$AX$93,G$1,FALSE),IFERROR(VLOOKUP($B562,'Data Heavy'!$BC$6:$BK$13,G$1,FALSE),VLOOKUP($B562,'Data Heavy'!$BP$6:$BX$9,G$1,FALSE))))))*100</f>
        <v>5.7443200000000001</v>
      </c>
      <c r="H562" s="63">
        <f>IFERROR(VLOOKUP($B562,'Data Heavy'!$A$6:$I$61,H$1,FALSE),IFERROR(VLOOKUP($B562,'Data Heavy'!$O$6:$W$33,H$1,FALSE),IFERROR(VLOOKUP($B562,'Data Heavy'!$AB$6:$AJ$181,H$1,FALSE),IFERROR(VLOOKUP($B562,'Data Heavy'!$AP$6:$AX$93,H$1,FALSE),IFERROR(VLOOKUP($B562,'Data Heavy'!$BC$6:$BK$13,H$1,FALSE),VLOOKUP($B562,'Data Heavy'!$BP$6:$BX$9,H$1,FALSE))))))*100</f>
        <v>1.0594399999999999</v>
      </c>
      <c r="I562" s="63">
        <f>IFERROR(VLOOKUP($B562,'Data Heavy'!$A$6:$I$61,I$1,FALSE),IFERROR(VLOOKUP($B562,'Data Heavy'!$O$6:$W$33,I$1,FALSE),IFERROR(VLOOKUP($B562,'Data Heavy'!$AB$6:$AJ$181,I$1,FALSE),IFERROR(VLOOKUP($B562,'Data Heavy'!$AP$6:$AX$93,I$1,FALSE),IFERROR(VLOOKUP($B562,'Data Heavy'!$BC$6:$BK$13,I$1,FALSE),VLOOKUP($B562,'Data Heavy'!$BP$6:$BX$9,I$1,FALSE))))))*100</f>
        <v>3.6678099999999998</v>
      </c>
      <c r="J562" s="63">
        <f>IFERROR(VLOOKUP($B562,'Data Heavy'!$A$6:$I$61,J$1,FALSE),IFERROR(VLOOKUP($B562,'Data Heavy'!$O$6:$W$33,J$1,FALSE),IFERROR(VLOOKUP($B562,'Data Heavy'!$AB$6:$AJ$181,J$1,FALSE),IFERROR(VLOOKUP($B562,'Data Heavy'!$AP$6:$AX$93,J$1,FALSE),IFERROR(VLOOKUP($B562,'Data Heavy'!$BC$6:$BK$13,J$1,FALSE),VLOOKUP($B562,'Data Heavy'!$BP$6:$BX$9,J$1,FALSE))))))*100</f>
        <v>7.8208399999999996</v>
      </c>
      <c r="K562" s="63">
        <f t="shared" si="107"/>
        <v>2.0765199999999995</v>
      </c>
      <c r="L562" s="63">
        <f t="shared" si="108"/>
        <v>2.0765100000000003</v>
      </c>
      <c r="O562" s="63">
        <f>'Data Heavy'!AG304*100</f>
        <v>5.7443200000000001</v>
      </c>
      <c r="P562" s="63">
        <f>'Data Heavy'!AH304*100</f>
        <v>1.0593600000000001</v>
      </c>
      <c r="Q562" s="63">
        <f>'Data Heavy'!AI304*100</f>
        <v>3.6679700000000004</v>
      </c>
      <c r="R562" s="63">
        <f>'Data Heavy'!AJ304*100</f>
        <v>7.8206700000000007</v>
      </c>
      <c r="S562" s="63">
        <f t="shared" si="115"/>
        <v>2.0763500000000006</v>
      </c>
      <c r="T562" s="63">
        <f t="shared" si="116"/>
        <v>2.0763499999999997</v>
      </c>
      <c r="V562" s="70">
        <f t="shared" si="109"/>
        <v>0</v>
      </c>
      <c r="W562" s="70">
        <f t="shared" si="110"/>
        <v>7.9999999999857963E-5</v>
      </c>
      <c r="X562" s="70">
        <f t="shared" si="111"/>
        <v>-1.600000000006041E-4</v>
      </c>
      <c r="Y562" s="70">
        <f t="shared" si="112"/>
        <v>1.6999999999889326E-4</v>
      </c>
      <c r="Z562" s="70">
        <f t="shared" si="113"/>
        <v>1.6999999999889326E-4</v>
      </c>
      <c r="AA562" s="70">
        <f t="shared" si="114"/>
        <v>1.600000000006041E-4</v>
      </c>
    </row>
    <row r="563" spans="1:27">
      <c r="A563" s="15" t="str">
        <f t="shared" si="106"/>
        <v>HeavyD_2011-2015_16-24_Females_Cardiff</v>
      </c>
      <c r="B563" s="15" t="str">
        <f t="shared" si="117"/>
        <v>Cardiff_16-24_Females</v>
      </c>
      <c r="C563" s="15" t="s">
        <v>13</v>
      </c>
      <c r="D563" s="15" t="s">
        <v>48</v>
      </c>
      <c r="E563" s="15" t="s">
        <v>120</v>
      </c>
      <c r="F563" s="15" t="s">
        <v>40</v>
      </c>
      <c r="G563" s="63">
        <f>IFERROR(VLOOKUP($B563,'Data Heavy'!$A$6:$I$61,G$1,FALSE),IFERROR(VLOOKUP($B563,'Data Heavy'!$O$6:$W$33,G$1,FALSE),IFERROR(VLOOKUP($B563,'Data Heavy'!$AB$6:$AJ$181,G$1,FALSE),IFERROR(VLOOKUP($B563,'Data Heavy'!$AP$6:$AX$93,G$1,FALSE),IFERROR(VLOOKUP($B563,'Data Heavy'!$BC$6:$BK$13,G$1,FALSE),VLOOKUP($B563,'Data Heavy'!$BP$6:$BX$9,G$1,FALSE))))))*100</f>
        <v>20.88504</v>
      </c>
      <c r="H563" s="63">
        <f>IFERROR(VLOOKUP($B563,'Data Heavy'!$A$6:$I$61,H$1,FALSE),IFERROR(VLOOKUP($B563,'Data Heavy'!$O$6:$W$33,H$1,FALSE),IFERROR(VLOOKUP($B563,'Data Heavy'!$AB$6:$AJ$181,H$1,FALSE),IFERROR(VLOOKUP($B563,'Data Heavy'!$AP$6:$AX$93,H$1,FALSE),IFERROR(VLOOKUP($B563,'Data Heavy'!$BC$6:$BK$13,H$1,FALSE),VLOOKUP($B563,'Data Heavy'!$BP$6:$BX$9,H$1,FALSE))))))*100</f>
        <v>2.3855</v>
      </c>
      <c r="I563" s="63">
        <f>IFERROR(VLOOKUP($B563,'Data Heavy'!$A$6:$I$61,I$1,FALSE),IFERROR(VLOOKUP($B563,'Data Heavy'!$O$6:$W$33,I$1,FALSE),IFERROR(VLOOKUP($B563,'Data Heavy'!$AB$6:$AJ$181,I$1,FALSE),IFERROR(VLOOKUP($B563,'Data Heavy'!$AP$6:$AX$93,I$1,FALSE),IFERROR(VLOOKUP($B563,'Data Heavy'!$BC$6:$BK$13,I$1,FALSE),VLOOKUP($B563,'Data Heavy'!$BP$6:$BX$9,I$1,FALSE))))))*100</f>
        <v>16.209399999999999</v>
      </c>
      <c r="J563" s="63">
        <f>IFERROR(VLOOKUP($B563,'Data Heavy'!$A$6:$I$61,J$1,FALSE),IFERROR(VLOOKUP($B563,'Data Heavy'!$O$6:$W$33,J$1,FALSE),IFERROR(VLOOKUP($B563,'Data Heavy'!$AB$6:$AJ$181,J$1,FALSE),IFERROR(VLOOKUP($B563,'Data Heavy'!$AP$6:$AX$93,J$1,FALSE),IFERROR(VLOOKUP($B563,'Data Heavy'!$BC$6:$BK$13,J$1,FALSE),VLOOKUP($B563,'Data Heavy'!$BP$6:$BX$9,J$1,FALSE))))))*100</f>
        <v>25.560680000000001</v>
      </c>
      <c r="K563" s="63">
        <f t="shared" si="107"/>
        <v>4.6756400000000014</v>
      </c>
      <c r="L563" s="63">
        <f t="shared" si="108"/>
        <v>4.6756400000000014</v>
      </c>
      <c r="O563" s="63">
        <f>'Data Heavy'!AG305*100</f>
        <v>20.88504</v>
      </c>
      <c r="P563" s="63">
        <f>'Data Heavy'!AH305*100</f>
        <v>2.3853400000000002</v>
      </c>
      <c r="Q563" s="63">
        <f>'Data Heavy'!AI305*100</f>
        <v>16.209770000000002</v>
      </c>
      <c r="R563" s="63">
        <f>'Data Heavy'!AJ305*100</f>
        <v>25.560300000000002</v>
      </c>
      <c r="S563" s="63">
        <f t="shared" si="115"/>
        <v>4.6752600000000015</v>
      </c>
      <c r="T563" s="63">
        <f t="shared" si="116"/>
        <v>4.6752699999999976</v>
      </c>
      <c r="V563" s="70">
        <f t="shared" si="109"/>
        <v>0</v>
      </c>
      <c r="W563" s="70">
        <f t="shared" si="110"/>
        <v>1.5999999999971593E-4</v>
      </c>
      <c r="X563" s="70">
        <f t="shared" si="111"/>
        <v>-3.7000000000375621E-4</v>
      </c>
      <c r="Y563" s="70">
        <f t="shared" si="112"/>
        <v>3.7999999999982492E-4</v>
      </c>
      <c r="Z563" s="70">
        <f t="shared" si="113"/>
        <v>3.7999999999982492E-4</v>
      </c>
      <c r="AA563" s="70">
        <f t="shared" si="114"/>
        <v>3.7000000000375621E-4</v>
      </c>
    </row>
    <row r="564" spans="1:27">
      <c r="A564" s="15" t="str">
        <f t="shared" si="106"/>
        <v>HeavyD_2011-2015_25-44_Females_Cardiff</v>
      </c>
      <c r="B564" s="15" t="str">
        <f t="shared" si="117"/>
        <v>Cardiff_25-44_Females</v>
      </c>
      <c r="C564" s="15" t="s">
        <v>13</v>
      </c>
      <c r="D564" s="15" t="s">
        <v>49</v>
      </c>
      <c r="E564" s="15" t="s">
        <v>120</v>
      </c>
      <c r="F564" s="15" t="s">
        <v>40</v>
      </c>
      <c r="G564" s="63">
        <f>IFERROR(VLOOKUP($B564,'Data Heavy'!$A$6:$I$61,G$1,FALSE),IFERROR(VLOOKUP($B564,'Data Heavy'!$O$6:$W$33,G$1,FALSE),IFERROR(VLOOKUP($B564,'Data Heavy'!$AB$6:$AJ$181,G$1,FALSE),IFERROR(VLOOKUP($B564,'Data Heavy'!$AP$6:$AX$93,G$1,FALSE),IFERROR(VLOOKUP($B564,'Data Heavy'!$BC$6:$BK$13,G$1,FALSE),VLOOKUP($B564,'Data Heavy'!$BP$6:$BX$9,G$1,FALSE))))))*100</f>
        <v>16.598289999999999</v>
      </c>
      <c r="H564" s="63">
        <f>IFERROR(VLOOKUP($B564,'Data Heavy'!$A$6:$I$61,H$1,FALSE),IFERROR(VLOOKUP($B564,'Data Heavy'!$O$6:$W$33,H$1,FALSE),IFERROR(VLOOKUP($B564,'Data Heavy'!$AB$6:$AJ$181,H$1,FALSE),IFERROR(VLOOKUP($B564,'Data Heavy'!$AP$6:$AX$93,H$1,FALSE),IFERROR(VLOOKUP($B564,'Data Heavy'!$BC$6:$BK$13,H$1,FALSE),VLOOKUP($B564,'Data Heavy'!$BP$6:$BX$9,H$1,FALSE))))))*100</f>
        <v>1.23112</v>
      </c>
      <c r="I564" s="63">
        <f>IFERROR(VLOOKUP($B564,'Data Heavy'!$A$6:$I$61,I$1,FALSE),IFERROR(VLOOKUP($B564,'Data Heavy'!$O$6:$W$33,I$1,FALSE),IFERROR(VLOOKUP($B564,'Data Heavy'!$AB$6:$AJ$181,I$1,FALSE),IFERROR(VLOOKUP($B564,'Data Heavy'!$AP$6:$AX$93,I$1,FALSE),IFERROR(VLOOKUP($B564,'Data Heavy'!$BC$6:$BK$13,I$1,FALSE),VLOOKUP($B564,'Data Heavy'!$BP$6:$BX$9,I$1,FALSE))))))*100</f>
        <v>14.185269999999999</v>
      </c>
      <c r="J564" s="63">
        <f>IFERROR(VLOOKUP($B564,'Data Heavy'!$A$6:$I$61,J$1,FALSE),IFERROR(VLOOKUP($B564,'Data Heavy'!$O$6:$W$33,J$1,FALSE),IFERROR(VLOOKUP($B564,'Data Heavy'!$AB$6:$AJ$181,J$1,FALSE),IFERROR(VLOOKUP($B564,'Data Heavy'!$AP$6:$AX$93,J$1,FALSE),IFERROR(VLOOKUP($B564,'Data Heavy'!$BC$6:$BK$13,J$1,FALSE),VLOOKUP($B564,'Data Heavy'!$BP$6:$BX$9,J$1,FALSE))))))*100</f>
        <v>19.011310000000002</v>
      </c>
      <c r="K564" s="63">
        <f t="shared" si="107"/>
        <v>2.4130200000000031</v>
      </c>
      <c r="L564" s="63">
        <f t="shared" si="108"/>
        <v>2.4130199999999995</v>
      </c>
      <c r="O564" s="63">
        <f>'Data Heavy'!AG306*100</f>
        <v>16.598289999999999</v>
      </c>
      <c r="P564" s="63">
        <f>'Data Heavy'!AH306*100</f>
        <v>1.2310300000000001</v>
      </c>
      <c r="Q564" s="63">
        <f>'Data Heavy'!AI306*100</f>
        <v>14.185459999999999</v>
      </c>
      <c r="R564" s="63">
        <f>'Data Heavy'!AJ306*100</f>
        <v>19.011120000000002</v>
      </c>
      <c r="S564" s="63">
        <f t="shared" si="115"/>
        <v>2.4128300000000031</v>
      </c>
      <c r="T564" s="63">
        <f t="shared" si="116"/>
        <v>2.4128299999999996</v>
      </c>
      <c r="V564" s="70">
        <f t="shared" si="109"/>
        <v>0</v>
      </c>
      <c r="W564" s="70">
        <f t="shared" si="110"/>
        <v>8.9999999999923475E-5</v>
      </c>
      <c r="X564" s="70">
        <f t="shared" si="111"/>
        <v>-1.8999999999991246E-4</v>
      </c>
      <c r="Y564" s="70">
        <f t="shared" si="112"/>
        <v>1.8999999999991246E-4</v>
      </c>
      <c r="Z564" s="70">
        <f t="shared" si="113"/>
        <v>1.8999999999991246E-4</v>
      </c>
      <c r="AA564" s="70">
        <f t="shared" si="114"/>
        <v>1.8999999999991246E-4</v>
      </c>
    </row>
    <row r="565" spans="1:27">
      <c r="A565" s="15" t="str">
        <f t="shared" si="106"/>
        <v>HeavyD_2011-2015_45-64_Females_Cardiff</v>
      </c>
      <c r="B565" s="15" t="str">
        <f t="shared" si="117"/>
        <v>Cardiff_45-64_Females</v>
      </c>
      <c r="C565" s="15" t="s">
        <v>13</v>
      </c>
      <c r="D565" s="15" t="s">
        <v>50</v>
      </c>
      <c r="E565" s="15" t="s">
        <v>120</v>
      </c>
      <c r="F565" s="15" t="s">
        <v>40</v>
      </c>
      <c r="G565" s="63">
        <f>IFERROR(VLOOKUP($B565,'Data Heavy'!$A$6:$I$61,G$1,FALSE),IFERROR(VLOOKUP($B565,'Data Heavy'!$O$6:$W$33,G$1,FALSE),IFERROR(VLOOKUP($B565,'Data Heavy'!$AB$6:$AJ$181,G$1,FALSE),IFERROR(VLOOKUP($B565,'Data Heavy'!$AP$6:$AX$93,G$1,FALSE),IFERROR(VLOOKUP($B565,'Data Heavy'!$BC$6:$BK$13,G$1,FALSE),VLOOKUP($B565,'Data Heavy'!$BP$6:$BX$9,G$1,FALSE))))))*100</f>
        <v>10.261240000000001</v>
      </c>
      <c r="H565" s="63">
        <f>IFERROR(VLOOKUP($B565,'Data Heavy'!$A$6:$I$61,H$1,FALSE),IFERROR(VLOOKUP($B565,'Data Heavy'!$O$6:$W$33,H$1,FALSE),IFERROR(VLOOKUP($B565,'Data Heavy'!$AB$6:$AJ$181,H$1,FALSE),IFERROR(VLOOKUP($B565,'Data Heavy'!$AP$6:$AX$93,H$1,FALSE),IFERROR(VLOOKUP($B565,'Data Heavy'!$BC$6:$BK$13,H$1,FALSE),VLOOKUP($B565,'Data Heavy'!$BP$6:$BX$9,H$1,FALSE))))))*100</f>
        <v>1.11253</v>
      </c>
      <c r="I565" s="63">
        <f>IFERROR(VLOOKUP($B565,'Data Heavy'!$A$6:$I$61,I$1,FALSE),IFERROR(VLOOKUP($B565,'Data Heavy'!$O$6:$W$33,I$1,FALSE),IFERROR(VLOOKUP($B565,'Data Heavy'!$AB$6:$AJ$181,I$1,FALSE),IFERROR(VLOOKUP($B565,'Data Heavy'!$AP$6:$AX$93,I$1,FALSE),IFERROR(VLOOKUP($B565,'Data Heavy'!$BC$6:$BK$13,I$1,FALSE),VLOOKUP($B565,'Data Heavy'!$BP$6:$BX$9,I$1,FALSE))))))*100</f>
        <v>8.0806500000000003</v>
      </c>
      <c r="J565" s="63">
        <f>IFERROR(VLOOKUP($B565,'Data Heavy'!$A$6:$I$61,J$1,FALSE),IFERROR(VLOOKUP($B565,'Data Heavy'!$O$6:$W$33,J$1,FALSE),IFERROR(VLOOKUP($B565,'Data Heavy'!$AB$6:$AJ$181,J$1,FALSE),IFERROR(VLOOKUP($B565,'Data Heavy'!$AP$6:$AX$93,J$1,FALSE),IFERROR(VLOOKUP($B565,'Data Heavy'!$BC$6:$BK$13,J$1,FALSE),VLOOKUP($B565,'Data Heavy'!$BP$6:$BX$9,J$1,FALSE))))))*100</f>
        <v>12.44182</v>
      </c>
      <c r="K565" s="63">
        <f t="shared" si="107"/>
        <v>2.1805799999999991</v>
      </c>
      <c r="L565" s="63">
        <f t="shared" si="108"/>
        <v>2.1805900000000005</v>
      </c>
      <c r="O565" s="63">
        <f>'Data Heavy'!AG307*100</f>
        <v>10.261240000000001</v>
      </c>
      <c r="P565" s="63">
        <f>'Data Heavy'!AH307*100</f>
        <v>1.1124500000000002</v>
      </c>
      <c r="Q565" s="63">
        <f>'Data Heavy'!AI307*100</f>
        <v>8.0808300000000006</v>
      </c>
      <c r="R565" s="63">
        <f>'Data Heavy'!AJ307*100</f>
        <v>12.44164</v>
      </c>
      <c r="S565" s="63">
        <f t="shared" si="115"/>
        <v>2.1803999999999988</v>
      </c>
      <c r="T565" s="63">
        <f t="shared" si="116"/>
        <v>2.1804100000000002</v>
      </c>
      <c r="V565" s="70">
        <f t="shared" si="109"/>
        <v>0</v>
      </c>
      <c r="W565" s="70">
        <f t="shared" si="110"/>
        <v>7.9999999999857963E-5</v>
      </c>
      <c r="X565" s="70">
        <f t="shared" si="111"/>
        <v>-1.8000000000029104E-4</v>
      </c>
      <c r="Y565" s="70">
        <f t="shared" si="112"/>
        <v>1.8000000000029104E-4</v>
      </c>
      <c r="Z565" s="70">
        <f t="shared" si="113"/>
        <v>1.8000000000029104E-4</v>
      </c>
      <c r="AA565" s="70">
        <f t="shared" si="114"/>
        <v>1.8000000000029104E-4</v>
      </c>
    </row>
    <row r="566" spans="1:27">
      <c r="A566" s="15" t="str">
        <f t="shared" si="106"/>
        <v>HeavyD_2011-2015_65+_Females_Cardiff</v>
      </c>
      <c r="B566" s="15" t="str">
        <f t="shared" si="117"/>
        <v>Cardiff_65+_Females</v>
      </c>
      <c r="C566" s="15" t="s">
        <v>13</v>
      </c>
      <c r="D566" s="15" t="s">
        <v>43</v>
      </c>
      <c r="E566" s="15" t="s">
        <v>120</v>
      </c>
      <c r="F566" s="15" t="s">
        <v>40</v>
      </c>
      <c r="G566" s="63">
        <f>IFERROR(VLOOKUP($B566,'Data Heavy'!$A$6:$I$61,G$1,FALSE),IFERROR(VLOOKUP($B566,'Data Heavy'!$O$6:$W$33,G$1,FALSE),IFERROR(VLOOKUP($B566,'Data Heavy'!$AB$6:$AJ$181,G$1,FALSE),IFERROR(VLOOKUP($B566,'Data Heavy'!$AP$6:$AX$93,G$1,FALSE),IFERROR(VLOOKUP($B566,'Data Heavy'!$BC$6:$BK$13,G$1,FALSE),VLOOKUP($B566,'Data Heavy'!$BP$6:$BX$9,G$1,FALSE))))))*100</f>
        <v>2.0351999999999997</v>
      </c>
      <c r="H566" s="63">
        <f>IFERROR(VLOOKUP($B566,'Data Heavy'!$A$6:$I$61,H$1,FALSE),IFERROR(VLOOKUP($B566,'Data Heavy'!$O$6:$W$33,H$1,FALSE),IFERROR(VLOOKUP($B566,'Data Heavy'!$AB$6:$AJ$181,H$1,FALSE),IFERROR(VLOOKUP($B566,'Data Heavy'!$AP$6:$AX$93,H$1,FALSE),IFERROR(VLOOKUP($B566,'Data Heavy'!$BC$6:$BK$13,H$1,FALSE),VLOOKUP($B566,'Data Heavy'!$BP$6:$BX$9,H$1,FALSE))))))*100</f>
        <v>0.58604000000000001</v>
      </c>
      <c r="I566" s="63">
        <f>IFERROR(VLOOKUP($B566,'Data Heavy'!$A$6:$I$61,I$1,FALSE),IFERROR(VLOOKUP($B566,'Data Heavy'!$O$6:$W$33,I$1,FALSE),IFERROR(VLOOKUP($B566,'Data Heavy'!$AB$6:$AJ$181,I$1,FALSE),IFERROR(VLOOKUP($B566,'Data Heavy'!$AP$6:$AX$93,I$1,FALSE),IFERROR(VLOOKUP($B566,'Data Heavy'!$BC$6:$BK$13,I$1,FALSE),VLOOKUP($B566,'Data Heavy'!$BP$6:$BX$9,I$1,FALSE))))))*100</f>
        <v>0.88655000000000006</v>
      </c>
      <c r="J566" s="63">
        <f>IFERROR(VLOOKUP($B566,'Data Heavy'!$A$6:$I$61,J$1,FALSE),IFERROR(VLOOKUP($B566,'Data Heavy'!$O$6:$W$33,J$1,FALSE),IFERROR(VLOOKUP($B566,'Data Heavy'!$AB$6:$AJ$181,J$1,FALSE),IFERROR(VLOOKUP($B566,'Data Heavy'!$AP$6:$AX$93,J$1,FALSE),IFERROR(VLOOKUP($B566,'Data Heavy'!$BC$6:$BK$13,J$1,FALSE),VLOOKUP($B566,'Data Heavy'!$BP$6:$BX$9,J$1,FALSE))))))*100</f>
        <v>3.1838400000000004</v>
      </c>
      <c r="K566" s="63">
        <f t="shared" si="107"/>
        <v>1.1486400000000008</v>
      </c>
      <c r="L566" s="63">
        <f t="shared" si="108"/>
        <v>1.1486499999999995</v>
      </c>
      <c r="O566" s="63">
        <f>'Data Heavy'!AG308*100</f>
        <v>2.0351999999999997</v>
      </c>
      <c r="P566" s="63">
        <f>'Data Heavy'!AH308*100</f>
        <v>0.58599999999999997</v>
      </c>
      <c r="Q566" s="63">
        <f>'Data Heavy'!AI308*100</f>
        <v>0.88664999999999994</v>
      </c>
      <c r="R566" s="63">
        <f>'Data Heavy'!AJ308*100</f>
        <v>3.1837499999999999</v>
      </c>
      <c r="S566" s="63">
        <f t="shared" si="115"/>
        <v>1.1485500000000002</v>
      </c>
      <c r="T566" s="63">
        <f t="shared" si="116"/>
        <v>1.1485499999999997</v>
      </c>
      <c r="V566" s="70">
        <f t="shared" si="109"/>
        <v>0</v>
      </c>
      <c r="W566" s="70">
        <f t="shared" si="110"/>
        <v>4.0000000000040004E-5</v>
      </c>
      <c r="X566" s="70">
        <f t="shared" si="111"/>
        <v>-9.9999999999877964E-5</v>
      </c>
      <c r="Y566" s="70">
        <f t="shared" si="112"/>
        <v>9.0000000000589608E-5</v>
      </c>
      <c r="Z566" s="70">
        <f t="shared" si="113"/>
        <v>9.0000000000589608E-5</v>
      </c>
      <c r="AA566" s="70">
        <f t="shared" si="114"/>
        <v>9.9999999999766942E-5</v>
      </c>
    </row>
    <row r="567" spans="1:27">
      <c r="A567" s="15" t="str">
        <f t="shared" si="106"/>
        <v>HeavyD_2011-2015_16-24_Males_Rhondda Cynon Taf</v>
      </c>
      <c r="B567" s="15" t="str">
        <f t="shared" si="117"/>
        <v>Rhondda Cynon Taf_16-24_Males</v>
      </c>
      <c r="C567" s="15" t="s">
        <v>20</v>
      </c>
      <c r="D567" s="15" t="s">
        <v>48</v>
      </c>
      <c r="E567" s="15" t="s">
        <v>21</v>
      </c>
      <c r="F567" s="15" t="s">
        <v>40</v>
      </c>
      <c r="G567" s="63">
        <f>IFERROR(VLOOKUP($B567,'Data Heavy'!$A$6:$I$61,G$1,FALSE),IFERROR(VLOOKUP($B567,'Data Heavy'!$O$6:$W$33,G$1,FALSE),IFERROR(VLOOKUP($B567,'Data Heavy'!$AB$6:$AJ$181,G$1,FALSE),IFERROR(VLOOKUP($B567,'Data Heavy'!$AP$6:$AX$93,G$1,FALSE),IFERROR(VLOOKUP($B567,'Data Heavy'!$BC$6:$BK$13,G$1,FALSE),VLOOKUP($B567,'Data Heavy'!$BP$6:$BX$9,G$1,FALSE))))))*100</f>
        <v>18.82591</v>
      </c>
      <c r="H567" s="63">
        <f>IFERROR(VLOOKUP($B567,'Data Heavy'!$A$6:$I$61,H$1,FALSE),IFERROR(VLOOKUP($B567,'Data Heavy'!$O$6:$W$33,H$1,FALSE),IFERROR(VLOOKUP($B567,'Data Heavy'!$AB$6:$AJ$181,H$1,FALSE),IFERROR(VLOOKUP($B567,'Data Heavy'!$AP$6:$AX$93,H$1,FALSE),IFERROR(VLOOKUP($B567,'Data Heavy'!$BC$6:$BK$13,H$1,FALSE),VLOOKUP($B567,'Data Heavy'!$BP$6:$BX$9,H$1,FALSE))))))*100</f>
        <v>2.69598</v>
      </c>
      <c r="I567" s="63">
        <f>IFERROR(VLOOKUP($B567,'Data Heavy'!$A$6:$I$61,I$1,FALSE),IFERROR(VLOOKUP($B567,'Data Heavy'!$O$6:$W$33,I$1,FALSE),IFERROR(VLOOKUP($B567,'Data Heavy'!$AB$6:$AJ$181,I$1,FALSE),IFERROR(VLOOKUP($B567,'Data Heavy'!$AP$6:$AX$93,I$1,FALSE),IFERROR(VLOOKUP($B567,'Data Heavy'!$BC$6:$BK$13,I$1,FALSE),VLOOKUP($B567,'Data Heavy'!$BP$6:$BX$9,I$1,FALSE))))))*100</f>
        <v>13.541729999999999</v>
      </c>
      <c r="J567" s="63">
        <f>IFERROR(VLOOKUP($B567,'Data Heavy'!$A$6:$I$61,J$1,FALSE),IFERROR(VLOOKUP($B567,'Data Heavy'!$O$6:$W$33,J$1,FALSE),IFERROR(VLOOKUP($B567,'Data Heavy'!$AB$6:$AJ$181,J$1,FALSE),IFERROR(VLOOKUP($B567,'Data Heavy'!$AP$6:$AX$93,J$1,FALSE),IFERROR(VLOOKUP($B567,'Data Heavy'!$BC$6:$BK$13,J$1,FALSE),VLOOKUP($B567,'Data Heavy'!$BP$6:$BX$9,J$1,FALSE))))))*100</f>
        <v>24.110100000000003</v>
      </c>
      <c r="K567" s="63">
        <f t="shared" si="107"/>
        <v>5.2841900000000024</v>
      </c>
      <c r="L567" s="63">
        <f t="shared" si="108"/>
        <v>5.284180000000001</v>
      </c>
      <c r="O567" s="63">
        <f>'Data Heavy'!AG309*100</f>
        <v>18.82591</v>
      </c>
      <c r="P567" s="63">
        <f>'Data Heavy'!AH309*100</f>
        <v>2.6957600000000004</v>
      </c>
      <c r="Q567" s="63">
        <f>'Data Heavy'!AI309*100</f>
        <v>13.542219999999999</v>
      </c>
      <c r="R567" s="63">
        <f>'Data Heavy'!AJ309*100</f>
        <v>24.1096</v>
      </c>
      <c r="S567" s="63">
        <f t="shared" si="115"/>
        <v>5.28369</v>
      </c>
      <c r="T567" s="63">
        <f t="shared" si="116"/>
        <v>5.2836900000000018</v>
      </c>
      <c r="V567" s="70">
        <f t="shared" si="109"/>
        <v>0</v>
      </c>
      <c r="W567" s="70">
        <f t="shared" si="110"/>
        <v>2.1999999999966491E-4</v>
      </c>
      <c r="X567" s="70">
        <f t="shared" si="111"/>
        <v>-4.8999999999921329E-4</v>
      </c>
      <c r="Y567" s="70">
        <f t="shared" si="112"/>
        <v>5.0000000000238742E-4</v>
      </c>
      <c r="Z567" s="70">
        <f t="shared" si="113"/>
        <v>5.0000000000238742E-4</v>
      </c>
      <c r="AA567" s="70">
        <f t="shared" si="114"/>
        <v>4.8999999999921329E-4</v>
      </c>
    </row>
    <row r="568" spans="1:27">
      <c r="A568" s="15" t="str">
        <f t="shared" si="106"/>
        <v>HeavyD_2011-2015_25-44_Males_Rhondda Cynon Taf</v>
      </c>
      <c r="B568" s="15" t="str">
        <f t="shared" si="117"/>
        <v>Rhondda Cynon Taf_25-44_Males</v>
      </c>
      <c r="C568" s="15" t="s">
        <v>20</v>
      </c>
      <c r="D568" s="15" t="s">
        <v>49</v>
      </c>
      <c r="E568" s="15" t="s">
        <v>21</v>
      </c>
      <c r="F568" s="15" t="s">
        <v>40</v>
      </c>
      <c r="G568" s="63">
        <f>IFERROR(VLOOKUP($B568,'Data Heavy'!$A$6:$I$61,G$1,FALSE),IFERROR(VLOOKUP($B568,'Data Heavy'!$O$6:$W$33,G$1,FALSE),IFERROR(VLOOKUP($B568,'Data Heavy'!$AB$6:$AJ$181,G$1,FALSE),IFERROR(VLOOKUP($B568,'Data Heavy'!$AP$6:$AX$93,G$1,FALSE),IFERROR(VLOOKUP($B568,'Data Heavy'!$BC$6:$BK$13,G$1,FALSE),VLOOKUP($B568,'Data Heavy'!$BP$6:$BX$9,G$1,FALSE))))))*100</f>
        <v>28.712219999999999</v>
      </c>
      <c r="H568" s="63">
        <f>IFERROR(VLOOKUP($B568,'Data Heavy'!$A$6:$I$61,H$1,FALSE),IFERROR(VLOOKUP($B568,'Data Heavy'!$O$6:$W$33,H$1,FALSE),IFERROR(VLOOKUP($B568,'Data Heavy'!$AB$6:$AJ$181,H$1,FALSE),IFERROR(VLOOKUP($B568,'Data Heavy'!$AP$6:$AX$93,H$1,FALSE),IFERROR(VLOOKUP($B568,'Data Heavy'!$BC$6:$BK$13,H$1,FALSE),VLOOKUP($B568,'Data Heavy'!$BP$6:$BX$9,H$1,FALSE))))))*100</f>
        <v>1.98323</v>
      </c>
      <c r="I568" s="63">
        <f>IFERROR(VLOOKUP($B568,'Data Heavy'!$A$6:$I$61,I$1,FALSE),IFERROR(VLOOKUP($B568,'Data Heavy'!$O$6:$W$33,I$1,FALSE),IFERROR(VLOOKUP($B568,'Data Heavy'!$AB$6:$AJ$181,I$1,FALSE),IFERROR(VLOOKUP($B568,'Data Heavy'!$AP$6:$AX$93,I$1,FALSE),IFERROR(VLOOKUP($B568,'Data Heavy'!$BC$6:$BK$13,I$1,FALSE),VLOOKUP($B568,'Data Heavy'!$BP$6:$BX$9,I$1,FALSE))))))*100</f>
        <v>24.825040000000001</v>
      </c>
      <c r="J568" s="63">
        <f>IFERROR(VLOOKUP($B568,'Data Heavy'!$A$6:$I$61,J$1,FALSE),IFERROR(VLOOKUP($B568,'Data Heavy'!$O$6:$W$33,J$1,FALSE),IFERROR(VLOOKUP($B568,'Data Heavy'!$AB$6:$AJ$181,J$1,FALSE),IFERROR(VLOOKUP($B568,'Data Heavy'!$AP$6:$AX$93,J$1,FALSE),IFERROR(VLOOKUP($B568,'Data Heavy'!$BC$6:$BK$13,J$1,FALSE),VLOOKUP($B568,'Data Heavy'!$BP$6:$BX$9,J$1,FALSE))))))*100</f>
        <v>32.599400000000003</v>
      </c>
      <c r="K568" s="63">
        <f t="shared" si="107"/>
        <v>3.8871800000000043</v>
      </c>
      <c r="L568" s="63">
        <f t="shared" si="108"/>
        <v>3.8871799999999972</v>
      </c>
      <c r="O568" s="63">
        <f>'Data Heavy'!AG310*100</f>
        <v>28.712219999999999</v>
      </c>
      <c r="P568" s="63">
        <f>'Data Heavy'!AH310*100</f>
        <v>1.9830699999999999</v>
      </c>
      <c r="Q568" s="63">
        <f>'Data Heavy'!AI310*100</f>
        <v>24.825410000000002</v>
      </c>
      <c r="R568" s="63">
        <f>'Data Heavy'!AJ310*100</f>
        <v>32.599040000000002</v>
      </c>
      <c r="S568" s="63">
        <f t="shared" si="115"/>
        <v>3.8868200000000037</v>
      </c>
      <c r="T568" s="63">
        <f t="shared" si="116"/>
        <v>3.886809999999997</v>
      </c>
      <c r="V568" s="70">
        <f t="shared" si="109"/>
        <v>0</v>
      </c>
      <c r="W568" s="70">
        <f t="shared" si="110"/>
        <v>1.6000000000016001E-4</v>
      </c>
      <c r="X568" s="70">
        <f t="shared" si="111"/>
        <v>-3.700000000002035E-4</v>
      </c>
      <c r="Y568" s="70">
        <f t="shared" si="112"/>
        <v>3.6000000000058208E-4</v>
      </c>
      <c r="Z568" s="70">
        <f t="shared" si="113"/>
        <v>3.6000000000058208E-4</v>
      </c>
      <c r="AA568" s="70">
        <f t="shared" si="114"/>
        <v>3.700000000002035E-4</v>
      </c>
    </row>
    <row r="569" spans="1:27">
      <c r="A569" s="15" t="str">
        <f t="shared" si="106"/>
        <v>HeavyD_2011-2015_45-64_Males_Rhondda Cynon Taf</v>
      </c>
      <c r="B569" s="15" t="str">
        <f t="shared" si="117"/>
        <v>Rhondda Cynon Taf_45-64_Males</v>
      </c>
      <c r="C569" s="15" t="s">
        <v>20</v>
      </c>
      <c r="D569" s="15" t="s">
        <v>50</v>
      </c>
      <c r="E569" s="15" t="s">
        <v>21</v>
      </c>
      <c r="F569" s="15" t="s">
        <v>40</v>
      </c>
      <c r="G569" s="63">
        <f>IFERROR(VLOOKUP($B569,'Data Heavy'!$A$6:$I$61,G$1,FALSE),IFERROR(VLOOKUP($B569,'Data Heavy'!$O$6:$W$33,G$1,FALSE),IFERROR(VLOOKUP($B569,'Data Heavy'!$AB$6:$AJ$181,G$1,FALSE),IFERROR(VLOOKUP($B569,'Data Heavy'!$AP$6:$AX$93,G$1,FALSE),IFERROR(VLOOKUP($B569,'Data Heavy'!$BC$6:$BK$13,G$1,FALSE),VLOOKUP($B569,'Data Heavy'!$BP$6:$BX$9,G$1,FALSE))))))*100</f>
        <v>21.647579999999998</v>
      </c>
      <c r="H569" s="63">
        <f>IFERROR(VLOOKUP($B569,'Data Heavy'!$A$6:$I$61,H$1,FALSE),IFERROR(VLOOKUP($B569,'Data Heavy'!$O$6:$W$33,H$1,FALSE),IFERROR(VLOOKUP($B569,'Data Heavy'!$AB$6:$AJ$181,H$1,FALSE),IFERROR(VLOOKUP($B569,'Data Heavy'!$AP$6:$AX$93,H$1,FALSE),IFERROR(VLOOKUP($B569,'Data Heavy'!$BC$6:$BK$13,H$1,FALSE),VLOOKUP($B569,'Data Heavy'!$BP$6:$BX$9,H$1,FALSE))))))*100</f>
        <v>1.63785</v>
      </c>
      <c r="I569" s="63">
        <f>IFERROR(VLOOKUP($B569,'Data Heavy'!$A$6:$I$61,I$1,FALSE),IFERROR(VLOOKUP($B569,'Data Heavy'!$O$6:$W$33,I$1,FALSE),IFERROR(VLOOKUP($B569,'Data Heavy'!$AB$6:$AJ$181,I$1,FALSE),IFERROR(VLOOKUP($B569,'Data Heavy'!$AP$6:$AX$93,I$1,FALSE),IFERROR(VLOOKUP($B569,'Data Heavy'!$BC$6:$BK$13,I$1,FALSE),VLOOKUP($B569,'Data Heavy'!$BP$6:$BX$9,I$1,FALSE))))))*100</f>
        <v>18.437359999999998</v>
      </c>
      <c r="J569" s="63">
        <f>IFERROR(VLOOKUP($B569,'Data Heavy'!$A$6:$I$61,J$1,FALSE),IFERROR(VLOOKUP($B569,'Data Heavy'!$O$6:$W$33,J$1,FALSE),IFERROR(VLOOKUP($B569,'Data Heavy'!$AB$6:$AJ$181,J$1,FALSE),IFERROR(VLOOKUP($B569,'Data Heavy'!$AP$6:$AX$93,J$1,FALSE),IFERROR(VLOOKUP($B569,'Data Heavy'!$BC$6:$BK$13,J$1,FALSE),VLOOKUP($B569,'Data Heavy'!$BP$6:$BX$9,J$1,FALSE))))))*100</f>
        <v>24.857800000000001</v>
      </c>
      <c r="K569" s="63">
        <f t="shared" si="107"/>
        <v>3.2102200000000032</v>
      </c>
      <c r="L569" s="63">
        <f t="shared" si="108"/>
        <v>3.2102199999999996</v>
      </c>
      <c r="O569" s="63">
        <f>'Data Heavy'!AG311*100</f>
        <v>21.647579999999998</v>
      </c>
      <c r="P569" s="63">
        <f>'Data Heavy'!AH311*100</f>
        <v>1.6377099999999998</v>
      </c>
      <c r="Q569" s="63">
        <f>'Data Heavy'!AI311*100</f>
        <v>18.437660000000001</v>
      </c>
      <c r="R569" s="63">
        <f>'Data Heavy'!AJ311*100</f>
        <v>24.857499999999998</v>
      </c>
      <c r="S569" s="63">
        <f t="shared" si="115"/>
        <v>3.2099200000000003</v>
      </c>
      <c r="T569" s="63">
        <f t="shared" si="116"/>
        <v>3.2099199999999968</v>
      </c>
      <c r="V569" s="70">
        <f t="shared" si="109"/>
        <v>0</v>
      </c>
      <c r="W569" s="70">
        <f t="shared" si="110"/>
        <v>1.4000000000025103E-4</v>
      </c>
      <c r="X569" s="70">
        <f t="shared" si="111"/>
        <v>-3.0000000000285354E-4</v>
      </c>
      <c r="Y569" s="70">
        <f t="shared" si="112"/>
        <v>3.0000000000285354E-4</v>
      </c>
      <c r="Z569" s="70">
        <f t="shared" si="113"/>
        <v>3.0000000000285354E-4</v>
      </c>
      <c r="AA569" s="70">
        <f t="shared" si="114"/>
        <v>3.0000000000285354E-4</v>
      </c>
    </row>
    <row r="570" spans="1:27">
      <c r="A570" s="15" t="str">
        <f t="shared" si="106"/>
        <v>HeavyD_2011-2015_65+_Males_Rhondda Cynon Taf</v>
      </c>
      <c r="B570" s="15" t="str">
        <f t="shared" si="117"/>
        <v>Rhondda Cynon Taf_65+_Males</v>
      </c>
      <c r="C570" s="15" t="s">
        <v>20</v>
      </c>
      <c r="D570" s="15" t="s">
        <v>43</v>
      </c>
      <c r="E570" s="15" t="s">
        <v>21</v>
      </c>
      <c r="F570" s="15" t="s">
        <v>40</v>
      </c>
      <c r="G570" s="63">
        <f>IFERROR(VLOOKUP($B570,'Data Heavy'!$A$6:$I$61,G$1,FALSE),IFERROR(VLOOKUP($B570,'Data Heavy'!$O$6:$W$33,G$1,FALSE),IFERROR(VLOOKUP($B570,'Data Heavy'!$AB$6:$AJ$181,G$1,FALSE),IFERROR(VLOOKUP($B570,'Data Heavy'!$AP$6:$AX$93,G$1,FALSE),IFERROR(VLOOKUP($B570,'Data Heavy'!$BC$6:$BK$13,G$1,FALSE),VLOOKUP($B570,'Data Heavy'!$BP$6:$BX$9,G$1,FALSE))))))*100</f>
        <v>6.4609899999999998</v>
      </c>
      <c r="H570" s="63">
        <f>IFERROR(VLOOKUP($B570,'Data Heavy'!$A$6:$I$61,H$1,FALSE),IFERROR(VLOOKUP($B570,'Data Heavy'!$O$6:$W$33,H$1,FALSE),IFERROR(VLOOKUP($B570,'Data Heavy'!$AB$6:$AJ$181,H$1,FALSE),IFERROR(VLOOKUP($B570,'Data Heavy'!$AP$6:$AX$93,H$1,FALSE),IFERROR(VLOOKUP($B570,'Data Heavy'!$BC$6:$BK$13,H$1,FALSE),VLOOKUP($B570,'Data Heavy'!$BP$6:$BX$9,H$1,FALSE))))))*100</f>
        <v>1.13504</v>
      </c>
      <c r="I570" s="63">
        <f>IFERROR(VLOOKUP($B570,'Data Heavy'!$A$6:$I$61,I$1,FALSE),IFERROR(VLOOKUP($B570,'Data Heavy'!$O$6:$W$33,I$1,FALSE),IFERROR(VLOOKUP($B570,'Data Heavy'!$AB$6:$AJ$181,I$1,FALSE),IFERROR(VLOOKUP($B570,'Data Heavy'!$AP$6:$AX$93,I$1,FALSE),IFERROR(VLOOKUP($B570,'Data Heavy'!$BC$6:$BK$13,I$1,FALSE),VLOOKUP($B570,'Data Heavy'!$BP$6:$BX$9,I$1,FALSE))))))*100</f>
        <v>4.2362900000000003</v>
      </c>
      <c r="J570" s="63">
        <f>IFERROR(VLOOKUP($B570,'Data Heavy'!$A$6:$I$61,J$1,FALSE),IFERROR(VLOOKUP($B570,'Data Heavy'!$O$6:$W$33,J$1,FALSE),IFERROR(VLOOKUP($B570,'Data Heavy'!$AB$6:$AJ$181,J$1,FALSE),IFERROR(VLOOKUP($B570,'Data Heavy'!$AP$6:$AX$93,J$1,FALSE),IFERROR(VLOOKUP($B570,'Data Heavy'!$BC$6:$BK$13,J$1,FALSE),VLOOKUP($B570,'Data Heavy'!$BP$6:$BX$9,J$1,FALSE))))))*100</f>
        <v>8.6857000000000006</v>
      </c>
      <c r="K570" s="63">
        <f t="shared" si="107"/>
        <v>2.2247100000000009</v>
      </c>
      <c r="L570" s="63">
        <f t="shared" si="108"/>
        <v>2.2246999999999995</v>
      </c>
      <c r="O570" s="63">
        <f>'Data Heavy'!AG312*100</f>
        <v>6.4609899999999998</v>
      </c>
      <c r="P570" s="63">
        <f>'Data Heavy'!AH312*100</f>
        <v>1.1349500000000001</v>
      </c>
      <c r="Q570" s="63">
        <f>'Data Heavy'!AI312*100</f>
        <v>4.2365000000000004</v>
      </c>
      <c r="R570" s="63">
        <f>'Data Heavy'!AJ312*100</f>
        <v>8.6854899999999997</v>
      </c>
      <c r="S570" s="63">
        <f t="shared" si="115"/>
        <v>2.2244999999999999</v>
      </c>
      <c r="T570" s="63">
        <f t="shared" si="116"/>
        <v>2.2244899999999994</v>
      </c>
      <c r="V570" s="70">
        <f t="shared" si="109"/>
        <v>0</v>
      </c>
      <c r="W570" s="70">
        <f t="shared" si="110"/>
        <v>8.9999999999923475E-5</v>
      </c>
      <c r="X570" s="70">
        <f t="shared" si="111"/>
        <v>-2.1000000000004349E-4</v>
      </c>
      <c r="Y570" s="70">
        <f t="shared" si="112"/>
        <v>2.1000000000093166E-4</v>
      </c>
      <c r="Z570" s="70">
        <f t="shared" si="113"/>
        <v>2.1000000000093166E-4</v>
      </c>
      <c r="AA570" s="70">
        <f t="shared" si="114"/>
        <v>2.1000000000004349E-4</v>
      </c>
    </row>
    <row r="571" spans="1:27">
      <c r="A571" s="15" t="str">
        <f t="shared" si="106"/>
        <v>HeavyD_2011-2015_16-24_Females_Rhondda Cynon Taf</v>
      </c>
      <c r="B571" s="15" t="str">
        <f t="shared" si="117"/>
        <v>Rhondda Cynon Taf_16-24_Females</v>
      </c>
      <c r="C571" s="15" t="s">
        <v>20</v>
      </c>
      <c r="D571" s="15" t="s">
        <v>48</v>
      </c>
      <c r="E571" s="15" t="s">
        <v>120</v>
      </c>
      <c r="F571" s="15" t="s">
        <v>40</v>
      </c>
      <c r="G571" s="63">
        <f>IFERROR(VLOOKUP($B571,'Data Heavy'!$A$6:$I$61,G$1,FALSE),IFERROR(VLOOKUP($B571,'Data Heavy'!$O$6:$W$33,G$1,FALSE),IFERROR(VLOOKUP($B571,'Data Heavy'!$AB$6:$AJ$181,G$1,FALSE),IFERROR(VLOOKUP($B571,'Data Heavy'!$AP$6:$AX$93,G$1,FALSE),IFERROR(VLOOKUP($B571,'Data Heavy'!$BC$6:$BK$13,G$1,FALSE),VLOOKUP($B571,'Data Heavy'!$BP$6:$BX$9,G$1,FALSE))))))*100</f>
        <v>15.68492</v>
      </c>
      <c r="H571" s="63">
        <f>IFERROR(VLOOKUP($B571,'Data Heavy'!$A$6:$I$61,H$1,FALSE),IFERROR(VLOOKUP($B571,'Data Heavy'!$O$6:$W$33,H$1,FALSE),IFERROR(VLOOKUP($B571,'Data Heavy'!$AB$6:$AJ$181,H$1,FALSE),IFERROR(VLOOKUP($B571,'Data Heavy'!$AP$6:$AX$93,H$1,FALSE),IFERROR(VLOOKUP($B571,'Data Heavy'!$BC$6:$BK$13,H$1,FALSE),VLOOKUP($B571,'Data Heavy'!$BP$6:$BX$9,H$1,FALSE))))))*100</f>
        <v>2.4390000000000001</v>
      </c>
      <c r="I571" s="63">
        <f>IFERROR(VLOOKUP($B571,'Data Heavy'!$A$6:$I$61,I$1,FALSE),IFERROR(VLOOKUP($B571,'Data Heavy'!$O$6:$W$33,I$1,FALSE),IFERROR(VLOOKUP($B571,'Data Heavy'!$AB$6:$AJ$181,I$1,FALSE),IFERROR(VLOOKUP($B571,'Data Heavy'!$AP$6:$AX$93,I$1,FALSE),IFERROR(VLOOKUP($B571,'Data Heavy'!$BC$6:$BK$13,I$1,FALSE),VLOOKUP($B571,'Data Heavy'!$BP$6:$BX$9,I$1,FALSE))))))*100</f>
        <v>10.90443</v>
      </c>
      <c r="J571" s="63">
        <f>IFERROR(VLOOKUP($B571,'Data Heavy'!$A$6:$I$61,J$1,FALSE),IFERROR(VLOOKUP($B571,'Data Heavy'!$O$6:$W$33,J$1,FALSE),IFERROR(VLOOKUP($B571,'Data Heavy'!$AB$6:$AJ$181,J$1,FALSE),IFERROR(VLOOKUP($B571,'Data Heavy'!$AP$6:$AX$93,J$1,FALSE),IFERROR(VLOOKUP($B571,'Data Heavy'!$BC$6:$BK$13,J$1,FALSE),VLOOKUP($B571,'Data Heavy'!$BP$6:$BX$9,J$1,FALSE))))))*100</f>
        <v>20.465420000000002</v>
      </c>
      <c r="K571" s="63">
        <f t="shared" si="107"/>
        <v>4.7805000000000017</v>
      </c>
      <c r="L571" s="63">
        <f t="shared" si="108"/>
        <v>4.7804900000000004</v>
      </c>
      <c r="O571" s="63">
        <f>'Data Heavy'!AG313*100</f>
        <v>15.68492</v>
      </c>
      <c r="P571" s="63">
        <f>'Data Heavy'!AH313*100</f>
        <v>2.4388000000000001</v>
      </c>
      <c r="Q571" s="63">
        <f>'Data Heavy'!AI313*100</f>
        <v>10.904869999999999</v>
      </c>
      <c r="R571" s="63">
        <f>'Data Heavy'!AJ313*100</f>
        <v>20.464969999999997</v>
      </c>
      <c r="S571" s="63">
        <f t="shared" si="115"/>
        <v>4.7800499999999975</v>
      </c>
      <c r="T571" s="63">
        <f t="shared" si="116"/>
        <v>4.780050000000001</v>
      </c>
      <c r="V571" s="70">
        <f t="shared" si="109"/>
        <v>0</v>
      </c>
      <c r="W571" s="70">
        <f t="shared" si="110"/>
        <v>1.9999999999997797E-4</v>
      </c>
      <c r="X571" s="70">
        <f t="shared" si="111"/>
        <v>-4.3999999999932982E-4</v>
      </c>
      <c r="Y571" s="70">
        <f t="shared" si="112"/>
        <v>4.5000000000428031E-4</v>
      </c>
      <c r="Z571" s="70">
        <f t="shared" si="113"/>
        <v>4.5000000000428031E-4</v>
      </c>
      <c r="AA571" s="70">
        <f t="shared" si="114"/>
        <v>4.3999999999932982E-4</v>
      </c>
    </row>
    <row r="572" spans="1:27">
      <c r="A572" s="15" t="str">
        <f t="shared" si="106"/>
        <v>HeavyD_2011-2015_25-44_Females_Rhondda Cynon Taf</v>
      </c>
      <c r="B572" s="15" t="str">
        <f t="shared" si="117"/>
        <v>Rhondda Cynon Taf_25-44_Females</v>
      </c>
      <c r="C572" s="15" t="s">
        <v>20</v>
      </c>
      <c r="D572" s="15" t="s">
        <v>49</v>
      </c>
      <c r="E572" s="15" t="s">
        <v>120</v>
      </c>
      <c r="F572" s="15" t="s">
        <v>40</v>
      </c>
      <c r="G572" s="63">
        <f>IFERROR(VLOOKUP($B572,'Data Heavy'!$A$6:$I$61,G$1,FALSE),IFERROR(VLOOKUP($B572,'Data Heavy'!$O$6:$W$33,G$1,FALSE),IFERROR(VLOOKUP($B572,'Data Heavy'!$AB$6:$AJ$181,G$1,FALSE),IFERROR(VLOOKUP($B572,'Data Heavy'!$AP$6:$AX$93,G$1,FALSE),IFERROR(VLOOKUP($B572,'Data Heavy'!$BC$6:$BK$13,G$1,FALSE),VLOOKUP($B572,'Data Heavy'!$BP$6:$BX$9,G$1,FALSE))))))*100</f>
        <v>19.998759999999997</v>
      </c>
      <c r="H572" s="63">
        <f>IFERROR(VLOOKUP($B572,'Data Heavy'!$A$6:$I$61,H$1,FALSE),IFERROR(VLOOKUP($B572,'Data Heavy'!$O$6:$W$33,H$1,FALSE),IFERROR(VLOOKUP($B572,'Data Heavy'!$AB$6:$AJ$181,H$1,FALSE),IFERROR(VLOOKUP($B572,'Data Heavy'!$AP$6:$AX$93,H$1,FALSE),IFERROR(VLOOKUP($B572,'Data Heavy'!$BC$6:$BK$13,H$1,FALSE),VLOOKUP($B572,'Data Heavy'!$BP$6:$BX$9,H$1,FALSE))))))*100</f>
        <v>1.5863700000000001</v>
      </c>
      <c r="I572" s="63">
        <f>IFERROR(VLOOKUP($B572,'Data Heavy'!$A$6:$I$61,I$1,FALSE),IFERROR(VLOOKUP($B572,'Data Heavy'!$O$6:$W$33,I$1,FALSE),IFERROR(VLOOKUP($B572,'Data Heavy'!$AB$6:$AJ$181,I$1,FALSE),IFERROR(VLOOKUP($B572,'Data Heavy'!$AP$6:$AX$93,I$1,FALSE),IFERROR(VLOOKUP($B572,'Data Heavy'!$BC$6:$BK$13,I$1,FALSE),VLOOKUP($B572,'Data Heavy'!$BP$6:$BX$9,I$1,FALSE))))))*100</f>
        <v>16.88944</v>
      </c>
      <c r="J572" s="63">
        <f>IFERROR(VLOOKUP($B572,'Data Heavy'!$A$6:$I$61,J$1,FALSE),IFERROR(VLOOKUP($B572,'Data Heavy'!$O$6:$W$33,J$1,FALSE),IFERROR(VLOOKUP($B572,'Data Heavy'!$AB$6:$AJ$181,J$1,FALSE),IFERROR(VLOOKUP($B572,'Data Heavy'!$AP$6:$AX$93,J$1,FALSE),IFERROR(VLOOKUP($B572,'Data Heavy'!$BC$6:$BK$13,J$1,FALSE),VLOOKUP($B572,'Data Heavy'!$BP$6:$BX$9,J$1,FALSE))))))*100</f>
        <v>23.108070000000001</v>
      </c>
      <c r="K572" s="63">
        <f t="shared" si="107"/>
        <v>3.1093100000000042</v>
      </c>
      <c r="L572" s="63">
        <f t="shared" si="108"/>
        <v>3.1093199999999968</v>
      </c>
      <c r="O572" s="63">
        <f>'Data Heavy'!AG314*100</f>
        <v>19.998759999999997</v>
      </c>
      <c r="P572" s="63">
        <f>'Data Heavy'!AH314*100</f>
        <v>1.5862399999999999</v>
      </c>
      <c r="Q572" s="63">
        <f>'Data Heavy'!AI314*100</f>
        <v>16.88973</v>
      </c>
      <c r="R572" s="63">
        <f>'Data Heavy'!AJ314*100</f>
        <v>23.107779999999998</v>
      </c>
      <c r="S572" s="63">
        <f t="shared" si="115"/>
        <v>3.109020000000001</v>
      </c>
      <c r="T572" s="63">
        <f t="shared" si="116"/>
        <v>3.1090299999999971</v>
      </c>
      <c r="V572" s="70">
        <f t="shared" si="109"/>
        <v>0</v>
      </c>
      <c r="W572" s="70">
        <f t="shared" si="110"/>
        <v>1.3000000000018552E-4</v>
      </c>
      <c r="X572" s="70">
        <f t="shared" si="111"/>
        <v>-2.899999999996794E-4</v>
      </c>
      <c r="Y572" s="70">
        <f t="shared" si="112"/>
        <v>2.9000000000323212E-4</v>
      </c>
      <c r="Z572" s="70">
        <f t="shared" si="113"/>
        <v>2.9000000000323212E-4</v>
      </c>
      <c r="AA572" s="70">
        <f t="shared" si="114"/>
        <v>2.899999999996794E-4</v>
      </c>
    </row>
    <row r="573" spans="1:27">
      <c r="A573" s="15" t="str">
        <f t="shared" si="106"/>
        <v>HeavyD_2011-2015_45-64_Females_Rhondda Cynon Taf</v>
      </c>
      <c r="B573" s="15" t="str">
        <f t="shared" si="117"/>
        <v>Rhondda Cynon Taf_45-64_Females</v>
      </c>
      <c r="C573" s="15" t="s">
        <v>20</v>
      </c>
      <c r="D573" s="15" t="s">
        <v>50</v>
      </c>
      <c r="E573" s="15" t="s">
        <v>120</v>
      </c>
      <c r="F573" s="15" t="s">
        <v>40</v>
      </c>
      <c r="G573" s="63">
        <f>IFERROR(VLOOKUP($B573,'Data Heavy'!$A$6:$I$61,G$1,FALSE),IFERROR(VLOOKUP($B573,'Data Heavy'!$O$6:$W$33,G$1,FALSE),IFERROR(VLOOKUP($B573,'Data Heavy'!$AB$6:$AJ$181,G$1,FALSE),IFERROR(VLOOKUP($B573,'Data Heavy'!$AP$6:$AX$93,G$1,FALSE),IFERROR(VLOOKUP($B573,'Data Heavy'!$BC$6:$BK$13,G$1,FALSE),VLOOKUP($B573,'Data Heavy'!$BP$6:$BX$9,G$1,FALSE))))))*100</f>
        <v>13.109699999999998</v>
      </c>
      <c r="H573" s="63">
        <f>IFERROR(VLOOKUP($B573,'Data Heavy'!$A$6:$I$61,H$1,FALSE),IFERROR(VLOOKUP($B573,'Data Heavy'!$O$6:$W$33,H$1,FALSE),IFERROR(VLOOKUP($B573,'Data Heavy'!$AB$6:$AJ$181,H$1,FALSE),IFERROR(VLOOKUP($B573,'Data Heavy'!$AP$6:$AX$93,H$1,FALSE),IFERROR(VLOOKUP($B573,'Data Heavy'!$BC$6:$BK$13,H$1,FALSE),VLOOKUP($B573,'Data Heavy'!$BP$6:$BX$9,H$1,FALSE))))))*100</f>
        <v>1.29874</v>
      </c>
      <c r="I573" s="63">
        <f>IFERROR(VLOOKUP($B573,'Data Heavy'!$A$6:$I$61,I$1,FALSE),IFERROR(VLOOKUP($B573,'Data Heavy'!$O$6:$W$33,I$1,FALSE),IFERROR(VLOOKUP($B573,'Data Heavy'!$AB$6:$AJ$181,I$1,FALSE),IFERROR(VLOOKUP($B573,'Data Heavy'!$AP$6:$AX$93,I$1,FALSE),IFERROR(VLOOKUP($B573,'Data Heavy'!$BC$6:$BK$13,I$1,FALSE),VLOOKUP($B573,'Data Heavy'!$BP$6:$BX$9,I$1,FALSE))))))*100</f>
        <v>10.56414</v>
      </c>
      <c r="J573" s="63">
        <f>IFERROR(VLOOKUP($B573,'Data Heavy'!$A$6:$I$61,J$1,FALSE),IFERROR(VLOOKUP($B573,'Data Heavy'!$O$6:$W$33,J$1,FALSE),IFERROR(VLOOKUP($B573,'Data Heavy'!$AB$6:$AJ$181,J$1,FALSE),IFERROR(VLOOKUP($B573,'Data Heavy'!$AP$6:$AX$93,J$1,FALSE),IFERROR(VLOOKUP($B573,'Data Heavy'!$BC$6:$BK$13,J$1,FALSE),VLOOKUP($B573,'Data Heavy'!$BP$6:$BX$9,J$1,FALSE))))))*100</f>
        <v>15.655259999999998</v>
      </c>
      <c r="K573" s="63">
        <f t="shared" si="107"/>
        <v>2.54556</v>
      </c>
      <c r="L573" s="63">
        <f t="shared" si="108"/>
        <v>2.5455599999999983</v>
      </c>
      <c r="O573" s="63">
        <f>'Data Heavy'!AG315*100</f>
        <v>13.109699999999998</v>
      </c>
      <c r="P573" s="63">
        <f>'Data Heavy'!AH315*100</f>
        <v>1.29863</v>
      </c>
      <c r="Q573" s="63">
        <f>'Data Heavy'!AI315*100</f>
        <v>10.56438</v>
      </c>
      <c r="R573" s="63">
        <f>'Data Heavy'!AJ315*100</f>
        <v>15.65502</v>
      </c>
      <c r="S573" s="63">
        <f t="shared" si="115"/>
        <v>2.545320000000002</v>
      </c>
      <c r="T573" s="63">
        <f t="shared" si="116"/>
        <v>2.5453199999999985</v>
      </c>
      <c r="V573" s="70">
        <f t="shared" si="109"/>
        <v>0</v>
      </c>
      <c r="W573" s="70">
        <f t="shared" si="110"/>
        <v>1.100000000000545E-4</v>
      </c>
      <c r="X573" s="70">
        <f t="shared" si="111"/>
        <v>-2.3999999999979593E-4</v>
      </c>
      <c r="Y573" s="70">
        <f t="shared" si="112"/>
        <v>2.3999999999801958E-4</v>
      </c>
      <c r="Z573" s="70">
        <f t="shared" si="113"/>
        <v>2.3999999999801958E-4</v>
      </c>
      <c r="AA573" s="70">
        <f t="shared" si="114"/>
        <v>2.3999999999979593E-4</v>
      </c>
    </row>
    <row r="574" spans="1:27">
      <c r="A574" s="15" t="str">
        <f t="shared" si="106"/>
        <v>HeavyD_2011-2015_65+_Females_Rhondda Cynon Taf</v>
      </c>
      <c r="B574" s="15" t="str">
        <f t="shared" si="117"/>
        <v>Rhondda Cynon Taf_65+_Females</v>
      </c>
      <c r="C574" s="15" t="s">
        <v>20</v>
      </c>
      <c r="D574" s="15" t="s">
        <v>43</v>
      </c>
      <c r="E574" s="15" t="s">
        <v>120</v>
      </c>
      <c r="F574" s="15" t="s">
        <v>40</v>
      </c>
      <c r="G574" s="63">
        <f>IFERROR(VLOOKUP($B574,'Data Heavy'!$A$6:$I$61,G$1,FALSE),IFERROR(VLOOKUP($B574,'Data Heavy'!$O$6:$W$33,G$1,FALSE),IFERROR(VLOOKUP($B574,'Data Heavy'!$AB$6:$AJ$181,G$1,FALSE),IFERROR(VLOOKUP($B574,'Data Heavy'!$AP$6:$AX$93,G$1,FALSE),IFERROR(VLOOKUP($B574,'Data Heavy'!$BC$6:$BK$13,G$1,FALSE),VLOOKUP($B574,'Data Heavy'!$BP$6:$BX$9,G$1,FALSE))))))*100</f>
        <v>1.5130899999999998</v>
      </c>
      <c r="H574" s="63">
        <f>IFERROR(VLOOKUP($B574,'Data Heavy'!$A$6:$I$61,H$1,FALSE),IFERROR(VLOOKUP($B574,'Data Heavy'!$O$6:$W$33,H$1,FALSE),IFERROR(VLOOKUP($B574,'Data Heavy'!$AB$6:$AJ$181,H$1,FALSE),IFERROR(VLOOKUP($B574,'Data Heavy'!$AP$6:$AX$93,H$1,FALSE),IFERROR(VLOOKUP($B574,'Data Heavy'!$BC$6:$BK$13,H$1,FALSE),VLOOKUP($B574,'Data Heavy'!$BP$6:$BX$9,H$1,FALSE))))))*100</f>
        <v>0.53432000000000002</v>
      </c>
      <c r="I574" s="63">
        <f>IFERROR(VLOOKUP($B574,'Data Heavy'!$A$6:$I$61,I$1,FALSE),IFERROR(VLOOKUP($B574,'Data Heavy'!$O$6:$W$33,I$1,FALSE),IFERROR(VLOOKUP($B574,'Data Heavy'!$AB$6:$AJ$181,I$1,FALSE),IFERROR(VLOOKUP($B574,'Data Heavy'!$AP$6:$AX$93,I$1,FALSE),IFERROR(VLOOKUP($B574,'Data Heavy'!$BC$6:$BK$13,I$1,FALSE),VLOOKUP($B574,'Data Heavy'!$BP$6:$BX$9,I$1,FALSE))))))*100</f>
        <v>0.46582000000000001</v>
      </c>
      <c r="J574" s="63">
        <f>IFERROR(VLOOKUP($B574,'Data Heavy'!$A$6:$I$61,J$1,FALSE),IFERROR(VLOOKUP($B574,'Data Heavy'!$O$6:$W$33,J$1,FALSE),IFERROR(VLOOKUP($B574,'Data Heavy'!$AB$6:$AJ$181,J$1,FALSE),IFERROR(VLOOKUP($B574,'Data Heavy'!$AP$6:$AX$93,J$1,FALSE),IFERROR(VLOOKUP($B574,'Data Heavy'!$BC$6:$BK$13,J$1,FALSE),VLOOKUP($B574,'Data Heavy'!$BP$6:$BX$9,J$1,FALSE))))))*100</f>
        <v>2.5603699999999998</v>
      </c>
      <c r="K574" s="63">
        <f t="shared" si="107"/>
        <v>1.04728</v>
      </c>
      <c r="L574" s="63">
        <f t="shared" si="108"/>
        <v>1.0472699999999997</v>
      </c>
      <c r="O574" s="63">
        <f>'Data Heavy'!AG316*100</f>
        <v>1.5130899999999998</v>
      </c>
      <c r="P574" s="63">
        <f>'Data Heavy'!AH316*100</f>
        <v>0.53427000000000002</v>
      </c>
      <c r="Q574" s="63">
        <f>'Data Heavy'!AI316*100</f>
        <v>0.46591999999999995</v>
      </c>
      <c r="R574" s="63">
        <f>'Data Heavy'!AJ316*100</f>
        <v>2.56027</v>
      </c>
      <c r="S574" s="63">
        <f t="shared" si="115"/>
        <v>1.0471800000000002</v>
      </c>
      <c r="T574" s="63">
        <f t="shared" si="116"/>
        <v>1.0471699999999999</v>
      </c>
      <c r="V574" s="70">
        <f t="shared" si="109"/>
        <v>0</v>
      </c>
      <c r="W574" s="70">
        <f t="shared" si="110"/>
        <v>4.9999999999994493E-5</v>
      </c>
      <c r="X574" s="70">
        <f t="shared" si="111"/>
        <v>-9.9999999999933475E-5</v>
      </c>
      <c r="Y574" s="70">
        <f t="shared" si="112"/>
        <v>9.9999999999766942E-5</v>
      </c>
      <c r="Z574" s="70">
        <f t="shared" si="113"/>
        <v>9.9999999999766942E-5</v>
      </c>
      <c r="AA574" s="70">
        <f t="shared" si="114"/>
        <v>9.9999999999766942E-5</v>
      </c>
    </row>
    <row r="575" spans="1:27">
      <c r="A575" s="15" t="str">
        <f t="shared" si="106"/>
        <v>HeavyD_2011-2015_16-24_Males_Merthyr Tydfil</v>
      </c>
      <c r="B575" s="15" t="str">
        <f t="shared" si="117"/>
        <v>Merthyr Tydfil_16-24_Males</v>
      </c>
      <c r="C575" s="15" t="s">
        <v>14</v>
      </c>
      <c r="D575" s="15" t="s">
        <v>48</v>
      </c>
      <c r="E575" s="15" t="s">
        <v>21</v>
      </c>
      <c r="F575" s="15" t="s">
        <v>40</v>
      </c>
      <c r="G575" s="63">
        <f>IFERROR(VLOOKUP($B575,'Data Heavy'!$A$6:$I$61,G$1,FALSE),IFERROR(VLOOKUP($B575,'Data Heavy'!$O$6:$W$33,G$1,FALSE),IFERROR(VLOOKUP($B575,'Data Heavy'!$AB$6:$AJ$181,G$1,FALSE),IFERROR(VLOOKUP($B575,'Data Heavy'!$AP$6:$AX$93,G$1,FALSE),IFERROR(VLOOKUP($B575,'Data Heavy'!$BC$6:$BK$13,G$1,FALSE),VLOOKUP($B575,'Data Heavy'!$BP$6:$BX$9,G$1,FALSE))))))*100</f>
        <v>21.765350000000002</v>
      </c>
      <c r="H575" s="63">
        <f>IFERROR(VLOOKUP($B575,'Data Heavy'!$A$6:$I$61,H$1,FALSE),IFERROR(VLOOKUP($B575,'Data Heavy'!$O$6:$W$33,H$1,FALSE),IFERROR(VLOOKUP($B575,'Data Heavy'!$AB$6:$AJ$181,H$1,FALSE),IFERROR(VLOOKUP($B575,'Data Heavy'!$AP$6:$AX$93,H$1,FALSE),IFERROR(VLOOKUP($B575,'Data Heavy'!$BC$6:$BK$13,H$1,FALSE),VLOOKUP($B575,'Data Heavy'!$BP$6:$BX$9,H$1,FALSE))))))*100</f>
        <v>3.3768699999999998</v>
      </c>
      <c r="I575" s="63">
        <f>IFERROR(VLOOKUP($B575,'Data Heavy'!$A$6:$I$61,I$1,FALSE),IFERROR(VLOOKUP($B575,'Data Heavy'!$O$6:$W$33,I$1,FALSE),IFERROR(VLOOKUP($B575,'Data Heavy'!$AB$6:$AJ$181,I$1,FALSE),IFERROR(VLOOKUP($B575,'Data Heavy'!$AP$6:$AX$93,I$1,FALSE),IFERROR(VLOOKUP($B575,'Data Heavy'!$BC$6:$BK$13,I$1,FALSE),VLOOKUP($B575,'Data Heavy'!$BP$6:$BX$9,I$1,FALSE))))))*100</f>
        <v>15.146619999999999</v>
      </c>
      <c r="J575" s="63">
        <f>IFERROR(VLOOKUP($B575,'Data Heavy'!$A$6:$I$61,J$1,FALSE),IFERROR(VLOOKUP($B575,'Data Heavy'!$O$6:$W$33,J$1,FALSE),IFERROR(VLOOKUP($B575,'Data Heavy'!$AB$6:$AJ$181,J$1,FALSE),IFERROR(VLOOKUP($B575,'Data Heavy'!$AP$6:$AX$93,J$1,FALSE),IFERROR(VLOOKUP($B575,'Data Heavy'!$BC$6:$BK$13,J$1,FALSE),VLOOKUP($B575,'Data Heavy'!$BP$6:$BX$9,J$1,FALSE))))))*100</f>
        <v>28.38409</v>
      </c>
      <c r="K575" s="63">
        <f t="shared" si="107"/>
        <v>6.618739999999999</v>
      </c>
      <c r="L575" s="63">
        <f t="shared" si="108"/>
        <v>6.6187300000000029</v>
      </c>
      <c r="O575" s="63">
        <f>'Data Heavy'!AG317*100</f>
        <v>21.765350000000002</v>
      </c>
      <c r="P575" s="63">
        <f>'Data Heavy'!AH317*100</f>
        <v>3.37649</v>
      </c>
      <c r="Q575" s="63">
        <f>'Data Heavy'!AI317*100</f>
        <v>15.14743</v>
      </c>
      <c r="R575" s="63">
        <f>'Data Heavy'!AJ317*100</f>
        <v>28.383279999999999</v>
      </c>
      <c r="S575" s="63">
        <f t="shared" si="115"/>
        <v>6.6179299999999976</v>
      </c>
      <c r="T575" s="63">
        <f t="shared" si="116"/>
        <v>6.6179200000000016</v>
      </c>
      <c r="V575" s="70">
        <f t="shared" si="109"/>
        <v>0</v>
      </c>
      <c r="W575" s="70">
        <f t="shared" si="110"/>
        <v>3.7999999999982492E-4</v>
      </c>
      <c r="X575" s="70">
        <f t="shared" si="111"/>
        <v>-8.1000000000130967E-4</v>
      </c>
      <c r="Y575" s="70">
        <f t="shared" si="112"/>
        <v>8.1000000000130967E-4</v>
      </c>
      <c r="Z575" s="70">
        <f t="shared" si="113"/>
        <v>8.1000000000130967E-4</v>
      </c>
      <c r="AA575" s="70">
        <f t="shared" si="114"/>
        <v>8.1000000000130967E-4</v>
      </c>
    </row>
    <row r="576" spans="1:27">
      <c r="A576" s="15" t="str">
        <f t="shared" si="106"/>
        <v>HeavyD_2011-2015_25-44_Males_Merthyr Tydfil</v>
      </c>
      <c r="B576" s="15" t="str">
        <f t="shared" si="117"/>
        <v>Merthyr Tydfil_25-44_Males</v>
      </c>
      <c r="C576" s="15" t="s">
        <v>14</v>
      </c>
      <c r="D576" s="15" t="s">
        <v>49</v>
      </c>
      <c r="E576" s="15" t="s">
        <v>21</v>
      </c>
      <c r="F576" s="15" t="s">
        <v>40</v>
      </c>
      <c r="G576" s="63">
        <f>IFERROR(VLOOKUP($B576,'Data Heavy'!$A$6:$I$61,G$1,FALSE),IFERROR(VLOOKUP($B576,'Data Heavy'!$O$6:$W$33,G$1,FALSE),IFERROR(VLOOKUP($B576,'Data Heavy'!$AB$6:$AJ$181,G$1,FALSE),IFERROR(VLOOKUP($B576,'Data Heavy'!$AP$6:$AX$93,G$1,FALSE),IFERROR(VLOOKUP($B576,'Data Heavy'!$BC$6:$BK$13,G$1,FALSE),VLOOKUP($B576,'Data Heavy'!$BP$6:$BX$9,G$1,FALSE))))))*100</f>
        <v>22.47505</v>
      </c>
      <c r="H576" s="63">
        <f>IFERROR(VLOOKUP($B576,'Data Heavy'!$A$6:$I$61,H$1,FALSE),IFERROR(VLOOKUP($B576,'Data Heavy'!$O$6:$W$33,H$1,FALSE),IFERROR(VLOOKUP($B576,'Data Heavy'!$AB$6:$AJ$181,H$1,FALSE),IFERROR(VLOOKUP($B576,'Data Heavy'!$AP$6:$AX$93,H$1,FALSE),IFERROR(VLOOKUP($B576,'Data Heavy'!$BC$6:$BK$13,H$1,FALSE),VLOOKUP($B576,'Data Heavy'!$BP$6:$BX$9,H$1,FALSE))))))*100</f>
        <v>2.1830100000000003</v>
      </c>
      <c r="I576" s="63">
        <f>IFERROR(VLOOKUP($B576,'Data Heavy'!$A$6:$I$61,I$1,FALSE),IFERROR(VLOOKUP($B576,'Data Heavy'!$O$6:$W$33,I$1,FALSE),IFERROR(VLOOKUP($B576,'Data Heavy'!$AB$6:$AJ$181,I$1,FALSE),IFERROR(VLOOKUP($B576,'Data Heavy'!$AP$6:$AX$93,I$1,FALSE),IFERROR(VLOOKUP($B576,'Data Heavy'!$BC$6:$BK$13,I$1,FALSE),VLOOKUP($B576,'Data Heavy'!$BP$6:$BX$9,I$1,FALSE))))))*100</f>
        <v>18.19631</v>
      </c>
      <c r="J576" s="63">
        <f>IFERROR(VLOOKUP($B576,'Data Heavy'!$A$6:$I$61,J$1,FALSE),IFERROR(VLOOKUP($B576,'Data Heavy'!$O$6:$W$33,J$1,FALSE),IFERROR(VLOOKUP($B576,'Data Heavy'!$AB$6:$AJ$181,J$1,FALSE),IFERROR(VLOOKUP($B576,'Data Heavy'!$AP$6:$AX$93,J$1,FALSE),IFERROR(VLOOKUP($B576,'Data Heavy'!$BC$6:$BK$13,J$1,FALSE),VLOOKUP($B576,'Data Heavy'!$BP$6:$BX$9,J$1,FALSE))))))*100</f>
        <v>26.753799999999998</v>
      </c>
      <c r="K576" s="63">
        <f t="shared" si="107"/>
        <v>4.2787499999999987</v>
      </c>
      <c r="L576" s="63">
        <f t="shared" si="108"/>
        <v>4.2787399999999991</v>
      </c>
      <c r="O576" s="63">
        <f>'Data Heavy'!AG318*100</f>
        <v>22.47505</v>
      </c>
      <c r="P576" s="63">
        <f>'Data Heavy'!AH318*100</f>
        <v>2.1827699999999997</v>
      </c>
      <c r="Q576" s="63">
        <f>'Data Heavy'!AI318*100</f>
        <v>18.196829999999999</v>
      </c>
      <c r="R576" s="63">
        <f>'Data Heavy'!AJ318*100</f>
        <v>26.75328</v>
      </c>
      <c r="S576" s="63">
        <f t="shared" si="115"/>
        <v>4.2782300000000006</v>
      </c>
      <c r="T576" s="63">
        <f t="shared" si="116"/>
        <v>4.278220000000001</v>
      </c>
      <c r="V576" s="70">
        <f t="shared" si="109"/>
        <v>0</v>
      </c>
      <c r="W576" s="70">
        <f t="shared" si="110"/>
        <v>2.4000000000068411E-4</v>
      </c>
      <c r="X576" s="70">
        <f t="shared" si="111"/>
        <v>-5.1999999999807756E-4</v>
      </c>
      <c r="Y576" s="70">
        <f t="shared" si="112"/>
        <v>5.1999999999807756E-4</v>
      </c>
      <c r="Z576" s="70">
        <f t="shared" si="113"/>
        <v>5.1999999999807756E-4</v>
      </c>
      <c r="AA576" s="70">
        <f t="shared" si="114"/>
        <v>5.1999999999807756E-4</v>
      </c>
    </row>
    <row r="577" spans="1:27">
      <c r="A577" s="15" t="str">
        <f t="shared" si="106"/>
        <v>HeavyD_2011-2015_45-64_Males_Merthyr Tydfil</v>
      </c>
      <c r="B577" s="15" t="str">
        <f t="shared" si="117"/>
        <v>Merthyr Tydfil_45-64_Males</v>
      </c>
      <c r="C577" s="15" t="s">
        <v>14</v>
      </c>
      <c r="D577" s="15" t="s">
        <v>50</v>
      </c>
      <c r="E577" s="15" t="s">
        <v>21</v>
      </c>
      <c r="F577" s="15" t="s">
        <v>40</v>
      </c>
      <c r="G577" s="63">
        <f>IFERROR(VLOOKUP($B577,'Data Heavy'!$A$6:$I$61,G$1,FALSE),IFERROR(VLOOKUP($B577,'Data Heavy'!$O$6:$W$33,G$1,FALSE),IFERROR(VLOOKUP($B577,'Data Heavy'!$AB$6:$AJ$181,G$1,FALSE),IFERROR(VLOOKUP($B577,'Data Heavy'!$AP$6:$AX$93,G$1,FALSE),IFERROR(VLOOKUP($B577,'Data Heavy'!$BC$6:$BK$13,G$1,FALSE),VLOOKUP($B577,'Data Heavy'!$BP$6:$BX$9,G$1,FALSE))))))*100</f>
        <v>19.15654</v>
      </c>
      <c r="H577" s="63">
        <f>IFERROR(VLOOKUP($B577,'Data Heavy'!$A$6:$I$61,H$1,FALSE),IFERROR(VLOOKUP($B577,'Data Heavy'!$O$6:$W$33,H$1,FALSE),IFERROR(VLOOKUP($B577,'Data Heavy'!$AB$6:$AJ$181,H$1,FALSE),IFERROR(VLOOKUP($B577,'Data Heavy'!$AP$6:$AX$93,H$1,FALSE),IFERROR(VLOOKUP($B577,'Data Heavy'!$BC$6:$BK$13,H$1,FALSE),VLOOKUP($B577,'Data Heavy'!$BP$6:$BX$9,H$1,FALSE))))))*100</f>
        <v>1.8207500000000001</v>
      </c>
      <c r="I577" s="63">
        <f>IFERROR(VLOOKUP($B577,'Data Heavy'!$A$6:$I$61,I$1,FALSE),IFERROR(VLOOKUP($B577,'Data Heavy'!$O$6:$W$33,I$1,FALSE),IFERROR(VLOOKUP($B577,'Data Heavy'!$AB$6:$AJ$181,I$1,FALSE),IFERROR(VLOOKUP($B577,'Data Heavy'!$AP$6:$AX$93,I$1,FALSE),IFERROR(VLOOKUP($B577,'Data Heavy'!$BC$6:$BK$13,I$1,FALSE),VLOOKUP($B577,'Data Heavy'!$BP$6:$BX$9,I$1,FALSE))))))*100</f>
        <v>15.58783</v>
      </c>
      <c r="J577" s="63">
        <f>IFERROR(VLOOKUP($B577,'Data Heavy'!$A$6:$I$61,J$1,FALSE),IFERROR(VLOOKUP($B577,'Data Heavy'!$O$6:$W$33,J$1,FALSE),IFERROR(VLOOKUP($B577,'Data Heavy'!$AB$6:$AJ$181,J$1,FALSE),IFERROR(VLOOKUP($B577,'Data Heavy'!$AP$6:$AX$93,J$1,FALSE),IFERROR(VLOOKUP($B577,'Data Heavy'!$BC$6:$BK$13,J$1,FALSE),VLOOKUP($B577,'Data Heavy'!$BP$6:$BX$9,J$1,FALSE))))))*100</f>
        <v>22.725239999999999</v>
      </c>
      <c r="K577" s="63">
        <f t="shared" si="107"/>
        <v>3.5686999999999998</v>
      </c>
      <c r="L577" s="63">
        <f t="shared" si="108"/>
        <v>3.5687099999999994</v>
      </c>
      <c r="O577" s="63">
        <f>'Data Heavy'!AG319*100</f>
        <v>19.15654</v>
      </c>
      <c r="P577" s="63">
        <f>'Data Heavy'!AH319*100</f>
        <v>1.8205499999999999</v>
      </c>
      <c r="Q577" s="63">
        <f>'Data Heavy'!AI319*100</f>
        <v>15.588260000000002</v>
      </c>
      <c r="R577" s="63">
        <f>'Data Heavy'!AJ319*100</f>
        <v>22.724810000000002</v>
      </c>
      <c r="S577" s="63">
        <f t="shared" si="115"/>
        <v>3.5682700000000018</v>
      </c>
      <c r="T577" s="63">
        <f t="shared" si="116"/>
        <v>3.5682799999999979</v>
      </c>
      <c r="V577" s="70">
        <f t="shared" si="109"/>
        <v>0</v>
      </c>
      <c r="W577" s="70">
        <f t="shared" si="110"/>
        <v>2.0000000000020002E-4</v>
      </c>
      <c r="X577" s="70">
        <f t="shared" si="111"/>
        <v>-4.3000000000148475E-4</v>
      </c>
      <c r="Y577" s="70">
        <f t="shared" si="112"/>
        <v>4.2999999999793204E-4</v>
      </c>
      <c r="Z577" s="70">
        <f t="shared" si="113"/>
        <v>4.2999999999793204E-4</v>
      </c>
      <c r="AA577" s="70">
        <f t="shared" si="114"/>
        <v>4.3000000000148475E-4</v>
      </c>
    </row>
    <row r="578" spans="1:27">
      <c r="A578" s="15" t="str">
        <f t="shared" si="106"/>
        <v>HeavyD_2011-2015_65+_Males_Merthyr Tydfil</v>
      </c>
      <c r="B578" s="15" t="str">
        <f t="shared" si="117"/>
        <v>Merthyr Tydfil_65+_Males</v>
      </c>
      <c r="C578" s="15" t="s">
        <v>14</v>
      </c>
      <c r="D578" s="15" t="s">
        <v>43</v>
      </c>
      <c r="E578" s="15" t="s">
        <v>21</v>
      </c>
      <c r="F578" s="15" t="s">
        <v>40</v>
      </c>
      <c r="G578" s="63">
        <f>IFERROR(VLOOKUP($B578,'Data Heavy'!$A$6:$I$61,G$1,FALSE),IFERROR(VLOOKUP($B578,'Data Heavy'!$O$6:$W$33,G$1,FALSE),IFERROR(VLOOKUP($B578,'Data Heavy'!$AB$6:$AJ$181,G$1,FALSE),IFERROR(VLOOKUP($B578,'Data Heavy'!$AP$6:$AX$93,G$1,FALSE),IFERROR(VLOOKUP($B578,'Data Heavy'!$BC$6:$BK$13,G$1,FALSE),VLOOKUP($B578,'Data Heavy'!$BP$6:$BX$9,G$1,FALSE))))))*100</f>
        <v>6.0453600000000005</v>
      </c>
      <c r="H578" s="63">
        <f>IFERROR(VLOOKUP($B578,'Data Heavy'!$A$6:$I$61,H$1,FALSE),IFERROR(VLOOKUP($B578,'Data Heavy'!$O$6:$W$33,H$1,FALSE),IFERROR(VLOOKUP($B578,'Data Heavy'!$AB$6:$AJ$181,H$1,FALSE),IFERROR(VLOOKUP($B578,'Data Heavy'!$AP$6:$AX$93,H$1,FALSE),IFERROR(VLOOKUP($B578,'Data Heavy'!$BC$6:$BK$13,H$1,FALSE),VLOOKUP($B578,'Data Heavy'!$BP$6:$BX$9,H$1,FALSE))))))*100</f>
        <v>1.2865500000000001</v>
      </c>
      <c r="I578" s="63">
        <f>IFERROR(VLOOKUP($B578,'Data Heavy'!$A$6:$I$61,I$1,FALSE),IFERROR(VLOOKUP($B578,'Data Heavy'!$O$6:$W$33,I$1,FALSE),IFERROR(VLOOKUP($B578,'Data Heavy'!$AB$6:$AJ$181,I$1,FALSE),IFERROR(VLOOKUP($B578,'Data Heavy'!$AP$6:$AX$93,I$1,FALSE),IFERROR(VLOOKUP($B578,'Data Heavy'!$BC$6:$BK$13,I$1,FALSE),VLOOKUP($B578,'Data Heavy'!$BP$6:$BX$9,I$1,FALSE))))))*100</f>
        <v>3.5236900000000002</v>
      </c>
      <c r="J578" s="63">
        <f>IFERROR(VLOOKUP($B578,'Data Heavy'!$A$6:$I$61,J$1,FALSE),IFERROR(VLOOKUP($B578,'Data Heavy'!$O$6:$W$33,J$1,FALSE),IFERROR(VLOOKUP($B578,'Data Heavy'!$AB$6:$AJ$181,J$1,FALSE),IFERROR(VLOOKUP($B578,'Data Heavy'!$AP$6:$AX$93,J$1,FALSE),IFERROR(VLOOKUP($B578,'Data Heavy'!$BC$6:$BK$13,J$1,FALSE),VLOOKUP($B578,'Data Heavy'!$BP$6:$BX$9,J$1,FALSE))))))*100</f>
        <v>8.5670199999999994</v>
      </c>
      <c r="K578" s="63">
        <f t="shared" si="107"/>
        <v>2.5216599999999989</v>
      </c>
      <c r="L578" s="63">
        <f t="shared" si="108"/>
        <v>2.5216700000000003</v>
      </c>
      <c r="O578" s="63">
        <f>'Data Heavy'!AG320*100</f>
        <v>6.0453600000000005</v>
      </c>
      <c r="P578" s="63">
        <f>'Data Heavy'!AH320*100</f>
        <v>1.2864100000000001</v>
      </c>
      <c r="Q578" s="63">
        <f>'Data Heavy'!AI320*100</f>
        <v>3.52399</v>
      </c>
      <c r="R578" s="63">
        <f>'Data Heavy'!AJ320*100</f>
        <v>8.5667200000000001</v>
      </c>
      <c r="S578" s="63">
        <f t="shared" si="115"/>
        <v>2.5213599999999996</v>
      </c>
      <c r="T578" s="63">
        <f t="shared" si="116"/>
        <v>2.5213700000000006</v>
      </c>
      <c r="V578" s="70">
        <f t="shared" si="109"/>
        <v>0</v>
      </c>
      <c r="W578" s="70">
        <f t="shared" si="110"/>
        <v>1.4000000000002899E-4</v>
      </c>
      <c r="X578" s="70">
        <f t="shared" si="111"/>
        <v>-2.9999999999974492E-4</v>
      </c>
      <c r="Y578" s="70">
        <f t="shared" si="112"/>
        <v>2.9999999999930083E-4</v>
      </c>
      <c r="Z578" s="70">
        <f t="shared" si="113"/>
        <v>2.9999999999930083E-4</v>
      </c>
      <c r="AA578" s="70">
        <f t="shared" si="114"/>
        <v>2.9999999999974492E-4</v>
      </c>
    </row>
    <row r="579" spans="1:27">
      <c r="A579" s="15" t="str">
        <f t="shared" si="106"/>
        <v>HeavyD_2011-2015_16-24_Females_Merthyr Tydfil</v>
      </c>
      <c r="B579" s="15" t="str">
        <f t="shared" si="117"/>
        <v>Merthyr Tydfil_16-24_Females</v>
      </c>
      <c r="C579" s="15" t="s">
        <v>14</v>
      </c>
      <c r="D579" s="15" t="s">
        <v>48</v>
      </c>
      <c r="E579" s="15" t="s">
        <v>120</v>
      </c>
      <c r="F579" s="15" t="s">
        <v>40</v>
      </c>
      <c r="G579" s="63">
        <f>IFERROR(VLOOKUP($B579,'Data Heavy'!$A$6:$I$61,G$1,FALSE),IFERROR(VLOOKUP($B579,'Data Heavy'!$O$6:$W$33,G$1,FALSE),IFERROR(VLOOKUP($B579,'Data Heavy'!$AB$6:$AJ$181,G$1,FALSE),IFERROR(VLOOKUP($B579,'Data Heavy'!$AP$6:$AX$93,G$1,FALSE),IFERROR(VLOOKUP($B579,'Data Heavy'!$BC$6:$BK$13,G$1,FALSE),VLOOKUP($B579,'Data Heavy'!$BP$6:$BX$9,G$1,FALSE))))))*100</f>
        <v>13.526769999999999</v>
      </c>
      <c r="H579" s="63">
        <f>IFERROR(VLOOKUP($B579,'Data Heavy'!$A$6:$I$61,H$1,FALSE),IFERROR(VLOOKUP($B579,'Data Heavy'!$O$6:$W$33,H$1,FALSE),IFERROR(VLOOKUP($B579,'Data Heavy'!$AB$6:$AJ$181,H$1,FALSE),IFERROR(VLOOKUP($B579,'Data Heavy'!$AP$6:$AX$93,H$1,FALSE),IFERROR(VLOOKUP($B579,'Data Heavy'!$BC$6:$BK$13,H$1,FALSE),VLOOKUP($B579,'Data Heavy'!$BP$6:$BX$9,H$1,FALSE))))))*100</f>
        <v>2.3987799999999999</v>
      </c>
      <c r="I579" s="63">
        <f>IFERROR(VLOOKUP($B579,'Data Heavy'!$A$6:$I$61,I$1,FALSE),IFERROR(VLOOKUP($B579,'Data Heavy'!$O$6:$W$33,I$1,FALSE),IFERROR(VLOOKUP($B579,'Data Heavy'!$AB$6:$AJ$181,I$1,FALSE),IFERROR(VLOOKUP($B579,'Data Heavy'!$AP$6:$AX$93,I$1,FALSE),IFERROR(VLOOKUP($B579,'Data Heavy'!$BC$6:$BK$13,I$1,FALSE),VLOOKUP($B579,'Data Heavy'!$BP$6:$BX$9,I$1,FALSE))))))*100</f>
        <v>8.8250999999999991</v>
      </c>
      <c r="J579" s="63">
        <f>IFERROR(VLOOKUP($B579,'Data Heavy'!$A$6:$I$61,J$1,FALSE),IFERROR(VLOOKUP($B579,'Data Heavy'!$O$6:$W$33,J$1,FALSE),IFERROR(VLOOKUP($B579,'Data Heavy'!$AB$6:$AJ$181,J$1,FALSE),IFERROR(VLOOKUP($B579,'Data Heavy'!$AP$6:$AX$93,J$1,FALSE),IFERROR(VLOOKUP($B579,'Data Heavy'!$BC$6:$BK$13,J$1,FALSE),VLOOKUP($B579,'Data Heavy'!$BP$6:$BX$9,J$1,FALSE))))))*100</f>
        <v>18.228440000000003</v>
      </c>
      <c r="K579" s="63">
        <f t="shared" si="107"/>
        <v>4.7016700000000036</v>
      </c>
      <c r="L579" s="63">
        <f t="shared" si="108"/>
        <v>4.70167</v>
      </c>
      <c r="O579" s="63">
        <f>'Data Heavy'!AG321*100</f>
        <v>13.526769999999999</v>
      </c>
      <c r="P579" s="63">
        <f>'Data Heavy'!AH321*100</f>
        <v>2.39852</v>
      </c>
      <c r="Q579" s="63">
        <f>'Data Heavy'!AI321*100</f>
        <v>8.8256699999999988</v>
      </c>
      <c r="R579" s="63">
        <f>'Data Heavy'!AJ321*100</f>
        <v>18.227869999999999</v>
      </c>
      <c r="S579" s="63">
        <f t="shared" si="115"/>
        <v>4.7011000000000003</v>
      </c>
      <c r="T579" s="63">
        <f t="shared" si="116"/>
        <v>4.7011000000000003</v>
      </c>
      <c r="V579" s="70">
        <f t="shared" si="109"/>
        <v>0</v>
      </c>
      <c r="W579" s="70">
        <f t="shared" si="110"/>
        <v>2.5999999999992696E-4</v>
      </c>
      <c r="X579" s="70">
        <f t="shared" si="111"/>
        <v>-5.6999999999973738E-4</v>
      </c>
      <c r="Y579" s="70">
        <f t="shared" si="112"/>
        <v>5.700000000032901E-4</v>
      </c>
      <c r="Z579" s="70">
        <f t="shared" si="113"/>
        <v>5.700000000032901E-4</v>
      </c>
      <c r="AA579" s="70">
        <f t="shared" si="114"/>
        <v>5.6999999999973738E-4</v>
      </c>
    </row>
    <row r="580" spans="1:27">
      <c r="A580" s="15" t="str">
        <f t="shared" ref="A580:A643" si="118">TRIM(F580&amp;"_2011-2015"&amp;"_"&amp;D580&amp;"_"&amp;E580&amp;"_"&amp;C580&amp;" "&amp;M580)</f>
        <v>HeavyD_2011-2015_25-44_Females_Merthyr Tydfil</v>
      </c>
      <c r="B580" s="15" t="str">
        <f t="shared" si="117"/>
        <v>Merthyr Tydfil_25-44_Females</v>
      </c>
      <c r="C580" s="15" t="s">
        <v>14</v>
      </c>
      <c r="D580" s="15" t="s">
        <v>49</v>
      </c>
      <c r="E580" s="15" t="s">
        <v>120</v>
      </c>
      <c r="F580" s="15" t="s">
        <v>40</v>
      </c>
      <c r="G580" s="63">
        <f>IFERROR(VLOOKUP($B580,'Data Heavy'!$A$6:$I$61,G$1,FALSE),IFERROR(VLOOKUP($B580,'Data Heavy'!$O$6:$W$33,G$1,FALSE),IFERROR(VLOOKUP($B580,'Data Heavy'!$AB$6:$AJ$181,G$1,FALSE),IFERROR(VLOOKUP($B580,'Data Heavy'!$AP$6:$AX$93,G$1,FALSE),IFERROR(VLOOKUP($B580,'Data Heavy'!$BC$6:$BK$13,G$1,FALSE),VLOOKUP($B580,'Data Heavy'!$BP$6:$BX$9,G$1,FALSE))))))*100</f>
        <v>19.307360000000003</v>
      </c>
      <c r="H580" s="63">
        <f>IFERROR(VLOOKUP($B580,'Data Heavy'!$A$6:$I$61,H$1,FALSE),IFERROR(VLOOKUP($B580,'Data Heavy'!$O$6:$W$33,H$1,FALSE),IFERROR(VLOOKUP($B580,'Data Heavy'!$AB$6:$AJ$181,H$1,FALSE),IFERROR(VLOOKUP($B580,'Data Heavy'!$AP$6:$AX$93,H$1,FALSE),IFERROR(VLOOKUP($B580,'Data Heavy'!$BC$6:$BK$13,H$1,FALSE),VLOOKUP($B580,'Data Heavy'!$BP$6:$BX$9,H$1,FALSE))))))*100</f>
        <v>1.8017399999999999</v>
      </c>
      <c r="I580" s="63">
        <f>IFERROR(VLOOKUP($B580,'Data Heavy'!$A$6:$I$61,I$1,FALSE),IFERROR(VLOOKUP($B580,'Data Heavy'!$O$6:$W$33,I$1,FALSE),IFERROR(VLOOKUP($B580,'Data Heavy'!$AB$6:$AJ$181,I$1,FALSE),IFERROR(VLOOKUP($B580,'Data Heavy'!$AP$6:$AX$93,I$1,FALSE),IFERROR(VLOOKUP($B580,'Data Heavy'!$BC$6:$BK$13,I$1,FALSE),VLOOKUP($B580,'Data Heavy'!$BP$6:$BX$9,I$1,FALSE))))))*100</f>
        <v>15.775910000000001</v>
      </c>
      <c r="J580" s="63">
        <f>IFERROR(VLOOKUP($B580,'Data Heavy'!$A$6:$I$61,J$1,FALSE),IFERROR(VLOOKUP($B580,'Data Heavy'!$O$6:$W$33,J$1,FALSE),IFERROR(VLOOKUP($B580,'Data Heavy'!$AB$6:$AJ$181,J$1,FALSE),IFERROR(VLOOKUP($B580,'Data Heavy'!$AP$6:$AX$93,J$1,FALSE),IFERROR(VLOOKUP($B580,'Data Heavy'!$BC$6:$BK$13,J$1,FALSE),VLOOKUP($B580,'Data Heavy'!$BP$6:$BX$9,J$1,FALSE))))))*100</f>
        <v>22.838810000000002</v>
      </c>
      <c r="K580" s="63">
        <f t="shared" ref="K580:K643" si="119">J580-G580</f>
        <v>3.5314499999999995</v>
      </c>
      <c r="L580" s="63">
        <f t="shared" ref="L580:L643" si="120">G580-I580</f>
        <v>3.5314500000000013</v>
      </c>
      <c r="O580" s="63">
        <f>'Data Heavy'!AG322*100</f>
        <v>19.307360000000003</v>
      </c>
      <c r="P580" s="63">
        <f>'Data Heavy'!AH322*100</f>
        <v>1.8015400000000001</v>
      </c>
      <c r="Q580" s="63">
        <f>'Data Heavy'!AI322*100</f>
        <v>15.776339999999999</v>
      </c>
      <c r="R580" s="63">
        <f>'Data Heavy'!AJ322*100</f>
        <v>22.838380000000001</v>
      </c>
      <c r="S580" s="63">
        <f t="shared" si="115"/>
        <v>3.531019999999998</v>
      </c>
      <c r="T580" s="63">
        <f t="shared" si="116"/>
        <v>3.5310200000000034</v>
      </c>
      <c r="V580" s="70">
        <f t="shared" ref="V580:V643" si="121">G580-O580</f>
        <v>0</v>
      </c>
      <c r="W580" s="70">
        <f t="shared" ref="W580:W643" si="122">H580-P580</f>
        <v>1.9999999999975593E-4</v>
      </c>
      <c r="X580" s="70">
        <f t="shared" ref="X580:X643" si="123">I580-Q580</f>
        <v>-4.2999999999793204E-4</v>
      </c>
      <c r="Y580" s="70">
        <f t="shared" ref="Y580:Y643" si="124">J580-R580</f>
        <v>4.3000000000148475E-4</v>
      </c>
      <c r="Z580" s="70">
        <f t="shared" ref="Z580:Z643" si="125">K580-S580</f>
        <v>4.3000000000148475E-4</v>
      </c>
      <c r="AA580" s="70">
        <f t="shared" ref="AA580:AA643" si="126">L580-T580</f>
        <v>4.2999999999793204E-4</v>
      </c>
    </row>
    <row r="581" spans="1:27">
      <c r="A581" s="15" t="str">
        <f t="shared" si="118"/>
        <v>HeavyD_2011-2015_45-64_Females_Merthyr Tydfil</v>
      </c>
      <c r="B581" s="15" t="str">
        <f t="shared" si="117"/>
        <v>Merthyr Tydfil_45-64_Females</v>
      </c>
      <c r="C581" s="15" t="s">
        <v>14</v>
      </c>
      <c r="D581" s="15" t="s">
        <v>50</v>
      </c>
      <c r="E581" s="15" t="s">
        <v>120</v>
      </c>
      <c r="F581" s="15" t="s">
        <v>40</v>
      </c>
      <c r="G581" s="63">
        <f>IFERROR(VLOOKUP($B581,'Data Heavy'!$A$6:$I$61,G$1,FALSE),IFERROR(VLOOKUP($B581,'Data Heavy'!$O$6:$W$33,G$1,FALSE),IFERROR(VLOOKUP($B581,'Data Heavy'!$AB$6:$AJ$181,G$1,FALSE),IFERROR(VLOOKUP($B581,'Data Heavy'!$AP$6:$AX$93,G$1,FALSE),IFERROR(VLOOKUP($B581,'Data Heavy'!$BC$6:$BK$13,G$1,FALSE),VLOOKUP($B581,'Data Heavy'!$BP$6:$BX$9,G$1,FALSE))))))*100</f>
        <v>13.65789</v>
      </c>
      <c r="H581" s="63">
        <f>IFERROR(VLOOKUP($B581,'Data Heavy'!$A$6:$I$61,H$1,FALSE),IFERROR(VLOOKUP($B581,'Data Heavy'!$O$6:$W$33,H$1,FALSE),IFERROR(VLOOKUP($B581,'Data Heavy'!$AB$6:$AJ$181,H$1,FALSE),IFERROR(VLOOKUP($B581,'Data Heavy'!$AP$6:$AX$93,H$1,FALSE),IFERROR(VLOOKUP($B581,'Data Heavy'!$BC$6:$BK$13,H$1,FALSE),VLOOKUP($B581,'Data Heavy'!$BP$6:$BX$9,H$1,FALSE))))))*100</f>
        <v>1.48133</v>
      </c>
      <c r="I581" s="63">
        <f>IFERROR(VLOOKUP($B581,'Data Heavy'!$A$6:$I$61,I$1,FALSE),IFERROR(VLOOKUP($B581,'Data Heavy'!$O$6:$W$33,I$1,FALSE),IFERROR(VLOOKUP($B581,'Data Heavy'!$AB$6:$AJ$181,I$1,FALSE),IFERROR(VLOOKUP($B581,'Data Heavy'!$AP$6:$AX$93,I$1,FALSE),IFERROR(VLOOKUP($B581,'Data Heavy'!$BC$6:$BK$13,I$1,FALSE),VLOOKUP($B581,'Data Heavy'!$BP$6:$BX$9,I$1,FALSE))))))*100</f>
        <v>10.75445</v>
      </c>
      <c r="J581" s="63">
        <f>IFERROR(VLOOKUP($B581,'Data Heavy'!$A$6:$I$61,J$1,FALSE),IFERROR(VLOOKUP($B581,'Data Heavy'!$O$6:$W$33,J$1,FALSE),IFERROR(VLOOKUP($B581,'Data Heavy'!$AB$6:$AJ$181,J$1,FALSE),IFERROR(VLOOKUP($B581,'Data Heavy'!$AP$6:$AX$93,J$1,FALSE),IFERROR(VLOOKUP($B581,'Data Heavy'!$BC$6:$BK$13,J$1,FALSE),VLOOKUP($B581,'Data Heavy'!$BP$6:$BX$9,J$1,FALSE))))))*100</f>
        <v>16.561329999999998</v>
      </c>
      <c r="K581" s="63">
        <f t="shared" si="119"/>
        <v>2.903439999999998</v>
      </c>
      <c r="L581" s="63">
        <f t="shared" si="120"/>
        <v>2.9034399999999998</v>
      </c>
      <c r="O581" s="63">
        <f>'Data Heavy'!AG323*100</f>
        <v>13.65789</v>
      </c>
      <c r="P581" s="63">
        <f>'Data Heavy'!AH323*100</f>
        <v>1.4811700000000001</v>
      </c>
      <c r="Q581" s="63">
        <f>'Data Heavy'!AI323*100</f>
        <v>10.754800000000001</v>
      </c>
      <c r="R581" s="63">
        <f>'Data Heavy'!AJ323*100</f>
        <v>16.560970000000001</v>
      </c>
      <c r="S581" s="63">
        <f t="shared" si="115"/>
        <v>2.903080000000001</v>
      </c>
      <c r="T581" s="63">
        <f t="shared" si="116"/>
        <v>2.9030899999999988</v>
      </c>
      <c r="V581" s="70">
        <f t="shared" si="121"/>
        <v>0</v>
      </c>
      <c r="W581" s="70">
        <f t="shared" si="122"/>
        <v>1.5999999999993797E-4</v>
      </c>
      <c r="X581" s="70">
        <f t="shared" si="123"/>
        <v>-3.5000000000096065E-4</v>
      </c>
      <c r="Y581" s="70">
        <f t="shared" si="124"/>
        <v>3.5999999999702936E-4</v>
      </c>
      <c r="Z581" s="70">
        <f t="shared" si="125"/>
        <v>3.5999999999702936E-4</v>
      </c>
      <c r="AA581" s="70">
        <f t="shared" si="126"/>
        <v>3.5000000000096065E-4</v>
      </c>
    </row>
    <row r="582" spans="1:27">
      <c r="A582" s="15" t="str">
        <f t="shared" si="118"/>
        <v>HeavyD_2011-2015_65+_Females_Merthyr Tydfil</v>
      </c>
      <c r="B582" s="15" t="str">
        <f t="shared" si="117"/>
        <v>Merthyr Tydfil_65+_Females</v>
      </c>
      <c r="C582" s="15" t="s">
        <v>14</v>
      </c>
      <c r="D582" s="15" t="s">
        <v>43</v>
      </c>
      <c r="E582" s="15" t="s">
        <v>120</v>
      </c>
      <c r="F582" s="15" t="s">
        <v>40</v>
      </c>
      <c r="G582" s="63">
        <f>IFERROR(VLOOKUP($B582,'Data Heavy'!$A$6:$I$61,G$1,FALSE),IFERROR(VLOOKUP($B582,'Data Heavy'!$O$6:$W$33,G$1,FALSE),IFERROR(VLOOKUP($B582,'Data Heavy'!$AB$6:$AJ$181,G$1,FALSE),IFERROR(VLOOKUP($B582,'Data Heavy'!$AP$6:$AX$93,G$1,FALSE),IFERROR(VLOOKUP($B582,'Data Heavy'!$BC$6:$BK$13,G$1,FALSE),VLOOKUP($B582,'Data Heavy'!$BP$6:$BX$9,G$1,FALSE))))))*100</f>
        <v>1.1573800000000001</v>
      </c>
      <c r="H582" s="63">
        <f>IFERROR(VLOOKUP($B582,'Data Heavy'!$A$6:$I$61,H$1,FALSE),IFERROR(VLOOKUP($B582,'Data Heavy'!$O$6:$W$33,H$1,FALSE),IFERROR(VLOOKUP($B582,'Data Heavy'!$AB$6:$AJ$181,H$1,FALSE),IFERROR(VLOOKUP($B582,'Data Heavy'!$AP$6:$AX$93,H$1,FALSE),IFERROR(VLOOKUP($B582,'Data Heavy'!$BC$6:$BK$13,H$1,FALSE),VLOOKUP($B582,'Data Heavy'!$BP$6:$BX$9,H$1,FALSE))))))*100</f>
        <v>0.51837</v>
      </c>
      <c r="I582" s="63">
        <f>IFERROR(VLOOKUP($B582,'Data Heavy'!$A$6:$I$61,I$1,FALSE),IFERROR(VLOOKUP($B582,'Data Heavy'!$O$6:$W$33,I$1,FALSE),IFERROR(VLOOKUP($B582,'Data Heavy'!$AB$6:$AJ$181,I$1,FALSE),IFERROR(VLOOKUP($B582,'Data Heavy'!$AP$6:$AX$93,I$1,FALSE),IFERROR(VLOOKUP($B582,'Data Heavy'!$BC$6:$BK$13,I$1,FALSE),VLOOKUP($B582,'Data Heavy'!$BP$6:$BX$9,I$1,FALSE))))))*100</f>
        <v>0.14137</v>
      </c>
      <c r="J582" s="63">
        <f>IFERROR(VLOOKUP($B582,'Data Heavy'!$A$6:$I$61,J$1,FALSE),IFERROR(VLOOKUP($B582,'Data Heavy'!$O$6:$W$33,J$1,FALSE),IFERROR(VLOOKUP($B582,'Data Heavy'!$AB$6:$AJ$181,J$1,FALSE),IFERROR(VLOOKUP($B582,'Data Heavy'!$AP$6:$AX$93,J$1,FALSE),IFERROR(VLOOKUP($B582,'Data Heavy'!$BC$6:$BK$13,J$1,FALSE),VLOOKUP($B582,'Data Heavy'!$BP$6:$BX$9,J$1,FALSE))))))*100</f>
        <v>2.1733899999999999</v>
      </c>
      <c r="K582" s="63">
        <f t="shared" si="119"/>
        <v>1.0160099999999999</v>
      </c>
      <c r="L582" s="63">
        <f t="shared" si="120"/>
        <v>1.0160100000000001</v>
      </c>
      <c r="O582" s="63">
        <f>'Data Heavy'!AG324*100</f>
        <v>1.1573800000000001</v>
      </c>
      <c r="P582" s="63">
        <f>'Data Heavy'!AH324*100</f>
        <v>0.51831000000000005</v>
      </c>
      <c r="Q582" s="63">
        <f>'Data Heavy'!AI324*100</f>
        <v>0.14149</v>
      </c>
      <c r="R582" s="63">
        <f>'Data Heavy'!AJ324*100</f>
        <v>2.17326</v>
      </c>
      <c r="S582" s="63">
        <f t="shared" si="115"/>
        <v>1.0158799999999999</v>
      </c>
      <c r="T582" s="63">
        <f t="shared" si="116"/>
        <v>1.0158900000000002</v>
      </c>
      <c r="V582" s="70">
        <f t="shared" si="121"/>
        <v>0</v>
      </c>
      <c r="W582" s="70">
        <f t="shared" si="122"/>
        <v>5.9999999999948983E-5</v>
      </c>
      <c r="X582" s="70">
        <f t="shared" si="123"/>
        <v>-1.2000000000000899E-4</v>
      </c>
      <c r="Y582" s="70">
        <f t="shared" si="124"/>
        <v>1.2999999999996348E-4</v>
      </c>
      <c r="Z582" s="70">
        <f t="shared" si="125"/>
        <v>1.2999999999996348E-4</v>
      </c>
      <c r="AA582" s="70">
        <f t="shared" si="126"/>
        <v>1.1999999999989797E-4</v>
      </c>
    </row>
    <row r="583" spans="1:27">
      <c r="A583" s="15" t="str">
        <f t="shared" si="118"/>
        <v>HeavyD_2011-2015_16-24_Males_Caerphilly</v>
      </c>
      <c r="B583" s="15" t="str">
        <f t="shared" si="117"/>
        <v>Caerphilly_16-24_Males</v>
      </c>
      <c r="C583" s="15" t="s">
        <v>15</v>
      </c>
      <c r="D583" s="15" t="s">
        <v>48</v>
      </c>
      <c r="E583" s="15" t="s">
        <v>21</v>
      </c>
      <c r="F583" s="15" t="s">
        <v>40</v>
      </c>
      <c r="G583" s="63">
        <f>IFERROR(VLOOKUP($B583,'Data Heavy'!$A$6:$I$61,G$1,FALSE),IFERROR(VLOOKUP($B583,'Data Heavy'!$O$6:$W$33,G$1,FALSE),IFERROR(VLOOKUP($B583,'Data Heavy'!$AB$6:$AJ$181,G$1,FALSE),IFERROR(VLOOKUP($B583,'Data Heavy'!$AP$6:$AX$93,G$1,FALSE),IFERROR(VLOOKUP($B583,'Data Heavy'!$BC$6:$BK$13,G$1,FALSE),VLOOKUP($B583,'Data Heavy'!$BP$6:$BX$9,G$1,FALSE))))))*100</f>
        <v>17.95092</v>
      </c>
      <c r="H583" s="63">
        <f>IFERROR(VLOOKUP($B583,'Data Heavy'!$A$6:$I$61,H$1,FALSE),IFERROR(VLOOKUP($B583,'Data Heavy'!$O$6:$W$33,H$1,FALSE),IFERROR(VLOOKUP($B583,'Data Heavy'!$AB$6:$AJ$181,H$1,FALSE),IFERROR(VLOOKUP($B583,'Data Heavy'!$AP$6:$AX$93,H$1,FALSE),IFERROR(VLOOKUP($B583,'Data Heavy'!$BC$6:$BK$13,H$1,FALSE),VLOOKUP($B583,'Data Heavy'!$BP$6:$BX$9,H$1,FALSE))))))*100</f>
        <v>2.74404</v>
      </c>
      <c r="I583" s="63">
        <f>IFERROR(VLOOKUP($B583,'Data Heavy'!$A$6:$I$61,I$1,FALSE),IFERROR(VLOOKUP($B583,'Data Heavy'!$O$6:$W$33,I$1,FALSE),IFERROR(VLOOKUP($B583,'Data Heavy'!$AB$6:$AJ$181,I$1,FALSE),IFERROR(VLOOKUP($B583,'Data Heavy'!$AP$6:$AX$93,I$1,FALSE),IFERROR(VLOOKUP($B583,'Data Heavy'!$BC$6:$BK$13,I$1,FALSE),VLOOKUP($B583,'Data Heavy'!$BP$6:$BX$9,I$1,FALSE))))))*100</f>
        <v>12.572539999999998</v>
      </c>
      <c r="J583" s="63">
        <f>IFERROR(VLOOKUP($B583,'Data Heavy'!$A$6:$I$61,J$1,FALSE),IFERROR(VLOOKUP($B583,'Data Heavy'!$O$6:$W$33,J$1,FALSE),IFERROR(VLOOKUP($B583,'Data Heavy'!$AB$6:$AJ$181,J$1,FALSE),IFERROR(VLOOKUP($B583,'Data Heavy'!$AP$6:$AX$93,J$1,FALSE),IFERROR(VLOOKUP($B583,'Data Heavy'!$BC$6:$BK$13,J$1,FALSE),VLOOKUP($B583,'Data Heavy'!$BP$6:$BX$9,J$1,FALSE))))))*100</f>
        <v>23.3293</v>
      </c>
      <c r="K583" s="63">
        <f t="shared" si="119"/>
        <v>5.3783799999999999</v>
      </c>
      <c r="L583" s="63">
        <f t="shared" si="120"/>
        <v>5.3783800000000017</v>
      </c>
      <c r="O583" s="63">
        <f>'Data Heavy'!AG325*100</f>
        <v>17.95092</v>
      </c>
      <c r="P583" s="63">
        <f>'Data Heavy'!AH325*100</f>
        <v>2.7438000000000002</v>
      </c>
      <c r="Q583" s="63">
        <f>'Data Heavy'!AI325*100</f>
        <v>12.57306</v>
      </c>
      <c r="R583" s="63">
        <f>'Data Heavy'!AJ325*100</f>
        <v>23.328769999999999</v>
      </c>
      <c r="S583" s="63">
        <f t="shared" si="115"/>
        <v>5.3778499999999987</v>
      </c>
      <c r="T583" s="63">
        <f t="shared" si="116"/>
        <v>5.3778600000000001</v>
      </c>
      <c r="V583" s="70">
        <f t="shared" si="121"/>
        <v>0</v>
      </c>
      <c r="W583" s="70">
        <f t="shared" si="122"/>
        <v>2.3999999999979593E-4</v>
      </c>
      <c r="X583" s="70">
        <f t="shared" si="123"/>
        <v>-5.2000000000163027E-4</v>
      </c>
      <c r="Y583" s="70">
        <f t="shared" si="124"/>
        <v>5.3000000000125169E-4</v>
      </c>
      <c r="Z583" s="70">
        <f t="shared" si="125"/>
        <v>5.3000000000125169E-4</v>
      </c>
      <c r="AA583" s="70">
        <f t="shared" si="126"/>
        <v>5.2000000000163027E-4</v>
      </c>
    </row>
    <row r="584" spans="1:27">
      <c r="A584" s="15" t="str">
        <f t="shared" si="118"/>
        <v>HeavyD_2011-2015_25-44_Males_Caerphilly</v>
      </c>
      <c r="B584" s="15" t="str">
        <f t="shared" si="117"/>
        <v>Caerphilly_25-44_Males</v>
      </c>
      <c r="C584" s="15" t="s">
        <v>15</v>
      </c>
      <c r="D584" s="15" t="s">
        <v>49</v>
      </c>
      <c r="E584" s="15" t="s">
        <v>21</v>
      </c>
      <c r="F584" s="15" t="s">
        <v>40</v>
      </c>
      <c r="G584" s="63">
        <f>IFERROR(VLOOKUP($B584,'Data Heavy'!$A$6:$I$61,G$1,FALSE),IFERROR(VLOOKUP($B584,'Data Heavy'!$O$6:$W$33,G$1,FALSE),IFERROR(VLOOKUP($B584,'Data Heavy'!$AB$6:$AJ$181,G$1,FALSE),IFERROR(VLOOKUP($B584,'Data Heavy'!$AP$6:$AX$93,G$1,FALSE),IFERROR(VLOOKUP($B584,'Data Heavy'!$BC$6:$BK$13,G$1,FALSE),VLOOKUP($B584,'Data Heavy'!$BP$6:$BX$9,G$1,FALSE))))))*100</f>
        <v>30.227609999999999</v>
      </c>
      <c r="H584" s="63">
        <f>IFERROR(VLOOKUP($B584,'Data Heavy'!$A$6:$I$61,H$1,FALSE),IFERROR(VLOOKUP($B584,'Data Heavy'!$O$6:$W$33,H$1,FALSE),IFERROR(VLOOKUP($B584,'Data Heavy'!$AB$6:$AJ$181,H$1,FALSE),IFERROR(VLOOKUP($B584,'Data Heavy'!$AP$6:$AX$93,H$1,FALSE),IFERROR(VLOOKUP($B584,'Data Heavy'!$BC$6:$BK$13,H$1,FALSE),VLOOKUP($B584,'Data Heavy'!$BP$6:$BX$9,H$1,FALSE))))))*100</f>
        <v>2.07091</v>
      </c>
      <c r="I584" s="63">
        <f>IFERROR(VLOOKUP($B584,'Data Heavy'!$A$6:$I$61,I$1,FALSE),IFERROR(VLOOKUP($B584,'Data Heavy'!$O$6:$W$33,I$1,FALSE),IFERROR(VLOOKUP($B584,'Data Heavy'!$AB$6:$AJ$181,I$1,FALSE),IFERROR(VLOOKUP($B584,'Data Heavy'!$AP$6:$AX$93,I$1,FALSE),IFERROR(VLOOKUP($B584,'Data Heavy'!$BC$6:$BK$13,I$1,FALSE),VLOOKUP($B584,'Data Heavy'!$BP$6:$BX$9,I$1,FALSE))))))*100</f>
        <v>26.168580000000002</v>
      </c>
      <c r="J584" s="63">
        <f>IFERROR(VLOOKUP($B584,'Data Heavy'!$A$6:$I$61,J$1,FALSE),IFERROR(VLOOKUP($B584,'Data Heavy'!$O$6:$W$33,J$1,FALSE),IFERROR(VLOOKUP($B584,'Data Heavy'!$AB$6:$AJ$181,J$1,FALSE),IFERROR(VLOOKUP($B584,'Data Heavy'!$AP$6:$AX$93,J$1,FALSE),IFERROR(VLOOKUP($B584,'Data Heavy'!$BC$6:$BK$13,J$1,FALSE),VLOOKUP($B584,'Data Heavy'!$BP$6:$BX$9,J$1,FALSE))))))*100</f>
        <v>34.286639999999998</v>
      </c>
      <c r="K584" s="63">
        <f t="shared" si="119"/>
        <v>4.0590299999999999</v>
      </c>
      <c r="L584" s="63">
        <f t="shared" si="120"/>
        <v>4.0590299999999964</v>
      </c>
      <c r="O584" s="63">
        <f>'Data Heavy'!AG326*100</f>
        <v>30.227609999999999</v>
      </c>
      <c r="P584" s="63">
        <f>'Data Heavy'!AH326*100</f>
        <v>2.0707300000000002</v>
      </c>
      <c r="Q584" s="63">
        <f>'Data Heavy'!AI326*100</f>
        <v>26.168979999999998</v>
      </c>
      <c r="R584" s="63">
        <f>'Data Heavy'!AJ326*100</f>
        <v>34.286239999999999</v>
      </c>
      <c r="S584" s="63">
        <f t="shared" si="115"/>
        <v>4.0586300000000008</v>
      </c>
      <c r="T584" s="63">
        <f t="shared" si="116"/>
        <v>4.0586300000000008</v>
      </c>
      <c r="V584" s="70">
        <f t="shared" si="121"/>
        <v>0</v>
      </c>
      <c r="W584" s="70">
        <f t="shared" si="122"/>
        <v>1.7999999999984695E-4</v>
      </c>
      <c r="X584" s="70">
        <f t="shared" si="123"/>
        <v>-3.9999999999551505E-4</v>
      </c>
      <c r="Y584" s="70">
        <f t="shared" si="124"/>
        <v>3.9999999999906777E-4</v>
      </c>
      <c r="Z584" s="70">
        <f t="shared" si="125"/>
        <v>3.9999999999906777E-4</v>
      </c>
      <c r="AA584" s="70">
        <f t="shared" si="126"/>
        <v>3.9999999999551505E-4</v>
      </c>
    </row>
    <row r="585" spans="1:27">
      <c r="A585" s="15" t="str">
        <f t="shared" si="118"/>
        <v>HeavyD_2011-2015_45-64_Males_Caerphilly</v>
      </c>
      <c r="B585" s="15" t="str">
        <f t="shared" si="117"/>
        <v>Caerphilly_45-64_Males</v>
      </c>
      <c r="C585" s="15" t="s">
        <v>15</v>
      </c>
      <c r="D585" s="15" t="s">
        <v>50</v>
      </c>
      <c r="E585" s="15" t="s">
        <v>21</v>
      </c>
      <c r="F585" s="15" t="s">
        <v>40</v>
      </c>
      <c r="G585" s="63">
        <f>IFERROR(VLOOKUP($B585,'Data Heavy'!$A$6:$I$61,G$1,FALSE),IFERROR(VLOOKUP($B585,'Data Heavy'!$O$6:$W$33,G$1,FALSE),IFERROR(VLOOKUP($B585,'Data Heavy'!$AB$6:$AJ$181,G$1,FALSE),IFERROR(VLOOKUP($B585,'Data Heavy'!$AP$6:$AX$93,G$1,FALSE),IFERROR(VLOOKUP($B585,'Data Heavy'!$BC$6:$BK$13,G$1,FALSE),VLOOKUP($B585,'Data Heavy'!$BP$6:$BX$9,G$1,FALSE))))))*100</f>
        <v>20.143380000000001</v>
      </c>
      <c r="H585" s="63">
        <f>IFERROR(VLOOKUP($B585,'Data Heavy'!$A$6:$I$61,H$1,FALSE),IFERROR(VLOOKUP($B585,'Data Heavy'!$O$6:$W$33,H$1,FALSE),IFERROR(VLOOKUP($B585,'Data Heavy'!$AB$6:$AJ$181,H$1,FALSE),IFERROR(VLOOKUP($B585,'Data Heavy'!$AP$6:$AX$93,H$1,FALSE),IFERROR(VLOOKUP($B585,'Data Heavy'!$BC$6:$BK$13,H$1,FALSE),VLOOKUP($B585,'Data Heavy'!$BP$6:$BX$9,H$1,FALSE))))))*100</f>
        <v>1.6431399999999998</v>
      </c>
      <c r="I585" s="63">
        <f>IFERROR(VLOOKUP($B585,'Data Heavy'!$A$6:$I$61,I$1,FALSE),IFERROR(VLOOKUP($B585,'Data Heavy'!$O$6:$W$33,I$1,FALSE),IFERROR(VLOOKUP($B585,'Data Heavy'!$AB$6:$AJ$181,I$1,FALSE),IFERROR(VLOOKUP($B585,'Data Heavy'!$AP$6:$AX$93,I$1,FALSE),IFERROR(VLOOKUP($B585,'Data Heavy'!$BC$6:$BK$13,I$1,FALSE),VLOOKUP($B585,'Data Heavy'!$BP$6:$BX$9,I$1,FALSE))))))*100</f>
        <v>16.922789999999999</v>
      </c>
      <c r="J585" s="63">
        <f>IFERROR(VLOOKUP($B585,'Data Heavy'!$A$6:$I$61,J$1,FALSE),IFERROR(VLOOKUP($B585,'Data Heavy'!$O$6:$W$33,J$1,FALSE),IFERROR(VLOOKUP($B585,'Data Heavy'!$AB$6:$AJ$181,J$1,FALSE),IFERROR(VLOOKUP($B585,'Data Heavy'!$AP$6:$AX$93,J$1,FALSE),IFERROR(VLOOKUP($B585,'Data Heavy'!$BC$6:$BK$13,J$1,FALSE),VLOOKUP($B585,'Data Heavy'!$BP$6:$BX$9,J$1,FALSE))))))*100</f>
        <v>23.363970000000002</v>
      </c>
      <c r="K585" s="63">
        <f t="shared" si="119"/>
        <v>3.2205900000000014</v>
      </c>
      <c r="L585" s="63">
        <f t="shared" si="120"/>
        <v>3.2205900000000014</v>
      </c>
      <c r="O585" s="63">
        <f>'Data Heavy'!AG327*100</f>
        <v>20.143380000000001</v>
      </c>
      <c r="P585" s="63">
        <f>'Data Heavy'!AH327*100</f>
        <v>1.643</v>
      </c>
      <c r="Q585" s="63">
        <f>'Data Heavy'!AI327*100</f>
        <v>16.923099999999998</v>
      </c>
      <c r="R585" s="63">
        <f>'Data Heavy'!AJ327*100</f>
        <v>23.36365</v>
      </c>
      <c r="S585" s="63">
        <f t="shared" si="115"/>
        <v>3.2202699999999993</v>
      </c>
      <c r="T585" s="63">
        <f t="shared" si="116"/>
        <v>3.2202800000000025</v>
      </c>
      <c r="V585" s="70">
        <f t="shared" si="121"/>
        <v>0</v>
      </c>
      <c r="W585" s="70">
        <f t="shared" si="122"/>
        <v>1.3999999999980695E-4</v>
      </c>
      <c r="X585" s="70">
        <f t="shared" si="123"/>
        <v>-3.0999999999892225E-4</v>
      </c>
      <c r="Y585" s="70">
        <f t="shared" si="124"/>
        <v>3.2000000000209639E-4</v>
      </c>
      <c r="Z585" s="70">
        <f t="shared" si="125"/>
        <v>3.2000000000209639E-4</v>
      </c>
      <c r="AA585" s="70">
        <f t="shared" si="126"/>
        <v>3.0999999999892225E-4</v>
      </c>
    </row>
    <row r="586" spans="1:27">
      <c r="A586" s="15" t="str">
        <f t="shared" si="118"/>
        <v>HeavyD_2011-2015_65+_Males_Caerphilly</v>
      </c>
      <c r="B586" s="15" t="str">
        <f t="shared" si="117"/>
        <v>Caerphilly_65+_Males</v>
      </c>
      <c r="C586" s="15" t="s">
        <v>15</v>
      </c>
      <c r="D586" s="15" t="s">
        <v>43</v>
      </c>
      <c r="E586" s="15" t="s">
        <v>21</v>
      </c>
      <c r="F586" s="15" t="s">
        <v>40</v>
      </c>
      <c r="G586" s="63">
        <f>IFERROR(VLOOKUP($B586,'Data Heavy'!$A$6:$I$61,G$1,FALSE),IFERROR(VLOOKUP($B586,'Data Heavy'!$O$6:$W$33,G$1,FALSE),IFERROR(VLOOKUP($B586,'Data Heavy'!$AB$6:$AJ$181,G$1,FALSE),IFERROR(VLOOKUP($B586,'Data Heavy'!$AP$6:$AX$93,G$1,FALSE),IFERROR(VLOOKUP($B586,'Data Heavy'!$BC$6:$BK$13,G$1,FALSE),VLOOKUP($B586,'Data Heavy'!$BP$6:$BX$9,G$1,FALSE))))))*100</f>
        <v>6.5911999999999997</v>
      </c>
      <c r="H586" s="63">
        <f>IFERROR(VLOOKUP($B586,'Data Heavy'!$A$6:$I$61,H$1,FALSE),IFERROR(VLOOKUP($B586,'Data Heavy'!$O$6:$W$33,H$1,FALSE),IFERROR(VLOOKUP($B586,'Data Heavy'!$AB$6:$AJ$181,H$1,FALSE),IFERROR(VLOOKUP($B586,'Data Heavy'!$AP$6:$AX$93,H$1,FALSE),IFERROR(VLOOKUP($B586,'Data Heavy'!$BC$6:$BK$13,H$1,FALSE),VLOOKUP($B586,'Data Heavy'!$BP$6:$BX$9,H$1,FALSE))))))*100</f>
        <v>1.23482</v>
      </c>
      <c r="I586" s="63">
        <f>IFERROR(VLOOKUP($B586,'Data Heavy'!$A$6:$I$61,I$1,FALSE),IFERROR(VLOOKUP($B586,'Data Heavy'!$O$6:$W$33,I$1,FALSE),IFERROR(VLOOKUP($B586,'Data Heavy'!$AB$6:$AJ$181,I$1,FALSE),IFERROR(VLOOKUP($B586,'Data Heavy'!$AP$6:$AX$93,I$1,FALSE),IFERROR(VLOOKUP($B586,'Data Heavy'!$BC$6:$BK$13,I$1,FALSE),VLOOKUP($B586,'Data Heavy'!$BP$6:$BX$9,I$1,FALSE))))))*100</f>
        <v>4.1709200000000006</v>
      </c>
      <c r="J586" s="63">
        <f>IFERROR(VLOOKUP($B586,'Data Heavy'!$A$6:$I$61,J$1,FALSE),IFERROR(VLOOKUP($B586,'Data Heavy'!$O$6:$W$33,J$1,FALSE),IFERROR(VLOOKUP($B586,'Data Heavy'!$AB$6:$AJ$181,J$1,FALSE),IFERROR(VLOOKUP($B586,'Data Heavy'!$AP$6:$AX$93,J$1,FALSE),IFERROR(VLOOKUP($B586,'Data Heavy'!$BC$6:$BK$13,J$1,FALSE),VLOOKUP($B586,'Data Heavy'!$BP$6:$BX$9,J$1,FALSE))))))*100</f>
        <v>9.011470000000001</v>
      </c>
      <c r="K586" s="63">
        <f t="shared" si="119"/>
        <v>2.4202700000000013</v>
      </c>
      <c r="L586" s="63">
        <f t="shared" si="120"/>
        <v>2.4202799999999991</v>
      </c>
      <c r="O586" s="63">
        <f>'Data Heavy'!AG328*100</f>
        <v>6.5911999999999997</v>
      </c>
      <c r="P586" s="63">
        <f>'Data Heavy'!AH328*100</f>
        <v>1.23471</v>
      </c>
      <c r="Q586" s="63">
        <f>'Data Heavy'!AI328*100</f>
        <v>4.1711600000000004</v>
      </c>
      <c r="R586" s="63">
        <f>'Data Heavy'!AJ328*100</f>
        <v>9.0112300000000012</v>
      </c>
      <c r="S586" s="63">
        <f t="shared" si="115"/>
        <v>2.4200300000000015</v>
      </c>
      <c r="T586" s="63">
        <f t="shared" si="116"/>
        <v>2.4200399999999993</v>
      </c>
      <c r="V586" s="70">
        <f t="shared" si="121"/>
        <v>0</v>
      </c>
      <c r="W586" s="70">
        <f t="shared" si="122"/>
        <v>1.100000000000545E-4</v>
      </c>
      <c r="X586" s="70">
        <f t="shared" si="123"/>
        <v>-2.3999999999979593E-4</v>
      </c>
      <c r="Y586" s="70">
        <f t="shared" si="124"/>
        <v>2.3999999999979593E-4</v>
      </c>
      <c r="Z586" s="70">
        <f t="shared" si="125"/>
        <v>2.3999999999979593E-4</v>
      </c>
      <c r="AA586" s="70">
        <f t="shared" si="126"/>
        <v>2.3999999999979593E-4</v>
      </c>
    </row>
    <row r="587" spans="1:27">
      <c r="A587" s="15" t="str">
        <f t="shared" si="118"/>
        <v>HeavyD_2011-2015_16-24_Females_Caerphilly</v>
      </c>
      <c r="B587" s="15" t="str">
        <f t="shared" si="117"/>
        <v>Caerphilly_16-24_Females</v>
      </c>
      <c r="C587" s="15" t="s">
        <v>15</v>
      </c>
      <c r="D587" s="15" t="s">
        <v>48</v>
      </c>
      <c r="E587" s="15" t="s">
        <v>120</v>
      </c>
      <c r="F587" s="15" t="s">
        <v>40</v>
      </c>
      <c r="G587" s="63">
        <f>IFERROR(VLOOKUP($B587,'Data Heavy'!$A$6:$I$61,G$1,FALSE),IFERROR(VLOOKUP($B587,'Data Heavy'!$O$6:$W$33,G$1,FALSE),IFERROR(VLOOKUP($B587,'Data Heavy'!$AB$6:$AJ$181,G$1,FALSE),IFERROR(VLOOKUP($B587,'Data Heavy'!$AP$6:$AX$93,G$1,FALSE),IFERROR(VLOOKUP($B587,'Data Heavy'!$BC$6:$BK$13,G$1,FALSE),VLOOKUP($B587,'Data Heavy'!$BP$6:$BX$9,G$1,FALSE))))))*100</f>
        <v>19.473520000000001</v>
      </c>
      <c r="H587" s="63">
        <f>IFERROR(VLOOKUP($B587,'Data Heavy'!$A$6:$I$61,H$1,FALSE),IFERROR(VLOOKUP($B587,'Data Heavy'!$O$6:$W$33,H$1,FALSE),IFERROR(VLOOKUP($B587,'Data Heavy'!$AB$6:$AJ$181,H$1,FALSE),IFERROR(VLOOKUP($B587,'Data Heavy'!$AP$6:$AX$93,H$1,FALSE),IFERROR(VLOOKUP($B587,'Data Heavy'!$BC$6:$BK$13,H$1,FALSE),VLOOKUP($B587,'Data Heavy'!$BP$6:$BX$9,H$1,FALSE))))))*100</f>
        <v>2.43187</v>
      </c>
      <c r="I587" s="63">
        <f>IFERROR(VLOOKUP($B587,'Data Heavy'!$A$6:$I$61,I$1,FALSE),IFERROR(VLOOKUP($B587,'Data Heavy'!$O$6:$W$33,I$1,FALSE),IFERROR(VLOOKUP($B587,'Data Heavy'!$AB$6:$AJ$181,I$1,FALSE),IFERROR(VLOOKUP($B587,'Data Heavy'!$AP$6:$AX$93,I$1,FALSE),IFERROR(VLOOKUP($B587,'Data Heavy'!$BC$6:$BK$13,I$1,FALSE),VLOOKUP($B587,'Data Heavy'!$BP$6:$BX$9,I$1,FALSE))))))*100</f>
        <v>14.70701</v>
      </c>
      <c r="J587" s="63">
        <f>IFERROR(VLOOKUP($B587,'Data Heavy'!$A$6:$I$61,J$1,FALSE),IFERROR(VLOOKUP($B587,'Data Heavy'!$O$6:$W$33,J$1,FALSE),IFERROR(VLOOKUP($B587,'Data Heavy'!$AB$6:$AJ$181,J$1,FALSE),IFERROR(VLOOKUP($B587,'Data Heavy'!$AP$6:$AX$93,J$1,FALSE),IFERROR(VLOOKUP($B587,'Data Heavy'!$BC$6:$BK$13,J$1,FALSE),VLOOKUP($B587,'Data Heavy'!$BP$6:$BX$9,J$1,FALSE))))))*100</f>
        <v>24.24004</v>
      </c>
      <c r="K587" s="63">
        <f t="shared" si="119"/>
        <v>4.7665199999999999</v>
      </c>
      <c r="L587" s="63">
        <f t="shared" si="120"/>
        <v>4.7665100000000002</v>
      </c>
      <c r="O587" s="63">
        <f>'Data Heavy'!AG329*100</f>
        <v>19.473520000000001</v>
      </c>
      <c r="P587" s="63">
        <f>'Data Heavy'!AH329*100</f>
        <v>2.4316599999999999</v>
      </c>
      <c r="Q587" s="63">
        <f>'Data Heavy'!AI329*100</f>
        <v>14.70748</v>
      </c>
      <c r="R587" s="63">
        <f>'Data Heavy'!AJ329*100</f>
        <v>24.239570000000001</v>
      </c>
      <c r="S587" s="63">
        <f t="shared" si="115"/>
        <v>4.7660499999999999</v>
      </c>
      <c r="T587" s="63">
        <f t="shared" si="116"/>
        <v>4.7660400000000003</v>
      </c>
      <c r="V587" s="70">
        <f t="shared" si="121"/>
        <v>0</v>
      </c>
      <c r="W587" s="70">
        <f t="shared" si="122"/>
        <v>2.1000000000004349E-4</v>
      </c>
      <c r="X587" s="70">
        <f t="shared" si="123"/>
        <v>-4.6999999999997044E-4</v>
      </c>
      <c r="Y587" s="70">
        <f t="shared" si="124"/>
        <v>4.6999999999997044E-4</v>
      </c>
      <c r="Z587" s="70">
        <f t="shared" si="125"/>
        <v>4.6999999999997044E-4</v>
      </c>
      <c r="AA587" s="70">
        <f t="shared" si="126"/>
        <v>4.6999999999997044E-4</v>
      </c>
    </row>
    <row r="588" spans="1:27">
      <c r="A588" s="15" t="str">
        <f t="shared" si="118"/>
        <v>HeavyD_2011-2015_25-44_Females_Caerphilly</v>
      </c>
      <c r="B588" s="15" t="str">
        <f t="shared" si="117"/>
        <v>Caerphilly_25-44_Females</v>
      </c>
      <c r="C588" s="15" t="s">
        <v>15</v>
      </c>
      <c r="D588" s="15" t="s">
        <v>49</v>
      </c>
      <c r="E588" s="15" t="s">
        <v>120</v>
      </c>
      <c r="F588" s="15" t="s">
        <v>40</v>
      </c>
      <c r="G588" s="63">
        <f>IFERROR(VLOOKUP($B588,'Data Heavy'!$A$6:$I$61,G$1,FALSE),IFERROR(VLOOKUP($B588,'Data Heavy'!$O$6:$W$33,G$1,FALSE),IFERROR(VLOOKUP($B588,'Data Heavy'!$AB$6:$AJ$181,G$1,FALSE),IFERROR(VLOOKUP($B588,'Data Heavy'!$AP$6:$AX$93,G$1,FALSE),IFERROR(VLOOKUP($B588,'Data Heavy'!$BC$6:$BK$13,G$1,FALSE),VLOOKUP($B588,'Data Heavy'!$BP$6:$BX$9,G$1,FALSE))))))*100</f>
        <v>19.54851</v>
      </c>
      <c r="H588" s="63">
        <f>IFERROR(VLOOKUP($B588,'Data Heavy'!$A$6:$I$61,H$1,FALSE),IFERROR(VLOOKUP($B588,'Data Heavy'!$O$6:$W$33,H$1,FALSE),IFERROR(VLOOKUP($B588,'Data Heavy'!$AB$6:$AJ$181,H$1,FALSE),IFERROR(VLOOKUP($B588,'Data Heavy'!$AP$6:$AX$93,H$1,FALSE),IFERROR(VLOOKUP($B588,'Data Heavy'!$BC$6:$BK$13,H$1,FALSE),VLOOKUP($B588,'Data Heavy'!$BP$6:$BX$9,H$1,FALSE))))))*100</f>
        <v>1.6364000000000001</v>
      </c>
      <c r="I588" s="63">
        <f>IFERROR(VLOOKUP($B588,'Data Heavy'!$A$6:$I$61,I$1,FALSE),IFERROR(VLOOKUP($B588,'Data Heavy'!$O$6:$W$33,I$1,FALSE),IFERROR(VLOOKUP($B588,'Data Heavy'!$AB$6:$AJ$181,I$1,FALSE),IFERROR(VLOOKUP($B588,'Data Heavy'!$AP$6:$AX$93,I$1,FALSE),IFERROR(VLOOKUP($B588,'Data Heavy'!$BC$6:$BK$13,I$1,FALSE),VLOOKUP($B588,'Data Heavy'!$BP$6:$BX$9,I$1,FALSE))))))*100</f>
        <v>16.34113</v>
      </c>
      <c r="J588" s="63">
        <f>IFERROR(VLOOKUP($B588,'Data Heavy'!$A$6:$I$61,J$1,FALSE),IFERROR(VLOOKUP($B588,'Data Heavy'!$O$6:$W$33,J$1,FALSE),IFERROR(VLOOKUP($B588,'Data Heavy'!$AB$6:$AJ$181,J$1,FALSE),IFERROR(VLOOKUP($B588,'Data Heavy'!$AP$6:$AX$93,J$1,FALSE),IFERROR(VLOOKUP($B588,'Data Heavy'!$BC$6:$BK$13,J$1,FALSE),VLOOKUP($B588,'Data Heavy'!$BP$6:$BX$9,J$1,FALSE))))))*100</f>
        <v>22.755890000000001</v>
      </c>
      <c r="K588" s="63">
        <f t="shared" si="119"/>
        <v>3.2073800000000006</v>
      </c>
      <c r="L588" s="63">
        <f t="shared" si="120"/>
        <v>3.2073800000000006</v>
      </c>
      <c r="O588" s="63">
        <f>'Data Heavy'!AG330*100</f>
        <v>19.54851</v>
      </c>
      <c r="P588" s="63">
        <f>'Data Heavy'!AH330*100</f>
        <v>1.63626</v>
      </c>
      <c r="Q588" s="63">
        <f>'Data Heavy'!AI330*100</f>
        <v>16.341439999999999</v>
      </c>
      <c r="R588" s="63">
        <f>'Data Heavy'!AJ330*100</f>
        <v>22.755569999999999</v>
      </c>
      <c r="S588" s="63">
        <f t="shared" si="115"/>
        <v>3.2070599999999985</v>
      </c>
      <c r="T588" s="63">
        <f t="shared" si="116"/>
        <v>3.2070700000000016</v>
      </c>
      <c r="V588" s="70">
        <f t="shared" si="121"/>
        <v>0</v>
      </c>
      <c r="W588" s="70">
        <f t="shared" si="122"/>
        <v>1.4000000000002899E-4</v>
      </c>
      <c r="X588" s="70">
        <f t="shared" si="123"/>
        <v>-3.0999999999892225E-4</v>
      </c>
      <c r="Y588" s="70">
        <f t="shared" si="124"/>
        <v>3.2000000000209639E-4</v>
      </c>
      <c r="Z588" s="70">
        <f t="shared" si="125"/>
        <v>3.2000000000209639E-4</v>
      </c>
      <c r="AA588" s="70">
        <f t="shared" si="126"/>
        <v>3.0999999999892225E-4</v>
      </c>
    </row>
    <row r="589" spans="1:27">
      <c r="A589" s="15" t="str">
        <f t="shared" si="118"/>
        <v>HeavyD_2011-2015_45-64_Females_Caerphilly</v>
      </c>
      <c r="B589" s="15" t="str">
        <f t="shared" si="117"/>
        <v>Caerphilly_45-64_Females</v>
      </c>
      <c r="C589" s="15" t="s">
        <v>15</v>
      </c>
      <c r="D589" s="15" t="s">
        <v>50</v>
      </c>
      <c r="E589" s="15" t="s">
        <v>120</v>
      </c>
      <c r="F589" s="15" t="s">
        <v>40</v>
      </c>
      <c r="G589" s="63">
        <f>IFERROR(VLOOKUP($B589,'Data Heavy'!$A$6:$I$61,G$1,FALSE),IFERROR(VLOOKUP($B589,'Data Heavy'!$O$6:$W$33,G$1,FALSE),IFERROR(VLOOKUP($B589,'Data Heavy'!$AB$6:$AJ$181,G$1,FALSE),IFERROR(VLOOKUP($B589,'Data Heavy'!$AP$6:$AX$93,G$1,FALSE),IFERROR(VLOOKUP($B589,'Data Heavy'!$BC$6:$BK$13,G$1,FALSE),VLOOKUP($B589,'Data Heavy'!$BP$6:$BX$9,G$1,FALSE))))))*100</f>
        <v>12.565109999999999</v>
      </c>
      <c r="H589" s="63">
        <f>IFERROR(VLOOKUP($B589,'Data Heavy'!$A$6:$I$61,H$1,FALSE),IFERROR(VLOOKUP($B589,'Data Heavy'!$O$6:$W$33,H$1,FALSE),IFERROR(VLOOKUP($B589,'Data Heavy'!$AB$6:$AJ$181,H$1,FALSE),IFERROR(VLOOKUP($B589,'Data Heavy'!$AP$6:$AX$93,H$1,FALSE),IFERROR(VLOOKUP($B589,'Data Heavy'!$BC$6:$BK$13,H$1,FALSE),VLOOKUP($B589,'Data Heavy'!$BP$6:$BX$9,H$1,FALSE))))))*100</f>
        <v>1.3463499999999999</v>
      </c>
      <c r="I589" s="63">
        <f>IFERROR(VLOOKUP($B589,'Data Heavy'!$A$6:$I$61,I$1,FALSE),IFERROR(VLOOKUP($B589,'Data Heavy'!$O$6:$W$33,I$1,FALSE),IFERROR(VLOOKUP($B589,'Data Heavy'!$AB$6:$AJ$181,I$1,FALSE),IFERROR(VLOOKUP($B589,'Data Heavy'!$AP$6:$AX$93,I$1,FALSE),IFERROR(VLOOKUP($B589,'Data Heavy'!$BC$6:$BK$13,I$1,FALSE),VLOOKUP($B589,'Data Heavy'!$BP$6:$BX$9,I$1,FALSE))))))*100</f>
        <v>9.9262300000000003</v>
      </c>
      <c r="J589" s="63">
        <f>IFERROR(VLOOKUP($B589,'Data Heavy'!$A$6:$I$61,J$1,FALSE),IFERROR(VLOOKUP($B589,'Data Heavy'!$O$6:$W$33,J$1,FALSE),IFERROR(VLOOKUP($B589,'Data Heavy'!$AB$6:$AJ$181,J$1,FALSE),IFERROR(VLOOKUP($B589,'Data Heavy'!$AP$6:$AX$93,J$1,FALSE),IFERROR(VLOOKUP($B589,'Data Heavy'!$BC$6:$BK$13,J$1,FALSE),VLOOKUP($B589,'Data Heavy'!$BP$6:$BX$9,J$1,FALSE))))))*100</f>
        <v>15.203990000000001</v>
      </c>
      <c r="K589" s="63">
        <f t="shared" si="119"/>
        <v>2.6388800000000021</v>
      </c>
      <c r="L589" s="63">
        <f t="shared" si="120"/>
        <v>2.6388799999999986</v>
      </c>
      <c r="O589" s="63">
        <f>'Data Heavy'!AG331*100</f>
        <v>12.565109999999999</v>
      </c>
      <c r="P589" s="63">
        <f>'Data Heavy'!AH331*100</f>
        <v>1.3462399999999999</v>
      </c>
      <c r="Q589" s="63">
        <f>'Data Heavy'!AI331*100</f>
        <v>9.9264900000000011</v>
      </c>
      <c r="R589" s="63">
        <f>'Data Heavy'!AJ331*100</f>
        <v>15.203729999999998</v>
      </c>
      <c r="S589" s="63">
        <f t="shared" si="115"/>
        <v>2.6386199999999995</v>
      </c>
      <c r="T589" s="63">
        <f t="shared" si="116"/>
        <v>2.6386199999999977</v>
      </c>
      <c r="V589" s="70">
        <f t="shared" si="121"/>
        <v>0</v>
      </c>
      <c r="W589" s="70">
        <f t="shared" si="122"/>
        <v>1.100000000000545E-4</v>
      </c>
      <c r="X589" s="70">
        <f t="shared" si="123"/>
        <v>-2.6000000000081513E-4</v>
      </c>
      <c r="Y589" s="70">
        <f t="shared" si="124"/>
        <v>2.6000000000259149E-4</v>
      </c>
      <c r="Z589" s="70">
        <f t="shared" si="125"/>
        <v>2.6000000000259149E-4</v>
      </c>
      <c r="AA589" s="70">
        <f t="shared" si="126"/>
        <v>2.6000000000081513E-4</v>
      </c>
    </row>
    <row r="590" spans="1:27">
      <c r="A590" s="15" t="str">
        <f t="shared" si="118"/>
        <v>HeavyD_2011-2015_65+_Females_Caerphilly</v>
      </c>
      <c r="B590" s="15" t="str">
        <f t="shared" si="117"/>
        <v>Caerphilly_65+_Females</v>
      </c>
      <c r="C590" s="15" t="s">
        <v>15</v>
      </c>
      <c r="D590" s="15" t="s">
        <v>43</v>
      </c>
      <c r="E590" s="15" t="s">
        <v>120</v>
      </c>
      <c r="F590" s="15" t="s">
        <v>40</v>
      </c>
      <c r="G590" s="63">
        <f>IFERROR(VLOOKUP($B590,'Data Heavy'!$A$6:$I$61,G$1,FALSE),IFERROR(VLOOKUP($B590,'Data Heavy'!$O$6:$W$33,G$1,FALSE),IFERROR(VLOOKUP($B590,'Data Heavy'!$AB$6:$AJ$181,G$1,FALSE),IFERROR(VLOOKUP($B590,'Data Heavy'!$AP$6:$AX$93,G$1,FALSE),IFERROR(VLOOKUP($B590,'Data Heavy'!$BC$6:$BK$13,G$1,FALSE),VLOOKUP($B590,'Data Heavy'!$BP$6:$BX$9,G$1,FALSE))))))*100</f>
        <v>2.6713800000000001</v>
      </c>
      <c r="H590" s="63">
        <f>IFERROR(VLOOKUP($B590,'Data Heavy'!$A$6:$I$61,H$1,FALSE),IFERROR(VLOOKUP($B590,'Data Heavy'!$O$6:$W$33,H$1,FALSE),IFERROR(VLOOKUP($B590,'Data Heavy'!$AB$6:$AJ$181,H$1,FALSE),IFERROR(VLOOKUP($B590,'Data Heavy'!$AP$6:$AX$93,H$1,FALSE),IFERROR(VLOOKUP($B590,'Data Heavy'!$BC$6:$BK$13,H$1,FALSE),VLOOKUP($B590,'Data Heavy'!$BP$6:$BX$9,H$1,FALSE))))))*100</f>
        <v>0.73816000000000004</v>
      </c>
      <c r="I590" s="63">
        <f>IFERROR(VLOOKUP($B590,'Data Heavy'!$A$6:$I$61,I$1,FALSE),IFERROR(VLOOKUP($B590,'Data Heavy'!$O$6:$W$33,I$1,FALSE),IFERROR(VLOOKUP($B590,'Data Heavy'!$AB$6:$AJ$181,I$1,FALSE),IFERROR(VLOOKUP($B590,'Data Heavy'!$AP$6:$AX$93,I$1,FALSE),IFERROR(VLOOKUP($B590,'Data Heavy'!$BC$6:$BK$13,I$1,FALSE),VLOOKUP($B590,'Data Heavy'!$BP$6:$BX$9,I$1,FALSE))))))*100</f>
        <v>1.2245699999999999</v>
      </c>
      <c r="J590" s="63">
        <f>IFERROR(VLOOKUP($B590,'Data Heavy'!$A$6:$I$61,J$1,FALSE),IFERROR(VLOOKUP($B590,'Data Heavy'!$O$6:$W$33,J$1,FALSE),IFERROR(VLOOKUP($B590,'Data Heavy'!$AB$6:$AJ$181,J$1,FALSE),IFERROR(VLOOKUP($B590,'Data Heavy'!$AP$6:$AX$93,J$1,FALSE),IFERROR(VLOOKUP($B590,'Data Heavy'!$BC$6:$BK$13,J$1,FALSE),VLOOKUP($B590,'Data Heavy'!$BP$6:$BX$9,J$1,FALSE))))))*100</f>
        <v>4.1181900000000002</v>
      </c>
      <c r="K590" s="63">
        <f t="shared" si="119"/>
        <v>1.4468100000000002</v>
      </c>
      <c r="L590" s="63">
        <f t="shared" si="120"/>
        <v>1.4468100000000002</v>
      </c>
      <c r="O590" s="63">
        <f>'Data Heavy'!AG332*100</f>
        <v>2.6713800000000001</v>
      </c>
      <c r="P590" s="63">
        <f>'Data Heavy'!AH332*100</f>
        <v>0.73809000000000002</v>
      </c>
      <c r="Q590" s="63">
        <f>'Data Heavy'!AI332*100</f>
        <v>1.22471</v>
      </c>
      <c r="R590" s="63">
        <f>'Data Heavy'!AJ332*100</f>
        <v>4.1180399999999997</v>
      </c>
      <c r="S590" s="63">
        <f t="shared" si="115"/>
        <v>1.4466599999999996</v>
      </c>
      <c r="T590" s="63">
        <f t="shared" si="116"/>
        <v>1.4466700000000001</v>
      </c>
      <c r="V590" s="70">
        <f t="shared" si="121"/>
        <v>0</v>
      </c>
      <c r="W590" s="70">
        <f t="shared" si="122"/>
        <v>7.0000000000014495E-5</v>
      </c>
      <c r="X590" s="70">
        <f t="shared" si="123"/>
        <v>-1.4000000000002899E-4</v>
      </c>
      <c r="Y590" s="70">
        <f t="shared" si="124"/>
        <v>1.5000000000053859E-4</v>
      </c>
      <c r="Z590" s="70">
        <f t="shared" si="125"/>
        <v>1.5000000000053859E-4</v>
      </c>
      <c r="AA590" s="70">
        <f t="shared" si="126"/>
        <v>1.4000000000002899E-4</v>
      </c>
    </row>
    <row r="591" spans="1:27">
      <c r="A591" s="15" t="str">
        <f t="shared" si="118"/>
        <v>HeavyD_2011-2015_16-24_Males_Blaenau Gwent</v>
      </c>
      <c r="B591" s="15" t="str">
        <f t="shared" si="117"/>
        <v>Blaenau Gwent_16-24_Males</v>
      </c>
      <c r="C591" s="15" t="s">
        <v>16</v>
      </c>
      <c r="D591" s="15" t="s">
        <v>48</v>
      </c>
      <c r="E591" s="15" t="s">
        <v>21</v>
      </c>
      <c r="F591" s="15" t="s">
        <v>40</v>
      </c>
      <c r="G591" s="63">
        <f>IFERROR(VLOOKUP($B591,'Data Heavy'!$A$6:$I$61,G$1,FALSE),IFERROR(VLOOKUP($B591,'Data Heavy'!$O$6:$W$33,G$1,FALSE),IFERROR(VLOOKUP($B591,'Data Heavy'!$AB$6:$AJ$181,G$1,FALSE),IFERROR(VLOOKUP($B591,'Data Heavy'!$AP$6:$AX$93,G$1,FALSE),IFERROR(VLOOKUP($B591,'Data Heavy'!$BC$6:$BK$13,G$1,FALSE),VLOOKUP($B591,'Data Heavy'!$BP$6:$BX$9,G$1,FALSE))))))*100</f>
        <v>22.287299999999998</v>
      </c>
      <c r="H591" s="63">
        <f>IFERROR(VLOOKUP($B591,'Data Heavy'!$A$6:$I$61,H$1,FALSE),IFERROR(VLOOKUP($B591,'Data Heavy'!$O$6:$W$33,H$1,FALSE),IFERROR(VLOOKUP($B591,'Data Heavy'!$AB$6:$AJ$181,H$1,FALSE),IFERROR(VLOOKUP($B591,'Data Heavy'!$AP$6:$AX$93,H$1,FALSE),IFERROR(VLOOKUP($B591,'Data Heavy'!$BC$6:$BK$13,H$1,FALSE),VLOOKUP($B591,'Data Heavy'!$BP$6:$BX$9,H$1,FALSE))))))*100</f>
        <v>3.19679</v>
      </c>
      <c r="I591" s="63">
        <f>IFERROR(VLOOKUP($B591,'Data Heavy'!$A$6:$I$61,I$1,FALSE),IFERROR(VLOOKUP($B591,'Data Heavy'!$O$6:$W$33,I$1,FALSE),IFERROR(VLOOKUP($B591,'Data Heavy'!$AB$6:$AJ$181,I$1,FALSE),IFERROR(VLOOKUP($B591,'Data Heavy'!$AP$6:$AX$93,I$1,FALSE),IFERROR(VLOOKUP($B591,'Data Heavy'!$BC$6:$BK$13,I$1,FALSE),VLOOKUP($B591,'Data Heavy'!$BP$6:$BX$9,I$1,FALSE))))))*100</f>
        <v>16.021530000000002</v>
      </c>
      <c r="J591" s="63">
        <f>IFERROR(VLOOKUP($B591,'Data Heavy'!$A$6:$I$61,J$1,FALSE),IFERROR(VLOOKUP($B591,'Data Heavy'!$O$6:$W$33,J$1,FALSE),IFERROR(VLOOKUP($B591,'Data Heavy'!$AB$6:$AJ$181,J$1,FALSE),IFERROR(VLOOKUP($B591,'Data Heavy'!$AP$6:$AX$93,J$1,FALSE),IFERROR(VLOOKUP($B591,'Data Heavy'!$BC$6:$BK$13,J$1,FALSE),VLOOKUP($B591,'Data Heavy'!$BP$6:$BX$9,J$1,FALSE))))))*100</f>
        <v>28.553070000000002</v>
      </c>
      <c r="K591" s="63">
        <f t="shared" si="119"/>
        <v>6.2657700000000034</v>
      </c>
      <c r="L591" s="63">
        <f t="shared" si="120"/>
        <v>6.2657699999999963</v>
      </c>
      <c r="O591" s="63">
        <f>'Data Heavy'!AG333*100</f>
        <v>22.287299999999998</v>
      </c>
      <c r="P591" s="63">
        <f>'Data Heavy'!AH333*100</f>
        <v>3.1964399999999995</v>
      </c>
      <c r="Q591" s="63">
        <f>'Data Heavy'!AI333*100</f>
        <v>16.022290000000002</v>
      </c>
      <c r="R591" s="63">
        <f>'Data Heavy'!AJ333*100</f>
        <v>28.552309999999999</v>
      </c>
      <c r="S591" s="63">
        <f t="shared" si="115"/>
        <v>6.2650100000000002</v>
      </c>
      <c r="T591" s="63">
        <f t="shared" si="116"/>
        <v>6.2650099999999966</v>
      </c>
      <c r="V591" s="70">
        <f t="shared" si="121"/>
        <v>0</v>
      </c>
      <c r="W591" s="70">
        <f t="shared" si="122"/>
        <v>3.5000000000051656E-4</v>
      </c>
      <c r="X591" s="70">
        <f t="shared" si="123"/>
        <v>-7.5999999999964984E-4</v>
      </c>
      <c r="Y591" s="70">
        <f t="shared" si="124"/>
        <v>7.6000000000320256E-4</v>
      </c>
      <c r="Z591" s="70">
        <f t="shared" si="125"/>
        <v>7.6000000000320256E-4</v>
      </c>
      <c r="AA591" s="70">
        <f t="shared" si="126"/>
        <v>7.5999999999964984E-4</v>
      </c>
    </row>
    <row r="592" spans="1:27">
      <c r="A592" s="15" t="str">
        <f t="shared" si="118"/>
        <v>HeavyD_2011-2015_25-44_Males_Blaenau Gwent</v>
      </c>
      <c r="B592" s="15" t="str">
        <f t="shared" si="117"/>
        <v>Blaenau Gwent_25-44_Males</v>
      </c>
      <c r="C592" s="15" t="s">
        <v>16</v>
      </c>
      <c r="D592" s="15" t="s">
        <v>49</v>
      </c>
      <c r="E592" s="15" t="s">
        <v>21</v>
      </c>
      <c r="F592" s="15" t="s">
        <v>40</v>
      </c>
      <c r="G592" s="63">
        <f>IFERROR(VLOOKUP($B592,'Data Heavy'!$A$6:$I$61,G$1,FALSE),IFERROR(VLOOKUP($B592,'Data Heavy'!$O$6:$W$33,G$1,FALSE),IFERROR(VLOOKUP($B592,'Data Heavy'!$AB$6:$AJ$181,G$1,FALSE),IFERROR(VLOOKUP($B592,'Data Heavy'!$AP$6:$AX$93,G$1,FALSE),IFERROR(VLOOKUP($B592,'Data Heavy'!$BC$6:$BK$13,G$1,FALSE),VLOOKUP($B592,'Data Heavy'!$BP$6:$BX$9,G$1,FALSE))))))*100</f>
        <v>30.047780000000003</v>
      </c>
      <c r="H592" s="63">
        <f>IFERROR(VLOOKUP($B592,'Data Heavy'!$A$6:$I$61,H$1,FALSE),IFERROR(VLOOKUP($B592,'Data Heavy'!$O$6:$W$33,H$1,FALSE),IFERROR(VLOOKUP($B592,'Data Heavy'!$AB$6:$AJ$181,H$1,FALSE),IFERROR(VLOOKUP($B592,'Data Heavy'!$AP$6:$AX$93,H$1,FALSE),IFERROR(VLOOKUP($B592,'Data Heavy'!$BC$6:$BK$13,H$1,FALSE),VLOOKUP($B592,'Data Heavy'!$BP$6:$BX$9,H$1,FALSE))))))*100</f>
        <v>2.4388900000000002</v>
      </c>
      <c r="I592" s="63">
        <f>IFERROR(VLOOKUP($B592,'Data Heavy'!$A$6:$I$61,I$1,FALSE),IFERROR(VLOOKUP($B592,'Data Heavy'!$O$6:$W$33,I$1,FALSE),IFERROR(VLOOKUP($B592,'Data Heavy'!$AB$6:$AJ$181,I$1,FALSE),IFERROR(VLOOKUP($B592,'Data Heavy'!$AP$6:$AX$93,I$1,FALSE),IFERROR(VLOOKUP($B592,'Data Heavy'!$BC$6:$BK$13,I$1,FALSE),VLOOKUP($B592,'Data Heavy'!$BP$6:$BX$9,I$1,FALSE))))))*100</f>
        <v>25.267499999999998</v>
      </c>
      <c r="J592" s="63">
        <f>IFERROR(VLOOKUP($B592,'Data Heavy'!$A$6:$I$61,J$1,FALSE),IFERROR(VLOOKUP($B592,'Data Heavy'!$O$6:$W$33,J$1,FALSE),IFERROR(VLOOKUP($B592,'Data Heavy'!$AB$6:$AJ$181,J$1,FALSE),IFERROR(VLOOKUP($B592,'Data Heavy'!$AP$6:$AX$93,J$1,FALSE),IFERROR(VLOOKUP($B592,'Data Heavy'!$BC$6:$BK$13,J$1,FALSE),VLOOKUP($B592,'Data Heavy'!$BP$6:$BX$9,J$1,FALSE))))))*100</f>
        <v>34.828060000000001</v>
      </c>
      <c r="K592" s="63">
        <f t="shared" si="119"/>
        <v>4.7802799999999976</v>
      </c>
      <c r="L592" s="63">
        <f t="shared" si="120"/>
        <v>4.7802800000000047</v>
      </c>
      <c r="O592" s="63">
        <f>'Data Heavy'!AG334*100</f>
        <v>30.047780000000003</v>
      </c>
      <c r="P592" s="63">
        <f>'Data Heavy'!AH334*100</f>
        <v>2.4386200000000002</v>
      </c>
      <c r="Q592" s="63">
        <f>'Data Heavy'!AI334*100</f>
        <v>25.268079999999998</v>
      </c>
      <c r="R592" s="63">
        <f>'Data Heavy'!AJ334*100</f>
        <v>34.827480000000001</v>
      </c>
      <c r="S592" s="63">
        <f t="shared" si="115"/>
        <v>4.7796999999999983</v>
      </c>
      <c r="T592" s="63">
        <f t="shared" si="116"/>
        <v>4.7797000000000054</v>
      </c>
      <c r="V592" s="70">
        <f t="shared" si="121"/>
        <v>0</v>
      </c>
      <c r="W592" s="70">
        <f t="shared" si="122"/>
        <v>2.6999999999999247E-4</v>
      </c>
      <c r="X592" s="70">
        <f t="shared" si="123"/>
        <v>-5.7999999999935881E-4</v>
      </c>
      <c r="Y592" s="70">
        <f t="shared" si="124"/>
        <v>5.7999999999935881E-4</v>
      </c>
      <c r="Z592" s="70">
        <f t="shared" si="125"/>
        <v>5.7999999999935881E-4</v>
      </c>
      <c r="AA592" s="70">
        <f t="shared" si="126"/>
        <v>5.7999999999935881E-4</v>
      </c>
    </row>
    <row r="593" spans="1:27">
      <c r="A593" s="15" t="str">
        <f t="shared" si="118"/>
        <v>HeavyD_2011-2015_45-64_Males_Blaenau Gwent</v>
      </c>
      <c r="B593" s="15" t="str">
        <f t="shared" si="117"/>
        <v>Blaenau Gwent_45-64_Males</v>
      </c>
      <c r="C593" s="15" t="s">
        <v>16</v>
      </c>
      <c r="D593" s="15" t="s">
        <v>50</v>
      </c>
      <c r="E593" s="15" t="s">
        <v>21</v>
      </c>
      <c r="F593" s="15" t="s">
        <v>40</v>
      </c>
      <c r="G593" s="63">
        <f>IFERROR(VLOOKUP($B593,'Data Heavy'!$A$6:$I$61,G$1,FALSE),IFERROR(VLOOKUP($B593,'Data Heavy'!$O$6:$W$33,G$1,FALSE),IFERROR(VLOOKUP($B593,'Data Heavy'!$AB$6:$AJ$181,G$1,FALSE),IFERROR(VLOOKUP($B593,'Data Heavy'!$AP$6:$AX$93,G$1,FALSE),IFERROR(VLOOKUP($B593,'Data Heavy'!$BC$6:$BK$13,G$1,FALSE),VLOOKUP($B593,'Data Heavy'!$BP$6:$BX$9,G$1,FALSE))))))*100</f>
        <v>18.260639999999999</v>
      </c>
      <c r="H593" s="63">
        <f>IFERROR(VLOOKUP($B593,'Data Heavy'!$A$6:$I$61,H$1,FALSE),IFERROR(VLOOKUP($B593,'Data Heavy'!$O$6:$W$33,H$1,FALSE),IFERROR(VLOOKUP($B593,'Data Heavy'!$AB$6:$AJ$181,H$1,FALSE),IFERROR(VLOOKUP($B593,'Data Heavy'!$AP$6:$AX$93,H$1,FALSE),IFERROR(VLOOKUP($B593,'Data Heavy'!$BC$6:$BK$13,H$1,FALSE),VLOOKUP($B593,'Data Heavy'!$BP$6:$BX$9,H$1,FALSE))))))*100</f>
        <v>1.7950000000000002</v>
      </c>
      <c r="I593" s="63">
        <f>IFERROR(VLOOKUP($B593,'Data Heavy'!$A$6:$I$61,I$1,FALSE),IFERROR(VLOOKUP($B593,'Data Heavy'!$O$6:$W$33,I$1,FALSE),IFERROR(VLOOKUP($B593,'Data Heavy'!$AB$6:$AJ$181,I$1,FALSE),IFERROR(VLOOKUP($B593,'Data Heavy'!$AP$6:$AX$93,I$1,FALSE),IFERROR(VLOOKUP($B593,'Data Heavy'!$BC$6:$BK$13,I$1,FALSE),VLOOKUP($B593,'Data Heavy'!$BP$6:$BX$9,I$1,FALSE))))))*100</f>
        <v>14.7424</v>
      </c>
      <c r="J593" s="63">
        <f>IFERROR(VLOOKUP($B593,'Data Heavy'!$A$6:$I$61,J$1,FALSE),IFERROR(VLOOKUP($B593,'Data Heavy'!$O$6:$W$33,J$1,FALSE),IFERROR(VLOOKUP($B593,'Data Heavy'!$AB$6:$AJ$181,J$1,FALSE),IFERROR(VLOOKUP($B593,'Data Heavy'!$AP$6:$AX$93,J$1,FALSE),IFERROR(VLOOKUP($B593,'Data Heavy'!$BC$6:$BK$13,J$1,FALSE),VLOOKUP($B593,'Data Heavy'!$BP$6:$BX$9,J$1,FALSE))))))*100</f>
        <v>21.778880000000001</v>
      </c>
      <c r="K593" s="63">
        <f t="shared" si="119"/>
        <v>3.5182400000000023</v>
      </c>
      <c r="L593" s="63">
        <f t="shared" si="120"/>
        <v>3.5182399999999987</v>
      </c>
      <c r="O593" s="63">
        <f>'Data Heavy'!AG335*100</f>
        <v>18.260639999999999</v>
      </c>
      <c r="P593" s="63">
        <f>'Data Heavy'!AH335*100</f>
        <v>1.7948</v>
      </c>
      <c r="Q593" s="63">
        <f>'Data Heavy'!AI335*100</f>
        <v>14.742830000000001</v>
      </c>
      <c r="R593" s="63">
        <f>'Data Heavy'!AJ335*100</f>
        <v>21.778449999999999</v>
      </c>
      <c r="S593" s="63">
        <f t="shared" si="115"/>
        <v>3.5178100000000008</v>
      </c>
      <c r="T593" s="63">
        <f t="shared" si="116"/>
        <v>3.5178099999999972</v>
      </c>
      <c r="V593" s="70">
        <f t="shared" si="121"/>
        <v>0</v>
      </c>
      <c r="W593" s="70">
        <f t="shared" si="122"/>
        <v>2.0000000000020002E-4</v>
      </c>
      <c r="X593" s="70">
        <f t="shared" si="123"/>
        <v>-4.3000000000148475E-4</v>
      </c>
      <c r="Y593" s="70">
        <f t="shared" si="124"/>
        <v>4.3000000000148475E-4</v>
      </c>
      <c r="Z593" s="70">
        <f t="shared" si="125"/>
        <v>4.3000000000148475E-4</v>
      </c>
      <c r="AA593" s="70">
        <f t="shared" si="126"/>
        <v>4.3000000000148475E-4</v>
      </c>
    </row>
    <row r="594" spans="1:27">
      <c r="A594" s="15" t="str">
        <f t="shared" si="118"/>
        <v>HeavyD_2011-2015_65+_Males_Blaenau Gwent</v>
      </c>
      <c r="B594" s="15" t="str">
        <f t="shared" si="117"/>
        <v>Blaenau Gwent_65+_Males</v>
      </c>
      <c r="C594" s="15" t="s">
        <v>16</v>
      </c>
      <c r="D594" s="15" t="s">
        <v>43</v>
      </c>
      <c r="E594" s="15" t="s">
        <v>21</v>
      </c>
      <c r="F594" s="15" t="s">
        <v>40</v>
      </c>
      <c r="G594" s="63">
        <f>IFERROR(VLOOKUP($B594,'Data Heavy'!$A$6:$I$61,G$1,FALSE),IFERROR(VLOOKUP($B594,'Data Heavy'!$O$6:$W$33,G$1,FALSE),IFERROR(VLOOKUP($B594,'Data Heavy'!$AB$6:$AJ$181,G$1,FALSE),IFERROR(VLOOKUP($B594,'Data Heavy'!$AP$6:$AX$93,G$1,FALSE),IFERROR(VLOOKUP($B594,'Data Heavy'!$BC$6:$BK$13,G$1,FALSE),VLOOKUP($B594,'Data Heavy'!$BP$6:$BX$9,G$1,FALSE))))))*100</f>
        <v>6.2930100000000007</v>
      </c>
      <c r="H594" s="63">
        <f>IFERROR(VLOOKUP($B594,'Data Heavy'!$A$6:$I$61,H$1,FALSE),IFERROR(VLOOKUP($B594,'Data Heavy'!$O$6:$W$33,H$1,FALSE),IFERROR(VLOOKUP($B594,'Data Heavy'!$AB$6:$AJ$181,H$1,FALSE),IFERROR(VLOOKUP($B594,'Data Heavy'!$AP$6:$AX$93,H$1,FALSE),IFERROR(VLOOKUP($B594,'Data Heavy'!$BC$6:$BK$13,H$1,FALSE),VLOOKUP($B594,'Data Heavy'!$BP$6:$BX$9,H$1,FALSE))))))*100</f>
        <v>1.3035400000000001</v>
      </c>
      <c r="I594" s="63">
        <f>IFERROR(VLOOKUP($B594,'Data Heavy'!$A$6:$I$61,I$1,FALSE),IFERROR(VLOOKUP($B594,'Data Heavy'!$O$6:$W$33,I$1,FALSE),IFERROR(VLOOKUP($B594,'Data Heavy'!$AB$6:$AJ$181,I$1,FALSE),IFERROR(VLOOKUP($B594,'Data Heavy'!$AP$6:$AX$93,I$1,FALSE),IFERROR(VLOOKUP($B594,'Data Heavy'!$BC$6:$BK$13,I$1,FALSE),VLOOKUP($B594,'Data Heavy'!$BP$6:$BX$9,I$1,FALSE))))))*100</f>
        <v>3.7380400000000003</v>
      </c>
      <c r="J594" s="63">
        <f>IFERROR(VLOOKUP($B594,'Data Heavy'!$A$6:$I$61,J$1,FALSE),IFERROR(VLOOKUP($B594,'Data Heavy'!$O$6:$W$33,J$1,FALSE),IFERROR(VLOOKUP($B594,'Data Heavy'!$AB$6:$AJ$181,J$1,FALSE),IFERROR(VLOOKUP($B594,'Data Heavy'!$AP$6:$AX$93,J$1,FALSE),IFERROR(VLOOKUP($B594,'Data Heavy'!$BC$6:$BK$13,J$1,FALSE),VLOOKUP($B594,'Data Heavy'!$BP$6:$BX$9,J$1,FALSE))))))*100</f>
        <v>8.8479799999999997</v>
      </c>
      <c r="K594" s="63">
        <f t="shared" si="119"/>
        <v>2.5549699999999991</v>
      </c>
      <c r="L594" s="63">
        <f t="shared" si="120"/>
        <v>2.5549700000000004</v>
      </c>
      <c r="O594" s="63">
        <f>'Data Heavy'!AG336*100</f>
        <v>6.2930100000000007</v>
      </c>
      <c r="P594" s="63">
        <f>'Data Heavy'!AH336*100</f>
        <v>1.3034000000000001</v>
      </c>
      <c r="Q594" s="63">
        <f>'Data Heavy'!AI336*100</f>
        <v>3.7383500000000001</v>
      </c>
      <c r="R594" s="63">
        <f>'Data Heavy'!AJ336*100</f>
        <v>8.8476700000000008</v>
      </c>
      <c r="S594" s="63">
        <f t="shared" si="115"/>
        <v>2.5546600000000002</v>
      </c>
      <c r="T594" s="63">
        <f t="shared" si="116"/>
        <v>2.5546600000000006</v>
      </c>
      <c r="V594" s="70">
        <f t="shared" si="121"/>
        <v>0</v>
      </c>
      <c r="W594" s="70">
        <f t="shared" si="122"/>
        <v>1.4000000000002899E-4</v>
      </c>
      <c r="X594" s="70">
        <f t="shared" si="123"/>
        <v>-3.0999999999981043E-4</v>
      </c>
      <c r="Y594" s="70">
        <f t="shared" si="124"/>
        <v>3.0999999999892225E-4</v>
      </c>
      <c r="Z594" s="70">
        <f t="shared" si="125"/>
        <v>3.0999999999892225E-4</v>
      </c>
      <c r="AA594" s="70">
        <f t="shared" si="126"/>
        <v>3.0999999999981043E-4</v>
      </c>
    </row>
    <row r="595" spans="1:27">
      <c r="A595" s="15" t="str">
        <f t="shared" si="118"/>
        <v>HeavyD_2011-2015_16-24_Females_Blaenau Gwent</v>
      </c>
      <c r="B595" s="15" t="str">
        <f t="shared" si="117"/>
        <v>Blaenau Gwent_16-24_Females</v>
      </c>
      <c r="C595" s="15" t="s">
        <v>16</v>
      </c>
      <c r="D595" s="15" t="s">
        <v>48</v>
      </c>
      <c r="E595" s="15" t="s">
        <v>120</v>
      </c>
      <c r="F595" s="15" t="s">
        <v>40</v>
      </c>
      <c r="G595" s="63">
        <f>IFERROR(VLOOKUP($B595,'Data Heavy'!$A$6:$I$61,G$1,FALSE),IFERROR(VLOOKUP($B595,'Data Heavy'!$O$6:$W$33,G$1,FALSE),IFERROR(VLOOKUP($B595,'Data Heavy'!$AB$6:$AJ$181,G$1,FALSE),IFERROR(VLOOKUP($B595,'Data Heavy'!$AP$6:$AX$93,G$1,FALSE),IFERROR(VLOOKUP($B595,'Data Heavy'!$BC$6:$BK$13,G$1,FALSE),VLOOKUP($B595,'Data Heavy'!$BP$6:$BX$9,G$1,FALSE))))))*100</f>
        <v>25.031199999999998</v>
      </c>
      <c r="H595" s="63">
        <f>IFERROR(VLOOKUP($B595,'Data Heavy'!$A$6:$I$61,H$1,FALSE),IFERROR(VLOOKUP($B595,'Data Heavy'!$O$6:$W$33,H$1,FALSE),IFERROR(VLOOKUP($B595,'Data Heavy'!$AB$6:$AJ$181,H$1,FALSE),IFERROR(VLOOKUP($B595,'Data Heavy'!$AP$6:$AX$93,H$1,FALSE),IFERROR(VLOOKUP($B595,'Data Heavy'!$BC$6:$BK$13,H$1,FALSE),VLOOKUP($B595,'Data Heavy'!$BP$6:$BX$9,H$1,FALSE))))))*100</f>
        <v>3.3305300000000004</v>
      </c>
      <c r="I595" s="63">
        <f>IFERROR(VLOOKUP($B595,'Data Heavy'!$A$6:$I$61,I$1,FALSE),IFERROR(VLOOKUP($B595,'Data Heavy'!$O$6:$W$33,I$1,FALSE),IFERROR(VLOOKUP($B595,'Data Heavy'!$AB$6:$AJ$181,I$1,FALSE),IFERROR(VLOOKUP($B595,'Data Heavy'!$AP$6:$AX$93,I$1,FALSE),IFERROR(VLOOKUP($B595,'Data Heavy'!$BC$6:$BK$13,I$1,FALSE),VLOOKUP($B595,'Data Heavy'!$BP$6:$BX$9,I$1,FALSE))))))*100</f>
        <v>18.50329</v>
      </c>
      <c r="J595" s="63">
        <f>IFERROR(VLOOKUP($B595,'Data Heavy'!$A$6:$I$61,J$1,FALSE),IFERROR(VLOOKUP($B595,'Data Heavy'!$O$6:$W$33,J$1,FALSE),IFERROR(VLOOKUP($B595,'Data Heavy'!$AB$6:$AJ$181,J$1,FALSE),IFERROR(VLOOKUP($B595,'Data Heavy'!$AP$6:$AX$93,J$1,FALSE),IFERROR(VLOOKUP($B595,'Data Heavy'!$BC$6:$BK$13,J$1,FALSE),VLOOKUP($B595,'Data Heavy'!$BP$6:$BX$9,J$1,FALSE))))))*100</f>
        <v>31.559100000000001</v>
      </c>
      <c r="K595" s="63">
        <f t="shared" si="119"/>
        <v>6.5279000000000025</v>
      </c>
      <c r="L595" s="63">
        <f t="shared" si="120"/>
        <v>6.5279099999999985</v>
      </c>
      <c r="O595" s="63">
        <f>'Data Heavy'!AG337*100</f>
        <v>25.031199999999998</v>
      </c>
      <c r="P595" s="63">
        <f>'Data Heavy'!AH337*100</f>
        <v>3.3301600000000002</v>
      </c>
      <c r="Q595" s="63">
        <f>'Data Heavy'!AI337*100</f>
        <v>18.504090000000001</v>
      </c>
      <c r="R595" s="63">
        <f>'Data Heavy'!AJ337*100</f>
        <v>31.558309999999999</v>
      </c>
      <c r="S595" s="63">
        <f t="shared" si="115"/>
        <v>6.5271100000000004</v>
      </c>
      <c r="T595" s="63">
        <f t="shared" si="116"/>
        <v>6.5271099999999969</v>
      </c>
      <c r="V595" s="70">
        <f t="shared" si="121"/>
        <v>0</v>
      </c>
      <c r="W595" s="70">
        <f t="shared" si="122"/>
        <v>3.700000000002035E-4</v>
      </c>
      <c r="X595" s="70">
        <f t="shared" si="123"/>
        <v>-8.0000000000168825E-4</v>
      </c>
      <c r="Y595" s="70">
        <f t="shared" si="124"/>
        <v>7.9000000000206683E-4</v>
      </c>
      <c r="Z595" s="70">
        <f t="shared" si="125"/>
        <v>7.9000000000206683E-4</v>
      </c>
      <c r="AA595" s="70">
        <f t="shared" si="126"/>
        <v>8.0000000000168825E-4</v>
      </c>
    </row>
    <row r="596" spans="1:27">
      <c r="A596" s="15" t="str">
        <f t="shared" si="118"/>
        <v>HeavyD_2011-2015_25-44_Females_Blaenau Gwent</v>
      </c>
      <c r="B596" s="15" t="str">
        <f t="shared" si="117"/>
        <v>Blaenau Gwent_25-44_Females</v>
      </c>
      <c r="C596" s="15" t="s">
        <v>16</v>
      </c>
      <c r="D596" s="15" t="s">
        <v>49</v>
      </c>
      <c r="E596" s="15" t="s">
        <v>120</v>
      </c>
      <c r="F596" s="15" t="s">
        <v>40</v>
      </c>
      <c r="G596" s="63">
        <f>IFERROR(VLOOKUP($B596,'Data Heavy'!$A$6:$I$61,G$1,FALSE),IFERROR(VLOOKUP($B596,'Data Heavy'!$O$6:$W$33,G$1,FALSE),IFERROR(VLOOKUP($B596,'Data Heavy'!$AB$6:$AJ$181,G$1,FALSE),IFERROR(VLOOKUP($B596,'Data Heavy'!$AP$6:$AX$93,G$1,FALSE),IFERROR(VLOOKUP($B596,'Data Heavy'!$BC$6:$BK$13,G$1,FALSE),VLOOKUP($B596,'Data Heavy'!$BP$6:$BX$9,G$1,FALSE))))))*100</f>
        <v>21.685919999999999</v>
      </c>
      <c r="H596" s="63">
        <f>IFERROR(VLOOKUP($B596,'Data Heavy'!$A$6:$I$61,H$1,FALSE),IFERROR(VLOOKUP($B596,'Data Heavy'!$O$6:$W$33,H$1,FALSE),IFERROR(VLOOKUP($B596,'Data Heavy'!$AB$6:$AJ$181,H$1,FALSE),IFERROR(VLOOKUP($B596,'Data Heavy'!$AP$6:$AX$93,H$1,FALSE),IFERROR(VLOOKUP($B596,'Data Heavy'!$BC$6:$BK$13,H$1,FALSE),VLOOKUP($B596,'Data Heavy'!$BP$6:$BX$9,H$1,FALSE))))))*100</f>
        <v>1.9632699999999998</v>
      </c>
      <c r="I596" s="63">
        <f>IFERROR(VLOOKUP($B596,'Data Heavy'!$A$6:$I$61,I$1,FALSE),IFERROR(VLOOKUP($B596,'Data Heavy'!$O$6:$W$33,I$1,FALSE),IFERROR(VLOOKUP($B596,'Data Heavy'!$AB$6:$AJ$181,I$1,FALSE),IFERROR(VLOOKUP($B596,'Data Heavy'!$AP$6:$AX$93,I$1,FALSE),IFERROR(VLOOKUP($B596,'Data Heavy'!$BC$6:$BK$13,I$1,FALSE),VLOOKUP($B596,'Data Heavy'!$BP$6:$BX$9,I$1,FALSE))))))*100</f>
        <v>17.837859999999999</v>
      </c>
      <c r="J596" s="63">
        <f>IFERROR(VLOOKUP($B596,'Data Heavy'!$A$6:$I$61,J$1,FALSE),IFERROR(VLOOKUP($B596,'Data Heavy'!$O$6:$W$33,J$1,FALSE),IFERROR(VLOOKUP($B596,'Data Heavy'!$AB$6:$AJ$181,J$1,FALSE),IFERROR(VLOOKUP($B596,'Data Heavy'!$AP$6:$AX$93,J$1,FALSE),IFERROR(VLOOKUP($B596,'Data Heavy'!$BC$6:$BK$13,J$1,FALSE),VLOOKUP($B596,'Data Heavy'!$BP$6:$BX$9,J$1,FALSE))))))*100</f>
        <v>25.53397</v>
      </c>
      <c r="K596" s="63">
        <f t="shared" si="119"/>
        <v>3.8480500000000006</v>
      </c>
      <c r="L596" s="63">
        <f t="shared" si="120"/>
        <v>3.8480600000000003</v>
      </c>
      <c r="O596" s="63">
        <f>'Data Heavy'!AG338*100</f>
        <v>21.685919999999999</v>
      </c>
      <c r="P596" s="63">
        <f>'Data Heavy'!AH338*100</f>
        <v>1.9630600000000002</v>
      </c>
      <c r="Q596" s="63">
        <f>'Data Heavy'!AI338*100</f>
        <v>17.838329999999999</v>
      </c>
      <c r="R596" s="63">
        <f>'Data Heavy'!AJ338*100</f>
        <v>25.53351</v>
      </c>
      <c r="S596" s="63">
        <f t="shared" si="115"/>
        <v>3.8475900000000003</v>
      </c>
      <c r="T596" s="63">
        <f t="shared" si="116"/>
        <v>3.8475900000000003</v>
      </c>
      <c r="V596" s="70">
        <f t="shared" si="121"/>
        <v>0</v>
      </c>
      <c r="W596" s="70">
        <f t="shared" si="122"/>
        <v>2.099999999995994E-4</v>
      </c>
      <c r="X596" s="70">
        <f t="shared" si="123"/>
        <v>-4.6999999999997044E-4</v>
      </c>
      <c r="Y596" s="70">
        <f t="shared" si="124"/>
        <v>4.6000000000034902E-4</v>
      </c>
      <c r="Z596" s="70">
        <f t="shared" si="125"/>
        <v>4.6000000000034902E-4</v>
      </c>
      <c r="AA596" s="70">
        <f t="shared" si="126"/>
        <v>4.6999999999997044E-4</v>
      </c>
    </row>
    <row r="597" spans="1:27">
      <c r="A597" s="15" t="str">
        <f t="shared" si="118"/>
        <v>HeavyD_2011-2015_45-64_Females_Blaenau Gwent</v>
      </c>
      <c r="B597" s="15" t="str">
        <f t="shared" si="117"/>
        <v>Blaenau Gwent_45-64_Females</v>
      </c>
      <c r="C597" s="15" t="s">
        <v>16</v>
      </c>
      <c r="D597" s="15" t="s">
        <v>50</v>
      </c>
      <c r="E597" s="15" t="s">
        <v>120</v>
      </c>
      <c r="F597" s="15" t="s">
        <v>40</v>
      </c>
      <c r="G597" s="63">
        <f>IFERROR(VLOOKUP($B597,'Data Heavy'!$A$6:$I$61,G$1,FALSE),IFERROR(VLOOKUP($B597,'Data Heavy'!$O$6:$W$33,G$1,FALSE),IFERROR(VLOOKUP($B597,'Data Heavy'!$AB$6:$AJ$181,G$1,FALSE),IFERROR(VLOOKUP($B597,'Data Heavy'!$AP$6:$AX$93,G$1,FALSE),IFERROR(VLOOKUP($B597,'Data Heavy'!$BC$6:$BK$13,G$1,FALSE),VLOOKUP($B597,'Data Heavy'!$BP$6:$BX$9,G$1,FALSE))))))*100</f>
        <v>9.9998000000000005</v>
      </c>
      <c r="H597" s="63">
        <f>IFERROR(VLOOKUP($B597,'Data Heavy'!$A$6:$I$61,H$1,FALSE),IFERROR(VLOOKUP($B597,'Data Heavy'!$O$6:$W$33,H$1,FALSE),IFERROR(VLOOKUP($B597,'Data Heavy'!$AB$6:$AJ$181,H$1,FALSE),IFERROR(VLOOKUP($B597,'Data Heavy'!$AP$6:$AX$93,H$1,FALSE),IFERROR(VLOOKUP($B597,'Data Heavy'!$BC$6:$BK$13,H$1,FALSE),VLOOKUP($B597,'Data Heavy'!$BP$6:$BX$9,H$1,FALSE))))))*100</f>
        <v>1.27644</v>
      </c>
      <c r="I597" s="63">
        <f>IFERROR(VLOOKUP($B597,'Data Heavy'!$A$6:$I$61,I$1,FALSE),IFERROR(VLOOKUP($B597,'Data Heavy'!$O$6:$W$33,I$1,FALSE),IFERROR(VLOOKUP($B597,'Data Heavy'!$AB$6:$AJ$181,I$1,FALSE),IFERROR(VLOOKUP($B597,'Data Heavy'!$AP$6:$AX$93,I$1,FALSE),IFERROR(VLOOKUP($B597,'Data Heavy'!$BC$6:$BK$13,I$1,FALSE),VLOOKUP($B597,'Data Heavy'!$BP$6:$BX$9,I$1,FALSE))))))*100</f>
        <v>7.4979500000000003</v>
      </c>
      <c r="J597" s="63">
        <f>IFERROR(VLOOKUP($B597,'Data Heavy'!$A$6:$I$61,J$1,FALSE),IFERROR(VLOOKUP($B597,'Data Heavy'!$O$6:$W$33,J$1,FALSE),IFERROR(VLOOKUP($B597,'Data Heavy'!$AB$6:$AJ$181,J$1,FALSE),IFERROR(VLOOKUP($B597,'Data Heavy'!$AP$6:$AX$93,J$1,FALSE),IFERROR(VLOOKUP($B597,'Data Heavy'!$BC$6:$BK$13,J$1,FALSE),VLOOKUP($B597,'Data Heavy'!$BP$6:$BX$9,J$1,FALSE))))))*100</f>
        <v>12.50165</v>
      </c>
      <c r="K597" s="63">
        <f t="shared" si="119"/>
        <v>2.5018499999999992</v>
      </c>
      <c r="L597" s="63">
        <f t="shared" si="120"/>
        <v>2.5018500000000001</v>
      </c>
      <c r="O597" s="63">
        <f>'Data Heavy'!AG339*100</f>
        <v>9.9998000000000005</v>
      </c>
      <c r="P597" s="63">
        <f>'Data Heavy'!AH339*100</f>
        <v>1.2763</v>
      </c>
      <c r="Q597" s="63">
        <f>'Data Heavy'!AI339*100</f>
        <v>7.4982599999999993</v>
      </c>
      <c r="R597" s="63">
        <f>'Data Heavy'!AJ339*100</f>
        <v>12.50135</v>
      </c>
      <c r="S597" s="63">
        <f t="shared" si="115"/>
        <v>2.5015499999999999</v>
      </c>
      <c r="T597" s="63">
        <f t="shared" si="116"/>
        <v>2.5015400000000012</v>
      </c>
      <c r="V597" s="70">
        <f t="shared" si="121"/>
        <v>0</v>
      </c>
      <c r="W597" s="70">
        <f t="shared" si="122"/>
        <v>1.4000000000002899E-4</v>
      </c>
      <c r="X597" s="70">
        <f t="shared" si="123"/>
        <v>-3.0999999999892225E-4</v>
      </c>
      <c r="Y597" s="70">
        <f t="shared" si="124"/>
        <v>2.9999999999930083E-4</v>
      </c>
      <c r="Z597" s="70">
        <f t="shared" si="125"/>
        <v>2.9999999999930083E-4</v>
      </c>
      <c r="AA597" s="70">
        <f t="shared" si="126"/>
        <v>3.0999999999892225E-4</v>
      </c>
    </row>
    <row r="598" spans="1:27">
      <c r="A598" s="15" t="str">
        <f t="shared" si="118"/>
        <v>HeavyD_2011-2015_65+_Females_Blaenau Gwent</v>
      </c>
      <c r="B598" s="15" t="str">
        <f t="shared" si="117"/>
        <v>Blaenau Gwent_65+_Females</v>
      </c>
      <c r="C598" s="15" t="s">
        <v>16</v>
      </c>
      <c r="D598" s="15" t="s">
        <v>43</v>
      </c>
      <c r="E598" s="15" t="s">
        <v>120</v>
      </c>
      <c r="F598" s="15" t="s">
        <v>40</v>
      </c>
      <c r="G598" s="63">
        <f>IFERROR(VLOOKUP($B598,'Data Heavy'!$A$6:$I$61,G$1,FALSE),IFERROR(VLOOKUP($B598,'Data Heavy'!$O$6:$W$33,G$1,FALSE),IFERROR(VLOOKUP($B598,'Data Heavy'!$AB$6:$AJ$181,G$1,FALSE),IFERROR(VLOOKUP($B598,'Data Heavy'!$AP$6:$AX$93,G$1,FALSE),IFERROR(VLOOKUP($B598,'Data Heavy'!$BC$6:$BK$13,G$1,FALSE),VLOOKUP($B598,'Data Heavy'!$BP$6:$BX$9,G$1,FALSE))))))*100</f>
        <v>0.69016</v>
      </c>
      <c r="H598" s="63">
        <f>IFERROR(VLOOKUP($B598,'Data Heavy'!$A$6:$I$61,H$1,FALSE),IFERROR(VLOOKUP($B598,'Data Heavy'!$O$6:$W$33,H$1,FALSE),IFERROR(VLOOKUP($B598,'Data Heavy'!$AB$6:$AJ$181,H$1,FALSE),IFERROR(VLOOKUP($B598,'Data Heavy'!$AP$6:$AX$93,H$1,FALSE),IFERROR(VLOOKUP($B598,'Data Heavy'!$BC$6:$BK$13,H$1,FALSE),VLOOKUP($B598,'Data Heavy'!$BP$6:$BX$9,H$1,FALSE))))))*100</f>
        <v>0.39798000000000006</v>
      </c>
      <c r="I598" s="63">
        <f>IFERROR(VLOOKUP($B598,'Data Heavy'!$A$6:$I$61,I$1,FALSE),IFERROR(VLOOKUP($B598,'Data Heavy'!$O$6:$W$33,I$1,FALSE),IFERROR(VLOOKUP($B598,'Data Heavy'!$AB$6:$AJ$181,I$1,FALSE),IFERROR(VLOOKUP($B598,'Data Heavy'!$AP$6:$AX$93,I$1,FALSE),IFERROR(VLOOKUP($B598,'Data Heavy'!$BC$6:$BK$13,I$1,FALSE),VLOOKUP($B598,'Data Heavy'!$BP$6:$BX$9,I$1,FALSE))))))*100</f>
        <v>-8.9899999999999994E-2</v>
      </c>
      <c r="J598" s="63">
        <f>IFERROR(VLOOKUP($B598,'Data Heavy'!$A$6:$I$61,J$1,FALSE),IFERROR(VLOOKUP($B598,'Data Heavy'!$O$6:$W$33,J$1,FALSE),IFERROR(VLOOKUP($B598,'Data Heavy'!$AB$6:$AJ$181,J$1,FALSE),IFERROR(VLOOKUP($B598,'Data Heavy'!$AP$6:$AX$93,J$1,FALSE),IFERROR(VLOOKUP($B598,'Data Heavy'!$BC$6:$BK$13,J$1,FALSE),VLOOKUP($B598,'Data Heavy'!$BP$6:$BX$9,J$1,FALSE))))))*100</f>
        <v>1.47021</v>
      </c>
      <c r="K598" s="63">
        <f t="shared" si="119"/>
        <v>0.78005000000000002</v>
      </c>
      <c r="L598" s="63">
        <f t="shared" si="120"/>
        <v>0.78005999999999998</v>
      </c>
      <c r="O598" s="63">
        <f>'Data Heavy'!AG340*100</f>
        <v>0.69016</v>
      </c>
      <c r="P598" s="63">
        <f>'Data Heavy'!AH340*100</f>
        <v>0.39794000000000002</v>
      </c>
      <c r="Q598" s="63">
        <f>'Data Heavy'!AI340*100</f>
        <v>-8.9800000000000005E-2</v>
      </c>
      <c r="R598" s="63">
        <f>'Data Heavy'!AJ340*100</f>
        <v>1.47011</v>
      </c>
      <c r="S598" s="63">
        <f t="shared" si="115"/>
        <v>0.77995000000000003</v>
      </c>
      <c r="T598" s="63">
        <f t="shared" si="116"/>
        <v>0.77995999999999999</v>
      </c>
      <c r="V598" s="70">
        <f t="shared" si="121"/>
        <v>0</v>
      </c>
      <c r="W598" s="70">
        <f t="shared" si="122"/>
        <v>4.0000000000040004E-5</v>
      </c>
      <c r="X598" s="70">
        <f t="shared" si="123"/>
        <v>-9.9999999999988987E-5</v>
      </c>
      <c r="Y598" s="70">
        <f t="shared" si="124"/>
        <v>9.9999999999988987E-5</v>
      </c>
      <c r="Z598" s="70">
        <f t="shared" si="125"/>
        <v>9.9999999999988987E-5</v>
      </c>
      <c r="AA598" s="70">
        <f t="shared" si="126"/>
        <v>9.9999999999988987E-5</v>
      </c>
    </row>
    <row r="599" spans="1:27">
      <c r="A599" s="15" t="str">
        <f t="shared" si="118"/>
        <v>HeavyD_2011-2015_16-24_Males_Torfaen</v>
      </c>
      <c r="B599" s="15" t="str">
        <f t="shared" si="117"/>
        <v>Torfaen_16-24_Males</v>
      </c>
      <c r="C599" s="15" t="s">
        <v>17</v>
      </c>
      <c r="D599" s="15" t="s">
        <v>48</v>
      </c>
      <c r="E599" s="15" t="s">
        <v>21</v>
      </c>
      <c r="F599" s="15" t="s">
        <v>40</v>
      </c>
      <c r="G599" s="63">
        <f>IFERROR(VLOOKUP($B599,'Data Heavy'!$A$6:$I$61,G$1,FALSE),IFERROR(VLOOKUP($B599,'Data Heavy'!$O$6:$W$33,G$1,FALSE),IFERROR(VLOOKUP($B599,'Data Heavy'!$AB$6:$AJ$181,G$1,FALSE),IFERROR(VLOOKUP($B599,'Data Heavy'!$AP$6:$AX$93,G$1,FALSE),IFERROR(VLOOKUP($B599,'Data Heavy'!$BC$6:$BK$13,G$1,FALSE),VLOOKUP($B599,'Data Heavy'!$BP$6:$BX$9,G$1,FALSE))))))*100</f>
        <v>16.794819999999998</v>
      </c>
      <c r="H599" s="63">
        <f>IFERROR(VLOOKUP($B599,'Data Heavy'!$A$6:$I$61,H$1,FALSE),IFERROR(VLOOKUP($B599,'Data Heavy'!$O$6:$W$33,H$1,FALSE),IFERROR(VLOOKUP($B599,'Data Heavy'!$AB$6:$AJ$181,H$1,FALSE),IFERROR(VLOOKUP($B599,'Data Heavy'!$AP$6:$AX$93,H$1,FALSE),IFERROR(VLOOKUP($B599,'Data Heavy'!$BC$6:$BK$13,H$1,FALSE),VLOOKUP($B599,'Data Heavy'!$BP$6:$BX$9,H$1,FALSE))))))*100</f>
        <v>3.3606200000000004</v>
      </c>
      <c r="I599" s="63">
        <f>IFERROR(VLOOKUP($B599,'Data Heavy'!$A$6:$I$61,I$1,FALSE),IFERROR(VLOOKUP($B599,'Data Heavy'!$O$6:$W$33,I$1,FALSE),IFERROR(VLOOKUP($B599,'Data Heavy'!$AB$6:$AJ$181,I$1,FALSE),IFERROR(VLOOKUP($B599,'Data Heavy'!$AP$6:$AX$93,I$1,FALSE),IFERROR(VLOOKUP($B599,'Data Heavy'!$BC$6:$BK$13,I$1,FALSE),VLOOKUP($B599,'Data Heavy'!$BP$6:$BX$9,I$1,FALSE))))))*100</f>
        <v>10.20792</v>
      </c>
      <c r="J599" s="63">
        <f>IFERROR(VLOOKUP($B599,'Data Heavy'!$A$6:$I$61,J$1,FALSE),IFERROR(VLOOKUP($B599,'Data Heavy'!$O$6:$W$33,J$1,FALSE),IFERROR(VLOOKUP($B599,'Data Heavy'!$AB$6:$AJ$181,J$1,FALSE),IFERROR(VLOOKUP($B599,'Data Heavy'!$AP$6:$AX$93,J$1,FALSE),IFERROR(VLOOKUP($B599,'Data Heavy'!$BC$6:$BK$13,J$1,FALSE),VLOOKUP($B599,'Data Heavy'!$BP$6:$BX$9,J$1,FALSE))))))*100</f>
        <v>23.381709999999998</v>
      </c>
      <c r="K599" s="63">
        <f t="shared" si="119"/>
        <v>6.5868900000000004</v>
      </c>
      <c r="L599" s="63">
        <f t="shared" si="120"/>
        <v>6.5868999999999982</v>
      </c>
      <c r="O599" s="63">
        <f>'Data Heavy'!AG341*100</f>
        <v>16.794819999999998</v>
      </c>
      <c r="P599" s="63">
        <f>'Data Heavy'!AH341*100</f>
        <v>3.3602500000000002</v>
      </c>
      <c r="Q599" s="63">
        <f>'Data Heavy'!AI341*100</f>
        <v>10.20872</v>
      </c>
      <c r="R599" s="63">
        <f>'Data Heavy'!AJ341*100</f>
        <v>23.38091</v>
      </c>
      <c r="S599" s="63">
        <f t="shared" si="115"/>
        <v>6.5860900000000022</v>
      </c>
      <c r="T599" s="63">
        <f t="shared" si="116"/>
        <v>6.5860999999999983</v>
      </c>
      <c r="V599" s="70">
        <f t="shared" si="121"/>
        <v>0</v>
      </c>
      <c r="W599" s="70">
        <f t="shared" si="122"/>
        <v>3.700000000002035E-4</v>
      </c>
      <c r="X599" s="70">
        <f t="shared" si="123"/>
        <v>-7.9999999999991189E-4</v>
      </c>
      <c r="Y599" s="70">
        <f t="shared" si="124"/>
        <v>7.9999999999813554E-4</v>
      </c>
      <c r="Z599" s="70">
        <f t="shared" si="125"/>
        <v>7.9999999999813554E-4</v>
      </c>
      <c r="AA599" s="70">
        <f t="shared" si="126"/>
        <v>7.9999999999991189E-4</v>
      </c>
    </row>
    <row r="600" spans="1:27">
      <c r="A600" s="15" t="str">
        <f t="shared" si="118"/>
        <v>HeavyD_2011-2015_25-44_Males_Torfaen</v>
      </c>
      <c r="B600" s="15" t="str">
        <f t="shared" si="117"/>
        <v>Torfaen_25-44_Males</v>
      </c>
      <c r="C600" s="15" t="s">
        <v>17</v>
      </c>
      <c r="D600" s="15" t="s">
        <v>49</v>
      </c>
      <c r="E600" s="15" t="s">
        <v>21</v>
      </c>
      <c r="F600" s="15" t="s">
        <v>40</v>
      </c>
      <c r="G600" s="63">
        <f>IFERROR(VLOOKUP($B600,'Data Heavy'!$A$6:$I$61,G$1,FALSE),IFERROR(VLOOKUP($B600,'Data Heavy'!$O$6:$W$33,G$1,FALSE),IFERROR(VLOOKUP($B600,'Data Heavy'!$AB$6:$AJ$181,G$1,FALSE),IFERROR(VLOOKUP($B600,'Data Heavy'!$AP$6:$AX$93,G$1,FALSE),IFERROR(VLOOKUP($B600,'Data Heavy'!$BC$6:$BK$13,G$1,FALSE),VLOOKUP($B600,'Data Heavy'!$BP$6:$BX$9,G$1,FALSE))))))*100</f>
        <v>26.602880000000003</v>
      </c>
      <c r="H600" s="63">
        <f>IFERROR(VLOOKUP($B600,'Data Heavy'!$A$6:$I$61,H$1,FALSE),IFERROR(VLOOKUP($B600,'Data Heavy'!$O$6:$W$33,H$1,FALSE),IFERROR(VLOOKUP($B600,'Data Heavy'!$AB$6:$AJ$181,H$1,FALSE),IFERROR(VLOOKUP($B600,'Data Heavy'!$AP$6:$AX$93,H$1,FALSE),IFERROR(VLOOKUP($B600,'Data Heavy'!$BC$6:$BK$13,H$1,FALSE),VLOOKUP($B600,'Data Heavy'!$BP$6:$BX$9,H$1,FALSE))))))*100</f>
        <v>2.2849600000000003</v>
      </c>
      <c r="I600" s="63">
        <f>IFERROR(VLOOKUP($B600,'Data Heavy'!$A$6:$I$61,I$1,FALSE),IFERROR(VLOOKUP($B600,'Data Heavy'!$O$6:$W$33,I$1,FALSE),IFERROR(VLOOKUP($B600,'Data Heavy'!$AB$6:$AJ$181,I$1,FALSE),IFERROR(VLOOKUP($B600,'Data Heavy'!$AP$6:$AX$93,I$1,FALSE),IFERROR(VLOOKUP($B600,'Data Heavy'!$BC$6:$BK$13,I$1,FALSE),VLOOKUP($B600,'Data Heavy'!$BP$6:$BX$9,I$1,FALSE))))))*100</f>
        <v>22.124310000000001</v>
      </c>
      <c r="J600" s="63">
        <f>IFERROR(VLOOKUP($B600,'Data Heavy'!$A$6:$I$61,J$1,FALSE),IFERROR(VLOOKUP($B600,'Data Heavy'!$O$6:$W$33,J$1,FALSE),IFERROR(VLOOKUP($B600,'Data Heavy'!$AB$6:$AJ$181,J$1,FALSE),IFERROR(VLOOKUP($B600,'Data Heavy'!$AP$6:$AX$93,J$1,FALSE),IFERROR(VLOOKUP($B600,'Data Heavy'!$BC$6:$BK$13,J$1,FALSE),VLOOKUP($B600,'Data Heavy'!$BP$6:$BX$9,J$1,FALSE))))))*100</f>
        <v>31.08146</v>
      </c>
      <c r="K600" s="63">
        <f t="shared" si="119"/>
        <v>4.4785799999999973</v>
      </c>
      <c r="L600" s="63">
        <f t="shared" si="120"/>
        <v>4.4785700000000013</v>
      </c>
      <c r="O600" s="63">
        <f>'Data Heavy'!AG342*100</f>
        <v>26.602880000000003</v>
      </c>
      <c r="P600" s="63">
        <f>'Data Heavy'!AH342*100</f>
        <v>2.28471</v>
      </c>
      <c r="Q600" s="63">
        <f>'Data Heavy'!AI342*100</f>
        <v>22.124849999999999</v>
      </c>
      <c r="R600" s="63">
        <f>'Data Heavy'!AJ342*100</f>
        <v>31.080909999999999</v>
      </c>
      <c r="S600" s="63">
        <f t="shared" si="115"/>
        <v>4.4780299999999968</v>
      </c>
      <c r="T600" s="63">
        <f t="shared" si="116"/>
        <v>4.478030000000004</v>
      </c>
      <c r="V600" s="70">
        <f t="shared" si="121"/>
        <v>0</v>
      </c>
      <c r="W600" s="70">
        <f t="shared" si="122"/>
        <v>2.5000000000030553E-4</v>
      </c>
      <c r="X600" s="70">
        <f t="shared" si="123"/>
        <v>-5.399999999973204E-4</v>
      </c>
      <c r="Y600" s="70">
        <f t="shared" si="124"/>
        <v>5.5000000000049454E-4</v>
      </c>
      <c r="Z600" s="70">
        <f t="shared" si="125"/>
        <v>5.5000000000049454E-4</v>
      </c>
      <c r="AA600" s="70">
        <f t="shared" si="126"/>
        <v>5.399999999973204E-4</v>
      </c>
    </row>
    <row r="601" spans="1:27">
      <c r="A601" s="15" t="str">
        <f t="shared" si="118"/>
        <v>HeavyD_2011-2015_45-64_Males_Torfaen</v>
      </c>
      <c r="B601" s="15" t="str">
        <f t="shared" si="117"/>
        <v>Torfaen_45-64_Males</v>
      </c>
      <c r="C601" s="15" t="s">
        <v>17</v>
      </c>
      <c r="D601" s="15" t="s">
        <v>50</v>
      </c>
      <c r="E601" s="15" t="s">
        <v>21</v>
      </c>
      <c r="F601" s="15" t="s">
        <v>40</v>
      </c>
      <c r="G601" s="63">
        <f>IFERROR(VLOOKUP($B601,'Data Heavy'!$A$6:$I$61,G$1,FALSE),IFERROR(VLOOKUP($B601,'Data Heavy'!$O$6:$W$33,G$1,FALSE),IFERROR(VLOOKUP($B601,'Data Heavy'!$AB$6:$AJ$181,G$1,FALSE),IFERROR(VLOOKUP($B601,'Data Heavy'!$AP$6:$AX$93,G$1,FALSE),IFERROR(VLOOKUP($B601,'Data Heavy'!$BC$6:$BK$13,G$1,FALSE),VLOOKUP($B601,'Data Heavy'!$BP$6:$BX$9,G$1,FALSE))))))*100</f>
        <v>16.094169999999998</v>
      </c>
      <c r="H601" s="63">
        <f>IFERROR(VLOOKUP($B601,'Data Heavy'!$A$6:$I$61,H$1,FALSE),IFERROR(VLOOKUP($B601,'Data Heavy'!$O$6:$W$33,H$1,FALSE),IFERROR(VLOOKUP($B601,'Data Heavy'!$AB$6:$AJ$181,H$1,FALSE),IFERROR(VLOOKUP($B601,'Data Heavy'!$AP$6:$AX$93,H$1,FALSE),IFERROR(VLOOKUP($B601,'Data Heavy'!$BC$6:$BK$13,H$1,FALSE),VLOOKUP($B601,'Data Heavy'!$BP$6:$BX$9,H$1,FALSE))))))*100</f>
        <v>1.6252800000000001</v>
      </c>
      <c r="I601" s="63">
        <f>IFERROR(VLOOKUP($B601,'Data Heavy'!$A$6:$I$61,I$1,FALSE),IFERROR(VLOOKUP($B601,'Data Heavy'!$O$6:$W$33,I$1,FALSE),IFERROR(VLOOKUP($B601,'Data Heavy'!$AB$6:$AJ$181,I$1,FALSE),IFERROR(VLOOKUP($B601,'Data Heavy'!$AP$6:$AX$93,I$1,FALSE),IFERROR(VLOOKUP($B601,'Data Heavy'!$BC$6:$BK$13,I$1,FALSE),VLOOKUP($B601,'Data Heavy'!$BP$6:$BX$9,I$1,FALSE))))))*100</f>
        <v>12.908580000000001</v>
      </c>
      <c r="J601" s="63">
        <f>IFERROR(VLOOKUP($B601,'Data Heavy'!$A$6:$I$61,J$1,FALSE),IFERROR(VLOOKUP($B601,'Data Heavy'!$O$6:$W$33,J$1,FALSE),IFERROR(VLOOKUP($B601,'Data Heavy'!$AB$6:$AJ$181,J$1,FALSE),IFERROR(VLOOKUP($B601,'Data Heavy'!$AP$6:$AX$93,J$1,FALSE),IFERROR(VLOOKUP($B601,'Data Heavy'!$BC$6:$BK$13,J$1,FALSE),VLOOKUP($B601,'Data Heavy'!$BP$6:$BX$9,J$1,FALSE))))))*100</f>
        <v>19.279760000000003</v>
      </c>
      <c r="K601" s="63">
        <f t="shared" si="119"/>
        <v>3.1855900000000048</v>
      </c>
      <c r="L601" s="63">
        <f t="shared" si="120"/>
        <v>3.1855899999999977</v>
      </c>
      <c r="O601" s="63">
        <f>'Data Heavy'!AG343*100</f>
        <v>16.094169999999998</v>
      </c>
      <c r="P601" s="63">
        <f>'Data Heavy'!AH343*100</f>
        <v>1.6251000000000002</v>
      </c>
      <c r="Q601" s="63">
        <f>'Data Heavy'!AI343*100</f>
        <v>12.90896</v>
      </c>
      <c r="R601" s="63">
        <f>'Data Heavy'!AJ343*100</f>
        <v>19.27937</v>
      </c>
      <c r="S601" s="63">
        <f t="shared" si="115"/>
        <v>3.1852000000000018</v>
      </c>
      <c r="T601" s="63">
        <f t="shared" si="116"/>
        <v>3.1852099999999979</v>
      </c>
      <c r="V601" s="70">
        <f t="shared" si="121"/>
        <v>0</v>
      </c>
      <c r="W601" s="70">
        <f t="shared" si="122"/>
        <v>1.7999999999984695E-4</v>
      </c>
      <c r="X601" s="70">
        <f t="shared" si="123"/>
        <v>-3.7999999999982492E-4</v>
      </c>
      <c r="Y601" s="70">
        <f t="shared" si="124"/>
        <v>3.9000000000299906E-4</v>
      </c>
      <c r="Z601" s="70">
        <f t="shared" si="125"/>
        <v>3.9000000000299906E-4</v>
      </c>
      <c r="AA601" s="70">
        <f t="shared" si="126"/>
        <v>3.7999999999982492E-4</v>
      </c>
    </row>
    <row r="602" spans="1:27">
      <c r="A602" s="15" t="str">
        <f t="shared" si="118"/>
        <v>HeavyD_2011-2015_65+_Males_Torfaen</v>
      </c>
      <c r="B602" s="15" t="str">
        <f t="shared" si="117"/>
        <v>Torfaen_65+_Males</v>
      </c>
      <c r="C602" s="15" t="s">
        <v>17</v>
      </c>
      <c r="D602" s="15" t="s">
        <v>43</v>
      </c>
      <c r="E602" s="15" t="s">
        <v>21</v>
      </c>
      <c r="F602" s="15" t="s">
        <v>40</v>
      </c>
      <c r="G602" s="63">
        <f>IFERROR(VLOOKUP($B602,'Data Heavy'!$A$6:$I$61,G$1,FALSE),IFERROR(VLOOKUP($B602,'Data Heavy'!$O$6:$W$33,G$1,FALSE),IFERROR(VLOOKUP($B602,'Data Heavy'!$AB$6:$AJ$181,G$1,FALSE),IFERROR(VLOOKUP($B602,'Data Heavy'!$AP$6:$AX$93,G$1,FALSE),IFERROR(VLOOKUP($B602,'Data Heavy'!$BC$6:$BK$13,G$1,FALSE),VLOOKUP($B602,'Data Heavy'!$BP$6:$BX$9,G$1,FALSE))))))*100</f>
        <v>6.5274799999999997</v>
      </c>
      <c r="H602" s="63">
        <f>IFERROR(VLOOKUP($B602,'Data Heavy'!$A$6:$I$61,H$1,FALSE),IFERROR(VLOOKUP($B602,'Data Heavy'!$O$6:$W$33,H$1,FALSE),IFERROR(VLOOKUP($B602,'Data Heavy'!$AB$6:$AJ$181,H$1,FALSE),IFERROR(VLOOKUP($B602,'Data Heavy'!$AP$6:$AX$93,H$1,FALSE),IFERROR(VLOOKUP($B602,'Data Heavy'!$BC$6:$BK$13,H$1,FALSE),VLOOKUP($B602,'Data Heavy'!$BP$6:$BX$9,H$1,FALSE))))))*100</f>
        <v>1.3200399999999999</v>
      </c>
      <c r="I602" s="63">
        <f>IFERROR(VLOOKUP($B602,'Data Heavy'!$A$6:$I$61,I$1,FALSE),IFERROR(VLOOKUP($B602,'Data Heavy'!$O$6:$W$33,I$1,FALSE),IFERROR(VLOOKUP($B602,'Data Heavy'!$AB$6:$AJ$181,I$1,FALSE),IFERROR(VLOOKUP($B602,'Data Heavy'!$AP$6:$AX$93,I$1,FALSE),IFERROR(VLOOKUP($B602,'Data Heavy'!$BC$6:$BK$13,I$1,FALSE),VLOOKUP($B602,'Data Heavy'!$BP$6:$BX$9,I$1,FALSE))))))*100</f>
        <v>3.9401800000000002</v>
      </c>
      <c r="J602" s="63">
        <f>IFERROR(VLOOKUP($B602,'Data Heavy'!$A$6:$I$61,J$1,FALSE),IFERROR(VLOOKUP($B602,'Data Heavy'!$O$6:$W$33,J$1,FALSE),IFERROR(VLOOKUP($B602,'Data Heavy'!$AB$6:$AJ$181,J$1,FALSE),IFERROR(VLOOKUP($B602,'Data Heavy'!$AP$6:$AX$93,J$1,FALSE),IFERROR(VLOOKUP($B602,'Data Heavy'!$BC$6:$BK$13,J$1,FALSE),VLOOKUP($B602,'Data Heavy'!$BP$6:$BX$9,J$1,FALSE))))))*100</f>
        <v>9.1147799999999997</v>
      </c>
      <c r="K602" s="63">
        <f t="shared" si="119"/>
        <v>2.5872999999999999</v>
      </c>
      <c r="L602" s="63">
        <f t="shared" si="120"/>
        <v>2.5872999999999995</v>
      </c>
      <c r="O602" s="63">
        <f>'Data Heavy'!AG344*100</f>
        <v>6.5274799999999997</v>
      </c>
      <c r="P602" s="63">
        <f>'Data Heavy'!AH344*100</f>
        <v>1.31989</v>
      </c>
      <c r="Q602" s="63">
        <f>'Data Heavy'!AI344*100</f>
        <v>3.9405000000000001</v>
      </c>
      <c r="R602" s="63">
        <f>'Data Heavy'!AJ344*100</f>
        <v>9.114469999999999</v>
      </c>
      <c r="S602" s="63">
        <f t="shared" si="115"/>
        <v>2.5869899999999992</v>
      </c>
      <c r="T602" s="63">
        <f t="shared" si="116"/>
        <v>2.5869799999999996</v>
      </c>
      <c r="V602" s="70">
        <f t="shared" si="121"/>
        <v>0</v>
      </c>
      <c r="W602" s="70">
        <f t="shared" si="122"/>
        <v>1.4999999999987246E-4</v>
      </c>
      <c r="X602" s="70">
        <f t="shared" si="123"/>
        <v>-3.1999999999987594E-4</v>
      </c>
      <c r="Y602" s="70">
        <f t="shared" si="124"/>
        <v>3.1000000000069861E-4</v>
      </c>
      <c r="Z602" s="70">
        <f t="shared" si="125"/>
        <v>3.1000000000069861E-4</v>
      </c>
      <c r="AA602" s="70">
        <f t="shared" si="126"/>
        <v>3.1999999999987594E-4</v>
      </c>
    </row>
    <row r="603" spans="1:27">
      <c r="A603" s="15" t="str">
        <f t="shared" si="118"/>
        <v>HeavyD_2011-2015_16-24_Females_Torfaen</v>
      </c>
      <c r="B603" s="15" t="str">
        <f t="shared" si="117"/>
        <v>Torfaen_16-24_Females</v>
      </c>
      <c r="C603" s="15" t="s">
        <v>17</v>
      </c>
      <c r="D603" s="15" t="s">
        <v>48</v>
      </c>
      <c r="E603" s="15" t="s">
        <v>120</v>
      </c>
      <c r="F603" s="15" t="s">
        <v>40</v>
      </c>
      <c r="G603" s="63">
        <f>IFERROR(VLOOKUP($B603,'Data Heavy'!$A$6:$I$61,G$1,FALSE),IFERROR(VLOOKUP($B603,'Data Heavy'!$O$6:$W$33,G$1,FALSE),IFERROR(VLOOKUP($B603,'Data Heavy'!$AB$6:$AJ$181,G$1,FALSE),IFERROR(VLOOKUP($B603,'Data Heavy'!$AP$6:$AX$93,G$1,FALSE),IFERROR(VLOOKUP($B603,'Data Heavy'!$BC$6:$BK$13,G$1,FALSE),VLOOKUP($B603,'Data Heavy'!$BP$6:$BX$9,G$1,FALSE))))))*100</f>
        <v>17.23967</v>
      </c>
      <c r="H603" s="63">
        <f>IFERROR(VLOOKUP($B603,'Data Heavy'!$A$6:$I$61,H$1,FALSE),IFERROR(VLOOKUP($B603,'Data Heavy'!$O$6:$W$33,H$1,FALSE),IFERROR(VLOOKUP($B603,'Data Heavy'!$AB$6:$AJ$181,H$1,FALSE),IFERROR(VLOOKUP($B603,'Data Heavy'!$AP$6:$AX$93,H$1,FALSE),IFERROR(VLOOKUP($B603,'Data Heavy'!$BC$6:$BK$13,H$1,FALSE),VLOOKUP($B603,'Data Heavy'!$BP$6:$BX$9,H$1,FALSE))))))*100</f>
        <v>2.7567399999999997</v>
      </c>
      <c r="I603" s="63">
        <f>IFERROR(VLOOKUP($B603,'Data Heavy'!$A$6:$I$61,I$1,FALSE),IFERROR(VLOOKUP($B603,'Data Heavy'!$O$6:$W$33,I$1,FALSE),IFERROR(VLOOKUP($B603,'Data Heavy'!$AB$6:$AJ$181,I$1,FALSE),IFERROR(VLOOKUP($B603,'Data Heavy'!$AP$6:$AX$93,I$1,FALSE),IFERROR(VLOOKUP($B603,'Data Heavy'!$BC$6:$BK$13,I$1,FALSE),VLOOKUP($B603,'Data Heavy'!$BP$6:$BX$9,I$1,FALSE))))))*100</f>
        <v>11.83639</v>
      </c>
      <c r="J603" s="63">
        <f>IFERROR(VLOOKUP($B603,'Data Heavy'!$A$6:$I$61,J$1,FALSE),IFERROR(VLOOKUP($B603,'Data Heavy'!$O$6:$W$33,J$1,FALSE),IFERROR(VLOOKUP($B603,'Data Heavy'!$AB$6:$AJ$181,J$1,FALSE),IFERROR(VLOOKUP($B603,'Data Heavy'!$AP$6:$AX$93,J$1,FALSE),IFERROR(VLOOKUP($B603,'Data Heavy'!$BC$6:$BK$13,J$1,FALSE),VLOOKUP($B603,'Data Heavy'!$BP$6:$BX$9,J$1,FALSE))))))*100</f>
        <v>22.642939999999999</v>
      </c>
      <c r="K603" s="63">
        <f t="shared" si="119"/>
        <v>5.4032699999999991</v>
      </c>
      <c r="L603" s="63">
        <f t="shared" si="120"/>
        <v>5.4032800000000005</v>
      </c>
      <c r="O603" s="63">
        <f>'Data Heavy'!AG345*100</f>
        <v>17.23967</v>
      </c>
      <c r="P603" s="63">
        <f>'Data Heavy'!AH345*100</f>
        <v>2.75644</v>
      </c>
      <c r="Q603" s="63">
        <f>'Data Heavy'!AI345*100</f>
        <v>11.83705</v>
      </c>
      <c r="R603" s="63">
        <f>'Data Heavy'!AJ345*100</f>
        <v>22.64228</v>
      </c>
      <c r="S603" s="63">
        <f t="shared" si="115"/>
        <v>5.4026099999999992</v>
      </c>
      <c r="T603" s="63">
        <f t="shared" si="116"/>
        <v>5.4026200000000006</v>
      </c>
      <c r="V603" s="70">
        <f t="shared" si="121"/>
        <v>0</v>
      </c>
      <c r="W603" s="70">
        <f t="shared" si="122"/>
        <v>2.9999999999974492E-4</v>
      </c>
      <c r="X603" s="70">
        <f t="shared" si="123"/>
        <v>-6.599999999998829E-4</v>
      </c>
      <c r="Y603" s="70">
        <f t="shared" si="124"/>
        <v>6.599999999998829E-4</v>
      </c>
      <c r="Z603" s="70">
        <f t="shared" si="125"/>
        <v>6.599999999998829E-4</v>
      </c>
      <c r="AA603" s="70">
        <f t="shared" si="126"/>
        <v>6.599999999998829E-4</v>
      </c>
    </row>
    <row r="604" spans="1:27">
      <c r="A604" s="15" t="str">
        <f t="shared" si="118"/>
        <v>HeavyD_2011-2015_25-44_Females_Torfaen</v>
      </c>
      <c r="B604" s="15" t="str">
        <f t="shared" si="117"/>
        <v>Torfaen_25-44_Females</v>
      </c>
      <c r="C604" s="15" t="s">
        <v>17</v>
      </c>
      <c r="D604" s="15" t="s">
        <v>49</v>
      </c>
      <c r="E604" s="15" t="s">
        <v>120</v>
      </c>
      <c r="F604" s="15" t="s">
        <v>40</v>
      </c>
      <c r="G604" s="63">
        <f>IFERROR(VLOOKUP($B604,'Data Heavy'!$A$6:$I$61,G$1,FALSE),IFERROR(VLOOKUP($B604,'Data Heavy'!$O$6:$W$33,G$1,FALSE),IFERROR(VLOOKUP($B604,'Data Heavy'!$AB$6:$AJ$181,G$1,FALSE),IFERROR(VLOOKUP($B604,'Data Heavy'!$AP$6:$AX$93,G$1,FALSE),IFERROR(VLOOKUP($B604,'Data Heavy'!$BC$6:$BK$13,G$1,FALSE),VLOOKUP($B604,'Data Heavy'!$BP$6:$BX$9,G$1,FALSE))))))*100</f>
        <v>17.809100000000001</v>
      </c>
      <c r="H604" s="63">
        <f>IFERROR(VLOOKUP($B604,'Data Heavy'!$A$6:$I$61,H$1,FALSE),IFERROR(VLOOKUP($B604,'Data Heavy'!$O$6:$W$33,H$1,FALSE),IFERROR(VLOOKUP($B604,'Data Heavy'!$AB$6:$AJ$181,H$1,FALSE),IFERROR(VLOOKUP($B604,'Data Heavy'!$AP$6:$AX$93,H$1,FALSE),IFERROR(VLOOKUP($B604,'Data Heavy'!$BC$6:$BK$13,H$1,FALSE),VLOOKUP($B604,'Data Heavy'!$BP$6:$BX$9,H$1,FALSE))))))*100</f>
        <v>1.7853699999999999</v>
      </c>
      <c r="I604" s="63">
        <f>IFERROR(VLOOKUP($B604,'Data Heavy'!$A$6:$I$61,I$1,FALSE),IFERROR(VLOOKUP($B604,'Data Heavy'!$O$6:$W$33,I$1,FALSE),IFERROR(VLOOKUP($B604,'Data Heavy'!$AB$6:$AJ$181,I$1,FALSE),IFERROR(VLOOKUP($B604,'Data Heavy'!$AP$6:$AX$93,I$1,FALSE),IFERROR(VLOOKUP($B604,'Data Heavy'!$BC$6:$BK$13,I$1,FALSE),VLOOKUP($B604,'Data Heavy'!$BP$6:$BX$9,I$1,FALSE))))))*100</f>
        <v>14.309740000000001</v>
      </c>
      <c r="J604" s="63">
        <f>IFERROR(VLOOKUP($B604,'Data Heavy'!$A$6:$I$61,J$1,FALSE),IFERROR(VLOOKUP($B604,'Data Heavy'!$O$6:$W$33,J$1,FALSE),IFERROR(VLOOKUP($B604,'Data Heavy'!$AB$6:$AJ$181,J$1,FALSE),IFERROR(VLOOKUP($B604,'Data Heavy'!$AP$6:$AX$93,J$1,FALSE),IFERROR(VLOOKUP($B604,'Data Heavy'!$BC$6:$BK$13,J$1,FALSE),VLOOKUP($B604,'Data Heavy'!$BP$6:$BX$9,J$1,FALSE))))))*100</f>
        <v>21.308450000000001</v>
      </c>
      <c r="K604" s="63">
        <f t="shared" si="119"/>
        <v>3.4993499999999997</v>
      </c>
      <c r="L604" s="63">
        <f t="shared" si="120"/>
        <v>3.4993599999999994</v>
      </c>
      <c r="O604" s="63">
        <f>'Data Heavy'!AG346*100</f>
        <v>17.809100000000001</v>
      </c>
      <c r="P604" s="63">
        <f>'Data Heavy'!AH346*100</f>
        <v>1.7851700000000001</v>
      </c>
      <c r="Q604" s="63">
        <f>'Data Heavy'!AI346*100</f>
        <v>14.310169999999999</v>
      </c>
      <c r="R604" s="63">
        <f>'Data Heavy'!AJ346*100</f>
        <v>21.308029999999999</v>
      </c>
      <c r="S604" s="63">
        <f t="shared" si="115"/>
        <v>3.4989299999999979</v>
      </c>
      <c r="T604" s="63">
        <f t="shared" si="116"/>
        <v>3.4989300000000014</v>
      </c>
      <c r="V604" s="70">
        <f t="shared" si="121"/>
        <v>0</v>
      </c>
      <c r="W604" s="70">
        <f t="shared" si="122"/>
        <v>1.9999999999975593E-4</v>
      </c>
      <c r="X604" s="70">
        <f t="shared" si="123"/>
        <v>-4.2999999999793204E-4</v>
      </c>
      <c r="Y604" s="70">
        <f t="shared" si="124"/>
        <v>4.2000000000186333E-4</v>
      </c>
      <c r="Z604" s="70">
        <f t="shared" si="125"/>
        <v>4.2000000000186333E-4</v>
      </c>
      <c r="AA604" s="70">
        <f t="shared" si="126"/>
        <v>4.2999999999793204E-4</v>
      </c>
    </row>
    <row r="605" spans="1:27">
      <c r="A605" s="15" t="str">
        <f t="shared" si="118"/>
        <v>HeavyD_2011-2015_45-64_Females_Torfaen</v>
      </c>
      <c r="B605" s="15" t="str">
        <f t="shared" si="117"/>
        <v>Torfaen_45-64_Females</v>
      </c>
      <c r="C605" s="15" t="s">
        <v>17</v>
      </c>
      <c r="D605" s="15" t="s">
        <v>50</v>
      </c>
      <c r="E605" s="15" t="s">
        <v>120</v>
      </c>
      <c r="F605" s="15" t="s">
        <v>40</v>
      </c>
      <c r="G605" s="63">
        <f>IFERROR(VLOOKUP($B605,'Data Heavy'!$A$6:$I$61,G$1,FALSE),IFERROR(VLOOKUP($B605,'Data Heavy'!$O$6:$W$33,G$1,FALSE),IFERROR(VLOOKUP($B605,'Data Heavy'!$AB$6:$AJ$181,G$1,FALSE),IFERROR(VLOOKUP($B605,'Data Heavy'!$AP$6:$AX$93,G$1,FALSE),IFERROR(VLOOKUP($B605,'Data Heavy'!$BC$6:$BK$13,G$1,FALSE),VLOOKUP($B605,'Data Heavy'!$BP$6:$BX$9,G$1,FALSE))))))*100</f>
        <v>10.469109999999999</v>
      </c>
      <c r="H605" s="63">
        <f>IFERROR(VLOOKUP($B605,'Data Heavy'!$A$6:$I$61,H$1,FALSE),IFERROR(VLOOKUP($B605,'Data Heavy'!$O$6:$W$33,H$1,FALSE),IFERROR(VLOOKUP($B605,'Data Heavy'!$AB$6:$AJ$181,H$1,FALSE),IFERROR(VLOOKUP($B605,'Data Heavy'!$AP$6:$AX$93,H$1,FALSE),IFERROR(VLOOKUP($B605,'Data Heavy'!$BC$6:$BK$13,H$1,FALSE),VLOOKUP($B605,'Data Heavy'!$BP$6:$BX$9,H$1,FALSE))))))*100</f>
        <v>1.3146599999999999</v>
      </c>
      <c r="I605" s="63">
        <f>IFERROR(VLOOKUP($B605,'Data Heavy'!$A$6:$I$61,I$1,FALSE),IFERROR(VLOOKUP($B605,'Data Heavy'!$O$6:$W$33,I$1,FALSE),IFERROR(VLOOKUP($B605,'Data Heavy'!$AB$6:$AJ$181,I$1,FALSE),IFERROR(VLOOKUP($B605,'Data Heavy'!$AP$6:$AX$93,I$1,FALSE),IFERROR(VLOOKUP($B605,'Data Heavy'!$BC$6:$BK$13,I$1,FALSE),VLOOKUP($B605,'Data Heavy'!$BP$6:$BX$9,I$1,FALSE))))))*100</f>
        <v>7.8923499999999995</v>
      </c>
      <c r="J605" s="63">
        <f>IFERROR(VLOOKUP($B605,'Data Heavy'!$A$6:$I$61,J$1,FALSE),IFERROR(VLOOKUP($B605,'Data Heavy'!$O$6:$W$33,J$1,FALSE),IFERROR(VLOOKUP($B605,'Data Heavy'!$AB$6:$AJ$181,J$1,FALSE),IFERROR(VLOOKUP($B605,'Data Heavy'!$AP$6:$AX$93,J$1,FALSE),IFERROR(VLOOKUP($B605,'Data Heavy'!$BC$6:$BK$13,J$1,FALSE),VLOOKUP($B605,'Data Heavy'!$BP$6:$BX$9,J$1,FALSE))))))*100</f>
        <v>13.045860000000001</v>
      </c>
      <c r="K605" s="63">
        <f t="shared" si="119"/>
        <v>2.5767500000000023</v>
      </c>
      <c r="L605" s="63">
        <f t="shared" si="120"/>
        <v>2.5767599999999993</v>
      </c>
      <c r="O605" s="63">
        <f>'Data Heavy'!AG347*100</f>
        <v>10.469109999999999</v>
      </c>
      <c r="P605" s="63">
        <f>'Data Heavy'!AH347*100</f>
        <v>1.3145100000000001</v>
      </c>
      <c r="Q605" s="63">
        <f>'Data Heavy'!AI347*100</f>
        <v>7.8926600000000002</v>
      </c>
      <c r="R605" s="63">
        <f>'Data Heavy'!AJ347*100</f>
        <v>13.04555</v>
      </c>
      <c r="S605" s="63">
        <f t="shared" si="115"/>
        <v>2.5764400000000016</v>
      </c>
      <c r="T605" s="63">
        <f t="shared" si="116"/>
        <v>2.5764499999999986</v>
      </c>
      <c r="V605" s="70">
        <f t="shared" si="121"/>
        <v>0</v>
      </c>
      <c r="W605" s="70">
        <f t="shared" si="122"/>
        <v>1.4999999999987246E-4</v>
      </c>
      <c r="X605" s="70">
        <f t="shared" si="123"/>
        <v>-3.1000000000069861E-4</v>
      </c>
      <c r="Y605" s="70">
        <f t="shared" si="124"/>
        <v>3.1000000000069861E-4</v>
      </c>
      <c r="Z605" s="70">
        <f t="shared" si="125"/>
        <v>3.1000000000069861E-4</v>
      </c>
      <c r="AA605" s="70">
        <f t="shared" si="126"/>
        <v>3.1000000000069861E-4</v>
      </c>
    </row>
    <row r="606" spans="1:27">
      <c r="A606" s="15" t="str">
        <f t="shared" si="118"/>
        <v>HeavyD_2011-2015_65+_Females_Torfaen</v>
      </c>
      <c r="B606" s="15" t="str">
        <f t="shared" si="117"/>
        <v>Torfaen_65+_Females</v>
      </c>
      <c r="C606" s="15" t="s">
        <v>17</v>
      </c>
      <c r="D606" s="15" t="s">
        <v>43</v>
      </c>
      <c r="E606" s="15" t="s">
        <v>120</v>
      </c>
      <c r="F606" s="15" t="s">
        <v>40</v>
      </c>
      <c r="G606" s="63">
        <f>IFERROR(VLOOKUP($B606,'Data Heavy'!$A$6:$I$61,G$1,FALSE),IFERROR(VLOOKUP($B606,'Data Heavy'!$O$6:$W$33,G$1,FALSE),IFERROR(VLOOKUP($B606,'Data Heavy'!$AB$6:$AJ$181,G$1,FALSE),IFERROR(VLOOKUP($B606,'Data Heavy'!$AP$6:$AX$93,G$1,FALSE),IFERROR(VLOOKUP($B606,'Data Heavy'!$BC$6:$BK$13,G$1,FALSE),VLOOKUP($B606,'Data Heavy'!$BP$6:$BX$9,G$1,FALSE))))))*100</f>
        <v>1.41147</v>
      </c>
      <c r="H606" s="63">
        <f>IFERROR(VLOOKUP($B606,'Data Heavy'!$A$6:$I$61,H$1,FALSE),IFERROR(VLOOKUP($B606,'Data Heavy'!$O$6:$W$33,H$1,FALSE),IFERROR(VLOOKUP($B606,'Data Heavy'!$AB$6:$AJ$181,H$1,FALSE),IFERROR(VLOOKUP($B606,'Data Heavy'!$AP$6:$AX$93,H$1,FALSE),IFERROR(VLOOKUP($B606,'Data Heavy'!$BC$6:$BK$13,H$1,FALSE),VLOOKUP($B606,'Data Heavy'!$BP$6:$BX$9,H$1,FALSE))))))*100</f>
        <v>0.57538</v>
      </c>
      <c r="I606" s="63">
        <f>IFERROR(VLOOKUP($B606,'Data Heavy'!$A$6:$I$61,I$1,FALSE),IFERROR(VLOOKUP($B606,'Data Heavy'!$O$6:$W$33,I$1,FALSE),IFERROR(VLOOKUP($B606,'Data Heavy'!$AB$6:$AJ$181,I$1,FALSE),IFERROR(VLOOKUP($B606,'Data Heavy'!$AP$6:$AX$93,I$1,FALSE),IFERROR(VLOOKUP($B606,'Data Heavy'!$BC$6:$BK$13,I$1,FALSE),VLOOKUP($B606,'Data Heavy'!$BP$6:$BX$9,I$1,FALSE))))))*100</f>
        <v>0.28371000000000002</v>
      </c>
      <c r="J606" s="63">
        <f>IFERROR(VLOOKUP($B606,'Data Heavy'!$A$6:$I$61,J$1,FALSE),IFERROR(VLOOKUP($B606,'Data Heavy'!$O$6:$W$33,J$1,FALSE),IFERROR(VLOOKUP($B606,'Data Heavy'!$AB$6:$AJ$181,J$1,FALSE),IFERROR(VLOOKUP($B606,'Data Heavy'!$AP$6:$AX$93,J$1,FALSE),IFERROR(VLOOKUP($B606,'Data Heavy'!$BC$6:$BK$13,J$1,FALSE),VLOOKUP($B606,'Data Heavy'!$BP$6:$BX$9,J$1,FALSE))))))*100</f>
        <v>2.5392299999999999</v>
      </c>
      <c r="K606" s="63">
        <f t="shared" si="119"/>
        <v>1.1277599999999999</v>
      </c>
      <c r="L606" s="63">
        <f t="shared" si="120"/>
        <v>1.1277599999999999</v>
      </c>
      <c r="O606" s="63">
        <f>'Data Heavy'!AG348*100</f>
        <v>1.41147</v>
      </c>
      <c r="P606" s="63">
        <f>'Data Heavy'!AH348*100</f>
        <v>0.57532000000000005</v>
      </c>
      <c r="Q606" s="63">
        <f>'Data Heavy'!AI348*100</f>
        <v>0.28384999999999999</v>
      </c>
      <c r="R606" s="63">
        <f>'Data Heavy'!AJ348*100</f>
        <v>2.5390900000000003</v>
      </c>
      <c r="S606" s="63">
        <f t="shared" si="115"/>
        <v>1.1276200000000003</v>
      </c>
      <c r="T606" s="63">
        <f t="shared" si="116"/>
        <v>1.1276200000000001</v>
      </c>
      <c r="V606" s="70">
        <f t="shared" si="121"/>
        <v>0</v>
      </c>
      <c r="W606" s="70">
        <f t="shared" si="122"/>
        <v>5.9999999999948983E-5</v>
      </c>
      <c r="X606" s="70">
        <f t="shared" si="123"/>
        <v>-1.3999999999997348E-4</v>
      </c>
      <c r="Y606" s="70">
        <f t="shared" si="124"/>
        <v>1.399999999995849E-4</v>
      </c>
      <c r="Z606" s="70">
        <f t="shared" si="125"/>
        <v>1.399999999995849E-4</v>
      </c>
      <c r="AA606" s="70">
        <f t="shared" si="126"/>
        <v>1.3999999999980695E-4</v>
      </c>
    </row>
    <row r="607" spans="1:27">
      <c r="A607" s="15" t="str">
        <f t="shared" si="118"/>
        <v>HeavyD_2011-2015_16-24_Males_Monmouthshire</v>
      </c>
      <c r="B607" s="15" t="str">
        <f t="shared" si="117"/>
        <v>Monmouthshire_16-24_Males</v>
      </c>
      <c r="C607" s="15" t="s">
        <v>18</v>
      </c>
      <c r="D607" s="15" t="s">
        <v>48</v>
      </c>
      <c r="E607" s="15" t="s">
        <v>21</v>
      </c>
      <c r="F607" s="15" t="s">
        <v>40</v>
      </c>
      <c r="G607" s="63">
        <f>IFERROR(VLOOKUP($B607,'Data Heavy'!$A$6:$I$61,G$1,FALSE),IFERROR(VLOOKUP($B607,'Data Heavy'!$O$6:$W$33,G$1,FALSE),IFERROR(VLOOKUP($B607,'Data Heavy'!$AB$6:$AJ$181,G$1,FALSE),IFERROR(VLOOKUP($B607,'Data Heavy'!$AP$6:$AX$93,G$1,FALSE),IFERROR(VLOOKUP($B607,'Data Heavy'!$BC$6:$BK$13,G$1,FALSE),VLOOKUP($B607,'Data Heavy'!$BP$6:$BX$9,G$1,FALSE))))))*100</f>
        <v>25.67202</v>
      </c>
      <c r="H607" s="63">
        <f>IFERROR(VLOOKUP($B607,'Data Heavy'!$A$6:$I$61,H$1,FALSE),IFERROR(VLOOKUP($B607,'Data Heavy'!$O$6:$W$33,H$1,FALSE),IFERROR(VLOOKUP($B607,'Data Heavy'!$AB$6:$AJ$181,H$1,FALSE),IFERROR(VLOOKUP($B607,'Data Heavy'!$AP$6:$AX$93,H$1,FALSE),IFERROR(VLOOKUP($B607,'Data Heavy'!$BC$6:$BK$13,H$1,FALSE),VLOOKUP($B607,'Data Heavy'!$BP$6:$BX$9,H$1,FALSE))))))*100</f>
        <v>3.9637400000000005</v>
      </c>
      <c r="I607" s="63">
        <f>IFERROR(VLOOKUP($B607,'Data Heavy'!$A$6:$I$61,I$1,FALSE),IFERROR(VLOOKUP($B607,'Data Heavy'!$O$6:$W$33,I$1,FALSE),IFERROR(VLOOKUP($B607,'Data Heavy'!$AB$6:$AJ$181,I$1,FALSE),IFERROR(VLOOKUP($B607,'Data Heavy'!$AP$6:$AX$93,I$1,FALSE),IFERROR(VLOOKUP($B607,'Data Heavy'!$BC$6:$BK$13,I$1,FALSE),VLOOKUP($B607,'Data Heavy'!$BP$6:$BX$9,I$1,FALSE))))))*100</f>
        <v>17.903009999999998</v>
      </c>
      <c r="J607" s="63">
        <f>IFERROR(VLOOKUP($B607,'Data Heavy'!$A$6:$I$61,J$1,FALSE),IFERROR(VLOOKUP($B607,'Data Heavy'!$O$6:$W$33,J$1,FALSE),IFERROR(VLOOKUP($B607,'Data Heavy'!$AB$6:$AJ$181,J$1,FALSE),IFERROR(VLOOKUP($B607,'Data Heavy'!$AP$6:$AX$93,J$1,FALSE),IFERROR(VLOOKUP($B607,'Data Heavy'!$BC$6:$BK$13,J$1,FALSE),VLOOKUP($B607,'Data Heavy'!$BP$6:$BX$9,J$1,FALSE))))))*100</f>
        <v>33.441029999999998</v>
      </c>
      <c r="K607" s="63">
        <f t="shared" si="119"/>
        <v>7.769009999999998</v>
      </c>
      <c r="L607" s="63">
        <f t="shared" si="120"/>
        <v>7.7690100000000015</v>
      </c>
      <c r="O607" s="63">
        <f>'Data Heavy'!AG349*100</f>
        <v>25.67202</v>
      </c>
      <c r="P607" s="63">
        <f>'Data Heavy'!AH349*100</f>
        <v>3.9633099999999999</v>
      </c>
      <c r="Q607" s="63">
        <f>'Data Heavy'!AI349*100</f>
        <v>17.903939999999999</v>
      </c>
      <c r="R607" s="63">
        <f>'Data Heavy'!AJ349*100</f>
        <v>33.440110000000004</v>
      </c>
      <c r="S607" s="63">
        <f t="shared" si="115"/>
        <v>7.7680900000000044</v>
      </c>
      <c r="T607" s="63">
        <f t="shared" si="116"/>
        <v>7.7680800000000012</v>
      </c>
      <c r="V607" s="70">
        <f t="shared" si="121"/>
        <v>0</v>
      </c>
      <c r="W607" s="70">
        <f t="shared" si="122"/>
        <v>4.3000000000059657E-4</v>
      </c>
      <c r="X607" s="70">
        <f t="shared" si="123"/>
        <v>-9.3000000000031946E-4</v>
      </c>
      <c r="Y607" s="70">
        <f t="shared" si="124"/>
        <v>9.1999999999359261E-4</v>
      </c>
      <c r="Z607" s="70">
        <f t="shared" si="125"/>
        <v>9.1999999999359261E-4</v>
      </c>
      <c r="AA607" s="70">
        <f t="shared" si="126"/>
        <v>9.3000000000031946E-4</v>
      </c>
    </row>
    <row r="608" spans="1:27">
      <c r="A608" s="15" t="str">
        <f t="shared" si="118"/>
        <v>HeavyD_2011-2015_25-44_Males_Monmouthshire</v>
      </c>
      <c r="B608" s="15" t="str">
        <f t="shared" si="117"/>
        <v>Monmouthshire_25-44_Males</v>
      </c>
      <c r="C608" s="15" t="s">
        <v>18</v>
      </c>
      <c r="D608" s="15" t="s">
        <v>49</v>
      </c>
      <c r="E608" s="15" t="s">
        <v>21</v>
      </c>
      <c r="F608" s="15" t="s">
        <v>40</v>
      </c>
      <c r="G608" s="63">
        <f>IFERROR(VLOOKUP($B608,'Data Heavy'!$A$6:$I$61,G$1,FALSE),IFERROR(VLOOKUP($B608,'Data Heavy'!$O$6:$W$33,G$1,FALSE),IFERROR(VLOOKUP($B608,'Data Heavy'!$AB$6:$AJ$181,G$1,FALSE),IFERROR(VLOOKUP($B608,'Data Heavy'!$AP$6:$AX$93,G$1,FALSE),IFERROR(VLOOKUP($B608,'Data Heavy'!$BC$6:$BK$13,G$1,FALSE),VLOOKUP($B608,'Data Heavy'!$BP$6:$BX$9,G$1,FALSE))))))*100</f>
        <v>24.883890000000001</v>
      </c>
      <c r="H608" s="63">
        <f>IFERROR(VLOOKUP($B608,'Data Heavy'!$A$6:$I$61,H$1,FALSE),IFERROR(VLOOKUP($B608,'Data Heavy'!$O$6:$W$33,H$1,FALSE),IFERROR(VLOOKUP($B608,'Data Heavy'!$AB$6:$AJ$181,H$1,FALSE),IFERROR(VLOOKUP($B608,'Data Heavy'!$AP$6:$AX$93,H$1,FALSE),IFERROR(VLOOKUP($B608,'Data Heavy'!$BC$6:$BK$13,H$1,FALSE),VLOOKUP($B608,'Data Heavy'!$BP$6:$BX$9,H$1,FALSE))))))*100</f>
        <v>2.5132300000000001</v>
      </c>
      <c r="I608" s="63">
        <f>IFERROR(VLOOKUP($B608,'Data Heavy'!$A$6:$I$61,I$1,FALSE),IFERROR(VLOOKUP($B608,'Data Heavy'!$O$6:$W$33,I$1,FALSE),IFERROR(VLOOKUP($B608,'Data Heavy'!$AB$6:$AJ$181,I$1,FALSE),IFERROR(VLOOKUP($B608,'Data Heavy'!$AP$6:$AX$93,I$1,FALSE),IFERROR(VLOOKUP($B608,'Data Heavy'!$BC$6:$BK$13,I$1,FALSE),VLOOKUP($B608,'Data Heavy'!$BP$6:$BX$9,I$1,FALSE))))))*100</f>
        <v>19.957910000000002</v>
      </c>
      <c r="J608" s="63">
        <f>IFERROR(VLOOKUP($B608,'Data Heavy'!$A$6:$I$61,J$1,FALSE),IFERROR(VLOOKUP($B608,'Data Heavy'!$O$6:$W$33,J$1,FALSE),IFERROR(VLOOKUP($B608,'Data Heavy'!$AB$6:$AJ$181,J$1,FALSE),IFERROR(VLOOKUP($B608,'Data Heavy'!$AP$6:$AX$93,J$1,FALSE),IFERROR(VLOOKUP($B608,'Data Heavy'!$BC$6:$BK$13,J$1,FALSE),VLOOKUP($B608,'Data Heavy'!$BP$6:$BX$9,J$1,FALSE))))))*100</f>
        <v>29.80986</v>
      </c>
      <c r="K608" s="63">
        <f t="shared" si="119"/>
        <v>4.9259699999999995</v>
      </c>
      <c r="L608" s="63">
        <f t="shared" si="120"/>
        <v>4.9259799999999991</v>
      </c>
      <c r="O608" s="63">
        <f>'Data Heavy'!AG350*100</f>
        <v>24.883890000000001</v>
      </c>
      <c r="P608" s="63">
        <f>'Data Heavy'!AH350*100</f>
        <v>2.5129599999999996</v>
      </c>
      <c r="Q608" s="63">
        <f>'Data Heavy'!AI350*100</f>
        <v>19.958490000000001</v>
      </c>
      <c r="R608" s="63">
        <f>'Data Heavy'!AJ350*100</f>
        <v>29.809279999999998</v>
      </c>
      <c r="S608" s="63">
        <f t="shared" si="115"/>
        <v>4.9253899999999966</v>
      </c>
      <c r="T608" s="63">
        <f t="shared" si="116"/>
        <v>4.9253999999999998</v>
      </c>
      <c r="V608" s="70">
        <f t="shared" si="121"/>
        <v>0</v>
      </c>
      <c r="W608" s="70">
        <f t="shared" si="122"/>
        <v>2.7000000000043656E-4</v>
      </c>
      <c r="X608" s="70">
        <f t="shared" si="123"/>
        <v>-5.7999999999935881E-4</v>
      </c>
      <c r="Y608" s="70">
        <f t="shared" si="124"/>
        <v>5.8000000000291152E-4</v>
      </c>
      <c r="Z608" s="70">
        <f t="shared" si="125"/>
        <v>5.8000000000291152E-4</v>
      </c>
      <c r="AA608" s="70">
        <f t="shared" si="126"/>
        <v>5.7999999999935881E-4</v>
      </c>
    </row>
    <row r="609" spans="1:27">
      <c r="A609" s="15" t="str">
        <f t="shared" si="118"/>
        <v>HeavyD_2011-2015_45-64_Males_Monmouthshire</v>
      </c>
      <c r="B609" s="15" t="str">
        <f t="shared" si="117"/>
        <v>Monmouthshire_45-64_Males</v>
      </c>
      <c r="C609" s="15" t="s">
        <v>18</v>
      </c>
      <c r="D609" s="15" t="s">
        <v>50</v>
      </c>
      <c r="E609" s="15" t="s">
        <v>21</v>
      </c>
      <c r="F609" s="15" t="s">
        <v>40</v>
      </c>
      <c r="G609" s="63">
        <f>IFERROR(VLOOKUP($B609,'Data Heavy'!$A$6:$I$61,G$1,FALSE),IFERROR(VLOOKUP($B609,'Data Heavy'!$O$6:$W$33,G$1,FALSE),IFERROR(VLOOKUP($B609,'Data Heavy'!$AB$6:$AJ$181,G$1,FALSE),IFERROR(VLOOKUP($B609,'Data Heavy'!$AP$6:$AX$93,G$1,FALSE),IFERROR(VLOOKUP($B609,'Data Heavy'!$BC$6:$BK$13,G$1,FALSE),VLOOKUP($B609,'Data Heavy'!$BP$6:$BX$9,G$1,FALSE))))))*100</f>
        <v>15.6568</v>
      </c>
      <c r="H609" s="63">
        <f>IFERROR(VLOOKUP($B609,'Data Heavy'!$A$6:$I$61,H$1,FALSE),IFERROR(VLOOKUP($B609,'Data Heavy'!$O$6:$W$33,H$1,FALSE),IFERROR(VLOOKUP($B609,'Data Heavy'!$AB$6:$AJ$181,H$1,FALSE),IFERROR(VLOOKUP($B609,'Data Heavy'!$AP$6:$AX$93,H$1,FALSE),IFERROR(VLOOKUP($B609,'Data Heavy'!$BC$6:$BK$13,H$1,FALSE),VLOOKUP($B609,'Data Heavy'!$BP$6:$BX$9,H$1,FALSE))))))*100</f>
        <v>1.5923</v>
      </c>
      <c r="I609" s="63">
        <f>IFERROR(VLOOKUP($B609,'Data Heavy'!$A$6:$I$61,I$1,FALSE),IFERROR(VLOOKUP($B609,'Data Heavy'!$O$6:$W$33,I$1,FALSE),IFERROR(VLOOKUP($B609,'Data Heavy'!$AB$6:$AJ$181,I$1,FALSE),IFERROR(VLOOKUP($B609,'Data Heavy'!$AP$6:$AX$93,I$1,FALSE),IFERROR(VLOOKUP($B609,'Data Heavy'!$BC$6:$BK$13,I$1,FALSE),VLOOKUP($B609,'Data Heavy'!$BP$6:$BX$9,I$1,FALSE))))))*100</f>
        <v>12.535850000000002</v>
      </c>
      <c r="J609" s="63">
        <f>IFERROR(VLOOKUP($B609,'Data Heavy'!$A$6:$I$61,J$1,FALSE),IFERROR(VLOOKUP($B609,'Data Heavy'!$O$6:$W$33,J$1,FALSE),IFERROR(VLOOKUP($B609,'Data Heavy'!$AB$6:$AJ$181,J$1,FALSE),IFERROR(VLOOKUP($B609,'Data Heavy'!$AP$6:$AX$93,J$1,FALSE),IFERROR(VLOOKUP($B609,'Data Heavy'!$BC$6:$BK$13,J$1,FALSE),VLOOKUP($B609,'Data Heavy'!$BP$6:$BX$9,J$1,FALSE))))))*100</f>
        <v>18.777740000000001</v>
      </c>
      <c r="K609" s="63">
        <f t="shared" si="119"/>
        <v>3.1209400000000009</v>
      </c>
      <c r="L609" s="63">
        <f t="shared" si="120"/>
        <v>3.1209499999999988</v>
      </c>
      <c r="O609" s="63">
        <f>'Data Heavy'!AG351*100</f>
        <v>15.6568</v>
      </c>
      <c r="P609" s="63">
        <f>'Data Heavy'!AH351*100</f>
        <v>1.59213</v>
      </c>
      <c r="Q609" s="63">
        <f>'Data Heavy'!AI351*100</f>
        <v>12.536230000000002</v>
      </c>
      <c r="R609" s="63">
        <f>'Data Heavy'!AJ351*100</f>
        <v>18.777369999999998</v>
      </c>
      <c r="S609" s="63">
        <f t="shared" si="115"/>
        <v>3.1205699999999972</v>
      </c>
      <c r="T609" s="63">
        <f t="shared" si="116"/>
        <v>3.120569999999999</v>
      </c>
      <c r="V609" s="70">
        <f t="shared" si="121"/>
        <v>0</v>
      </c>
      <c r="W609" s="70">
        <f t="shared" si="122"/>
        <v>1.7000000000000348E-4</v>
      </c>
      <c r="X609" s="70">
        <f t="shared" si="123"/>
        <v>-3.7999999999982492E-4</v>
      </c>
      <c r="Y609" s="70">
        <f t="shared" si="124"/>
        <v>3.7000000000375621E-4</v>
      </c>
      <c r="Z609" s="70">
        <f t="shared" si="125"/>
        <v>3.7000000000375621E-4</v>
      </c>
      <c r="AA609" s="70">
        <f t="shared" si="126"/>
        <v>3.7999999999982492E-4</v>
      </c>
    </row>
    <row r="610" spans="1:27">
      <c r="A610" s="15" t="str">
        <f t="shared" si="118"/>
        <v>HeavyD_2011-2015_65+_Males_Monmouthshire</v>
      </c>
      <c r="B610" s="15" t="str">
        <f t="shared" si="117"/>
        <v>Monmouthshire_65+_Males</v>
      </c>
      <c r="C610" s="15" t="s">
        <v>18</v>
      </c>
      <c r="D610" s="15" t="s">
        <v>43</v>
      </c>
      <c r="E610" s="15" t="s">
        <v>21</v>
      </c>
      <c r="F610" s="15" t="s">
        <v>40</v>
      </c>
      <c r="G610" s="63">
        <f>IFERROR(VLOOKUP($B610,'Data Heavy'!$A$6:$I$61,G$1,FALSE),IFERROR(VLOOKUP($B610,'Data Heavy'!$O$6:$W$33,G$1,FALSE),IFERROR(VLOOKUP($B610,'Data Heavy'!$AB$6:$AJ$181,G$1,FALSE),IFERROR(VLOOKUP($B610,'Data Heavy'!$AP$6:$AX$93,G$1,FALSE),IFERROR(VLOOKUP($B610,'Data Heavy'!$BC$6:$BK$13,G$1,FALSE),VLOOKUP($B610,'Data Heavy'!$BP$6:$BX$9,G$1,FALSE))))))*100</f>
        <v>2.6407500000000002</v>
      </c>
      <c r="H610" s="63">
        <f>IFERROR(VLOOKUP($B610,'Data Heavy'!$A$6:$I$61,H$1,FALSE),IFERROR(VLOOKUP($B610,'Data Heavy'!$O$6:$W$33,H$1,FALSE),IFERROR(VLOOKUP($B610,'Data Heavy'!$AB$6:$AJ$181,H$1,FALSE),IFERROR(VLOOKUP($B610,'Data Heavy'!$AP$6:$AX$93,H$1,FALSE),IFERROR(VLOOKUP($B610,'Data Heavy'!$BC$6:$BK$13,H$1,FALSE),VLOOKUP($B610,'Data Heavy'!$BP$6:$BX$9,H$1,FALSE))))))*100</f>
        <v>0.78968000000000005</v>
      </c>
      <c r="I610" s="63">
        <f>IFERROR(VLOOKUP($B610,'Data Heavy'!$A$6:$I$61,I$1,FALSE),IFERROR(VLOOKUP($B610,'Data Heavy'!$O$6:$W$33,I$1,FALSE),IFERROR(VLOOKUP($B610,'Data Heavy'!$AB$6:$AJ$181,I$1,FALSE),IFERROR(VLOOKUP($B610,'Data Heavy'!$AP$6:$AX$93,I$1,FALSE),IFERROR(VLOOKUP($B610,'Data Heavy'!$BC$6:$BK$13,I$1,FALSE),VLOOKUP($B610,'Data Heavy'!$BP$6:$BX$9,I$1,FALSE))))))*100</f>
        <v>1.0929500000000001</v>
      </c>
      <c r="J610" s="63">
        <f>IFERROR(VLOOKUP($B610,'Data Heavy'!$A$6:$I$61,J$1,FALSE),IFERROR(VLOOKUP($B610,'Data Heavy'!$O$6:$W$33,J$1,FALSE),IFERROR(VLOOKUP($B610,'Data Heavy'!$AB$6:$AJ$181,J$1,FALSE),IFERROR(VLOOKUP($B610,'Data Heavy'!$AP$6:$AX$93,J$1,FALSE),IFERROR(VLOOKUP($B610,'Data Heavy'!$BC$6:$BK$13,J$1,FALSE),VLOOKUP($B610,'Data Heavy'!$BP$6:$BX$9,J$1,FALSE))))))*100</f>
        <v>4.1885500000000002</v>
      </c>
      <c r="K610" s="63">
        <f t="shared" si="119"/>
        <v>1.5478000000000001</v>
      </c>
      <c r="L610" s="63">
        <f t="shared" si="120"/>
        <v>1.5478000000000001</v>
      </c>
      <c r="O610" s="63">
        <f>'Data Heavy'!AG352*100</f>
        <v>2.6407500000000002</v>
      </c>
      <c r="P610" s="63">
        <f>'Data Heavy'!AH352*100</f>
        <v>0.78960000000000008</v>
      </c>
      <c r="Q610" s="63">
        <f>'Data Heavy'!AI352*100</f>
        <v>1.09314</v>
      </c>
      <c r="R610" s="63">
        <f>'Data Heavy'!AJ352*100</f>
        <v>4.1883600000000003</v>
      </c>
      <c r="S610" s="63">
        <f t="shared" si="115"/>
        <v>1.5476100000000002</v>
      </c>
      <c r="T610" s="63">
        <f t="shared" si="116"/>
        <v>1.5476100000000002</v>
      </c>
      <c r="V610" s="70">
        <f t="shared" si="121"/>
        <v>0</v>
      </c>
      <c r="W610" s="70">
        <f t="shared" si="122"/>
        <v>7.9999999999968985E-5</v>
      </c>
      <c r="X610" s="70">
        <f t="shared" si="123"/>
        <v>-1.8999999999991246E-4</v>
      </c>
      <c r="Y610" s="70">
        <f t="shared" si="124"/>
        <v>1.8999999999991246E-4</v>
      </c>
      <c r="Z610" s="70">
        <f t="shared" si="125"/>
        <v>1.8999999999991246E-4</v>
      </c>
      <c r="AA610" s="70">
        <f t="shared" si="126"/>
        <v>1.8999999999991246E-4</v>
      </c>
    </row>
    <row r="611" spans="1:27">
      <c r="A611" s="15" t="str">
        <f t="shared" si="118"/>
        <v>HeavyD_2011-2015_16-24_Females_Monmouthshire</v>
      </c>
      <c r="B611" s="15" t="str">
        <f t="shared" si="117"/>
        <v>Monmouthshire_16-24_Females</v>
      </c>
      <c r="C611" s="15" t="s">
        <v>18</v>
      </c>
      <c r="D611" s="15" t="s">
        <v>48</v>
      </c>
      <c r="E611" s="15" t="s">
        <v>120</v>
      </c>
      <c r="F611" s="15" t="s">
        <v>40</v>
      </c>
      <c r="G611" s="63">
        <f>IFERROR(VLOOKUP($B611,'Data Heavy'!$A$6:$I$61,G$1,FALSE),IFERROR(VLOOKUP($B611,'Data Heavy'!$O$6:$W$33,G$1,FALSE),IFERROR(VLOOKUP($B611,'Data Heavy'!$AB$6:$AJ$181,G$1,FALSE),IFERROR(VLOOKUP($B611,'Data Heavy'!$AP$6:$AX$93,G$1,FALSE),IFERROR(VLOOKUP($B611,'Data Heavy'!$BC$6:$BK$13,G$1,FALSE),VLOOKUP($B611,'Data Heavy'!$BP$6:$BX$9,G$1,FALSE))))))*100</f>
        <v>15.980649999999999</v>
      </c>
      <c r="H611" s="63">
        <f>IFERROR(VLOOKUP($B611,'Data Heavy'!$A$6:$I$61,H$1,FALSE),IFERROR(VLOOKUP($B611,'Data Heavy'!$O$6:$W$33,H$1,FALSE),IFERROR(VLOOKUP($B611,'Data Heavy'!$AB$6:$AJ$181,H$1,FALSE),IFERROR(VLOOKUP($B611,'Data Heavy'!$AP$6:$AX$93,H$1,FALSE),IFERROR(VLOOKUP($B611,'Data Heavy'!$BC$6:$BK$13,H$1,FALSE),VLOOKUP($B611,'Data Heavy'!$BP$6:$BX$9,H$1,FALSE))))))*100</f>
        <v>3.19937</v>
      </c>
      <c r="I611" s="63">
        <f>IFERROR(VLOOKUP($B611,'Data Heavy'!$A$6:$I$61,I$1,FALSE),IFERROR(VLOOKUP($B611,'Data Heavy'!$O$6:$W$33,I$1,FALSE),IFERROR(VLOOKUP($B611,'Data Heavy'!$AB$6:$AJ$181,I$1,FALSE),IFERROR(VLOOKUP($B611,'Data Heavy'!$AP$6:$AX$93,I$1,FALSE),IFERROR(VLOOKUP($B611,'Data Heavy'!$BC$6:$BK$13,I$1,FALSE),VLOOKUP($B611,'Data Heavy'!$BP$6:$BX$9,I$1,FALSE))))))*100</f>
        <v>9.7098100000000009</v>
      </c>
      <c r="J611" s="63">
        <f>IFERROR(VLOOKUP($B611,'Data Heavy'!$A$6:$I$61,J$1,FALSE),IFERROR(VLOOKUP($B611,'Data Heavy'!$O$6:$W$33,J$1,FALSE),IFERROR(VLOOKUP($B611,'Data Heavy'!$AB$6:$AJ$181,J$1,FALSE),IFERROR(VLOOKUP($B611,'Data Heavy'!$AP$6:$AX$93,J$1,FALSE),IFERROR(VLOOKUP($B611,'Data Heavy'!$BC$6:$BK$13,J$1,FALSE),VLOOKUP($B611,'Data Heavy'!$BP$6:$BX$9,J$1,FALSE))))))*100</f>
        <v>22.25149</v>
      </c>
      <c r="K611" s="63">
        <f t="shared" si="119"/>
        <v>6.2708400000000015</v>
      </c>
      <c r="L611" s="63">
        <f t="shared" si="120"/>
        <v>6.270839999999998</v>
      </c>
      <c r="O611" s="63">
        <f>'Data Heavy'!AG353*100</f>
        <v>15.980649999999999</v>
      </c>
      <c r="P611" s="63">
        <f>'Data Heavy'!AH353*100</f>
        <v>3.19903</v>
      </c>
      <c r="Q611" s="63">
        <f>'Data Heavy'!AI353*100</f>
        <v>9.7105499999999996</v>
      </c>
      <c r="R611" s="63">
        <f>'Data Heavy'!AJ353*100</f>
        <v>22.25074</v>
      </c>
      <c r="S611" s="63">
        <f t="shared" si="115"/>
        <v>6.2700900000000015</v>
      </c>
      <c r="T611" s="63">
        <f t="shared" si="116"/>
        <v>6.2700999999999993</v>
      </c>
      <c r="V611" s="70">
        <f t="shared" si="121"/>
        <v>0</v>
      </c>
      <c r="W611" s="70">
        <f t="shared" si="122"/>
        <v>3.4000000000000696E-4</v>
      </c>
      <c r="X611" s="70">
        <f t="shared" si="123"/>
        <v>-7.3999999999863064E-4</v>
      </c>
      <c r="Y611" s="70">
        <f t="shared" si="124"/>
        <v>7.5000000000002842E-4</v>
      </c>
      <c r="Z611" s="70">
        <f t="shared" si="125"/>
        <v>7.5000000000002842E-4</v>
      </c>
      <c r="AA611" s="70">
        <f t="shared" si="126"/>
        <v>7.3999999999863064E-4</v>
      </c>
    </row>
    <row r="612" spans="1:27">
      <c r="A612" s="15" t="str">
        <f t="shared" si="118"/>
        <v>HeavyD_2011-2015_25-44_Females_Monmouthshire</v>
      </c>
      <c r="B612" s="15" t="str">
        <f t="shared" si="117"/>
        <v>Monmouthshire_25-44_Females</v>
      </c>
      <c r="C612" s="15" t="s">
        <v>18</v>
      </c>
      <c r="D612" s="15" t="s">
        <v>49</v>
      </c>
      <c r="E612" s="15" t="s">
        <v>120</v>
      </c>
      <c r="F612" s="15" t="s">
        <v>40</v>
      </c>
      <c r="G612" s="63">
        <f>IFERROR(VLOOKUP($B612,'Data Heavy'!$A$6:$I$61,G$1,FALSE),IFERROR(VLOOKUP($B612,'Data Heavy'!$O$6:$W$33,G$1,FALSE),IFERROR(VLOOKUP($B612,'Data Heavy'!$AB$6:$AJ$181,G$1,FALSE),IFERROR(VLOOKUP($B612,'Data Heavy'!$AP$6:$AX$93,G$1,FALSE),IFERROR(VLOOKUP($B612,'Data Heavy'!$BC$6:$BK$13,G$1,FALSE),VLOOKUP($B612,'Data Heavy'!$BP$6:$BX$9,G$1,FALSE))))))*100</f>
        <v>18.396979999999999</v>
      </c>
      <c r="H612" s="63">
        <f>IFERROR(VLOOKUP($B612,'Data Heavy'!$A$6:$I$61,H$1,FALSE),IFERROR(VLOOKUP($B612,'Data Heavy'!$O$6:$W$33,H$1,FALSE),IFERROR(VLOOKUP($B612,'Data Heavy'!$AB$6:$AJ$181,H$1,FALSE),IFERROR(VLOOKUP($B612,'Data Heavy'!$AP$6:$AX$93,H$1,FALSE),IFERROR(VLOOKUP($B612,'Data Heavy'!$BC$6:$BK$13,H$1,FALSE),VLOOKUP($B612,'Data Heavy'!$BP$6:$BX$9,H$1,FALSE))))))*100</f>
        <v>1.9390999999999998</v>
      </c>
      <c r="I612" s="63">
        <f>IFERROR(VLOOKUP($B612,'Data Heavy'!$A$6:$I$61,I$1,FALSE),IFERROR(VLOOKUP($B612,'Data Heavy'!$O$6:$W$33,I$1,FALSE),IFERROR(VLOOKUP($B612,'Data Heavy'!$AB$6:$AJ$181,I$1,FALSE),IFERROR(VLOOKUP($B612,'Data Heavy'!$AP$6:$AX$93,I$1,FALSE),IFERROR(VLOOKUP($B612,'Data Heavy'!$BC$6:$BK$13,I$1,FALSE),VLOOKUP($B612,'Data Heavy'!$BP$6:$BX$9,I$1,FALSE))))))*100</f>
        <v>14.596310000000001</v>
      </c>
      <c r="J612" s="63">
        <f>IFERROR(VLOOKUP($B612,'Data Heavy'!$A$6:$I$61,J$1,FALSE),IFERROR(VLOOKUP($B612,'Data Heavy'!$O$6:$W$33,J$1,FALSE),IFERROR(VLOOKUP($B612,'Data Heavy'!$AB$6:$AJ$181,J$1,FALSE),IFERROR(VLOOKUP($B612,'Data Heavy'!$AP$6:$AX$93,J$1,FALSE),IFERROR(VLOOKUP($B612,'Data Heavy'!$BC$6:$BK$13,J$1,FALSE),VLOOKUP($B612,'Data Heavy'!$BP$6:$BX$9,J$1,FALSE))))))*100</f>
        <v>22.197649999999999</v>
      </c>
      <c r="K612" s="63">
        <f t="shared" si="119"/>
        <v>3.8006700000000002</v>
      </c>
      <c r="L612" s="63">
        <f t="shared" si="120"/>
        <v>3.8006699999999984</v>
      </c>
      <c r="O612" s="63">
        <f>'Data Heavy'!AG354*100</f>
        <v>18.396979999999999</v>
      </c>
      <c r="P612" s="63">
        <f>'Data Heavy'!AH354*100</f>
        <v>1.93889</v>
      </c>
      <c r="Q612" s="63">
        <f>'Data Heavy'!AI354*100</f>
        <v>14.59676</v>
      </c>
      <c r="R612" s="63">
        <f>'Data Heavy'!AJ354*100</f>
        <v>22.197189999999999</v>
      </c>
      <c r="S612" s="63">
        <f t="shared" si="115"/>
        <v>3.8002099999999999</v>
      </c>
      <c r="T612" s="63">
        <f t="shared" si="116"/>
        <v>3.8002199999999995</v>
      </c>
      <c r="V612" s="70">
        <f t="shared" si="121"/>
        <v>0</v>
      </c>
      <c r="W612" s="70">
        <f t="shared" si="122"/>
        <v>2.0999999999982144E-4</v>
      </c>
      <c r="X612" s="70">
        <f t="shared" si="123"/>
        <v>-4.4999999999895124E-4</v>
      </c>
      <c r="Y612" s="70">
        <f t="shared" si="124"/>
        <v>4.6000000000034902E-4</v>
      </c>
      <c r="Z612" s="70">
        <f t="shared" si="125"/>
        <v>4.6000000000034902E-4</v>
      </c>
      <c r="AA612" s="70">
        <f t="shared" si="126"/>
        <v>4.4999999999895124E-4</v>
      </c>
    </row>
    <row r="613" spans="1:27">
      <c r="A613" s="15" t="str">
        <f t="shared" si="118"/>
        <v>HeavyD_2011-2015_45-64_Females_Monmouthshire</v>
      </c>
      <c r="B613" s="15" t="str">
        <f t="shared" si="117"/>
        <v>Monmouthshire_45-64_Females</v>
      </c>
      <c r="C613" s="15" t="s">
        <v>18</v>
      </c>
      <c r="D613" s="15" t="s">
        <v>50</v>
      </c>
      <c r="E613" s="15" t="s">
        <v>120</v>
      </c>
      <c r="F613" s="15" t="s">
        <v>40</v>
      </c>
      <c r="G613" s="63">
        <f>IFERROR(VLOOKUP($B613,'Data Heavy'!$A$6:$I$61,G$1,FALSE),IFERROR(VLOOKUP($B613,'Data Heavy'!$O$6:$W$33,G$1,FALSE),IFERROR(VLOOKUP($B613,'Data Heavy'!$AB$6:$AJ$181,G$1,FALSE),IFERROR(VLOOKUP($B613,'Data Heavy'!$AP$6:$AX$93,G$1,FALSE),IFERROR(VLOOKUP($B613,'Data Heavy'!$BC$6:$BK$13,G$1,FALSE),VLOOKUP($B613,'Data Heavy'!$BP$6:$BX$9,G$1,FALSE))))))*100</f>
        <v>10.669820000000001</v>
      </c>
      <c r="H613" s="63">
        <f>IFERROR(VLOOKUP($B613,'Data Heavy'!$A$6:$I$61,H$1,FALSE),IFERROR(VLOOKUP($B613,'Data Heavy'!$O$6:$W$33,H$1,FALSE),IFERROR(VLOOKUP($B613,'Data Heavy'!$AB$6:$AJ$181,H$1,FALSE),IFERROR(VLOOKUP($B613,'Data Heavy'!$AP$6:$AX$93,H$1,FALSE),IFERROR(VLOOKUP($B613,'Data Heavy'!$BC$6:$BK$13,H$1,FALSE),VLOOKUP($B613,'Data Heavy'!$BP$6:$BX$9,H$1,FALSE))))))*100</f>
        <v>1.2717499999999999</v>
      </c>
      <c r="I613" s="63">
        <f>IFERROR(VLOOKUP($B613,'Data Heavy'!$A$6:$I$61,I$1,FALSE),IFERROR(VLOOKUP($B613,'Data Heavy'!$O$6:$W$33,I$1,FALSE),IFERROR(VLOOKUP($B613,'Data Heavy'!$AB$6:$AJ$181,I$1,FALSE),IFERROR(VLOOKUP($B613,'Data Heavy'!$AP$6:$AX$93,I$1,FALSE),IFERROR(VLOOKUP($B613,'Data Heavy'!$BC$6:$BK$13,I$1,FALSE),VLOOKUP($B613,'Data Heavy'!$BP$6:$BX$9,I$1,FALSE))))))*100</f>
        <v>8.1771700000000003</v>
      </c>
      <c r="J613" s="63">
        <f>IFERROR(VLOOKUP($B613,'Data Heavy'!$A$6:$I$61,J$1,FALSE),IFERROR(VLOOKUP($B613,'Data Heavy'!$O$6:$W$33,J$1,FALSE),IFERROR(VLOOKUP($B613,'Data Heavy'!$AB$6:$AJ$181,J$1,FALSE),IFERROR(VLOOKUP($B613,'Data Heavy'!$AP$6:$AX$93,J$1,FALSE),IFERROR(VLOOKUP($B613,'Data Heavy'!$BC$6:$BK$13,J$1,FALSE),VLOOKUP($B613,'Data Heavy'!$BP$6:$BX$9,J$1,FALSE))))))*100</f>
        <v>13.162479999999999</v>
      </c>
      <c r="K613" s="63">
        <f t="shared" si="119"/>
        <v>2.4926599999999972</v>
      </c>
      <c r="L613" s="63">
        <f t="shared" si="120"/>
        <v>2.4926500000000011</v>
      </c>
      <c r="O613" s="63">
        <f>'Data Heavy'!AG355*100</f>
        <v>10.669820000000001</v>
      </c>
      <c r="P613" s="63">
        <f>'Data Heavy'!AH355*100</f>
        <v>1.2716099999999999</v>
      </c>
      <c r="Q613" s="63">
        <f>'Data Heavy'!AI355*100</f>
        <v>8.17746</v>
      </c>
      <c r="R613" s="63">
        <f>'Data Heavy'!AJ355*100</f>
        <v>13.162180000000001</v>
      </c>
      <c r="S613" s="63">
        <f t="shared" si="115"/>
        <v>2.4923599999999997</v>
      </c>
      <c r="T613" s="63">
        <f t="shared" si="116"/>
        <v>2.4923600000000015</v>
      </c>
      <c r="V613" s="70">
        <f t="shared" si="121"/>
        <v>0</v>
      </c>
      <c r="W613" s="70">
        <f t="shared" si="122"/>
        <v>1.4000000000002899E-4</v>
      </c>
      <c r="X613" s="70">
        <f t="shared" si="123"/>
        <v>-2.899999999996794E-4</v>
      </c>
      <c r="Y613" s="70">
        <f t="shared" si="124"/>
        <v>2.9999999999752447E-4</v>
      </c>
      <c r="Z613" s="70">
        <f t="shared" si="125"/>
        <v>2.9999999999752447E-4</v>
      </c>
      <c r="AA613" s="70">
        <f t="shared" si="126"/>
        <v>2.899999999996794E-4</v>
      </c>
    </row>
    <row r="614" spans="1:27">
      <c r="A614" s="15" t="str">
        <f t="shared" si="118"/>
        <v>HeavyD_2011-2015_65+_Females_Monmouthshire</v>
      </c>
      <c r="B614" s="15" t="str">
        <f t="shared" si="117"/>
        <v>Monmouthshire_65+_Females</v>
      </c>
      <c r="C614" s="15" t="s">
        <v>18</v>
      </c>
      <c r="D614" s="15" t="s">
        <v>43</v>
      </c>
      <c r="E614" s="15" t="s">
        <v>120</v>
      </c>
      <c r="F614" s="15" t="s">
        <v>40</v>
      </c>
      <c r="G614" s="63">
        <f>IFERROR(VLOOKUP($B614,'Data Heavy'!$A$6:$I$61,G$1,FALSE),IFERROR(VLOOKUP($B614,'Data Heavy'!$O$6:$W$33,G$1,FALSE),IFERROR(VLOOKUP($B614,'Data Heavy'!$AB$6:$AJ$181,G$1,FALSE),IFERROR(VLOOKUP($B614,'Data Heavy'!$AP$6:$AX$93,G$1,FALSE),IFERROR(VLOOKUP($B614,'Data Heavy'!$BC$6:$BK$13,G$1,FALSE),VLOOKUP($B614,'Data Heavy'!$BP$6:$BX$9,G$1,FALSE))))))*100</f>
        <v>2.4130799999999999</v>
      </c>
      <c r="H614" s="63">
        <f>IFERROR(VLOOKUP($B614,'Data Heavy'!$A$6:$I$61,H$1,FALSE),IFERROR(VLOOKUP($B614,'Data Heavy'!$O$6:$W$33,H$1,FALSE),IFERROR(VLOOKUP($B614,'Data Heavy'!$AB$6:$AJ$181,H$1,FALSE),IFERROR(VLOOKUP($B614,'Data Heavy'!$AP$6:$AX$93,H$1,FALSE),IFERROR(VLOOKUP($B614,'Data Heavy'!$BC$6:$BK$13,H$1,FALSE),VLOOKUP($B614,'Data Heavy'!$BP$6:$BX$9,H$1,FALSE))))))*100</f>
        <v>0.69499999999999995</v>
      </c>
      <c r="I614" s="63">
        <f>IFERROR(VLOOKUP($B614,'Data Heavy'!$A$6:$I$61,I$1,FALSE),IFERROR(VLOOKUP($B614,'Data Heavy'!$O$6:$W$33,I$1,FALSE),IFERROR(VLOOKUP($B614,'Data Heavy'!$AB$6:$AJ$181,I$1,FALSE),IFERROR(VLOOKUP($B614,'Data Heavy'!$AP$6:$AX$93,I$1,FALSE),IFERROR(VLOOKUP($B614,'Data Heavy'!$BC$6:$BK$13,I$1,FALSE),VLOOKUP($B614,'Data Heavy'!$BP$6:$BX$9,I$1,FALSE))))))*100</f>
        <v>1.05087</v>
      </c>
      <c r="J614" s="63">
        <f>IFERROR(VLOOKUP($B614,'Data Heavy'!$A$6:$I$61,J$1,FALSE),IFERROR(VLOOKUP($B614,'Data Heavy'!$O$6:$W$33,J$1,FALSE),IFERROR(VLOOKUP($B614,'Data Heavy'!$AB$6:$AJ$181,J$1,FALSE),IFERROR(VLOOKUP($B614,'Data Heavy'!$AP$6:$AX$93,J$1,FALSE),IFERROR(VLOOKUP($B614,'Data Heavy'!$BC$6:$BK$13,J$1,FALSE),VLOOKUP($B614,'Data Heavy'!$BP$6:$BX$9,J$1,FALSE))))))*100</f>
        <v>3.7753000000000001</v>
      </c>
      <c r="K614" s="63">
        <f t="shared" si="119"/>
        <v>1.3622200000000002</v>
      </c>
      <c r="L614" s="63">
        <f t="shared" si="120"/>
        <v>1.3622099999999999</v>
      </c>
      <c r="O614" s="63">
        <f>'Data Heavy'!AG356*100</f>
        <v>2.4130799999999999</v>
      </c>
      <c r="P614" s="63">
        <f>'Data Heavy'!AH356*100</f>
        <v>0.69493000000000005</v>
      </c>
      <c r="Q614" s="63">
        <f>'Data Heavy'!AI356*100</f>
        <v>1.0510299999999999</v>
      </c>
      <c r="R614" s="63">
        <f>'Data Heavy'!AJ356*100</f>
        <v>3.7751399999999999</v>
      </c>
      <c r="S614" s="63">
        <f t="shared" si="115"/>
        <v>1.36206</v>
      </c>
      <c r="T614" s="63">
        <f t="shared" si="116"/>
        <v>1.36205</v>
      </c>
      <c r="V614" s="70">
        <f t="shared" si="121"/>
        <v>0</v>
      </c>
      <c r="W614" s="70">
        <f t="shared" si="122"/>
        <v>6.9999999999903473E-5</v>
      </c>
      <c r="X614" s="70">
        <f t="shared" si="123"/>
        <v>-1.5999999999993797E-4</v>
      </c>
      <c r="Y614" s="70">
        <f t="shared" si="124"/>
        <v>1.6000000000016001E-4</v>
      </c>
      <c r="Z614" s="70">
        <f t="shared" si="125"/>
        <v>1.6000000000016001E-4</v>
      </c>
      <c r="AA614" s="70">
        <f t="shared" si="126"/>
        <v>1.5999999999993797E-4</v>
      </c>
    </row>
    <row r="615" spans="1:27">
      <c r="A615" s="15" t="str">
        <f t="shared" si="118"/>
        <v>HeavyD_2011-2015_16-24_Males_Newport</v>
      </c>
      <c r="B615" s="15" t="str">
        <f t="shared" si="117"/>
        <v>Newport_16-24_Males</v>
      </c>
      <c r="C615" s="15" t="s">
        <v>19</v>
      </c>
      <c r="D615" s="15" t="s">
        <v>48</v>
      </c>
      <c r="E615" s="15" t="s">
        <v>21</v>
      </c>
      <c r="F615" s="15" t="s">
        <v>40</v>
      </c>
      <c r="G615" s="63">
        <f>IFERROR(VLOOKUP($B615,'Data Heavy'!$A$6:$I$61,G$1,FALSE),IFERROR(VLOOKUP($B615,'Data Heavy'!$O$6:$W$33,G$1,FALSE),IFERROR(VLOOKUP($B615,'Data Heavy'!$AB$6:$AJ$181,G$1,FALSE),IFERROR(VLOOKUP($B615,'Data Heavy'!$AP$6:$AX$93,G$1,FALSE),IFERROR(VLOOKUP($B615,'Data Heavy'!$BC$6:$BK$13,G$1,FALSE),VLOOKUP($B615,'Data Heavy'!$BP$6:$BX$9,G$1,FALSE))))))*100</f>
        <v>16.258110000000002</v>
      </c>
      <c r="H615" s="63">
        <f>IFERROR(VLOOKUP($B615,'Data Heavy'!$A$6:$I$61,H$1,FALSE),IFERROR(VLOOKUP($B615,'Data Heavy'!$O$6:$W$33,H$1,FALSE),IFERROR(VLOOKUP($B615,'Data Heavy'!$AB$6:$AJ$181,H$1,FALSE),IFERROR(VLOOKUP($B615,'Data Heavy'!$AP$6:$AX$93,H$1,FALSE),IFERROR(VLOOKUP($B615,'Data Heavy'!$BC$6:$BK$13,H$1,FALSE),VLOOKUP($B615,'Data Heavy'!$BP$6:$BX$9,H$1,FALSE))))))*100</f>
        <v>2.7264200000000001</v>
      </c>
      <c r="I615" s="63">
        <f>IFERROR(VLOOKUP($B615,'Data Heavy'!$A$6:$I$61,I$1,FALSE),IFERROR(VLOOKUP($B615,'Data Heavy'!$O$6:$W$33,I$1,FALSE),IFERROR(VLOOKUP($B615,'Data Heavy'!$AB$6:$AJ$181,I$1,FALSE),IFERROR(VLOOKUP($B615,'Data Heavy'!$AP$6:$AX$93,I$1,FALSE),IFERROR(VLOOKUP($B615,'Data Heavy'!$BC$6:$BK$13,I$1,FALSE),VLOOKUP($B615,'Data Heavy'!$BP$6:$BX$9,I$1,FALSE))))))*100</f>
        <v>10.91427</v>
      </c>
      <c r="J615" s="63">
        <f>IFERROR(VLOOKUP($B615,'Data Heavy'!$A$6:$I$61,J$1,FALSE),IFERROR(VLOOKUP($B615,'Data Heavy'!$O$6:$W$33,J$1,FALSE),IFERROR(VLOOKUP($B615,'Data Heavy'!$AB$6:$AJ$181,J$1,FALSE),IFERROR(VLOOKUP($B615,'Data Heavy'!$AP$6:$AX$93,J$1,FALSE),IFERROR(VLOOKUP($B615,'Data Heavy'!$BC$6:$BK$13,J$1,FALSE),VLOOKUP($B615,'Data Heavy'!$BP$6:$BX$9,J$1,FALSE))))))*100</f>
        <v>21.601939999999999</v>
      </c>
      <c r="K615" s="63">
        <f t="shared" si="119"/>
        <v>5.343829999999997</v>
      </c>
      <c r="L615" s="63">
        <f t="shared" si="120"/>
        <v>5.3438400000000019</v>
      </c>
      <c r="O615" s="63">
        <f>'Data Heavy'!AG357*100</f>
        <v>16.258110000000002</v>
      </c>
      <c r="P615" s="63">
        <f>'Data Heavy'!AH357*100</f>
        <v>2.7261199999999999</v>
      </c>
      <c r="Q615" s="63">
        <f>'Data Heavy'!AI357*100</f>
        <v>10.914909999999999</v>
      </c>
      <c r="R615" s="63">
        <f>'Data Heavy'!AJ357*100</f>
        <v>21.601300000000002</v>
      </c>
      <c r="S615" s="63">
        <f t="shared" si="115"/>
        <v>5.3431899999999999</v>
      </c>
      <c r="T615" s="63">
        <f t="shared" si="116"/>
        <v>5.3432000000000031</v>
      </c>
      <c r="V615" s="70">
        <f t="shared" si="121"/>
        <v>0</v>
      </c>
      <c r="W615" s="70">
        <f t="shared" si="122"/>
        <v>3.00000000000189E-4</v>
      </c>
      <c r="X615" s="70">
        <f t="shared" si="123"/>
        <v>-6.399999999988637E-4</v>
      </c>
      <c r="Y615" s="70">
        <f t="shared" si="124"/>
        <v>6.3999999999708734E-4</v>
      </c>
      <c r="Z615" s="70">
        <f t="shared" si="125"/>
        <v>6.3999999999708734E-4</v>
      </c>
      <c r="AA615" s="70">
        <f t="shared" si="126"/>
        <v>6.399999999988637E-4</v>
      </c>
    </row>
    <row r="616" spans="1:27">
      <c r="A616" s="15" t="str">
        <f t="shared" si="118"/>
        <v>HeavyD_2011-2015_25-44_Males_Newport</v>
      </c>
      <c r="B616" s="15" t="str">
        <f t="shared" si="117"/>
        <v>Newport_25-44_Males</v>
      </c>
      <c r="C616" s="15" t="s">
        <v>19</v>
      </c>
      <c r="D616" s="15" t="s">
        <v>49</v>
      </c>
      <c r="E616" s="15" t="s">
        <v>21</v>
      </c>
      <c r="F616" s="15" t="s">
        <v>40</v>
      </c>
      <c r="G616" s="63">
        <f>IFERROR(VLOOKUP($B616,'Data Heavy'!$A$6:$I$61,G$1,FALSE),IFERROR(VLOOKUP($B616,'Data Heavy'!$O$6:$W$33,G$1,FALSE),IFERROR(VLOOKUP($B616,'Data Heavy'!$AB$6:$AJ$181,G$1,FALSE),IFERROR(VLOOKUP($B616,'Data Heavy'!$AP$6:$AX$93,G$1,FALSE),IFERROR(VLOOKUP($B616,'Data Heavy'!$BC$6:$BK$13,G$1,FALSE),VLOOKUP($B616,'Data Heavy'!$BP$6:$BX$9,G$1,FALSE))))))*100</f>
        <v>22.351209999999998</v>
      </c>
      <c r="H616" s="63">
        <f>IFERROR(VLOOKUP($B616,'Data Heavy'!$A$6:$I$61,H$1,FALSE),IFERROR(VLOOKUP($B616,'Data Heavy'!$O$6:$W$33,H$1,FALSE),IFERROR(VLOOKUP($B616,'Data Heavy'!$AB$6:$AJ$181,H$1,FALSE),IFERROR(VLOOKUP($B616,'Data Heavy'!$AP$6:$AX$93,H$1,FALSE),IFERROR(VLOOKUP($B616,'Data Heavy'!$BC$6:$BK$13,H$1,FALSE),VLOOKUP($B616,'Data Heavy'!$BP$6:$BX$9,H$1,FALSE))))))*100</f>
        <v>2.0897099999999997</v>
      </c>
      <c r="I616" s="63">
        <f>IFERROR(VLOOKUP($B616,'Data Heavy'!$A$6:$I$61,I$1,FALSE),IFERROR(VLOOKUP($B616,'Data Heavy'!$O$6:$W$33,I$1,FALSE),IFERROR(VLOOKUP($B616,'Data Heavy'!$AB$6:$AJ$181,I$1,FALSE),IFERROR(VLOOKUP($B616,'Data Heavy'!$AP$6:$AX$93,I$1,FALSE),IFERROR(VLOOKUP($B616,'Data Heavy'!$BC$6:$BK$13,I$1,FALSE),VLOOKUP($B616,'Data Heavy'!$BP$6:$BX$9,I$1,FALSE))))))*100</f>
        <v>18.255330000000001</v>
      </c>
      <c r="J616" s="63">
        <f>IFERROR(VLOOKUP($B616,'Data Heavy'!$A$6:$I$61,J$1,FALSE),IFERROR(VLOOKUP($B616,'Data Heavy'!$O$6:$W$33,J$1,FALSE),IFERROR(VLOOKUP($B616,'Data Heavy'!$AB$6:$AJ$181,J$1,FALSE),IFERROR(VLOOKUP($B616,'Data Heavy'!$AP$6:$AX$93,J$1,FALSE),IFERROR(VLOOKUP($B616,'Data Heavy'!$BC$6:$BK$13,J$1,FALSE),VLOOKUP($B616,'Data Heavy'!$BP$6:$BX$9,J$1,FALSE))))))*100</f>
        <v>26.44708</v>
      </c>
      <c r="K616" s="63">
        <f t="shared" si="119"/>
        <v>4.0958700000000015</v>
      </c>
      <c r="L616" s="63">
        <f t="shared" si="120"/>
        <v>4.0958799999999975</v>
      </c>
      <c r="O616" s="63">
        <f>'Data Heavy'!AG358*100</f>
        <v>22.351209999999998</v>
      </c>
      <c r="P616" s="63">
        <f>'Data Heavy'!AH358*100</f>
        <v>2.08948</v>
      </c>
      <c r="Q616" s="63">
        <f>'Data Heavy'!AI358*100</f>
        <v>18.25583</v>
      </c>
      <c r="R616" s="63">
        <f>'Data Heavy'!AJ358*100</f>
        <v>26.446589999999997</v>
      </c>
      <c r="S616" s="63">
        <f t="shared" si="115"/>
        <v>4.0953799999999987</v>
      </c>
      <c r="T616" s="63">
        <f t="shared" si="116"/>
        <v>4.0953799999999987</v>
      </c>
      <c r="V616" s="70">
        <f t="shared" si="121"/>
        <v>0</v>
      </c>
      <c r="W616" s="70">
        <f t="shared" si="122"/>
        <v>2.2999999999973042E-4</v>
      </c>
      <c r="X616" s="70">
        <f t="shared" si="123"/>
        <v>-4.9999999999883471E-4</v>
      </c>
      <c r="Y616" s="70">
        <f t="shared" si="124"/>
        <v>4.90000000002766E-4</v>
      </c>
      <c r="Z616" s="70">
        <f t="shared" si="125"/>
        <v>4.90000000002766E-4</v>
      </c>
      <c r="AA616" s="70">
        <f t="shared" si="126"/>
        <v>4.9999999999883471E-4</v>
      </c>
    </row>
    <row r="617" spans="1:27">
      <c r="A617" s="15" t="str">
        <f t="shared" si="118"/>
        <v>HeavyD_2011-2015_45-64_Males_Newport</v>
      </c>
      <c r="B617" s="15" t="str">
        <f t="shared" si="117"/>
        <v>Newport_45-64_Males</v>
      </c>
      <c r="C617" s="15" t="s">
        <v>19</v>
      </c>
      <c r="D617" s="15" t="s">
        <v>50</v>
      </c>
      <c r="E617" s="15" t="s">
        <v>21</v>
      </c>
      <c r="F617" s="15" t="s">
        <v>40</v>
      </c>
      <c r="G617" s="63">
        <f>IFERROR(VLOOKUP($B617,'Data Heavy'!$A$6:$I$61,G$1,FALSE),IFERROR(VLOOKUP($B617,'Data Heavy'!$O$6:$W$33,G$1,FALSE),IFERROR(VLOOKUP($B617,'Data Heavy'!$AB$6:$AJ$181,G$1,FALSE),IFERROR(VLOOKUP($B617,'Data Heavy'!$AP$6:$AX$93,G$1,FALSE),IFERROR(VLOOKUP($B617,'Data Heavy'!$BC$6:$BK$13,G$1,FALSE),VLOOKUP($B617,'Data Heavy'!$BP$6:$BX$9,G$1,FALSE))))))*100</f>
        <v>20.086480000000002</v>
      </c>
      <c r="H617" s="63">
        <f>IFERROR(VLOOKUP($B617,'Data Heavy'!$A$6:$I$61,H$1,FALSE),IFERROR(VLOOKUP($B617,'Data Heavy'!$O$6:$W$33,H$1,FALSE),IFERROR(VLOOKUP($B617,'Data Heavy'!$AB$6:$AJ$181,H$1,FALSE),IFERROR(VLOOKUP($B617,'Data Heavy'!$AP$6:$AX$93,H$1,FALSE),IFERROR(VLOOKUP($B617,'Data Heavy'!$BC$6:$BK$13,H$1,FALSE),VLOOKUP($B617,'Data Heavy'!$BP$6:$BX$9,H$1,FALSE))))))*100</f>
        <v>1.82599</v>
      </c>
      <c r="I617" s="63">
        <f>IFERROR(VLOOKUP($B617,'Data Heavy'!$A$6:$I$61,I$1,FALSE),IFERROR(VLOOKUP($B617,'Data Heavy'!$O$6:$W$33,I$1,FALSE),IFERROR(VLOOKUP($B617,'Data Heavy'!$AB$6:$AJ$181,I$1,FALSE),IFERROR(VLOOKUP($B617,'Data Heavy'!$AP$6:$AX$93,I$1,FALSE),IFERROR(VLOOKUP($B617,'Data Heavy'!$BC$6:$BK$13,I$1,FALSE),VLOOKUP($B617,'Data Heavy'!$BP$6:$BX$9,I$1,FALSE))))))*100</f>
        <v>16.50751</v>
      </c>
      <c r="J617" s="63">
        <f>IFERROR(VLOOKUP($B617,'Data Heavy'!$A$6:$I$61,J$1,FALSE),IFERROR(VLOOKUP($B617,'Data Heavy'!$O$6:$W$33,J$1,FALSE),IFERROR(VLOOKUP($B617,'Data Heavy'!$AB$6:$AJ$181,J$1,FALSE),IFERROR(VLOOKUP($B617,'Data Heavy'!$AP$6:$AX$93,J$1,FALSE),IFERROR(VLOOKUP($B617,'Data Heavy'!$BC$6:$BK$13,J$1,FALSE),VLOOKUP($B617,'Data Heavy'!$BP$6:$BX$9,J$1,FALSE))))))*100</f>
        <v>23.665459999999999</v>
      </c>
      <c r="K617" s="63">
        <f t="shared" si="119"/>
        <v>3.5789799999999978</v>
      </c>
      <c r="L617" s="63">
        <f t="shared" si="120"/>
        <v>3.5789700000000018</v>
      </c>
      <c r="O617" s="63">
        <f>'Data Heavy'!AG359*100</f>
        <v>20.086480000000002</v>
      </c>
      <c r="P617" s="63">
        <f>'Data Heavy'!AH359*100</f>
        <v>1.82579</v>
      </c>
      <c r="Q617" s="63">
        <f>'Data Heavy'!AI359*100</f>
        <v>16.507939999999998</v>
      </c>
      <c r="R617" s="63">
        <f>'Data Heavy'!AJ359*100</f>
        <v>23.665030000000002</v>
      </c>
      <c r="S617" s="63">
        <f t="shared" si="115"/>
        <v>3.5785499999999999</v>
      </c>
      <c r="T617" s="63">
        <f t="shared" si="116"/>
        <v>3.5785400000000038</v>
      </c>
      <c r="V617" s="70">
        <f t="shared" si="121"/>
        <v>0</v>
      </c>
      <c r="W617" s="70">
        <f t="shared" si="122"/>
        <v>1.9999999999997797E-4</v>
      </c>
      <c r="X617" s="70">
        <f t="shared" si="123"/>
        <v>-4.2999999999793204E-4</v>
      </c>
      <c r="Y617" s="70">
        <f t="shared" si="124"/>
        <v>4.2999999999793204E-4</v>
      </c>
      <c r="Z617" s="70">
        <f t="shared" si="125"/>
        <v>4.2999999999793204E-4</v>
      </c>
      <c r="AA617" s="70">
        <f t="shared" si="126"/>
        <v>4.2999999999793204E-4</v>
      </c>
    </row>
    <row r="618" spans="1:27">
      <c r="A618" s="15" t="str">
        <f t="shared" si="118"/>
        <v>HeavyD_2011-2015_65+_Males_Newport</v>
      </c>
      <c r="B618" s="15" t="str">
        <f t="shared" si="117"/>
        <v>Newport_65+_Males</v>
      </c>
      <c r="C618" s="15" t="s">
        <v>19</v>
      </c>
      <c r="D618" s="15" t="s">
        <v>43</v>
      </c>
      <c r="E618" s="15" t="s">
        <v>21</v>
      </c>
      <c r="F618" s="15" t="s">
        <v>40</v>
      </c>
      <c r="G618" s="63">
        <f>IFERROR(VLOOKUP($B618,'Data Heavy'!$A$6:$I$61,G$1,FALSE),IFERROR(VLOOKUP($B618,'Data Heavy'!$O$6:$W$33,G$1,FALSE),IFERROR(VLOOKUP($B618,'Data Heavy'!$AB$6:$AJ$181,G$1,FALSE),IFERROR(VLOOKUP($B618,'Data Heavy'!$AP$6:$AX$93,G$1,FALSE),IFERROR(VLOOKUP($B618,'Data Heavy'!$BC$6:$BK$13,G$1,FALSE),VLOOKUP($B618,'Data Heavy'!$BP$6:$BX$9,G$1,FALSE))))))*100</f>
        <v>6.8546200000000006</v>
      </c>
      <c r="H618" s="63">
        <f>IFERROR(VLOOKUP($B618,'Data Heavy'!$A$6:$I$61,H$1,FALSE),IFERROR(VLOOKUP($B618,'Data Heavy'!$O$6:$W$33,H$1,FALSE),IFERROR(VLOOKUP($B618,'Data Heavy'!$AB$6:$AJ$181,H$1,FALSE),IFERROR(VLOOKUP($B618,'Data Heavy'!$AP$6:$AX$93,H$1,FALSE),IFERROR(VLOOKUP($B618,'Data Heavy'!$BC$6:$BK$13,H$1,FALSE),VLOOKUP($B618,'Data Heavy'!$BP$6:$BX$9,H$1,FALSE))))))*100</f>
        <v>1.3288800000000001</v>
      </c>
      <c r="I618" s="63">
        <f>IFERROR(VLOOKUP($B618,'Data Heavy'!$A$6:$I$61,I$1,FALSE),IFERROR(VLOOKUP($B618,'Data Heavy'!$O$6:$W$33,I$1,FALSE),IFERROR(VLOOKUP($B618,'Data Heavy'!$AB$6:$AJ$181,I$1,FALSE),IFERROR(VLOOKUP($B618,'Data Heavy'!$AP$6:$AX$93,I$1,FALSE),IFERROR(VLOOKUP($B618,'Data Heavy'!$BC$6:$BK$13,I$1,FALSE),VLOOKUP($B618,'Data Heavy'!$BP$6:$BX$9,I$1,FALSE))))))*100</f>
        <v>4.2499799999999999</v>
      </c>
      <c r="J618" s="63">
        <f>IFERROR(VLOOKUP($B618,'Data Heavy'!$A$6:$I$61,J$1,FALSE),IFERROR(VLOOKUP($B618,'Data Heavy'!$O$6:$W$33,J$1,FALSE),IFERROR(VLOOKUP($B618,'Data Heavy'!$AB$6:$AJ$181,J$1,FALSE),IFERROR(VLOOKUP($B618,'Data Heavy'!$AP$6:$AX$93,J$1,FALSE),IFERROR(VLOOKUP($B618,'Data Heavy'!$BC$6:$BK$13,J$1,FALSE),VLOOKUP($B618,'Data Heavy'!$BP$6:$BX$9,J$1,FALSE))))))*100</f>
        <v>9.459249999999999</v>
      </c>
      <c r="K618" s="63">
        <f t="shared" si="119"/>
        <v>2.6046299999999984</v>
      </c>
      <c r="L618" s="63">
        <f t="shared" si="120"/>
        <v>2.6046400000000007</v>
      </c>
      <c r="O618" s="63">
        <f>'Data Heavy'!AG360*100</f>
        <v>6.8546200000000006</v>
      </c>
      <c r="P618" s="63">
        <f>'Data Heavy'!AH360*100</f>
        <v>1.32874</v>
      </c>
      <c r="Q618" s="63">
        <f>'Data Heavy'!AI360*100</f>
        <v>4.2502900000000006</v>
      </c>
      <c r="R618" s="63">
        <f>'Data Heavy'!AJ360*100</f>
        <v>9.4589400000000001</v>
      </c>
      <c r="S618" s="63">
        <f t="shared" si="115"/>
        <v>2.6043199999999995</v>
      </c>
      <c r="T618" s="63">
        <f t="shared" si="116"/>
        <v>2.60433</v>
      </c>
      <c r="V618" s="70">
        <f t="shared" si="121"/>
        <v>0</v>
      </c>
      <c r="W618" s="70">
        <f t="shared" si="122"/>
        <v>1.4000000000002899E-4</v>
      </c>
      <c r="X618" s="70">
        <f t="shared" si="123"/>
        <v>-3.1000000000069861E-4</v>
      </c>
      <c r="Y618" s="70">
        <f t="shared" si="124"/>
        <v>3.0999999999892225E-4</v>
      </c>
      <c r="Z618" s="70">
        <f t="shared" si="125"/>
        <v>3.0999999999892225E-4</v>
      </c>
      <c r="AA618" s="70">
        <f t="shared" si="126"/>
        <v>3.1000000000069861E-4</v>
      </c>
    </row>
    <row r="619" spans="1:27">
      <c r="A619" s="15" t="str">
        <f t="shared" si="118"/>
        <v>HeavyD_2011-2015_16-24_Females_Newport</v>
      </c>
      <c r="B619" s="15" t="str">
        <f t="shared" si="117"/>
        <v>Newport_16-24_Females</v>
      </c>
      <c r="C619" s="15" t="s">
        <v>19</v>
      </c>
      <c r="D619" s="15" t="s">
        <v>48</v>
      </c>
      <c r="E619" s="15" t="s">
        <v>120</v>
      </c>
      <c r="F619" s="15" t="s">
        <v>40</v>
      </c>
      <c r="G619" s="63">
        <f>IFERROR(VLOOKUP($B619,'Data Heavy'!$A$6:$I$61,G$1,FALSE),IFERROR(VLOOKUP($B619,'Data Heavy'!$O$6:$W$33,G$1,FALSE),IFERROR(VLOOKUP($B619,'Data Heavy'!$AB$6:$AJ$181,G$1,FALSE),IFERROR(VLOOKUP($B619,'Data Heavy'!$AP$6:$AX$93,G$1,FALSE),IFERROR(VLOOKUP($B619,'Data Heavy'!$BC$6:$BK$13,G$1,FALSE),VLOOKUP($B619,'Data Heavy'!$BP$6:$BX$9,G$1,FALSE))))))*100</f>
        <v>14.418729999999998</v>
      </c>
      <c r="H619" s="63">
        <f>IFERROR(VLOOKUP($B619,'Data Heavy'!$A$6:$I$61,H$1,FALSE),IFERROR(VLOOKUP($B619,'Data Heavy'!$O$6:$W$33,H$1,FALSE),IFERROR(VLOOKUP($B619,'Data Heavy'!$AB$6:$AJ$181,H$1,FALSE),IFERROR(VLOOKUP($B619,'Data Heavy'!$AP$6:$AX$93,H$1,FALSE),IFERROR(VLOOKUP($B619,'Data Heavy'!$BC$6:$BK$13,H$1,FALSE),VLOOKUP($B619,'Data Heavy'!$BP$6:$BX$9,H$1,FALSE))))))*100</f>
        <v>2.6261900000000002</v>
      </c>
      <c r="I619" s="63">
        <f>IFERROR(VLOOKUP($B619,'Data Heavy'!$A$6:$I$61,I$1,FALSE),IFERROR(VLOOKUP($B619,'Data Heavy'!$O$6:$W$33,I$1,FALSE),IFERROR(VLOOKUP($B619,'Data Heavy'!$AB$6:$AJ$181,I$1,FALSE),IFERROR(VLOOKUP($B619,'Data Heavy'!$AP$6:$AX$93,I$1,FALSE),IFERROR(VLOOKUP($B619,'Data Heavy'!$BC$6:$BK$13,I$1,FALSE),VLOOKUP($B619,'Data Heavy'!$BP$6:$BX$9,I$1,FALSE))))))*100</f>
        <v>9.27135</v>
      </c>
      <c r="J619" s="63">
        <f>IFERROR(VLOOKUP($B619,'Data Heavy'!$A$6:$I$61,J$1,FALSE),IFERROR(VLOOKUP($B619,'Data Heavy'!$O$6:$W$33,J$1,FALSE),IFERROR(VLOOKUP($B619,'Data Heavy'!$AB$6:$AJ$181,J$1,FALSE),IFERROR(VLOOKUP($B619,'Data Heavy'!$AP$6:$AX$93,J$1,FALSE),IFERROR(VLOOKUP($B619,'Data Heavy'!$BC$6:$BK$13,J$1,FALSE),VLOOKUP($B619,'Data Heavy'!$BP$6:$BX$9,J$1,FALSE))))))*100</f>
        <v>19.566110000000002</v>
      </c>
      <c r="K619" s="63">
        <f t="shared" si="119"/>
        <v>5.1473800000000036</v>
      </c>
      <c r="L619" s="63">
        <f t="shared" si="120"/>
        <v>5.1473799999999983</v>
      </c>
      <c r="O619" s="63">
        <f>'Data Heavy'!AG361*100</f>
        <v>14.418729999999998</v>
      </c>
      <c r="P619" s="63">
        <f>'Data Heavy'!AH361*100</f>
        <v>2.6259000000000001</v>
      </c>
      <c r="Q619" s="63">
        <f>'Data Heavy'!AI361*100</f>
        <v>9.2719699999999996</v>
      </c>
      <c r="R619" s="63">
        <f>'Data Heavy'!AJ361*100</f>
        <v>19.5655</v>
      </c>
      <c r="S619" s="63">
        <f t="shared" ref="S619:S682" si="127">R619-O619</f>
        <v>5.1467700000000018</v>
      </c>
      <c r="T619" s="63">
        <f t="shared" ref="T619:T682" si="128">O619-Q619</f>
        <v>5.1467599999999987</v>
      </c>
      <c r="V619" s="70">
        <f t="shared" si="121"/>
        <v>0</v>
      </c>
      <c r="W619" s="70">
        <f t="shared" si="122"/>
        <v>2.9000000000012349E-4</v>
      </c>
      <c r="X619" s="70">
        <f t="shared" si="123"/>
        <v>-6.1999999999962085E-4</v>
      </c>
      <c r="Y619" s="70">
        <f t="shared" si="124"/>
        <v>6.1000000000177579E-4</v>
      </c>
      <c r="Z619" s="70">
        <f t="shared" si="125"/>
        <v>6.1000000000177579E-4</v>
      </c>
      <c r="AA619" s="70">
        <f t="shared" si="126"/>
        <v>6.1999999999962085E-4</v>
      </c>
    </row>
    <row r="620" spans="1:27">
      <c r="A620" s="15" t="str">
        <f t="shared" si="118"/>
        <v>HeavyD_2011-2015_25-44_Females_Newport</v>
      </c>
      <c r="B620" s="15" t="str">
        <f t="shared" ref="B620:B683" si="129">C620&amp;"_"&amp;D620&amp;"_"&amp;E620</f>
        <v>Newport_25-44_Females</v>
      </c>
      <c r="C620" s="15" t="s">
        <v>19</v>
      </c>
      <c r="D620" s="15" t="s">
        <v>49</v>
      </c>
      <c r="E620" s="15" t="s">
        <v>120</v>
      </c>
      <c r="F620" s="15" t="s">
        <v>40</v>
      </c>
      <c r="G620" s="63">
        <f>IFERROR(VLOOKUP($B620,'Data Heavy'!$A$6:$I$61,G$1,FALSE),IFERROR(VLOOKUP($B620,'Data Heavy'!$O$6:$W$33,G$1,FALSE),IFERROR(VLOOKUP($B620,'Data Heavy'!$AB$6:$AJ$181,G$1,FALSE),IFERROR(VLOOKUP($B620,'Data Heavy'!$AP$6:$AX$93,G$1,FALSE),IFERROR(VLOOKUP($B620,'Data Heavy'!$BC$6:$BK$13,G$1,FALSE),VLOOKUP($B620,'Data Heavy'!$BP$6:$BX$9,G$1,FALSE))))))*100</f>
        <v>17.51708</v>
      </c>
      <c r="H620" s="63">
        <f>IFERROR(VLOOKUP($B620,'Data Heavy'!$A$6:$I$61,H$1,FALSE),IFERROR(VLOOKUP($B620,'Data Heavy'!$O$6:$W$33,H$1,FALSE),IFERROR(VLOOKUP($B620,'Data Heavy'!$AB$6:$AJ$181,H$1,FALSE),IFERROR(VLOOKUP($B620,'Data Heavy'!$AP$6:$AX$93,H$1,FALSE),IFERROR(VLOOKUP($B620,'Data Heavy'!$BC$6:$BK$13,H$1,FALSE),VLOOKUP($B620,'Data Heavy'!$BP$6:$BX$9,H$1,FALSE))))))*100</f>
        <v>1.7671599999999998</v>
      </c>
      <c r="I620" s="63">
        <f>IFERROR(VLOOKUP($B620,'Data Heavy'!$A$6:$I$61,I$1,FALSE),IFERROR(VLOOKUP($B620,'Data Heavy'!$O$6:$W$33,I$1,FALSE),IFERROR(VLOOKUP($B620,'Data Heavy'!$AB$6:$AJ$181,I$1,FALSE),IFERROR(VLOOKUP($B620,'Data Heavy'!$AP$6:$AX$93,I$1,FALSE),IFERROR(VLOOKUP($B620,'Data Heavy'!$BC$6:$BK$13,I$1,FALSE),VLOOKUP($B620,'Data Heavy'!$BP$6:$BX$9,I$1,FALSE))))))*100</f>
        <v>14.05341</v>
      </c>
      <c r="J620" s="63">
        <f>IFERROR(VLOOKUP($B620,'Data Heavy'!$A$6:$I$61,J$1,FALSE),IFERROR(VLOOKUP($B620,'Data Heavy'!$O$6:$W$33,J$1,FALSE),IFERROR(VLOOKUP($B620,'Data Heavy'!$AB$6:$AJ$181,J$1,FALSE),IFERROR(VLOOKUP($B620,'Data Heavy'!$AP$6:$AX$93,J$1,FALSE),IFERROR(VLOOKUP($B620,'Data Heavy'!$BC$6:$BK$13,J$1,FALSE),VLOOKUP($B620,'Data Heavy'!$BP$6:$BX$9,J$1,FALSE))))))*100</f>
        <v>20.98075</v>
      </c>
      <c r="K620" s="63">
        <f t="shared" si="119"/>
        <v>3.4636700000000005</v>
      </c>
      <c r="L620" s="63">
        <f t="shared" si="120"/>
        <v>3.4636700000000005</v>
      </c>
      <c r="O620" s="63">
        <f>'Data Heavy'!AG362*100</f>
        <v>17.51708</v>
      </c>
      <c r="P620" s="63">
        <f>'Data Heavy'!AH362*100</f>
        <v>1.7669699999999999</v>
      </c>
      <c r="Q620" s="63">
        <f>'Data Heavy'!AI362*100</f>
        <v>14.053830000000001</v>
      </c>
      <c r="R620" s="63">
        <f>'Data Heavy'!AJ362*100</f>
        <v>20.980340000000002</v>
      </c>
      <c r="S620" s="63">
        <f t="shared" si="127"/>
        <v>3.4632600000000018</v>
      </c>
      <c r="T620" s="63">
        <f t="shared" si="128"/>
        <v>3.4632499999999986</v>
      </c>
      <c r="V620" s="70">
        <f t="shared" si="121"/>
        <v>0</v>
      </c>
      <c r="W620" s="70">
        <f t="shared" si="122"/>
        <v>1.8999999999991246E-4</v>
      </c>
      <c r="X620" s="70">
        <f t="shared" si="123"/>
        <v>-4.2000000000186333E-4</v>
      </c>
      <c r="Y620" s="70">
        <f t="shared" si="124"/>
        <v>4.0999999999868919E-4</v>
      </c>
      <c r="Z620" s="70">
        <f t="shared" si="125"/>
        <v>4.0999999999868919E-4</v>
      </c>
      <c r="AA620" s="70">
        <f t="shared" si="126"/>
        <v>4.2000000000186333E-4</v>
      </c>
    </row>
    <row r="621" spans="1:27">
      <c r="A621" s="15" t="str">
        <f t="shared" si="118"/>
        <v>HeavyD_2011-2015_45-64_Females_Newport</v>
      </c>
      <c r="B621" s="15" t="str">
        <f t="shared" si="129"/>
        <v>Newport_45-64_Females</v>
      </c>
      <c r="C621" s="15" t="s">
        <v>19</v>
      </c>
      <c r="D621" s="15" t="s">
        <v>50</v>
      </c>
      <c r="E621" s="15" t="s">
        <v>120</v>
      </c>
      <c r="F621" s="15" t="s">
        <v>40</v>
      </c>
      <c r="G621" s="63">
        <f>IFERROR(VLOOKUP($B621,'Data Heavy'!$A$6:$I$61,G$1,FALSE),IFERROR(VLOOKUP($B621,'Data Heavy'!$O$6:$W$33,G$1,FALSE),IFERROR(VLOOKUP($B621,'Data Heavy'!$AB$6:$AJ$181,G$1,FALSE),IFERROR(VLOOKUP($B621,'Data Heavy'!$AP$6:$AX$93,G$1,FALSE),IFERROR(VLOOKUP($B621,'Data Heavy'!$BC$6:$BK$13,G$1,FALSE),VLOOKUP($B621,'Data Heavy'!$BP$6:$BX$9,G$1,FALSE))))))*100</f>
        <v>13.425850000000001</v>
      </c>
      <c r="H621" s="63">
        <f>IFERROR(VLOOKUP($B621,'Data Heavy'!$A$6:$I$61,H$1,FALSE),IFERROR(VLOOKUP($B621,'Data Heavy'!$O$6:$W$33,H$1,FALSE),IFERROR(VLOOKUP($B621,'Data Heavy'!$AB$6:$AJ$181,H$1,FALSE),IFERROR(VLOOKUP($B621,'Data Heavy'!$AP$6:$AX$93,H$1,FALSE),IFERROR(VLOOKUP($B621,'Data Heavy'!$BC$6:$BK$13,H$1,FALSE),VLOOKUP($B621,'Data Heavy'!$BP$6:$BX$9,H$1,FALSE))))))*100</f>
        <v>1.49295</v>
      </c>
      <c r="I621" s="63">
        <f>IFERROR(VLOOKUP($B621,'Data Heavy'!$A$6:$I$61,I$1,FALSE),IFERROR(VLOOKUP($B621,'Data Heavy'!$O$6:$W$33,I$1,FALSE),IFERROR(VLOOKUP($B621,'Data Heavy'!$AB$6:$AJ$181,I$1,FALSE),IFERROR(VLOOKUP($B621,'Data Heavy'!$AP$6:$AX$93,I$1,FALSE),IFERROR(VLOOKUP($B621,'Data Heavy'!$BC$6:$BK$13,I$1,FALSE),VLOOKUP($B621,'Data Heavy'!$BP$6:$BX$9,I$1,FALSE))))))*100</f>
        <v>10.49963</v>
      </c>
      <c r="J621" s="63">
        <f>IFERROR(VLOOKUP($B621,'Data Heavy'!$A$6:$I$61,J$1,FALSE),IFERROR(VLOOKUP($B621,'Data Heavy'!$O$6:$W$33,J$1,FALSE),IFERROR(VLOOKUP($B621,'Data Heavy'!$AB$6:$AJ$181,J$1,FALSE),IFERROR(VLOOKUP($B621,'Data Heavy'!$AP$6:$AX$93,J$1,FALSE),IFERROR(VLOOKUP($B621,'Data Heavy'!$BC$6:$BK$13,J$1,FALSE),VLOOKUP($B621,'Data Heavy'!$BP$6:$BX$9,J$1,FALSE))))))*100</f>
        <v>16.352059999999998</v>
      </c>
      <c r="K621" s="63">
        <f t="shared" si="119"/>
        <v>2.9262099999999975</v>
      </c>
      <c r="L621" s="63">
        <f t="shared" si="120"/>
        <v>2.9262200000000007</v>
      </c>
      <c r="O621" s="63">
        <f>'Data Heavy'!AG363*100</f>
        <v>13.425850000000001</v>
      </c>
      <c r="P621" s="63">
        <f>'Data Heavy'!AH363*100</f>
        <v>1.4927899999999998</v>
      </c>
      <c r="Q621" s="63">
        <f>'Data Heavy'!AI363*100</f>
        <v>10.499980000000001</v>
      </c>
      <c r="R621" s="63">
        <f>'Data Heavy'!AJ363*100</f>
        <v>16.351710000000001</v>
      </c>
      <c r="S621" s="63">
        <f t="shared" si="127"/>
        <v>2.9258600000000001</v>
      </c>
      <c r="T621" s="63">
        <f t="shared" si="128"/>
        <v>2.9258699999999997</v>
      </c>
      <c r="V621" s="70">
        <f t="shared" si="121"/>
        <v>0</v>
      </c>
      <c r="W621" s="70">
        <f t="shared" si="122"/>
        <v>1.6000000000016001E-4</v>
      </c>
      <c r="X621" s="70">
        <f t="shared" si="123"/>
        <v>-3.5000000000096065E-4</v>
      </c>
      <c r="Y621" s="70">
        <f t="shared" si="124"/>
        <v>3.4999999999740794E-4</v>
      </c>
      <c r="Z621" s="70">
        <f t="shared" si="125"/>
        <v>3.4999999999740794E-4</v>
      </c>
      <c r="AA621" s="70">
        <f t="shared" si="126"/>
        <v>3.5000000000096065E-4</v>
      </c>
    </row>
    <row r="622" spans="1:27">
      <c r="A622" s="15" t="str">
        <f t="shared" si="118"/>
        <v>HeavyD_2011-2015_65+_Females_Newport</v>
      </c>
      <c r="B622" s="15" t="str">
        <f t="shared" si="129"/>
        <v>Newport_65+_Females</v>
      </c>
      <c r="C622" s="15" t="s">
        <v>19</v>
      </c>
      <c r="D622" s="15" t="s">
        <v>43</v>
      </c>
      <c r="E622" s="15" t="s">
        <v>120</v>
      </c>
      <c r="F622" s="15" t="s">
        <v>40</v>
      </c>
      <c r="G622" s="63">
        <f>IFERROR(VLOOKUP($B622,'Data Heavy'!$A$6:$I$61,G$1,FALSE),IFERROR(VLOOKUP($B622,'Data Heavy'!$O$6:$W$33,G$1,FALSE),IFERROR(VLOOKUP($B622,'Data Heavy'!$AB$6:$AJ$181,G$1,FALSE),IFERROR(VLOOKUP($B622,'Data Heavy'!$AP$6:$AX$93,G$1,FALSE),IFERROR(VLOOKUP($B622,'Data Heavy'!$BC$6:$BK$13,G$1,FALSE),VLOOKUP($B622,'Data Heavy'!$BP$6:$BX$9,G$1,FALSE))))))*100</f>
        <v>1.54915</v>
      </c>
      <c r="H622" s="63">
        <f>IFERROR(VLOOKUP($B622,'Data Heavy'!$A$6:$I$61,H$1,FALSE),IFERROR(VLOOKUP($B622,'Data Heavy'!$O$6:$W$33,H$1,FALSE),IFERROR(VLOOKUP($B622,'Data Heavy'!$AB$6:$AJ$181,H$1,FALSE),IFERROR(VLOOKUP($B622,'Data Heavy'!$AP$6:$AX$93,H$1,FALSE),IFERROR(VLOOKUP($B622,'Data Heavy'!$BC$6:$BK$13,H$1,FALSE),VLOOKUP($B622,'Data Heavy'!$BP$6:$BX$9,H$1,FALSE))))))*100</f>
        <v>0.58364000000000005</v>
      </c>
      <c r="I622" s="63">
        <f>IFERROR(VLOOKUP($B622,'Data Heavy'!$A$6:$I$61,I$1,FALSE),IFERROR(VLOOKUP($B622,'Data Heavy'!$O$6:$W$33,I$1,FALSE),IFERROR(VLOOKUP($B622,'Data Heavy'!$AB$6:$AJ$181,I$1,FALSE),IFERROR(VLOOKUP($B622,'Data Heavy'!$AP$6:$AX$93,I$1,FALSE),IFERROR(VLOOKUP($B622,'Data Heavy'!$BC$6:$BK$13,I$1,FALSE),VLOOKUP($B622,'Data Heavy'!$BP$6:$BX$9,I$1,FALSE))))))*100</f>
        <v>0.40521000000000001</v>
      </c>
      <c r="J622" s="63">
        <f>IFERROR(VLOOKUP($B622,'Data Heavy'!$A$6:$I$61,J$1,FALSE),IFERROR(VLOOKUP($B622,'Data Heavy'!$O$6:$W$33,J$1,FALSE),IFERROR(VLOOKUP($B622,'Data Heavy'!$AB$6:$AJ$181,J$1,FALSE),IFERROR(VLOOKUP($B622,'Data Heavy'!$AP$6:$AX$93,J$1,FALSE),IFERROR(VLOOKUP($B622,'Data Heavy'!$BC$6:$BK$13,J$1,FALSE),VLOOKUP($B622,'Data Heavy'!$BP$6:$BX$9,J$1,FALSE))))))*100</f>
        <v>2.6930999999999998</v>
      </c>
      <c r="K622" s="63">
        <f t="shared" si="119"/>
        <v>1.1439499999999998</v>
      </c>
      <c r="L622" s="63">
        <f t="shared" si="120"/>
        <v>1.14394</v>
      </c>
      <c r="O622" s="63">
        <f>'Data Heavy'!AG364*100</f>
        <v>1.54915</v>
      </c>
      <c r="P622" s="63">
        <f>'Data Heavy'!AH364*100</f>
        <v>0.58357000000000003</v>
      </c>
      <c r="Q622" s="63">
        <f>'Data Heavy'!AI364*100</f>
        <v>0.40534999999999999</v>
      </c>
      <c r="R622" s="63">
        <f>'Data Heavy'!AJ364*100</f>
        <v>2.6929600000000002</v>
      </c>
      <c r="S622" s="63">
        <f t="shared" si="127"/>
        <v>1.1438100000000002</v>
      </c>
      <c r="T622" s="63">
        <f t="shared" si="128"/>
        <v>1.1438000000000001</v>
      </c>
      <c r="V622" s="70">
        <f t="shared" si="121"/>
        <v>0</v>
      </c>
      <c r="W622" s="70">
        <f t="shared" si="122"/>
        <v>7.0000000000014495E-5</v>
      </c>
      <c r="X622" s="70">
        <f t="shared" si="123"/>
        <v>-1.3999999999997348E-4</v>
      </c>
      <c r="Y622" s="70">
        <f t="shared" si="124"/>
        <v>1.399999999995849E-4</v>
      </c>
      <c r="Z622" s="70">
        <f t="shared" si="125"/>
        <v>1.399999999995849E-4</v>
      </c>
      <c r="AA622" s="70">
        <f t="shared" si="126"/>
        <v>1.3999999999980695E-4</v>
      </c>
    </row>
    <row r="623" spans="1:27">
      <c r="A623" s="15" t="str">
        <f t="shared" si="118"/>
        <v>HeavyD_2011-2015_16-24_Persons_Isle of Anglesey</v>
      </c>
      <c r="B623" s="15" t="str">
        <f t="shared" si="129"/>
        <v>Isle of Anglesey_16-24_Persons</v>
      </c>
      <c r="C623" s="15" t="s">
        <v>0</v>
      </c>
      <c r="D623" s="15" t="s">
        <v>48</v>
      </c>
      <c r="E623" s="15" t="s">
        <v>117</v>
      </c>
      <c r="F623" s="15" t="s">
        <v>40</v>
      </c>
      <c r="G623" s="63">
        <f>IFERROR(VLOOKUP($B623,'Data Heavy'!$A$6:$I$61,G$1,FALSE),IFERROR(VLOOKUP($B623,'Data Heavy'!$O$6:$W$33,G$1,FALSE),IFERROR(VLOOKUP($B623,'Data Heavy'!$AB$6:$AJ$181,G$1,FALSE),IFERROR(VLOOKUP($B623,'Data Heavy'!$AP$6:$AX$93,G$1,FALSE),IFERROR(VLOOKUP($B623,'Data Heavy'!$BC$6:$BK$13,G$1,FALSE),VLOOKUP($B623,'Data Heavy'!$BP$6:$BX$9,G$1,FALSE))))))*100</f>
        <v>18.546710000000001</v>
      </c>
      <c r="H623" s="63">
        <f>IFERROR(VLOOKUP($B623,'Data Heavy'!$A$6:$I$61,H$1,FALSE),IFERROR(VLOOKUP($B623,'Data Heavy'!$O$6:$W$33,H$1,FALSE),IFERROR(VLOOKUP($B623,'Data Heavy'!$AB$6:$AJ$181,H$1,FALSE),IFERROR(VLOOKUP($B623,'Data Heavy'!$AP$6:$AX$93,H$1,FALSE),IFERROR(VLOOKUP($B623,'Data Heavy'!$BC$6:$BK$13,H$1,FALSE),VLOOKUP($B623,'Data Heavy'!$BP$6:$BX$9,H$1,FALSE))))))*100</f>
        <v>2.4790700000000001</v>
      </c>
      <c r="I623" s="63">
        <f>IFERROR(VLOOKUP($B623,'Data Heavy'!$A$6:$I$61,I$1,FALSE),IFERROR(VLOOKUP($B623,'Data Heavy'!$O$6:$W$33,I$1,FALSE),IFERROR(VLOOKUP($B623,'Data Heavy'!$AB$6:$AJ$181,I$1,FALSE),IFERROR(VLOOKUP($B623,'Data Heavy'!$AP$6:$AX$93,I$1,FALSE),IFERROR(VLOOKUP($B623,'Data Heavy'!$BC$6:$BK$13,I$1,FALSE),VLOOKUP($B623,'Data Heavy'!$BP$6:$BX$9,I$1,FALSE))))))*100</f>
        <v>13.687679999999999</v>
      </c>
      <c r="J623" s="63">
        <f>IFERROR(VLOOKUP($B623,'Data Heavy'!$A$6:$I$61,J$1,FALSE),IFERROR(VLOOKUP($B623,'Data Heavy'!$O$6:$W$33,J$1,FALSE),IFERROR(VLOOKUP($B623,'Data Heavy'!$AB$6:$AJ$181,J$1,FALSE),IFERROR(VLOOKUP($B623,'Data Heavy'!$AP$6:$AX$93,J$1,FALSE),IFERROR(VLOOKUP($B623,'Data Heavy'!$BC$6:$BK$13,J$1,FALSE),VLOOKUP($B623,'Data Heavy'!$BP$6:$BX$9,J$1,FALSE))))))*100</f>
        <v>23.405729999999998</v>
      </c>
      <c r="K623" s="63">
        <f t="shared" si="119"/>
        <v>4.8590199999999975</v>
      </c>
      <c r="L623" s="63">
        <f t="shared" si="120"/>
        <v>4.8590300000000024</v>
      </c>
      <c r="O623" s="63">
        <f>'Data Heavy'!AU101*100</f>
        <v>18.546710000000001</v>
      </c>
      <c r="P623" s="63">
        <f>'Data Heavy'!AV101*100</f>
        <v>2.47879</v>
      </c>
      <c r="Q623" s="63">
        <f>'Data Heavy'!AW101*100</f>
        <v>13.688269999999999</v>
      </c>
      <c r="R623" s="63">
        <f>'Data Heavy'!AX101*100</f>
        <v>23.405139999999999</v>
      </c>
      <c r="S623" s="63">
        <f t="shared" si="127"/>
        <v>4.8584299999999985</v>
      </c>
      <c r="T623" s="63">
        <f t="shared" si="128"/>
        <v>4.8584400000000016</v>
      </c>
      <c r="V623" s="70">
        <f t="shared" si="121"/>
        <v>0</v>
      </c>
      <c r="W623" s="70">
        <f t="shared" si="122"/>
        <v>2.8000000000005798E-4</v>
      </c>
      <c r="X623" s="70">
        <f t="shared" si="123"/>
        <v>-5.9000000000075659E-4</v>
      </c>
      <c r="Y623" s="70">
        <f t="shared" si="124"/>
        <v>5.8999999999898023E-4</v>
      </c>
      <c r="Z623" s="70">
        <f t="shared" si="125"/>
        <v>5.8999999999898023E-4</v>
      </c>
      <c r="AA623" s="70">
        <f t="shared" si="126"/>
        <v>5.9000000000075659E-4</v>
      </c>
    </row>
    <row r="624" spans="1:27">
      <c r="A624" s="15" t="str">
        <f t="shared" si="118"/>
        <v>HeavyD_2011-2015_25-44_Persons_Isle of Anglesey</v>
      </c>
      <c r="B624" s="15" t="str">
        <f t="shared" si="129"/>
        <v>Isle of Anglesey_25-44_Persons</v>
      </c>
      <c r="C624" s="15" t="s">
        <v>0</v>
      </c>
      <c r="D624" s="15" t="s">
        <v>49</v>
      </c>
      <c r="E624" s="15" t="s">
        <v>117</v>
      </c>
      <c r="F624" s="15" t="s">
        <v>40</v>
      </c>
      <c r="G624" s="63">
        <f>IFERROR(VLOOKUP($B624,'Data Heavy'!$A$6:$I$61,G$1,FALSE),IFERROR(VLOOKUP($B624,'Data Heavy'!$O$6:$W$33,G$1,FALSE),IFERROR(VLOOKUP($B624,'Data Heavy'!$AB$6:$AJ$181,G$1,FALSE),IFERROR(VLOOKUP($B624,'Data Heavy'!$AP$6:$AX$93,G$1,FALSE),IFERROR(VLOOKUP($B624,'Data Heavy'!$BC$6:$BK$13,G$1,FALSE),VLOOKUP($B624,'Data Heavy'!$BP$6:$BX$9,G$1,FALSE))))))*100</f>
        <v>16.324670000000001</v>
      </c>
      <c r="H624" s="63">
        <f>IFERROR(VLOOKUP($B624,'Data Heavy'!$A$6:$I$61,H$1,FALSE),IFERROR(VLOOKUP($B624,'Data Heavy'!$O$6:$W$33,H$1,FALSE),IFERROR(VLOOKUP($B624,'Data Heavy'!$AB$6:$AJ$181,H$1,FALSE),IFERROR(VLOOKUP($B624,'Data Heavy'!$AP$6:$AX$93,H$1,FALSE),IFERROR(VLOOKUP($B624,'Data Heavy'!$BC$6:$BK$13,H$1,FALSE),VLOOKUP($B624,'Data Heavy'!$BP$6:$BX$9,H$1,FALSE))))))*100</f>
        <v>1.60297</v>
      </c>
      <c r="I624" s="63">
        <f>IFERROR(VLOOKUP($B624,'Data Heavy'!$A$6:$I$61,I$1,FALSE),IFERROR(VLOOKUP($B624,'Data Heavy'!$O$6:$W$33,I$1,FALSE),IFERROR(VLOOKUP($B624,'Data Heavy'!$AB$6:$AJ$181,I$1,FALSE),IFERROR(VLOOKUP($B624,'Data Heavy'!$AP$6:$AX$93,I$1,FALSE),IFERROR(VLOOKUP($B624,'Data Heavy'!$BC$6:$BK$13,I$1,FALSE),VLOOKUP($B624,'Data Heavy'!$BP$6:$BX$9,I$1,FALSE))))))*100</f>
        <v>13.18281</v>
      </c>
      <c r="J624" s="63">
        <f>IFERROR(VLOOKUP($B624,'Data Heavy'!$A$6:$I$61,J$1,FALSE),IFERROR(VLOOKUP($B624,'Data Heavy'!$O$6:$W$33,J$1,FALSE),IFERROR(VLOOKUP($B624,'Data Heavy'!$AB$6:$AJ$181,J$1,FALSE),IFERROR(VLOOKUP($B624,'Data Heavy'!$AP$6:$AX$93,J$1,FALSE),IFERROR(VLOOKUP($B624,'Data Heavy'!$BC$6:$BK$13,J$1,FALSE),VLOOKUP($B624,'Data Heavy'!$BP$6:$BX$9,J$1,FALSE))))))*100</f>
        <v>19.466530000000002</v>
      </c>
      <c r="K624" s="63">
        <f t="shared" si="119"/>
        <v>3.1418600000000012</v>
      </c>
      <c r="L624" s="63">
        <f t="shared" si="120"/>
        <v>3.1418600000000012</v>
      </c>
      <c r="O624" s="63">
        <f>'Data Heavy'!AU102*100</f>
        <v>16.324670000000001</v>
      </c>
      <c r="P624" s="63">
        <f>'Data Heavy'!AV102*100</f>
        <v>1.6028</v>
      </c>
      <c r="Q624" s="63">
        <f>'Data Heavy'!AW102*100</f>
        <v>13.18318</v>
      </c>
      <c r="R624" s="63">
        <f>'Data Heavy'!AX102*100</f>
        <v>19.466149999999999</v>
      </c>
      <c r="S624" s="63">
        <f t="shared" si="127"/>
        <v>3.1414799999999978</v>
      </c>
      <c r="T624" s="63">
        <f t="shared" si="128"/>
        <v>3.141490000000001</v>
      </c>
      <c r="V624" s="70">
        <f t="shared" si="121"/>
        <v>0</v>
      </c>
      <c r="W624" s="70">
        <f t="shared" si="122"/>
        <v>1.7000000000000348E-4</v>
      </c>
      <c r="X624" s="70">
        <f t="shared" si="123"/>
        <v>-3.700000000002035E-4</v>
      </c>
      <c r="Y624" s="70">
        <f t="shared" si="124"/>
        <v>3.8000000000337764E-4</v>
      </c>
      <c r="Z624" s="70">
        <f t="shared" si="125"/>
        <v>3.8000000000337764E-4</v>
      </c>
      <c r="AA624" s="70">
        <f t="shared" si="126"/>
        <v>3.700000000002035E-4</v>
      </c>
    </row>
    <row r="625" spans="1:27">
      <c r="A625" s="15" t="str">
        <f t="shared" si="118"/>
        <v>HeavyD_2011-2015_45-64_Persons_Isle of Anglesey</v>
      </c>
      <c r="B625" s="15" t="str">
        <f t="shared" si="129"/>
        <v>Isle of Anglesey_45-64_Persons</v>
      </c>
      <c r="C625" s="15" t="s">
        <v>0</v>
      </c>
      <c r="D625" s="15" t="s">
        <v>50</v>
      </c>
      <c r="E625" s="15" t="s">
        <v>117</v>
      </c>
      <c r="F625" s="15" t="s">
        <v>40</v>
      </c>
      <c r="G625" s="63">
        <f>IFERROR(VLOOKUP($B625,'Data Heavy'!$A$6:$I$61,G$1,FALSE),IFERROR(VLOOKUP($B625,'Data Heavy'!$O$6:$W$33,G$1,FALSE),IFERROR(VLOOKUP($B625,'Data Heavy'!$AB$6:$AJ$181,G$1,FALSE),IFERROR(VLOOKUP($B625,'Data Heavy'!$AP$6:$AX$93,G$1,FALSE),IFERROR(VLOOKUP($B625,'Data Heavy'!$BC$6:$BK$13,G$1,FALSE),VLOOKUP($B625,'Data Heavy'!$BP$6:$BX$9,G$1,FALSE))))))*100</f>
        <v>13.267499999999998</v>
      </c>
      <c r="H625" s="63">
        <f>IFERROR(VLOOKUP($B625,'Data Heavy'!$A$6:$I$61,H$1,FALSE),IFERROR(VLOOKUP($B625,'Data Heavy'!$O$6:$W$33,H$1,FALSE),IFERROR(VLOOKUP($B625,'Data Heavy'!$AB$6:$AJ$181,H$1,FALSE),IFERROR(VLOOKUP($B625,'Data Heavy'!$AP$6:$AX$93,H$1,FALSE),IFERROR(VLOOKUP($B625,'Data Heavy'!$BC$6:$BK$13,H$1,FALSE),VLOOKUP($B625,'Data Heavy'!$BP$6:$BX$9,H$1,FALSE))))))*100</f>
        <v>1.1846399999999999</v>
      </c>
      <c r="I625" s="63">
        <f>IFERROR(VLOOKUP($B625,'Data Heavy'!$A$6:$I$61,I$1,FALSE),IFERROR(VLOOKUP($B625,'Data Heavy'!$O$6:$W$33,I$1,FALSE),IFERROR(VLOOKUP($B625,'Data Heavy'!$AB$6:$AJ$181,I$1,FALSE),IFERROR(VLOOKUP($B625,'Data Heavy'!$AP$6:$AX$93,I$1,FALSE),IFERROR(VLOOKUP($B625,'Data Heavy'!$BC$6:$BK$13,I$1,FALSE),VLOOKUP($B625,'Data Heavy'!$BP$6:$BX$9,I$1,FALSE))))))*100</f>
        <v>10.94557</v>
      </c>
      <c r="J625" s="63">
        <f>IFERROR(VLOOKUP($B625,'Data Heavy'!$A$6:$I$61,J$1,FALSE),IFERROR(VLOOKUP($B625,'Data Heavy'!$O$6:$W$33,J$1,FALSE),IFERROR(VLOOKUP($B625,'Data Heavy'!$AB$6:$AJ$181,J$1,FALSE),IFERROR(VLOOKUP($B625,'Data Heavy'!$AP$6:$AX$93,J$1,FALSE),IFERROR(VLOOKUP($B625,'Data Heavy'!$BC$6:$BK$13,J$1,FALSE),VLOOKUP($B625,'Data Heavy'!$BP$6:$BX$9,J$1,FALSE))))))*100</f>
        <v>15.58942</v>
      </c>
      <c r="K625" s="63">
        <f t="shared" si="119"/>
        <v>2.3219200000000022</v>
      </c>
      <c r="L625" s="63">
        <f t="shared" si="120"/>
        <v>2.3219299999999983</v>
      </c>
      <c r="O625" s="63">
        <f>'Data Heavy'!AU103*100</f>
        <v>13.267499999999998</v>
      </c>
      <c r="P625" s="63">
        <f>'Data Heavy'!AV103*100</f>
        <v>1.1845100000000002</v>
      </c>
      <c r="Q625" s="63">
        <f>'Data Heavy'!AW103*100</f>
        <v>10.94585</v>
      </c>
      <c r="R625" s="63">
        <f>'Data Heavy'!AX103*100</f>
        <v>15.58914</v>
      </c>
      <c r="S625" s="63">
        <f t="shared" si="127"/>
        <v>2.3216400000000021</v>
      </c>
      <c r="T625" s="63">
        <f t="shared" si="128"/>
        <v>2.3216499999999982</v>
      </c>
      <c r="V625" s="70">
        <f t="shared" si="121"/>
        <v>0</v>
      </c>
      <c r="W625" s="70">
        <f t="shared" si="122"/>
        <v>1.2999999999974143E-4</v>
      </c>
      <c r="X625" s="70">
        <f t="shared" si="123"/>
        <v>-2.8000000000005798E-4</v>
      </c>
      <c r="Y625" s="70">
        <f t="shared" si="124"/>
        <v>2.8000000000005798E-4</v>
      </c>
      <c r="Z625" s="70">
        <f t="shared" si="125"/>
        <v>2.8000000000005798E-4</v>
      </c>
      <c r="AA625" s="70">
        <f t="shared" si="126"/>
        <v>2.8000000000005798E-4</v>
      </c>
    </row>
    <row r="626" spans="1:27">
      <c r="A626" s="15" t="str">
        <f t="shared" si="118"/>
        <v>HeavyD_2011-2015_65+_Persons_Isle of Anglesey</v>
      </c>
      <c r="B626" s="15" t="str">
        <f t="shared" si="129"/>
        <v>Isle of Anglesey_65+_Persons</v>
      </c>
      <c r="C626" s="15" t="s">
        <v>0</v>
      </c>
      <c r="D626" s="15" t="s">
        <v>43</v>
      </c>
      <c r="E626" s="15" t="s">
        <v>117</v>
      </c>
      <c r="F626" s="15" t="s">
        <v>40</v>
      </c>
      <c r="G626" s="63">
        <f>IFERROR(VLOOKUP($B626,'Data Heavy'!$A$6:$I$61,G$1,FALSE),IFERROR(VLOOKUP($B626,'Data Heavy'!$O$6:$W$33,G$1,FALSE),IFERROR(VLOOKUP($B626,'Data Heavy'!$AB$6:$AJ$181,G$1,FALSE),IFERROR(VLOOKUP($B626,'Data Heavy'!$AP$6:$AX$93,G$1,FALSE),IFERROR(VLOOKUP($B626,'Data Heavy'!$BC$6:$BK$13,G$1,FALSE),VLOOKUP($B626,'Data Heavy'!$BP$6:$BX$9,G$1,FALSE))))))*100</f>
        <v>3.1579999999999995</v>
      </c>
      <c r="H626" s="63">
        <f>IFERROR(VLOOKUP($B626,'Data Heavy'!$A$6:$I$61,H$1,FALSE),IFERROR(VLOOKUP($B626,'Data Heavy'!$O$6:$W$33,H$1,FALSE),IFERROR(VLOOKUP($B626,'Data Heavy'!$AB$6:$AJ$181,H$1,FALSE),IFERROR(VLOOKUP($B626,'Data Heavy'!$AP$6:$AX$93,H$1,FALSE),IFERROR(VLOOKUP($B626,'Data Heavy'!$BC$6:$BK$13,H$1,FALSE),VLOOKUP($B626,'Data Heavy'!$BP$6:$BX$9,H$1,FALSE))))))*100</f>
        <v>0.59936</v>
      </c>
      <c r="I626" s="63">
        <f>IFERROR(VLOOKUP($B626,'Data Heavy'!$A$6:$I$61,I$1,FALSE),IFERROR(VLOOKUP($B626,'Data Heavy'!$O$6:$W$33,I$1,FALSE),IFERROR(VLOOKUP($B626,'Data Heavy'!$AB$6:$AJ$181,I$1,FALSE),IFERROR(VLOOKUP($B626,'Data Heavy'!$AP$6:$AX$93,I$1,FALSE),IFERROR(VLOOKUP($B626,'Data Heavy'!$BC$6:$BK$13,I$1,FALSE),VLOOKUP($B626,'Data Heavy'!$BP$6:$BX$9,I$1,FALSE))))))*100</f>
        <v>1.98323</v>
      </c>
      <c r="J626" s="63">
        <f>IFERROR(VLOOKUP($B626,'Data Heavy'!$A$6:$I$61,J$1,FALSE),IFERROR(VLOOKUP($B626,'Data Heavy'!$O$6:$W$33,J$1,FALSE),IFERROR(VLOOKUP($B626,'Data Heavy'!$AB$6:$AJ$181,J$1,FALSE),IFERROR(VLOOKUP($B626,'Data Heavy'!$AP$6:$AX$93,J$1,FALSE),IFERROR(VLOOKUP($B626,'Data Heavy'!$BC$6:$BK$13,J$1,FALSE),VLOOKUP($B626,'Data Heavy'!$BP$6:$BX$9,J$1,FALSE))))))*100</f>
        <v>4.3327600000000004</v>
      </c>
      <c r="K626" s="63">
        <f t="shared" si="119"/>
        <v>1.1747600000000009</v>
      </c>
      <c r="L626" s="63">
        <f t="shared" si="120"/>
        <v>1.1747699999999994</v>
      </c>
      <c r="O626" s="63">
        <f>'Data Heavy'!AU104*100</f>
        <v>3.1579999999999995</v>
      </c>
      <c r="P626" s="63">
        <f>'Data Heavy'!AV104*100</f>
        <v>0.59930000000000005</v>
      </c>
      <c r="Q626" s="63">
        <f>'Data Heavy'!AW104*100</f>
        <v>1.9833799999999999</v>
      </c>
      <c r="R626" s="63">
        <f>'Data Heavy'!AX104*100</f>
        <v>4.3326200000000004</v>
      </c>
      <c r="S626" s="63">
        <f t="shared" si="127"/>
        <v>1.1746200000000009</v>
      </c>
      <c r="T626" s="63">
        <f t="shared" si="128"/>
        <v>1.1746199999999996</v>
      </c>
      <c r="V626" s="70">
        <f t="shared" si="121"/>
        <v>0</v>
      </c>
      <c r="W626" s="70">
        <f t="shared" si="122"/>
        <v>5.9999999999948983E-5</v>
      </c>
      <c r="X626" s="70">
        <f t="shared" si="123"/>
        <v>-1.4999999999987246E-4</v>
      </c>
      <c r="Y626" s="70">
        <f t="shared" si="124"/>
        <v>1.4000000000002899E-4</v>
      </c>
      <c r="Z626" s="70">
        <f t="shared" si="125"/>
        <v>1.4000000000002899E-4</v>
      </c>
      <c r="AA626" s="70">
        <f t="shared" si="126"/>
        <v>1.4999999999987246E-4</v>
      </c>
    </row>
    <row r="627" spans="1:27">
      <c r="A627" s="15" t="str">
        <f t="shared" si="118"/>
        <v>HeavyD_2011-2015_16-24_Persons_Gwynedd</v>
      </c>
      <c r="B627" s="15" t="str">
        <f t="shared" si="129"/>
        <v>Gwynedd_16-24_Persons</v>
      </c>
      <c r="C627" s="15" t="s">
        <v>1</v>
      </c>
      <c r="D627" s="15" t="s">
        <v>48</v>
      </c>
      <c r="E627" s="15" t="s">
        <v>117</v>
      </c>
      <c r="F627" s="15" t="s">
        <v>40</v>
      </c>
      <c r="G627" s="63">
        <f>IFERROR(VLOOKUP($B627,'Data Heavy'!$A$6:$I$61,G$1,FALSE),IFERROR(VLOOKUP($B627,'Data Heavy'!$O$6:$W$33,G$1,FALSE),IFERROR(VLOOKUP($B627,'Data Heavy'!$AB$6:$AJ$181,G$1,FALSE),IFERROR(VLOOKUP($B627,'Data Heavy'!$AP$6:$AX$93,G$1,FALSE),IFERROR(VLOOKUP($B627,'Data Heavy'!$BC$6:$BK$13,G$1,FALSE),VLOOKUP($B627,'Data Heavy'!$BP$6:$BX$9,G$1,FALSE))))))*100</f>
        <v>24.140420000000002</v>
      </c>
      <c r="H627" s="63">
        <f>IFERROR(VLOOKUP($B627,'Data Heavy'!$A$6:$I$61,H$1,FALSE),IFERROR(VLOOKUP($B627,'Data Heavy'!$O$6:$W$33,H$1,FALSE),IFERROR(VLOOKUP($B627,'Data Heavy'!$AB$6:$AJ$181,H$1,FALSE),IFERROR(VLOOKUP($B627,'Data Heavy'!$AP$6:$AX$93,H$1,FALSE),IFERROR(VLOOKUP($B627,'Data Heavy'!$BC$6:$BK$13,H$1,FALSE),VLOOKUP($B627,'Data Heavy'!$BP$6:$BX$9,H$1,FALSE))))))*100</f>
        <v>2.8726700000000003</v>
      </c>
      <c r="I627" s="63">
        <f>IFERROR(VLOOKUP($B627,'Data Heavy'!$A$6:$I$61,I$1,FALSE),IFERROR(VLOOKUP($B627,'Data Heavy'!$O$6:$W$33,I$1,FALSE),IFERROR(VLOOKUP($B627,'Data Heavy'!$AB$6:$AJ$181,I$1,FALSE),IFERROR(VLOOKUP($B627,'Data Heavy'!$AP$6:$AX$93,I$1,FALSE),IFERROR(VLOOKUP($B627,'Data Heavy'!$BC$6:$BK$13,I$1,FALSE),VLOOKUP($B627,'Data Heavy'!$BP$6:$BX$9,I$1,FALSE))))))*100</f>
        <v>18.509919999999997</v>
      </c>
      <c r="J627" s="63">
        <f>IFERROR(VLOOKUP($B627,'Data Heavy'!$A$6:$I$61,J$1,FALSE),IFERROR(VLOOKUP($B627,'Data Heavy'!$O$6:$W$33,J$1,FALSE),IFERROR(VLOOKUP($B627,'Data Heavy'!$AB$6:$AJ$181,J$1,FALSE),IFERROR(VLOOKUP($B627,'Data Heavy'!$AP$6:$AX$93,J$1,FALSE),IFERROR(VLOOKUP($B627,'Data Heavy'!$BC$6:$BK$13,J$1,FALSE),VLOOKUP($B627,'Data Heavy'!$BP$6:$BX$9,J$1,FALSE))))))*100</f>
        <v>29.770910000000001</v>
      </c>
      <c r="K627" s="63">
        <f t="shared" si="119"/>
        <v>5.6304899999999982</v>
      </c>
      <c r="L627" s="63">
        <f t="shared" si="120"/>
        <v>5.6305000000000049</v>
      </c>
      <c r="O627" s="63">
        <f>'Data Heavy'!AU105*100</f>
        <v>24.140420000000002</v>
      </c>
      <c r="P627" s="63">
        <f>'Data Heavy'!AV105*100</f>
        <v>2.87236</v>
      </c>
      <c r="Q627" s="63">
        <f>'Data Heavy'!AW105*100</f>
        <v>18.510579999999997</v>
      </c>
      <c r="R627" s="63">
        <f>'Data Heavy'!AX105*100</f>
        <v>29.770249999999997</v>
      </c>
      <c r="S627" s="63">
        <f t="shared" si="127"/>
        <v>5.6298299999999948</v>
      </c>
      <c r="T627" s="63">
        <f t="shared" si="128"/>
        <v>5.6298400000000051</v>
      </c>
      <c r="V627" s="70">
        <f t="shared" si="121"/>
        <v>0</v>
      </c>
      <c r="W627" s="70">
        <f t="shared" si="122"/>
        <v>3.1000000000025452E-4</v>
      </c>
      <c r="X627" s="70">
        <f t="shared" si="123"/>
        <v>-6.599999999998829E-4</v>
      </c>
      <c r="Y627" s="70">
        <f t="shared" si="124"/>
        <v>6.6000000000343562E-4</v>
      </c>
      <c r="Z627" s="70">
        <f t="shared" si="125"/>
        <v>6.6000000000343562E-4</v>
      </c>
      <c r="AA627" s="70">
        <f t="shared" si="126"/>
        <v>6.599999999998829E-4</v>
      </c>
    </row>
    <row r="628" spans="1:27">
      <c r="A628" s="15" t="str">
        <f t="shared" si="118"/>
        <v>HeavyD_2011-2015_25-44_Persons_Gwynedd</v>
      </c>
      <c r="B628" s="15" t="str">
        <f t="shared" si="129"/>
        <v>Gwynedd_25-44_Persons</v>
      </c>
      <c r="C628" s="15" t="s">
        <v>1</v>
      </c>
      <c r="D628" s="15" t="s">
        <v>49</v>
      </c>
      <c r="E628" s="15" t="s">
        <v>117</v>
      </c>
      <c r="F628" s="15" t="s">
        <v>40</v>
      </c>
      <c r="G628" s="63">
        <f>IFERROR(VLOOKUP($B628,'Data Heavy'!$A$6:$I$61,G$1,FALSE),IFERROR(VLOOKUP($B628,'Data Heavy'!$O$6:$W$33,G$1,FALSE),IFERROR(VLOOKUP($B628,'Data Heavy'!$AB$6:$AJ$181,G$1,FALSE),IFERROR(VLOOKUP($B628,'Data Heavy'!$AP$6:$AX$93,G$1,FALSE),IFERROR(VLOOKUP($B628,'Data Heavy'!$BC$6:$BK$13,G$1,FALSE),VLOOKUP($B628,'Data Heavy'!$BP$6:$BX$9,G$1,FALSE))))))*100</f>
        <v>17.31156</v>
      </c>
      <c r="H628" s="63">
        <f>IFERROR(VLOOKUP($B628,'Data Heavy'!$A$6:$I$61,H$1,FALSE),IFERROR(VLOOKUP($B628,'Data Heavy'!$O$6:$W$33,H$1,FALSE),IFERROR(VLOOKUP($B628,'Data Heavy'!$AB$6:$AJ$181,H$1,FALSE),IFERROR(VLOOKUP($B628,'Data Heavy'!$AP$6:$AX$93,H$1,FALSE),IFERROR(VLOOKUP($B628,'Data Heavy'!$BC$6:$BK$13,H$1,FALSE),VLOOKUP($B628,'Data Heavy'!$BP$6:$BX$9,H$1,FALSE))))))*100</f>
        <v>1.51495</v>
      </c>
      <c r="I628" s="63">
        <f>IFERROR(VLOOKUP($B628,'Data Heavy'!$A$6:$I$61,I$1,FALSE),IFERROR(VLOOKUP($B628,'Data Heavy'!$O$6:$W$33,I$1,FALSE),IFERROR(VLOOKUP($B628,'Data Heavy'!$AB$6:$AJ$181,I$1,FALSE),IFERROR(VLOOKUP($B628,'Data Heavy'!$AP$6:$AX$93,I$1,FALSE),IFERROR(VLOOKUP($B628,'Data Heavy'!$BC$6:$BK$13,I$1,FALSE),VLOOKUP($B628,'Data Heavy'!$BP$6:$BX$9,I$1,FALSE))))))*100</f>
        <v>14.342230000000001</v>
      </c>
      <c r="J628" s="63">
        <f>IFERROR(VLOOKUP($B628,'Data Heavy'!$A$6:$I$61,J$1,FALSE),IFERROR(VLOOKUP($B628,'Data Heavy'!$O$6:$W$33,J$1,FALSE),IFERROR(VLOOKUP($B628,'Data Heavy'!$AB$6:$AJ$181,J$1,FALSE),IFERROR(VLOOKUP($B628,'Data Heavy'!$AP$6:$AX$93,J$1,FALSE),IFERROR(VLOOKUP($B628,'Data Heavy'!$BC$6:$BK$13,J$1,FALSE),VLOOKUP($B628,'Data Heavy'!$BP$6:$BX$9,J$1,FALSE))))))*100</f>
        <v>20.280889999999999</v>
      </c>
      <c r="K628" s="63">
        <f t="shared" si="119"/>
        <v>2.9693299999999994</v>
      </c>
      <c r="L628" s="63">
        <f t="shared" si="120"/>
        <v>2.9693299999999994</v>
      </c>
      <c r="O628" s="63">
        <f>'Data Heavy'!AU106*100</f>
        <v>17.31156</v>
      </c>
      <c r="P628" s="63">
        <f>'Data Heavy'!AV106*100</f>
        <v>1.5147900000000001</v>
      </c>
      <c r="Q628" s="63">
        <f>'Data Heavy'!AW106*100</f>
        <v>14.34258</v>
      </c>
      <c r="R628" s="63">
        <f>'Data Heavy'!AX106*100</f>
        <v>20.280539999999998</v>
      </c>
      <c r="S628" s="63">
        <f t="shared" si="127"/>
        <v>2.9689799999999984</v>
      </c>
      <c r="T628" s="63">
        <f t="shared" si="128"/>
        <v>2.9689800000000002</v>
      </c>
      <c r="V628" s="70">
        <f t="shared" si="121"/>
        <v>0</v>
      </c>
      <c r="W628" s="70">
        <f t="shared" si="122"/>
        <v>1.5999999999993797E-4</v>
      </c>
      <c r="X628" s="70">
        <f t="shared" si="123"/>
        <v>-3.499999999991843E-4</v>
      </c>
      <c r="Y628" s="70">
        <f t="shared" si="124"/>
        <v>3.5000000000096065E-4</v>
      </c>
      <c r="Z628" s="70">
        <f t="shared" si="125"/>
        <v>3.5000000000096065E-4</v>
      </c>
      <c r="AA628" s="70">
        <f t="shared" si="126"/>
        <v>3.499999999991843E-4</v>
      </c>
    </row>
    <row r="629" spans="1:27">
      <c r="A629" s="15" t="str">
        <f t="shared" si="118"/>
        <v>HeavyD_2011-2015_45-64_Persons_Gwynedd</v>
      </c>
      <c r="B629" s="15" t="str">
        <f t="shared" si="129"/>
        <v>Gwynedd_45-64_Persons</v>
      </c>
      <c r="C629" s="15" t="s">
        <v>1</v>
      </c>
      <c r="D629" s="15" t="s">
        <v>50</v>
      </c>
      <c r="E629" s="15" t="s">
        <v>117</v>
      </c>
      <c r="F629" s="15" t="s">
        <v>40</v>
      </c>
      <c r="G629" s="63">
        <f>IFERROR(VLOOKUP($B629,'Data Heavy'!$A$6:$I$61,G$1,FALSE),IFERROR(VLOOKUP($B629,'Data Heavy'!$O$6:$W$33,G$1,FALSE),IFERROR(VLOOKUP($B629,'Data Heavy'!$AB$6:$AJ$181,G$1,FALSE),IFERROR(VLOOKUP($B629,'Data Heavy'!$AP$6:$AX$93,G$1,FALSE),IFERROR(VLOOKUP($B629,'Data Heavy'!$BC$6:$BK$13,G$1,FALSE),VLOOKUP($B629,'Data Heavy'!$BP$6:$BX$9,G$1,FALSE))))))*100</f>
        <v>12.08671</v>
      </c>
      <c r="H629" s="63">
        <f>IFERROR(VLOOKUP($B629,'Data Heavy'!$A$6:$I$61,H$1,FALSE),IFERROR(VLOOKUP($B629,'Data Heavy'!$O$6:$W$33,H$1,FALSE),IFERROR(VLOOKUP($B629,'Data Heavy'!$AB$6:$AJ$181,H$1,FALSE),IFERROR(VLOOKUP($B629,'Data Heavy'!$AP$6:$AX$93,H$1,FALSE),IFERROR(VLOOKUP($B629,'Data Heavy'!$BC$6:$BK$13,H$1,FALSE),VLOOKUP($B629,'Data Heavy'!$BP$6:$BX$9,H$1,FALSE))))))*100</f>
        <v>1.15801</v>
      </c>
      <c r="I629" s="63">
        <f>IFERROR(VLOOKUP($B629,'Data Heavy'!$A$6:$I$61,I$1,FALSE),IFERROR(VLOOKUP($B629,'Data Heavy'!$O$6:$W$33,I$1,FALSE),IFERROR(VLOOKUP($B629,'Data Heavy'!$AB$6:$AJ$181,I$1,FALSE),IFERROR(VLOOKUP($B629,'Data Heavy'!$AP$6:$AX$93,I$1,FALSE),IFERROR(VLOOKUP($B629,'Data Heavy'!$BC$6:$BK$13,I$1,FALSE),VLOOKUP($B629,'Data Heavy'!$BP$6:$BX$9,I$1,FALSE))))))*100</f>
        <v>9.8169900000000005</v>
      </c>
      <c r="J629" s="63">
        <f>IFERROR(VLOOKUP($B629,'Data Heavy'!$A$6:$I$61,J$1,FALSE),IFERROR(VLOOKUP($B629,'Data Heavy'!$O$6:$W$33,J$1,FALSE),IFERROR(VLOOKUP($B629,'Data Heavy'!$AB$6:$AJ$181,J$1,FALSE),IFERROR(VLOOKUP($B629,'Data Heavy'!$AP$6:$AX$93,J$1,FALSE),IFERROR(VLOOKUP($B629,'Data Heavy'!$BC$6:$BK$13,J$1,FALSE),VLOOKUP($B629,'Data Heavy'!$BP$6:$BX$9,J$1,FALSE))))))*100</f>
        <v>14.35642</v>
      </c>
      <c r="K629" s="63">
        <f t="shared" si="119"/>
        <v>2.2697099999999999</v>
      </c>
      <c r="L629" s="63">
        <f t="shared" si="120"/>
        <v>2.2697199999999995</v>
      </c>
      <c r="O629" s="63">
        <f>'Data Heavy'!AU107*100</f>
        <v>12.08671</v>
      </c>
      <c r="P629" s="63">
        <f>'Data Heavy'!AV107*100</f>
        <v>1.15788</v>
      </c>
      <c r="Q629" s="63">
        <f>'Data Heavy'!AW107*100</f>
        <v>9.8172599999999992</v>
      </c>
      <c r="R629" s="63">
        <f>'Data Heavy'!AX107*100</f>
        <v>14.356150000000001</v>
      </c>
      <c r="S629" s="63">
        <f t="shared" si="127"/>
        <v>2.2694400000000012</v>
      </c>
      <c r="T629" s="63">
        <f t="shared" si="128"/>
        <v>2.2694500000000009</v>
      </c>
      <c r="V629" s="70">
        <f t="shared" si="121"/>
        <v>0</v>
      </c>
      <c r="W629" s="70">
        <f t="shared" si="122"/>
        <v>1.2999999999996348E-4</v>
      </c>
      <c r="X629" s="70">
        <f t="shared" si="123"/>
        <v>-2.699999999986602E-4</v>
      </c>
      <c r="Y629" s="70">
        <f t="shared" si="124"/>
        <v>2.699999999986602E-4</v>
      </c>
      <c r="Z629" s="70">
        <f t="shared" si="125"/>
        <v>2.699999999986602E-4</v>
      </c>
      <c r="AA629" s="70">
        <f t="shared" si="126"/>
        <v>2.699999999986602E-4</v>
      </c>
    </row>
    <row r="630" spans="1:27">
      <c r="A630" s="15" t="str">
        <f t="shared" si="118"/>
        <v>HeavyD_2011-2015_65+_Persons_Gwynedd</v>
      </c>
      <c r="B630" s="15" t="str">
        <f t="shared" si="129"/>
        <v>Gwynedd_65+_Persons</v>
      </c>
      <c r="C630" s="15" t="s">
        <v>1</v>
      </c>
      <c r="D630" s="15" t="s">
        <v>43</v>
      </c>
      <c r="E630" s="15" t="s">
        <v>117</v>
      </c>
      <c r="F630" s="15" t="s">
        <v>40</v>
      </c>
      <c r="G630" s="63">
        <f>IFERROR(VLOOKUP($B630,'Data Heavy'!$A$6:$I$61,G$1,FALSE),IFERROR(VLOOKUP($B630,'Data Heavy'!$O$6:$W$33,G$1,FALSE),IFERROR(VLOOKUP($B630,'Data Heavy'!$AB$6:$AJ$181,G$1,FALSE),IFERROR(VLOOKUP($B630,'Data Heavy'!$AP$6:$AX$93,G$1,FALSE),IFERROR(VLOOKUP($B630,'Data Heavy'!$BC$6:$BK$13,G$1,FALSE),VLOOKUP($B630,'Data Heavy'!$BP$6:$BX$9,G$1,FALSE))))))*100</f>
        <v>4.2359200000000001</v>
      </c>
      <c r="H630" s="63">
        <f>IFERROR(VLOOKUP($B630,'Data Heavy'!$A$6:$I$61,H$1,FALSE),IFERROR(VLOOKUP($B630,'Data Heavy'!$O$6:$W$33,H$1,FALSE),IFERROR(VLOOKUP($B630,'Data Heavy'!$AB$6:$AJ$181,H$1,FALSE),IFERROR(VLOOKUP($B630,'Data Heavy'!$AP$6:$AX$93,H$1,FALSE),IFERROR(VLOOKUP($B630,'Data Heavy'!$BC$6:$BK$13,H$1,FALSE),VLOOKUP($B630,'Data Heavy'!$BP$6:$BX$9,H$1,FALSE))))))*100</f>
        <v>0.68351999999999991</v>
      </c>
      <c r="I630" s="63">
        <f>IFERROR(VLOOKUP($B630,'Data Heavy'!$A$6:$I$61,I$1,FALSE),IFERROR(VLOOKUP($B630,'Data Heavy'!$O$6:$W$33,I$1,FALSE),IFERROR(VLOOKUP($B630,'Data Heavy'!$AB$6:$AJ$181,I$1,FALSE),IFERROR(VLOOKUP($B630,'Data Heavy'!$AP$6:$AX$93,I$1,FALSE),IFERROR(VLOOKUP($B630,'Data Heavy'!$BC$6:$BK$13,I$1,FALSE),VLOOKUP($B630,'Data Heavy'!$BP$6:$BX$9,I$1,FALSE))))))*100</f>
        <v>2.8962000000000003</v>
      </c>
      <c r="J630" s="63">
        <f>IFERROR(VLOOKUP($B630,'Data Heavy'!$A$6:$I$61,J$1,FALSE),IFERROR(VLOOKUP($B630,'Data Heavy'!$O$6:$W$33,J$1,FALSE),IFERROR(VLOOKUP($B630,'Data Heavy'!$AB$6:$AJ$181,J$1,FALSE),IFERROR(VLOOKUP($B630,'Data Heavy'!$AP$6:$AX$93,J$1,FALSE),IFERROR(VLOOKUP($B630,'Data Heavy'!$BC$6:$BK$13,J$1,FALSE),VLOOKUP($B630,'Data Heavy'!$BP$6:$BX$9,J$1,FALSE))))))*100</f>
        <v>5.5756399999999999</v>
      </c>
      <c r="K630" s="63">
        <f t="shared" si="119"/>
        <v>1.3397199999999998</v>
      </c>
      <c r="L630" s="63">
        <f t="shared" si="120"/>
        <v>1.3397199999999998</v>
      </c>
      <c r="O630" s="63">
        <f>'Data Heavy'!AU108*100</f>
        <v>4.2359200000000001</v>
      </c>
      <c r="P630" s="63">
        <f>'Data Heavy'!AV108*100</f>
        <v>0.68345</v>
      </c>
      <c r="Q630" s="63">
        <f>'Data Heavy'!AW108*100</f>
        <v>2.89636</v>
      </c>
      <c r="R630" s="63">
        <f>'Data Heavy'!AX108*100</f>
        <v>5.5754799999999998</v>
      </c>
      <c r="S630" s="63">
        <f t="shared" si="127"/>
        <v>1.3395599999999996</v>
      </c>
      <c r="T630" s="63">
        <f t="shared" si="128"/>
        <v>1.3395600000000001</v>
      </c>
      <c r="V630" s="70">
        <f t="shared" si="121"/>
        <v>0</v>
      </c>
      <c r="W630" s="70">
        <f t="shared" si="122"/>
        <v>6.9999999999903473E-5</v>
      </c>
      <c r="X630" s="70">
        <f t="shared" si="123"/>
        <v>-1.5999999999971593E-4</v>
      </c>
      <c r="Y630" s="70">
        <f t="shared" si="124"/>
        <v>1.6000000000016001E-4</v>
      </c>
      <c r="Z630" s="70">
        <f t="shared" si="125"/>
        <v>1.6000000000016001E-4</v>
      </c>
      <c r="AA630" s="70">
        <f t="shared" si="126"/>
        <v>1.5999999999971593E-4</v>
      </c>
    </row>
    <row r="631" spans="1:27">
      <c r="A631" s="15" t="str">
        <f t="shared" si="118"/>
        <v>HeavyD_2011-2015_16-24_Persons_Conwy</v>
      </c>
      <c r="B631" s="15" t="str">
        <f t="shared" si="129"/>
        <v>Conwy_16-24_Persons</v>
      </c>
      <c r="C631" s="15" t="s">
        <v>2</v>
      </c>
      <c r="D631" s="15" t="s">
        <v>48</v>
      </c>
      <c r="E631" s="15" t="s">
        <v>117</v>
      </c>
      <c r="F631" s="15" t="s">
        <v>40</v>
      </c>
      <c r="G631" s="63">
        <f>IFERROR(VLOOKUP($B631,'Data Heavy'!$A$6:$I$61,G$1,FALSE),IFERROR(VLOOKUP($B631,'Data Heavy'!$O$6:$W$33,G$1,FALSE),IFERROR(VLOOKUP($B631,'Data Heavy'!$AB$6:$AJ$181,G$1,FALSE),IFERROR(VLOOKUP($B631,'Data Heavy'!$AP$6:$AX$93,G$1,FALSE),IFERROR(VLOOKUP($B631,'Data Heavy'!$BC$6:$BK$13,G$1,FALSE),VLOOKUP($B631,'Data Heavy'!$BP$6:$BX$9,G$1,FALSE))))))*100</f>
        <v>18.851789999999998</v>
      </c>
      <c r="H631" s="63">
        <f>IFERROR(VLOOKUP($B631,'Data Heavy'!$A$6:$I$61,H$1,FALSE),IFERROR(VLOOKUP($B631,'Data Heavy'!$O$6:$W$33,H$1,FALSE),IFERROR(VLOOKUP($B631,'Data Heavy'!$AB$6:$AJ$181,H$1,FALSE),IFERROR(VLOOKUP($B631,'Data Heavy'!$AP$6:$AX$93,H$1,FALSE),IFERROR(VLOOKUP($B631,'Data Heavy'!$BC$6:$BK$13,H$1,FALSE),VLOOKUP($B631,'Data Heavy'!$BP$6:$BX$9,H$1,FALSE))))))*100</f>
        <v>2.5036099999999997</v>
      </c>
      <c r="I631" s="63">
        <f>IFERROR(VLOOKUP($B631,'Data Heavy'!$A$6:$I$61,I$1,FALSE),IFERROR(VLOOKUP($B631,'Data Heavy'!$O$6:$W$33,I$1,FALSE),IFERROR(VLOOKUP($B631,'Data Heavy'!$AB$6:$AJ$181,I$1,FALSE),IFERROR(VLOOKUP($B631,'Data Heavy'!$AP$6:$AX$93,I$1,FALSE),IFERROR(VLOOKUP($B631,'Data Heavy'!$BC$6:$BK$13,I$1,FALSE),VLOOKUP($B631,'Data Heavy'!$BP$6:$BX$9,I$1,FALSE))))))*100</f>
        <v>13.94467</v>
      </c>
      <c r="J631" s="63">
        <f>IFERROR(VLOOKUP($B631,'Data Heavy'!$A$6:$I$61,J$1,FALSE),IFERROR(VLOOKUP($B631,'Data Heavy'!$O$6:$W$33,J$1,FALSE),IFERROR(VLOOKUP($B631,'Data Heavy'!$AB$6:$AJ$181,J$1,FALSE),IFERROR(VLOOKUP($B631,'Data Heavy'!$AP$6:$AX$93,J$1,FALSE),IFERROR(VLOOKUP($B631,'Data Heavy'!$BC$6:$BK$13,J$1,FALSE),VLOOKUP($B631,'Data Heavy'!$BP$6:$BX$9,J$1,FALSE))))))*100</f>
        <v>23.75892</v>
      </c>
      <c r="K631" s="63">
        <f t="shared" si="119"/>
        <v>4.9071300000000022</v>
      </c>
      <c r="L631" s="63">
        <f t="shared" si="120"/>
        <v>4.9071199999999973</v>
      </c>
      <c r="O631" s="63">
        <f>'Data Heavy'!AU109*100</f>
        <v>18.851789999999998</v>
      </c>
      <c r="P631" s="63">
        <f>'Data Heavy'!AV109*100</f>
        <v>2.5033300000000001</v>
      </c>
      <c r="Q631" s="63">
        <f>'Data Heavy'!AW109*100</f>
        <v>13.945270000000001</v>
      </c>
      <c r="R631" s="63">
        <f>'Data Heavy'!AX109*100</f>
        <v>23.758319999999998</v>
      </c>
      <c r="S631" s="63">
        <f t="shared" si="127"/>
        <v>4.9065300000000001</v>
      </c>
      <c r="T631" s="63">
        <f t="shared" si="128"/>
        <v>4.9065199999999969</v>
      </c>
      <c r="V631" s="70">
        <f t="shared" si="121"/>
        <v>0</v>
      </c>
      <c r="W631" s="70">
        <f t="shared" si="122"/>
        <v>2.7999999999961389E-4</v>
      </c>
      <c r="X631" s="70">
        <f t="shared" si="123"/>
        <v>-6.0000000000037801E-4</v>
      </c>
      <c r="Y631" s="70">
        <f t="shared" si="124"/>
        <v>6.0000000000215437E-4</v>
      </c>
      <c r="Z631" s="70">
        <f t="shared" si="125"/>
        <v>6.0000000000215437E-4</v>
      </c>
      <c r="AA631" s="70">
        <f t="shared" si="126"/>
        <v>6.0000000000037801E-4</v>
      </c>
    </row>
    <row r="632" spans="1:27">
      <c r="A632" s="15" t="str">
        <f t="shared" si="118"/>
        <v>HeavyD_2011-2015_25-44_Persons_Conwy</v>
      </c>
      <c r="B632" s="15" t="str">
        <f t="shared" si="129"/>
        <v>Conwy_25-44_Persons</v>
      </c>
      <c r="C632" s="15" t="s">
        <v>2</v>
      </c>
      <c r="D632" s="15" t="s">
        <v>49</v>
      </c>
      <c r="E632" s="15" t="s">
        <v>117</v>
      </c>
      <c r="F632" s="15" t="s">
        <v>40</v>
      </c>
      <c r="G632" s="63">
        <f>IFERROR(VLOOKUP($B632,'Data Heavy'!$A$6:$I$61,G$1,FALSE),IFERROR(VLOOKUP($B632,'Data Heavy'!$O$6:$W$33,G$1,FALSE),IFERROR(VLOOKUP($B632,'Data Heavy'!$AB$6:$AJ$181,G$1,FALSE),IFERROR(VLOOKUP($B632,'Data Heavy'!$AP$6:$AX$93,G$1,FALSE),IFERROR(VLOOKUP($B632,'Data Heavy'!$BC$6:$BK$13,G$1,FALSE),VLOOKUP($B632,'Data Heavy'!$BP$6:$BX$9,G$1,FALSE))))))*100</f>
        <v>17.631969999999999</v>
      </c>
      <c r="H632" s="63">
        <f>IFERROR(VLOOKUP($B632,'Data Heavy'!$A$6:$I$61,H$1,FALSE),IFERROR(VLOOKUP($B632,'Data Heavy'!$O$6:$W$33,H$1,FALSE),IFERROR(VLOOKUP($B632,'Data Heavy'!$AB$6:$AJ$181,H$1,FALSE),IFERROR(VLOOKUP($B632,'Data Heavy'!$AP$6:$AX$93,H$1,FALSE),IFERROR(VLOOKUP($B632,'Data Heavy'!$BC$6:$BK$13,H$1,FALSE),VLOOKUP($B632,'Data Heavy'!$BP$6:$BX$9,H$1,FALSE))))))*100</f>
        <v>1.5390600000000001</v>
      </c>
      <c r="I632" s="63">
        <f>IFERROR(VLOOKUP($B632,'Data Heavy'!$A$6:$I$61,I$1,FALSE),IFERROR(VLOOKUP($B632,'Data Heavy'!$O$6:$W$33,I$1,FALSE),IFERROR(VLOOKUP($B632,'Data Heavy'!$AB$6:$AJ$181,I$1,FALSE),IFERROR(VLOOKUP($B632,'Data Heavy'!$AP$6:$AX$93,I$1,FALSE),IFERROR(VLOOKUP($B632,'Data Heavy'!$BC$6:$BK$13,I$1,FALSE),VLOOKUP($B632,'Data Heavy'!$BP$6:$BX$9,I$1,FALSE))))))*100</f>
        <v>14.61537</v>
      </c>
      <c r="J632" s="63">
        <f>IFERROR(VLOOKUP($B632,'Data Heavy'!$A$6:$I$61,J$1,FALSE),IFERROR(VLOOKUP($B632,'Data Heavy'!$O$6:$W$33,J$1,FALSE),IFERROR(VLOOKUP($B632,'Data Heavy'!$AB$6:$AJ$181,J$1,FALSE),IFERROR(VLOOKUP($B632,'Data Heavy'!$AP$6:$AX$93,J$1,FALSE),IFERROR(VLOOKUP($B632,'Data Heavy'!$BC$6:$BK$13,J$1,FALSE),VLOOKUP($B632,'Data Heavy'!$BP$6:$BX$9,J$1,FALSE))))))*100</f>
        <v>20.64856</v>
      </c>
      <c r="K632" s="63">
        <f t="shared" si="119"/>
        <v>3.0165900000000008</v>
      </c>
      <c r="L632" s="63">
        <f t="shared" si="120"/>
        <v>3.0165999999999986</v>
      </c>
      <c r="O632" s="63">
        <f>'Data Heavy'!AU110*100</f>
        <v>17.631969999999999</v>
      </c>
      <c r="P632" s="63">
        <f>'Data Heavy'!AV110*100</f>
        <v>1.5388900000000001</v>
      </c>
      <c r="Q632" s="63">
        <f>'Data Heavy'!AW110*100</f>
        <v>14.615739999999999</v>
      </c>
      <c r="R632" s="63">
        <f>'Data Heavy'!AX110*100</f>
        <v>20.64819</v>
      </c>
      <c r="S632" s="63">
        <f t="shared" si="127"/>
        <v>3.0162200000000006</v>
      </c>
      <c r="T632" s="63">
        <f t="shared" si="128"/>
        <v>3.0162300000000002</v>
      </c>
      <c r="V632" s="70">
        <f t="shared" si="121"/>
        <v>0</v>
      </c>
      <c r="W632" s="70">
        <f t="shared" si="122"/>
        <v>1.7000000000000348E-4</v>
      </c>
      <c r="X632" s="70">
        <f t="shared" si="123"/>
        <v>-3.6999999999842714E-4</v>
      </c>
      <c r="Y632" s="70">
        <f t="shared" si="124"/>
        <v>3.700000000002035E-4</v>
      </c>
      <c r="Z632" s="70">
        <f t="shared" si="125"/>
        <v>3.700000000002035E-4</v>
      </c>
      <c r="AA632" s="70">
        <f t="shared" si="126"/>
        <v>3.6999999999842714E-4</v>
      </c>
    </row>
    <row r="633" spans="1:27">
      <c r="A633" s="15" t="str">
        <f t="shared" si="118"/>
        <v>HeavyD_2011-2015_45-64_Persons_Conwy</v>
      </c>
      <c r="B633" s="15" t="str">
        <f t="shared" si="129"/>
        <v>Conwy_45-64_Persons</v>
      </c>
      <c r="C633" s="15" t="s">
        <v>2</v>
      </c>
      <c r="D633" s="15" t="s">
        <v>50</v>
      </c>
      <c r="E633" s="15" t="s">
        <v>117</v>
      </c>
      <c r="F633" s="15" t="s">
        <v>40</v>
      </c>
      <c r="G633" s="63">
        <f>IFERROR(VLOOKUP($B633,'Data Heavy'!$A$6:$I$61,G$1,FALSE),IFERROR(VLOOKUP($B633,'Data Heavy'!$O$6:$W$33,G$1,FALSE),IFERROR(VLOOKUP($B633,'Data Heavy'!$AB$6:$AJ$181,G$1,FALSE),IFERROR(VLOOKUP($B633,'Data Heavy'!$AP$6:$AX$93,G$1,FALSE),IFERROR(VLOOKUP($B633,'Data Heavy'!$BC$6:$BK$13,G$1,FALSE),VLOOKUP($B633,'Data Heavy'!$BP$6:$BX$9,G$1,FALSE))))))*100</f>
        <v>12.999469999999999</v>
      </c>
      <c r="H633" s="63">
        <f>IFERROR(VLOOKUP($B633,'Data Heavy'!$A$6:$I$61,H$1,FALSE),IFERROR(VLOOKUP($B633,'Data Heavy'!$O$6:$W$33,H$1,FALSE),IFERROR(VLOOKUP($B633,'Data Heavy'!$AB$6:$AJ$181,H$1,FALSE),IFERROR(VLOOKUP($B633,'Data Heavy'!$AP$6:$AX$93,H$1,FALSE),IFERROR(VLOOKUP($B633,'Data Heavy'!$BC$6:$BK$13,H$1,FALSE),VLOOKUP($B633,'Data Heavy'!$BP$6:$BX$9,H$1,FALSE))))))*100</f>
        <v>1.1474599999999999</v>
      </c>
      <c r="I633" s="63">
        <f>IFERROR(VLOOKUP($B633,'Data Heavy'!$A$6:$I$61,I$1,FALSE),IFERROR(VLOOKUP($B633,'Data Heavy'!$O$6:$W$33,I$1,FALSE),IFERROR(VLOOKUP($B633,'Data Heavy'!$AB$6:$AJ$181,I$1,FALSE),IFERROR(VLOOKUP($B633,'Data Heavy'!$AP$6:$AX$93,I$1,FALSE),IFERROR(VLOOKUP($B633,'Data Heavy'!$BC$6:$BK$13,I$1,FALSE),VLOOKUP($B633,'Data Heavy'!$BP$6:$BX$9,I$1,FALSE))))))*100</f>
        <v>10.75041</v>
      </c>
      <c r="J633" s="63">
        <f>IFERROR(VLOOKUP($B633,'Data Heavy'!$A$6:$I$61,J$1,FALSE),IFERROR(VLOOKUP($B633,'Data Heavy'!$O$6:$W$33,J$1,FALSE),IFERROR(VLOOKUP($B633,'Data Heavy'!$AB$6:$AJ$181,J$1,FALSE),IFERROR(VLOOKUP($B633,'Data Heavy'!$AP$6:$AX$93,J$1,FALSE),IFERROR(VLOOKUP($B633,'Data Heavy'!$BC$6:$BK$13,J$1,FALSE),VLOOKUP($B633,'Data Heavy'!$BP$6:$BX$9,J$1,FALSE))))))*100</f>
        <v>15.248519999999999</v>
      </c>
      <c r="K633" s="63">
        <f t="shared" si="119"/>
        <v>2.2490500000000004</v>
      </c>
      <c r="L633" s="63">
        <f t="shared" si="120"/>
        <v>2.2490599999999983</v>
      </c>
      <c r="O633" s="63">
        <f>'Data Heavy'!AU111*100</f>
        <v>12.999469999999999</v>
      </c>
      <c r="P633" s="63">
        <f>'Data Heavy'!AV111*100</f>
        <v>1.14734</v>
      </c>
      <c r="Q633" s="63">
        <f>'Data Heavy'!AW111*100</f>
        <v>10.750690000000001</v>
      </c>
      <c r="R633" s="63">
        <f>'Data Heavy'!AX111*100</f>
        <v>15.248249999999999</v>
      </c>
      <c r="S633" s="63">
        <f t="shared" si="127"/>
        <v>2.24878</v>
      </c>
      <c r="T633" s="63">
        <f t="shared" si="128"/>
        <v>2.2487799999999982</v>
      </c>
      <c r="V633" s="70">
        <f t="shared" si="121"/>
        <v>0</v>
      </c>
      <c r="W633" s="70">
        <f t="shared" si="122"/>
        <v>1.1999999999989797E-4</v>
      </c>
      <c r="X633" s="70">
        <f t="shared" si="123"/>
        <v>-2.8000000000005798E-4</v>
      </c>
      <c r="Y633" s="70">
        <f t="shared" si="124"/>
        <v>2.7000000000043656E-4</v>
      </c>
      <c r="Z633" s="70">
        <f t="shared" si="125"/>
        <v>2.7000000000043656E-4</v>
      </c>
      <c r="AA633" s="70">
        <f t="shared" si="126"/>
        <v>2.8000000000005798E-4</v>
      </c>
    </row>
    <row r="634" spans="1:27">
      <c r="A634" s="15" t="str">
        <f t="shared" si="118"/>
        <v>HeavyD_2011-2015_65+_Persons_Conwy</v>
      </c>
      <c r="B634" s="15" t="str">
        <f t="shared" si="129"/>
        <v>Conwy_65+_Persons</v>
      </c>
      <c r="C634" s="15" t="s">
        <v>2</v>
      </c>
      <c r="D634" s="15" t="s">
        <v>43</v>
      </c>
      <c r="E634" s="15" t="s">
        <v>117</v>
      </c>
      <c r="F634" s="15" t="s">
        <v>40</v>
      </c>
      <c r="G634" s="63">
        <f>IFERROR(VLOOKUP($B634,'Data Heavy'!$A$6:$I$61,G$1,FALSE),IFERROR(VLOOKUP($B634,'Data Heavy'!$O$6:$W$33,G$1,FALSE),IFERROR(VLOOKUP($B634,'Data Heavy'!$AB$6:$AJ$181,G$1,FALSE),IFERROR(VLOOKUP($B634,'Data Heavy'!$AP$6:$AX$93,G$1,FALSE),IFERROR(VLOOKUP($B634,'Data Heavy'!$BC$6:$BK$13,G$1,FALSE),VLOOKUP($B634,'Data Heavy'!$BP$6:$BX$9,G$1,FALSE))))))*100</f>
        <v>3.94015</v>
      </c>
      <c r="H634" s="63">
        <f>IFERROR(VLOOKUP($B634,'Data Heavy'!$A$6:$I$61,H$1,FALSE),IFERROR(VLOOKUP($B634,'Data Heavy'!$O$6:$W$33,H$1,FALSE),IFERROR(VLOOKUP($B634,'Data Heavy'!$AB$6:$AJ$181,H$1,FALSE),IFERROR(VLOOKUP($B634,'Data Heavy'!$AP$6:$AX$93,H$1,FALSE),IFERROR(VLOOKUP($B634,'Data Heavy'!$BC$6:$BK$13,H$1,FALSE),VLOOKUP($B634,'Data Heavy'!$BP$6:$BX$9,H$1,FALSE))))))*100</f>
        <v>0.61485999999999996</v>
      </c>
      <c r="I634" s="63">
        <f>IFERROR(VLOOKUP($B634,'Data Heavy'!$A$6:$I$61,I$1,FALSE),IFERROR(VLOOKUP($B634,'Data Heavy'!$O$6:$W$33,I$1,FALSE),IFERROR(VLOOKUP($B634,'Data Heavy'!$AB$6:$AJ$181,I$1,FALSE),IFERROR(VLOOKUP($B634,'Data Heavy'!$AP$6:$AX$93,I$1,FALSE),IFERROR(VLOOKUP($B634,'Data Heavy'!$BC$6:$BK$13,I$1,FALSE),VLOOKUP($B634,'Data Heavy'!$BP$6:$BX$9,I$1,FALSE))))))*100</f>
        <v>2.73502</v>
      </c>
      <c r="J634" s="63">
        <f>IFERROR(VLOOKUP($B634,'Data Heavy'!$A$6:$I$61,J$1,FALSE),IFERROR(VLOOKUP($B634,'Data Heavy'!$O$6:$W$33,J$1,FALSE),IFERROR(VLOOKUP($B634,'Data Heavy'!$AB$6:$AJ$181,J$1,FALSE),IFERROR(VLOOKUP($B634,'Data Heavy'!$AP$6:$AX$93,J$1,FALSE),IFERROR(VLOOKUP($B634,'Data Heavy'!$BC$6:$BK$13,J$1,FALSE),VLOOKUP($B634,'Data Heavy'!$BP$6:$BX$9,J$1,FALSE))))))*100</f>
        <v>5.1452900000000001</v>
      </c>
      <c r="K634" s="63">
        <f t="shared" si="119"/>
        <v>1.2051400000000001</v>
      </c>
      <c r="L634" s="63">
        <f t="shared" si="120"/>
        <v>1.20513</v>
      </c>
      <c r="O634" s="63">
        <f>'Data Heavy'!AU112*100</f>
        <v>3.94015</v>
      </c>
      <c r="P634" s="63">
        <f>'Data Heavy'!AV112*100</f>
        <v>0.61479000000000006</v>
      </c>
      <c r="Q634" s="63">
        <f>'Data Heavy'!AW112*100</f>
        <v>2.7351700000000001</v>
      </c>
      <c r="R634" s="63">
        <f>'Data Heavy'!AX112*100</f>
        <v>5.1451400000000005</v>
      </c>
      <c r="S634" s="63">
        <f t="shared" si="127"/>
        <v>1.2049900000000004</v>
      </c>
      <c r="T634" s="63">
        <f t="shared" si="128"/>
        <v>1.2049799999999999</v>
      </c>
      <c r="V634" s="70">
        <f t="shared" si="121"/>
        <v>0</v>
      </c>
      <c r="W634" s="70">
        <f t="shared" si="122"/>
        <v>6.9999999999903473E-5</v>
      </c>
      <c r="X634" s="70">
        <f t="shared" si="123"/>
        <v>-1.500000000000945E-4</v>
      </c>
      <c r="Y634" s="70">
        <f t="shared" si="124"/>
        <v>1.4999999999965041E-4</v>
      </c>
      <c r="Z634" s="70">
        <f t="shared" si="125"/>
        <v>1.4999999999965041E-4</v>
      </c>
      <c r="AA634" s="70">
        <f t="shared" si="126"/>
        <v>1.500000000000945E-4</v>
      </c>
    </row>
    <row r="635" spans="1:27">
      <c r="A635" s="15" t="str">
        <f t="shared" si="118"/>
        <v>HeavyD_2011-2015_16-24_Persons_Denbighshire</v>
      </c>
      <c r="B635" s="15" t="str">
        <f t="shared" si="129"/>
        <v>Denbighshire_16-24_Persons</v>
      </c>
      <c r="C635" s="15" t="s">
        <v>3</v>
      </c>
      <c r="D635" s="15" t="s">
        <v>48</v>
      </c>
      <c r="E635" s="15" t="s">
        <v>117</v>
      </c>
      <c r="F635" s="15" t="s">
        <v>40</v>
      </c>
      <c r="G635" s="63">
        <f>IFERROR(VLOOKUP($B635,'Data Heavy'!$A$6:$I$61,G$1,FALSE),IFERROR(VLOOKUP($B635,'Data Heavy'!$O$6:$W$33,G$1,FALSE),IFERROR(VLOOKUP($B635,'Data Heavy'!$AB$6:$AJ$181,G$1,FALSE),IFERROR(VLOOKUP($B635,'Data Heavy'!$AP$6:$AX$93,G$1,FALSE),IFERROR(VLOOKUP($B635,'Data Heavy'!$BC$6:$BK$13,G$1,FALSE),VLOOKUP($B635,'Data Heavy'!$BP$6:$BX$9,G$1,FALSE))))))*100</f>
        <v>17.187190000000001</v>
      </c>
      <c r="H635" s="63">
        <f>IFERROR(VLOOKUP($B635,'Data Heavy'!$A$6:$I$61,H$1,FALSE),IFERROR(VLOOKUP($B635,'Data Heavy'!$O$6:$W$33,H$1,FALSE),IFERROR(VLOOKUP($B635,'Data Heavy'!$AB$6:$AJ$181,H$1,FALSE),IFERROR(VLOOKUP($B635,'Data Heavy'!$AP$6:$AX$93,H$1,FALSE),IFERROR(VLOOKUP($B635,'Data Heavy'!$BC$6:$BK$13,H$1,FALSE),VLOOKUP($B635,'Data Heavy'!$BP$6:$BX$9,H$1,FALSE))))))*100</f>
        <v>2.2385700000000002</v>
      </c>
      <c r="I635" s="63">
        <f>IFERROR(VLOOKUP($B635,'Data Heavy'!$A$6:$I$61,I$1,FALSE),IFERROR(VLOOKUP($B635,'Data Heavy'!$O$6:$W$33,I$1,FALSE),IFERROR(VLOOKUP($B635,'Data Heavy'!$AB$6:$AJ$181,I$1,FALSE),IFERROR(VLOOKUP($B635,'Data Heavy'!$AP$6:$AX$93,I$1,FALSE),IFERROR(VLOOKUP($B635,'Data Heavy'!$BC$6:$BK$13,I$1,FALSE),VLOOKUP($B635,'Data Heavy'!$BP$6:$BX$9,I$1,FALSE))))))*100</f>
        <v>12.799550000000002</v>
      </c>
      <c r="J635" s="63">
        <f>IFERROR(VLOOKUP($B635,'Data Heavy'!$A$6:$I$61,J$1,FALSE),IFERROR(VLOOKUP($B635,'Data Heavy'!$O$6:$W$33,J$1,FALSE),IFERROR(VLOOKUP($B635,'Data Heavy'!$AB$6:$AJ$181,J$1,FALSE),IFERROR(VLOOKUP($B635,'Data Heavy'!$AP$6:$AX$93,J$1,FALSE),IFERROR(VLOOKUP($B635,'Data Heavy'!$BC$6:$BK$13,J$1,FALSE),VLOOKUP($B635,'Data Heavy'!$BP$6:$BX$9,J$1,FALSE))))))*100</f>
        <v>21.574840000000002</v>
      </c>
      <c r="K635" s="63">
        <f t="shared" si="119"/>
        <v>4.3876500000000007</v>
      </c>
      <c r="L635" s="63">
        <f t="shared" si="120"/>
        <v>4.3876399999999993</v>
      </c>
      <c r="O635" s="63">
        <f>'Data Heavy'!AU113*100</f>
        <v>17.187190000000001</v>
      </c>
      <c r="P635" s="63">
        <f>'Data Heavy'!AV113*100</f>
        <v>2.2383299999999999</v>
      </c>
      <c r="Q635" s="63">
        <f>'Data Heavy'!AW113*100</f>
        <v>12.800059999999998</v>
      </c>
      <c r="R635" s="63">
        <f>'Data Heavy'!AX113*100</f>
        <v>21.57432</v>
      </c>
      <c r="S635" s="63">
        <f t="shared" si="127"/>
        <v>4.3871299999999991</v>
      </c>
      <c r="T635" s="63">
        <f t="shared" si="128"/>
        <v>4.3871300000000026</v>
      </c>
      <c r="V635" s="70">
        <f t="shared" si="121"/>
        <v>0</v>
      </c>
      <c r="W635" s="70">
        <f t="shared" si="122"/>
        <v>2.4000000000024002E-4</v>
      </c>
      <c r="X635" s="70">
        <f t="shared" si="123"/>
        <v>-5.0999999999667978E-4</v>
      </c>
      <c r="Y635" s="70">
        <f t="shared" si="124"/>
        <v>5.2000000000163027E-4</v>
      </c>
      <c r="Z635" s="70">
        <f t="shared" si="125"/>
        <v>5.2000000000163027E-4</v>
      </c>
      <c r="AA635" s="70">
        <f t="shared" si="126"/>
        <v>5.0999999999667978E-4</v>
      </c>
    </row>
    <row r="636" spans="1:27">
      <c r="A636" s="15" t="str">
        <f t="shared" si="118"/>
        <v>HeavyD_2011-2015_25-44_Persons_Denbighshire</v>
      </c>
      <c r="B636" s="15" t="str">
        <f t="shared" si="129"/>
        <v>Denbighshire_25-44_Persons</v>
      </c>
      <c r="C636" s="15" t="s">
        <v>3</v>
      </c>
      <c r="D636" s="15" t="s">
        <v>49</v>
      </c>
      <c r="E636" s="15" t="s">
        <v>117</v>
      </c>
      <c r="F636" s="15" t="s">
        <v>40</v>
      </c>
      <c r="G636" s="63">
        <f>IFERROR(VLOOKUP($B636,'Data Heavy'!$A$6:$I$61,G$1,FALSE),IFERROR(VLOOKUP($B636,'Data Heavy'!$O$6:$W$33,G$1,FALSE),IFERROR(VLOOKUP($B636,'Data Heavy'!$AB$6:$AJ$181,G$1,FALSE),IFERROR(VLOOKUP($B636,'Data Heavy'!$AP$6:$AX$93,G$1,FALSE),IFERROR(VLOOKUP($B636,'Data Heavy'!$BC$6:$BK$13,G$1,FALSE),VLOOKUP($B636,'Data Heavy'!$BP$6:$BX$9,G$1,FALSE))))))*100</f>
        <v>20.062809999999999</v>
      </c>
      <c r="H636" s="63">
        <f>IFERROR(VLOOKUP($B636,'Data Heavy'!$A$6:$I$61,H$1,FALSE),IFERROR(VLOOKUP($B636,'Data Heavy'!$O$6:$W$33,H$1,FALSE),IFERROR(VLOOKUP($B636,'Data Heavy'!$AB$6:$AJ$181,H$1,FALSE),IFERROR(VLOOKUP($B636,'Data Heavy'!$AP$6:$AX$93,H$1,FALSE),IFERROR(VLOOKUP($B636,'Data Heavy'!$BC$6:$BK$13,H$1,FALSE),VLOOKUP($B636,'Data Heavy'!$BP$6:$BX$9,H$1,FALSE))))))*100</f>
        <v>1.5384100000000001</v>
      </c>
      <c r="I636" s="63">
        <f>IFERROR(VLOOKUP($B636,'Data Heavy'!$A$6:$I$61,I$1,FALSE),IFERROR(VLOOKUP($B636,'Data Heavy'!$O$6:$W$33,I$1,FALSE),IFERROR(VLOOKUP($B636,'Data Heavy'!$AB$6:$AJ$181,I$1,FALSE),IFERROR(VLOOKUP($B636,'Data Heavy'!$AP$6:$AX$93,I$1,FALSE),IFERROR(VLOOKUP($B636,'Data Heavy'!$BC$6:$BK$13,I$1,FALSE),VLOOKUP($B636,'Data Heavy'!$BP$6:$BX$9,I$1,FALSE))))))*100</f>
        <v>17.04749</v>
      </c>
      <c r="J636" s="63">
        <f>IFERROR(VLOOKUP($B636,'Data Heavy'!$A$6:$I$61,J$1,FALSE),IFERROR(VLOOKUP($B636,'Data Heavy'!$O$6:$W$33,J$1,FALSE),IFERROR(VLOOKUP($B636,'Data Heavy'!$AB$6:$AJ$181,J$1,FALSE),IFERROR(VLOOKUP($B636,'Data Heavy'!$AP$6:$AX$93,J$1,FALSE),IFERROR(VLOOKUP($B636,'Data Heavy'!$BC$6:$BK$13,J$1,FALSE),VLOOKUP($B636,'Data Heavy'!$BP$6:$BX$9,J$1,FALSE))))))*100</f>
        <v>23.078129999999998</v>
      </c>
      <c r="K636" s="63">
        <f t="shared" si="119"/>
        <v>3.0153199999999991</v>
      </c>
      <c r="L636" s="63">
        <f t="shared" si="120"/>
        <v>3.0153199999999991</v>
      </c>
      <c r="O636" s="63">
        <f>'Data Heavy'!AU114*100</f>
        <v>20.062809999999999</v>
      </c>
      <c r="P636" s="63">
        <f>'Data Heavy'!AV114*100</f>
        <v>1.5382500000000001</v>
      </c>
      <c r="Q636" s="63">
        <f>'Data Heavy'!AW114*100</f>
        <v>17.047840000000001</v>
      </c>
      <c r="R636" s="63">
        <f>'Data Heavy'!AX114*100</f>
        <v>23.077780000000001</v>
      </c>
      <c r="S636" s="63">
        <f t="shared" si="127"/>
        <v>3.0149700000000017</v>
      </c>
      <c r="T636" s="63">
        <f t="shared" si="128"/>
        <v>3.0149699999999982</v>
      </c>
      <c r="V636" s="70">
        <f t="shared" si="121"/>
        <v>0</v>
      </c>
      <c r="W636" s="70">
        <f t="shared" si="122"/>
        <v>1.5999999999993797E-4</v>
      </c>
      <c r="X636" s="70">
        <f t="shared" si="123"/>
        <v>-3.5000000000096065E-4</v>
      </c>
      <c r="Y636" s="70">
        <f t="shared" si="124"/>
        <v>3.4999999999740794E-4</v>
      </c>
      <c r="Z636" s="70">
        <f t="shared" si="125"/>
        <v>3.4999999999740794E-4</v>
      </c>
      <c r="AA636" s="70">
        <f t="shared" si="126"/>
        <v>3.5000000000096065E-4</v>
      </c>
    </row>
    <row r="637" spans="1:27">
      <c r="A637" s="15" t="str">
        <f t="shared" si="118"/>
        <v>HeavyD_2011-2015_45-64_Persons_Denbighshire</v>
      </c>
      <c r="B637" s="15" t="str">
        <f t="shared" si="129"/>
        <v>Denbighshire_45-64_Persons</v>
      </c>
      <c r="C637" s="15" t="s">
        <v>3</v>
      </c>
      <c r="D637" s="15" t="s">
        <v>50</v>
      </c>
      <c r="E637" s="15" t="s">
        <v>117</v>
      </c>
      <c r="F637" s="15" t="s">
        <v>40</v>
      </c>
      <c r="G637" s="63">
        <f>IFERROR(VLOOKUP($B637,'Data Heavy'!$A$6:$I$61,G$1,FALSE),IFERROR(VLOOKUP($B637,'Data Heavy'!$O$6:$W$33,G$1,FALSE),IFERROR(VLOOKUP($B637,'Data Heavy'!$AB$6:$AJ$181,G$1,FALSE),IFERROR(VLOOKUP($B637,'Data Heavy'!$AP$6:$AX$93,G$1,FALSE),IFERROR(VLOOKUP($B637,'Data Heavy'!$BC$6:$BK$13,G$1,FALSE),VLOOKUP($B637,'Data Heavy'!$BP$6:$BX$9,G$1,FALSE))))))*100</f>
        <v>12.25276</v>
      </c>
      <c r="H637" s="63">
        <f>IFERROR(VLOOKUP($B637,'Data Heavy'!$A$6:$I$61,H$1,FALSE),IFERROR(VLOOKUP($B637,'Data Heavy'!$O$6:$W$33,H$1,FALSE),IFERROR(VLOOKUP($B637,'Data Heavy'!$AB$6:$AJ$181,H$1,FALSE),IFERROR(VLOOKUP($B637,'Data Heavy'!$AP$6:$AX$93,H$1,FALSE),IFERROR(VLOOKUP($B637,'Data Heavy'!$BC$6:$BK$13,H$1,FALSE),VLOOKUP($B637,'Data Heavy'!$BP$6:$BX$9,H$1,FALSE))))))*100</f>
        <v>1.09246</v>
      </c>
      <c r="I637" s="63">
        <f>IFERROR(VLOOKUP($B637,'Data Heavy'!$A$6:$I$61,I$1,FALSE),IFERROR(VLOOKUP($B637,'Data Heavy'!$O$6:$W$33,I$1,FALSE),IFERROR(VLOOKUP($B637,'Data Heavy'!$AB$6:$AJ$181,I$1,FALSE),IFERROR(VLOOKUP($B637,'Data Heavy'!$AP$6:$AX$93,I$1,FALSE),IFERROR(VLOOKUP($B637,'Data Heavy'!$BC$6:$BK$13,I$1,FALSE),VLOOKUP($B637,'Data Heavy'!$BP$6:$BX$9,I$1,FALSE))))))*100</f>
        <v>10.111509999999999</v>
      </c>
      <c r="J637" s="63">
        <f>IFERROR(VLOOKUP($B637,'Data Heavy'!$A$6:$I$61,J$1,FALSE),IFERROR(VLOOKUP($B637,'Data Heavy'!$O$6:$W$33,J$1,FALSE),IFERROR(VLOOKUP($B637,'Data Heavy'!$AB$6:$AJ$181,J$1,FALSE),IFERROR(VLOOKUP($B637,'Data Heavy'!$AP$6:$AX$93,J$1,FALSE),IFERROR(VLOOKUP($B637,'Data Heavy'!$BC$6:$BK$13,J$1,FALSE),VLOOKUP($B637,'Data Heavy'!$BP$6:$BX$9,J$1,FALSE))))))*100</f>
        <v>14.394000000000002</v>
      </c>
      <c r="K637" s="63">
        <f t="shared" si="119"/>
        <v>2.1412400000000016</v>
      </c>
      <c r="L637" s="63">
        <f t="shared" si="120"/>
        <v>2.1412500000000012</v>
      </c>
      <c r="O637" s="63">
        <f>'Data Heavy'!AU115*100</f>
        <v>12.25276</v>
      </c>
      <c r="P637" s="63">
        <f>'Data Heavy'!AV115*100</f>
        <v>1.0923499999999999</v>
      </c>
      <c r="Q637" s="63">
        <f>'Data Heavy'!AW115*100</f>
        <v>10.11176</v>
      </c>
      <c r="R637" s="63">
        <f>'Data Heavy'!AX115*100</f>
        <v>14.393749999999999</v>
      </c>
      <c r="S637" s="63">
        <f t="shared" si="127"/>
        <v>2.1409899999999986</v>
      </c>
      <c r="T637" s="63">
        <f t="shared" si="128"/>
        <v>2.141</v>
      </c>
      <c r="V637" s="70">
        <f t="shared" si="121"/>
        <v>0</v>
      </c>
      <c r="W637" s="70">
        <f t="shared" si="122"/>
        <v>1.100000000000545E-4</v>
      </c>
      <c r="X637" s="70">
        <f t="shared" si="123"/>
        <v>-2.5000000000119371E-4</v>
      </c>
      <c r="Y637" s="70">
        <f t="shared" si="124"/>
        <v>2.5000000000297007E-4</v>
      </c>
      <c r="Z637" s="70">
        <f t="shared" si="125"/>
        <v>2.5000000000297007E-4</v>
      </c>
      <c r="AA637" s="70">
        <f t="shared" si="126"/>
        <v>2.5000000000119371E-4</v>
      </c>
    </row>
    <row r="638" spans="1:27">
      <c r="A638" s="15" t="str">
        <f t="shared" si="118"/>
        <v>HeavyD_2011-2015_65+_Persons_Denbighshire</v>
      </c>
      <c r="B638" s="15" t="str">
        <f t="shared" si="129"/>
        <v>Denbighshire_65+_Persons</v>
      </c>
      <c r="C638" s="15" t="s">
        <v>3</v>
      </c>
      <c r="D638" s="15" t="s">
        <v>43</v>
      </c>
      <c r="E638" s="15" t="s">
        <v>117</v>
      </c>
      <c r="F638" s="15" t="s">
        <v>40</v>
      </c>
      <c r="G638" s="63">
        <f>IFERROR(VLOOKUP($B638,'Data Heavy'!$A$6:$I$61,G$1,FALSE),IFERROR(VLOOKUP($B638,'Data Heavy'!$O$6:$W$33,G$1,FALSE),IFERROR(VLOOKUP($B638,'Data Heavy'!$AB$6:$AJ$181,G$1,FALSE),IFERROR(VLOOKUP($B638,'Data Heavy'!$AP$6:$AX$93,G$1,FALSE),IFERROR(VLOOKUP($B638,'Data Heavy'!$BC$6:$BK$13,G$1,FALSE),VLOOKUP($B638,'Data Heavy'!$BP$6:$BX$9,G$1,FALSE))))))*100</f>
        <v>3.8990700000000005</v>
      </c>
      <c r="H638" s="63">
        <f>IFERROR(VLOOKUP($B638,'Data Heavy'!$A$6:$I$61,H$1,FALSE),IFERROR(VLOOKUP($B638,'Data Heavy'!$O$6:$W$33,H$1,FALSE),IFERROR(VLOOKUP($B638,'Data Heavy'!$AB$6:$AJ$181,H$1,FALSE),IFERROR(VLOOKUP($B638,'Data Heavy'!$AP$6:$AX$93,H$1,FALSE),IFERROR(VLOOKUP($B638,'Data Heavy'!$BC$6:$BK$13,H$1,FALSE),VLOOKUP($B638,'Data Heavy'!$BP$6:$BX$9,H$1,FALSE))))))*100</f>
        <v>0.61116000000000004</v>
      </c>
      <c r="I638" s="63">
        <f>IFERROR(VLOOKUP($B638,'Data Heavy'!$A$6:$I$61,I$1,FALSE),IFERROR(VLOOKUP($B638,'Data Heavy'!$O$6:$W$33,I$1,FALSE),IFERROR(VLOOKUP($B638,'Data Heavy'!$AB$6:$AJ$181,I$1,FALSE),IFERROR(VLOOKUP($B638,'Data Heavy'!$AP$6:$AX$93,I$1,FALSE),IFERROR(VLOOKUP($B638,'Data Heavy'!$BC$6:$BK$13,I$1,FALSE),VLOOKUP($B638,'Data Heavy'!$BP$6:$BX$9,I$1,FALSE))))))*100</f>
        <v>2.70119</v>
      </c>
      <c r="J638" s="63">
        <f>IFERROR(VLOOKUP($B638,'Data Heavy'!$A$6:$I$61,J$1,FALSE),IFERROR(VLOOKUP($B638,'Data Heavy'!$O$6:$W$33,J$1,FALSE),IFERROR(VLOOKUP($B638,'Data Heavy'!$AB$6:$AJ$181,J$1,FALSE),IFERROR(VLOOKUP($B638,'Data Heavy'!$AP$6:$AX$93,J$1,FALSE),IFERROR(VLOOKUP($B638,'Data Heavy'!$BC$6:$BK$13,J$1,FALSE),VLOOKUP($B638,'Data Heavy'!$BP$6:$BX$9,J$1,FALSE))))))*100</f>
        <v>5.0969499999999996</v>
      </c>
      <c r="K638" s="63">
        <f t="shared" si="119"/>
        <v>1.1978799999999992</v>
      </c>
      <c r="L638" s="63">
        <f t="shared" si="120"/>
        <v>1.1978800000000005</v>
      </c>
      <c r="O638" s="63">
        <f>'Data Heavy'!AU116*100</f>
        <v>3.8990700000000005</v>
      </c>
      <c r="P638" s="63">
        <f>'Data Heavy'!AV116*100</f>
        <v>0.61109000000000002</v>
      </c>
      <c r="Q638" s="63">
        <f>'Data Heavy'!AW116*100</f>
        <v>2.70133</v>
      </c>
      <c r="R638" s="63">
        <f>'Data Heavy'!AX116*100</f>
        <v>5.0968100000000005</v>
      </c>
      <c r="S638" s="63">
        <f t="shared" si="127"/>
        <v>1.19774</v>
      </c>
      <c r="T638" s="63">
        <f t="shared" si="128"/>
        <v>1.1977400000000005</v>
      </c>
      <c r="V638" s="70">
        <f t="shared" si="121"/>
        <v>0</v>
      </c>
      <c r="W638" s="70">
        <f t="shared" si="122"/>
        <v>7.0000000000014495E-5</v>
      </c>
      <c r="X638" s="70">
        <f t="shared" si="123"/>
        <v>-1.4000000000002899E-4</v>
      </c>
      <c r="Y638" s="70">
        <f t="shared" si="124"/>
        <v>1.3999999999914081E-4</v>
      </c>
      <c r="Z638" s="70">
        <f t="shared" si="125"/>
        <v>1.3999999999914081E-4</v>
      </c>
      <c r="AA638" s="70">
        <f t="shared" si="126"/>
        <v>1.4000000000002899E-4</v>
      </c>
    </row>
    <row r="639" spans="1:27">
      <c r="A639" s="15" t="str">
        <f t="shared" si="118"/>
        <v>HeavyD_2011-2015_16-24_Persons_Flintshire</v>
      </c>
      <c r="B639" s="15" t="str">
        <f t="shared" si="129"/>
        <v>Flintshire_16-24_Persons</v>
      </c>
      <c r="C639" s="15" t="s">
        <v>4</v>
      </c>
      <c r="D639" s="15" t="s">
        <v>48</v>
      </c>
      <c r="E639" s="15" t="s">
        <v>117</v>
      </c>
      <c r="F639" s="15" t="s">
        <v>40</v>
      </c>
      <c r="G639" s="63">
        <f>IFERROR(VLOOKUP($B639,'Data Heavy'!$A$6:$I$61,G$1,FALSE),IFERROR(VLOOKUP($B639,'Data Heavy'!$O$6:$W$33,G$1,FALSE),IFERROR(VLOOKUP($B639,'Data Heavy'!$AB$6:$AJ$181,G$1,FALSE),IFERROR(VLOOKUP($B639,'Data Heavy'!$AP$6:$AX$93,G$1,FALSE),IFERROR(VLOOKUP($B639,'Data Heavy'!$BC$6:$BK$13,G$1,FALSE),VLOOKUP($B639,'Data Heavy'!$BP$6:$BX$9,G$1,FALSE))))))*100</f>
        <v>22.692880000000002</v>
      </c>
      <c r="H639" s="63">
        <f>IFERROR(VLOOKUP($B639,'Data Heavy'!$A$6:$I$61,H$1,FALSE),IFERROR(VLOOKUP($B639,'Data Heavy'!$O$6:$W$33,H$1,FALSE),IFERROR(VLOOKUP($B639,'Data Heavy'!$AB$6:$AJ$181,H$1,FALSE),IFERROR(VLOOKUP($B639,'Data Heavy'!$AP$6:$AX$93,H$1,FALSE),IFERROR(VLOOKUP($B639,'Data Heavy'!$BC$6:$BK$13,H$1,FALSE),VLOOKUP($B639,'Data Heavy'!$BP$6:$BX$9,H$1,FALSE))))))*100</f>
        <v>2.3790999999999998</v>
      </c>
      <c r="I639" s="63">
        <f>IFERROR(VLOOKUP($B639,'Data Heavy'!$A$6:$I$61,I$1,FALSE),IFERROR(VLOOKUP($B639,'Data Heavy'!$O$6:$W$33,I$1,FALSE),IFERROR(VLOOKUP($B639,'Data Heavy'!$AB$6:$AJ$181,I$1,FALSE),IFERROR(VLOOKUP($B639,'Data Heavy'!$AP$6:$AX$93,I$1,FALSE),IFERROR(VLOOKUP($B639,'Data Heavy'!$BC$6:$BK$13,I$1,FALSE),VLOOKUP($B639,'Data Heavy'!$BP$6:$BX$9,I$1,FALSE))))))*100</f>
        <v>18.029790000000002</v>
      </c>
      <c r="J639" s="63">
        <f>IFERROR(VLOOKUP($B639,'Data Heavy'!$A$6:$I$61,J$1,FALSE),IFERROR(VLOOKUP($B639,'Data Heavy'!$O$6:$W$33,J$1,FALSE),IFERROR(VLOOKUP($B639,'Data Heavy'!$AB$6:$AJ$181,J$1,FALSE),IFERROR(VLOOKUP($B639,'Data Heavy'!$AP$6:$AX$93,J$1,FALSE),IFERROR(VLOOKUP($B639,'Data Heavy'!$BC$6:$BK$13,J$1,FALSE),VLOOKUP($B639,'Data Heavy'!$BP$6:$BX$9,J$1,FALSE))))))*100</f>
        <v>27.355970000000003</v>
      </c>
      <c r="K639" s="63">
        <f t="shared" si="119"/>
        <v>4.6630900000000004</v>
      </c>
      <c r="L639" s="63">
        <f t="shared" si="120"/>
        <v>4.6630900000000004</v>
      </c>
      <c r="O639" s="63">
        <f>'Data Heavy'!AU117*100</f>
        <v>22.692880000000002</v>
      </c>
      <c r="P639" s="63">
        <f>'Data Heavy'!AV117*100</f>
        <v>2.3788499999999999</v>
      </c>
      <c r="Q639" s="63">
        <f>'Data Heavy'!AW117*100</f>
        <v>18.030339999999999</v>
      </c>
      <c r="R639" s="63">
        <f>'Data Heavy'!AX117*100</f>
        <v>27.355420000000002</v>
      </c>
      <c r="S639" s="63">
        <f t="shared" si="127"/>
        <v>4.6625399999999999</v>
      </c>
      <c r="T639" s="63">
        <f t="shared" si="128"/>
        <v>4.6625400000000035</v>
      </c>
      <c r="V639" s="70">
        <f t="shared" si="121"/>
        <v>0</v>
      </c>
      <c r="W639" s="70">
        <f t="shared" si="122"/>
        <v>2.4999999999986144E-4</v>
      </c>
      <c r="X639" s="70">
        <f t="shared" si="123"/>
        <v>-5.4999999999694182E-4</v>
      </c>
      <c r="Y639" s="70">
        <f t="shared" si="124"/>
        <v>5.5000000000049454E-4</v>
      </c>
      <c r="Z639" s="70">
        <f t="shared" si="125"/>
        <v>5.5000000000049454E-4</v>
      </c>
      <c r="AA639" s="70">
        <f t="shared" si="126"/>
        <v>5.4999999999694182E-4</v>
      </c>
    </row>
    <row r="640" spans="1:27">
      <c r="A640" s="15" t="str">
        <f t="shared" si="118"/>
        <v>HeavyD_2011-2015_25-44_Persons_Flintshire</v>
      </c>
      <c r="B640" s="15" t="str">
        <f t="shared" si="129"/>
        <v>Flintshire_25-44_Persons</v>
      </c>
      <c r="C640" s="15" t="s">
        <v>4</v>
      </c>
      <c r="D640" s="15" t="s">
        <v>49</v>
      </c>
      <c r="E640" s="15" t="s">
        <v>117</v>
      </c>
      <c r="F640" s="15" t="s">
        <v>40</v>
      </c>
      <c r="G640" s="63">
        <f>IFERROR(VLOOKUP($B640,'Data Heavy'!$A$6:$I$61,G$1,FALSE),IFERROR(VLOOKUP($B640,'Data Heavy'!$O$6:$W$33,G$1,FALSE),IFERROR(VLOOKUP($B640,'Data Heavy'!$AB$6:$AJ$181,G$1,FALSE),IFERROR(VLOOKUP($B640,'Data Heavy'!$AP$6:$AX$93,G$1,FALSE),IFERROR(VLOOKUP($B640,'Data Heavy'!$BC$6:$BK$13,G$1,FALSE),VLOOKUP($B640,'Data Heavy'!$BP$6:$BX$9,G$1,FALSE))))))*100</f>
        <v>22.24419</v>
      </c>
      <c r="H640" s="63">
        <f>IFERROR(VLOOKUP($B640,'Data Heavy'!$A$6:$I$61,H$1,FALSE),IFERROR(VLOOKUP($B640,'Data Heavy'!$O$6:$W$33,H$1,FALSE),IFERROR(VLOOKUP($B640,'Data Heavy'!$AB$6:$AJ$181,H$1,FALSE),IFERROR(VLOOKUP($B640,'Data Heavy'!$AP$6:$AX$93,H$1,FALSE),IFERROR(VLOOKUP($B640,'Data Heavy'!$BC$6:$BK$13,H$1,FALSE),VLOOKUP($B640,'Data Heavy'!$BP$6:$BX$9,H$1,FALSE))))))*100</f>
        <v>1.5068599999999999</v>
      </c>
      <c r="I640" s="63">
        <f>IFERROR(VLOOKUP($B640,'Data Heavy'!$A$6:$I$61,I$1,FALSE),IFERROR(VLOOKUP($B640,'Data Heavy'!$O$6:$W$33,I$1,FALSE),IFERROR(VLOOKUP($B640,'Data Heavy'!$AB$6:$AJ$181,I$1,FALSE),IFERROR(VLOOKUP($B640,'Data Heavy'!$AP$6:$AX$93,I$1,FALSE),IFERROR(VLOOKUP($B640,'Data Heavy'!$BC$6:$BK$13,I$1,FALSE),VLOOKUP($B640,'Data Heavy'!$BP$6:$BX$9,I$1,FALSE))))))*100</f>
        <v>19.290710000000001</v>
      </c>
      <c r="J640" s="63">
        <f>IFERROR(VLOOKUP($B640,'Data Heavy'!$A$6:$I$61,J$1,FALSE),IFERROR(VLOOKUP($B640,'Data Heavy'!$O$6:$W$33,J$1,FALSE),IFERROR(VLOOKUP($B640,'Data Heavy'!$AB$6:$AJ$181,J$1,FALSE),IFERROR(VLOOKUP($B640,'Data Heavy'!$AP$6:$AX$93,J$1,FALSE),IFERROR(VLOOKUP($B640,'Data Heavy'!$BC$6:$BK$13,J$1,FALSE),VLOOKUP($B640,'Data Heavy'!$BP$6:$BX$9,J$1,FALSE))))))*100</f>
        <v>25.197679999999998</v>
      </c>
      <c r="K640" s="63">
        <f t="shared" si="119"/>
        <v>2.9534899999999986</v>
      </c>
      <c r="L640" s="63">
        <f t="shared" si="120"/>
        <v>2.953479999999999</v>
      </c>
      <c r="O640" s="63">
        <f>'Data Heavy'!AU118*100</f>
        <v>22.24419</v>
      </c>
      <c r="P640" s="63">
        <f>'Data Heavy'!AV118*100</f>
        <v>1.5067000000000002</v>
      </c>
      <c r="Q640" s="63">
        <f>'Data Heavy'!AW118*100</f>
        <v>19.291059999999998</v>
      </c>
      <c r="R640" s="63">
        <f>'Data Heavy'!AX118*100</f>
        <v>25.197330000000001</v>
      </c>
      <c r="S640" s="63">
        <f t="shared" si="127"/>
        <v>2.9531400000000012</v>
      </c>
      <c r="T640" s="63">
        <f t="shared" si="128"/>
        <v>2.9531300000000016</v>
      </c>
      <c r="V640" s="70">
        <f t="shared" si="121"/>
        <v>0</v>
      </c>
      <c r="W640" s="70">
        <f t="shared" si="122"/>
        <v>1.5999999999971593E-4</v>
      </c>
      <c r="X640" s="70">
        <f t="shared" si="123"/>
        <v>-3.4999999999740794E-4</v>
      </c>
      <c r="Y640" s="70">
        <f t="shared" si="124"/>
        <v>3.4999999999740794E-4</v>
      </c>
      <c r="Z640" s="70">
        <f t="shared" si="125"/>
        <v>3.4999999999740794E-4</v>
      </c>
      <c r="AA640" s="70">
        <f t="shared" si="126"/>
        <v>3.4999999999740794E-4</v>
      </c>
    </row>
    <row r="641" spans="1:27">
      <c r="A641" s="15" t="str">
        <f t="shared" si="118"/>
        <v>HeavyD_2011-2015_45-64_Persons_Flintshire</v>
      </c>
      <c r="B641" s="15" t="str">
        <f t="shared" si="129"/>
        <v>Flintshire_45-64_Persons</v>
      </c>
      <c r="C641" s="15" t="s">
        <v>4</v>
      </c>
      <c r="D641" s="15" t="s">
        <v>50</v>
      </c>
      <c r="E641" s="15" t="s">
        <v>117</v>
      </c>
      <c r="F641" s="15" t="s">
        <v>40</v>
      </c>
      <c r="G641" s="63">
        <f>IFERROR(VLOOKUP($B641,'Data Heavy'!$A$6:$I$61,G$1,FALSE),IFERROR(VLOOKUP($B641,'Data Heavy'!$O$6:$W$33,G$1,FALSE),IFERROR(VLOOKUP($B641,'Data Heavy'!$AB$6:$AJ$181,G$1,FALSE),IFERROR(VLOOKUP($B641,'Data Heavy'!$AP$6:$AX$93,G$1,FALSE),IFERROR(VLOOKUP($B641,'Data Heavy'!$BC$6:$BK$13,G$1,FALSE),VLOOKUP($B641,'Data Heavy'!$BP$6:$BX$9,G$1,FALSE))))))*100</f>
        <v>14.018700000000001</v>
      </c>
      <c r="H641" s="63">
        <f>IFERROR(VLOOKUP($B641,'Data Heavy'!$A$6:$I$61,H$1,FALSE),IFERROR(VLOOKUP($B641,'Data Heavy'!$O$6:$W$33,H$1,FALSE),IFERROR(VLOOKUP($B641,'Data Heavy'!$AB$6:$AJ$181,H$1,FALSE),IFERROR(VLOOKUP($B641,'Data Heavy'!$AP$6:$AX$93,H$1,FALSE),IFERROR(VLOOKUP($B641,'Data Heavy'!$BC$6:$BK$13,H$1,FALSE),VLOOKUP($B641,'Data Heavy'!$BP$6:$BX$9,H$1,FALSE))))))*100</f>
        <v>1.1393500000000001</v>
      </c>
      <c r="I641" s="63">
        <f>IFERROR(VLOOKUP($B641,'Data Heavy'!$A$6:$I$61,I$1,FALSE),IFERROR(VLOOKUP($B641,'Data Heavy'!$O$6:$W$33,I$1,FALSE),IFERROR(VLOOKUP($B641,'Data Heavy'!$AB$6:$AJ$181,I$1,FALSE),IFERROR(VLOOKUP($B641,'Data Heavy'!$AP$6:$AX$93,I$1,FALSE),IFERROR(VLOOKUP($B641,'Data Heavy'!$BC$6:$BK$13,I$1,FALSE),VLOOKUP($B641,'Data Heavy'!$BP$6:$BX$9,I$1,FALSE))))))*100</f>
        <v>11.785539999999999</v>
      </c>
      <c r="J641" s="63">
        <f>IFERROR(VLOOKUP($B641,'Data Heavy'!$A$6:$I$61,J$1,FALSE),IFERROR(VLOOKUP($B641,'Data Heavy'!$O$6:$W$33,J$1,FALSE),IFERROR(VLOOKUP($B641,'Data Heavy'!$AB$6:$AJ$181,J$1,FALSE),IFERROR(VLOOKUP($B641,'Data Heavy'!$AP$6:$AX$93,J$1,FALSE),IFERROR(VLOOKUP($B641,'Data Heavy'!$BC$6:$BK$13,J$1,FALSE),VLOOKUP($B641,'Data Heavy'!$BP$6:$BX$9,J$1,FALSE))))))*100</f>
        <v>16.251860000000001</v>
      </c>
      <c r="K641" s="63">
        <f t="shared" si="119"/>
        <v>2.2331599999999998</v>
      </c>
      <c r="L641" s="63">
        <f t="shared" si="120"/>
        <v>2.2331600000000016</v>
      </c>
      <c r="O641" s="63">
        <f>'Data Heavy'!AU119*100</f>
        <v>14.018700000000001</v>
      </c>
      <c r="P641" s="63">
        <f>'Data Heavy'!AV119*100</f>
        <v>1.13923</v>
      </c>
      <c r="Q641" s="63">
        <f>'Data Heavy'!AW119*100</f>
        <v>11.78581</v>
      </c>
      <c r="R641" s="63">
        <f>'Data Heavy'!AX119*100</f>
        <v>16.2516</v>
      </c>
      <c r="S641" s="63">
        <f t="shared" si="127"/>
        <v>2.232899999999999</v>
      </c>
      <c r="T641" s="63">
        <f t="shared" si="128"/>
        <v>2.2328900000000012</v>
      </c>
      <c r="V641" s="70">
        <f t="shared" si="121"/>
        <v>0</v>
      </c>
      <c r="W641" s="70">
        <f t="shared" si="122"/>
        <v>1.2000000000012001E-4</v>
      </c>
      <c r="X641" s="70">
        <f t="shared" si="123"/>
        <v>-2.7000000000043656E-4</v>
      </c>
      <c r="Y641" s="70">
        <f t="shared" si="124"/>
        <v>2.6000000000081513E-4</v>
      </c>
      <c r="Z641" s="70">
        <f t="shared" si="125"/>
        <v>2.6000000000081513E-4</v>
      </c>
      <c r="AA641" s="70">
        <f t="shared" si="126"/>
        <v>2.7000000000043656E-4</v>
      </c>
    </row>
    <row r="642" spans="1:27">
      <c r="A642" s="15" t="str">
        <f t="shared" si="118"/>
        <v>HeavyD_2011-2015_65+_Persons_Flintshire</v>
      </c>
      <c r="B642" s="15" t="str">
        <f t="shared" si="129"/>
        <v>Flintshire_65+_Persons</v>
      </c>
      <c r="C642" s="15" t="s">
        <v>4</v>
      </c>
      <c r="D642" s="15" t="s">
        <v>43</v>
      </c>
      <c r="E642" s="15" t="s">
        <v>117</v>
      </c>
      <c r="F642" s="15" t="s">
        <v>40</v>
      </c>
      <c r="G642" s="63">
        <f>IFERROR(VLOOKUP($B642,'Data Heavy'!$A$6:$I$61,G$1,FALSE),IFERROR(VLOOKUP($B642,'Data Heavy'!$O$6:$W$33,G$1,FALSE),IFERROR(VLOOKUP($B642,'Data Heavy'!$AB$6:$AJ$181,G$1,FALSE),IFERROR(VLOOKUP($B642,'Data Heavy'!$AP$6:$AX$93,G$1,FALSE),IFERROR(VLOOKUP($B642,'Data Heavy'!$BC$6:$BK$13,G$1,FALSE),VLOOKUP($B642,'Data Heavy'!$BP$6:$BX$9,G$1,FALSE))))))*100</f>
        <v>2.76281</v>
      </c>
      <c r="H642" s="63">
        <f>IFERROR(VLOOKUP($B642,'Data Heavy'!$A$6:$I$61,H$1,FALSE),IFERROR(VLOOKUP($B642,'Data Heavy'!$O$6:$W$33,H$1,FALSE),IFERROR(VLOOKUP($B642,'Data Heavy'!$AB$6:$AJ$181,H$1,FALSE),IFERROR(VLOOKUP($B642,'Data Heavy'!$AP$6:$AX$93,H$1,FALSE),IFERROR(VLOOKUP($B642,'Data Heavy'!$BC$6:$BK$13,H$1,FALSE),VLOOKUP($B642,'Data Heavy'!$BP$6:$BX$9,H$1,FALSE))))))*100</f>
        <v>0.56505000000000005</v>
      </c>
      <c r="I642" s="63">
        <f>IFERROR(VLOOKUP($B642,'Data Heavy'!$A$6:$I$61,I$1,FALSE),IFERROR(VLOOKUP($B642,'Data Heavy'!$O$6:$W$33,I$1,FALSE),IFERROR(VLOOKUP($B642,'Data Heavy'!$AB$6:$AJ$181,I$1,FALSE),IFERROR(VLOOKUP($B642,'Data Heavy'!$AP$6:$AX$93,I$1,FALSE),IFERROR(VLOOKUP($B642,'Data Heavy'!$BC$6:$BK$13,I$1,FALSE),VLOOKUP($B642,'Data Heavy'!$BP$6:$BX$9,I$1,FALSE))))))*100</f>
        <v>1.6552999999999998</v>
      </c>
      <c r="J642" s="63">
        <f>IFERROR(VLOOKUP($B642,'Data Heavy'!$A$6:$I$61,J$1,FALSE),IFERROR(VLOOKUP($B642,'Data Heavy'!$O$6:$W$33,J$1,FALSE),IFERROR(VLOOKUP($B642,'Data Heavy'!$AB$6:$AJ$181,J$1,FALSE),IFERROR(VLOOKUP($B642,'Data Heavy'!$AP$6:$AX$93,J$1,FALSE),IFERROR(VLOOKUP($B642,'Data Heavy'!$BC$6:$BK$13,J$1,FALSE),VLOOKUP($B642,'Data Heavy'!$BP$6:$BX$9,J$1,FALSE))))))*100</f>
        <v>3.87032</v>
      </c>
      <c r="K642" s="63">
        <f t="shared" si="119"/>
        <v>1.10751</v>
      </c>
      <c r="L642" s="63">
        <f t="shared" si="120"/>
        <v>1.1075100000000002</v>
      </c>
      <c r="O642" s="63">
        <f>'Data Heavy'!AU120*100</f>
        <v>2.76281</v>
      </c>
      <c r="P642" s="63">
        <f>'Data Heavy'!AV120*100</f>
        <v>0.56498999999999999</v>
      </c>
      <c r="Q642" s="63">
        <f>'Data Heavy'!AW120*100</f>
        <v>1.6554300000000002</v>
      </c>
      <c r="R642" s="63">
        <f>'Data Heavy'!AX120*100</f>
        <v>3.8701899999999996</v>
      </c>
      <c r="S642" s="63">
        <f t="shared" si="127"/>
        <v>1.1073799999999996</v>
      </c>
      <c r="T642" s="63">
        <f t="shared" si="128"/>
        <v>1.1073799999999998</v>
      </c>
      <c r="V642" s="70">
        <f t="shared" si="121"/>
        <v>0</v>
      </c>
      <c r="W642" s="70">
        <f t="shared" si="122"/>
        <v>6.0000000000060005E-5</v>
      </c>
      <c r="X642" s="70">
        <f t="shared" si="123"/>
        <v>-1.3000000000040757E-4</v>
      </c>
      <c r="Y642" s="70">
        <f t="shared" si="124"/>
        <v>1.3000000000040757E-4</v>
      </c>
      <c r="Z642" s="70">
        <f t="shared" si="125"/>
        <v>1.3000000000040757E-4</v>
      </c>
      <c r="AA642" s="70">
        <f t="shared" si="126"/>
        <v>1.3000000000040757E-4</v>
      </c>
    </row>
    <row r="643" spans="1:27">
      <c r="A643" s="15" t="str">
        <f t="shared" si="118"/>
        <v>HeavyD_2011-2015_16-24_Persons_Wrexham</v>
      </c>
      <c r="B643" s="15" t="str">
        <f t="shared" si="129"/>
        <v>Wrexham_16-24_Persons</v>
      </c>
      <c r="C643" s="15" t="s">
        <v>5</v>
      </c>
      <c r="D643" s="15" t="s">
        <v>48</v>
      </c>
      <c r="E643" s="15" t="s">
        <v>117</v>
      </c>
      <c r="F643" s="15" t="s">
        <v>40</v>
      </c>
      <c r="G643" s="63">
        <f>IFERROR(VLOOKUP($B643,'Data Heavy'!$A$6:$I$61,G$1,FALSE),IFERROR(VLOOKUP($B643,'Data Heavy'!$O$6:$W$33,G$1,FALSE),IFERROR(VLOOKUP($B643,'Data Heavy'!$AB$6:$AJ$181,G$1,FALSE),IFERROR(VLOOKUP($B643,'Data Heavy'!$AP$6:$AX$93,G$1,FALSE),IFERROR(VLOOKUP($B643,'Data Heavy'!$BC$6:$BK$13,G$1,FALSE),VLOOKUP($B643,'Data Heavy'!$BP$6:$BX$9,G$1,FALSE))))))*100</f>
        <v>17.62959</v>
      </c>
      <c r="H643" s="63">
        <f>IFERROR(VLOOKUP($B643,'Data Heavy'!$A$6:$I$61,H$1,FALSE),IFERROR(VLOOKUP($B643,'Data Heavy'!$O$6:$W$33,H$1,FALSE),IFERROR(VLOOKUP($B643,'Data Heavy'!$AB$6:$AJ$181,H$1,FALSE),IFERROR(VLOOKUP($B643,'Data Heavy'!$AP$6:$AX$93,H$1,FALSE),IFERROR(VLOOKUP($B643,'Data Heavy'!$BC$6:$BK$13,H$1,FALSE),VLOOKUP($B643,'Data Heavy'!$BP$6:$BX$9,H$1,FALSE))))))*100</f>
        <v>2.1014300000000001</v>
      </c>
      <c r="I643" s="63">
        <f>IFERROR(VLOOKUP($B643,'Data Heavy'!$A$6:$I$61,I$1,FALSE),IFERROR(VLOOKUP($B643,'Data Heavy'!$O$6:$W$33,I$1,FALSE),IFERROR(VLOOKUP($B643,'Data Heavy'!$AB$6:$AJ$181,I$1,FALSE),IFERROR(VLOOKUP($B643,'Data Heavy'!$AP$6:$AX$93,I$1,FALSE),IFERROR(VLOOKUP($B643,'Data Heavy'!$BC$6:$BK$13,I$1,FALSE),VLOOKUP($B643,'Data Heavy'!$BP$6:$BX$9,I$1,FALSE))))))*100</f>
        <v>13.510730000000001</v>
      </c>
      <c r="J643" s="63">
        <f>IFERROR(VLOOKUP($B643,'Data Heavy'!$A$6:$I$61,J$1,FALSE),IFERROR(VLOOKUP($B643,'Data Heavy'!$O$6:$W$33,J$1,FALSE),IFERROR(VLOOKUP($B643,'Data Heavy'!$AB$6:$AJ$181,J$1,FALSE),IFERROR(VLOOKUP($B643,'Data Heavy'!$AP$6:$AX$93,J$1,FALSE),IFERROR(VLOOKUP($B643,'Data Heavy'!$BC$6:$BK$13,J$1,FALSE),VLOOKUP($B643,'Data Heavy'!$BP$6:$BX$9,J$1,FALSE))))))*100</f>
        <v>21.748439999999999</v>
      </c>
      <c r="K643" s="63">
        <f t="shared" si="119"/>
        <v>4.1188499999999983</v>
      </c>
      <c r="L643" s="63">
        <f t="shared" si="120"/>
        <v>4.1188599999999997</v>
      </c>
      <c r="O643" s="63">
        <f>'Data Heavy'!AU121*100</f>
        <v>17.62959</v>
      </c>
      <c r="P643" s="63">
        <f>'Data Heavy'!AV121*100</f>
        <v>2.10121</v>
      </c>
      <c r="Q643" s="63">
        <f>'Data Heavy'!AW121*100</f>
        <v>13.511219999999998</v>
      </c>
      <c r="R643" s="63">
        <f>'Data Heavy'!AX121*100</f>
        <v>21.747959999999999</v>
      </c>
      <c r="S643" s="63">
        <f t="shared" si="127"/>
        <v>4.1183699999999988</v>
      </c>
      <c r="T643" s="63">
        <f t="shared" si="128"/>
        <v>4.1183700000000023</v>
      </c>
      <c r="V643" s="70">
        <f t="shared" si="121"/>
        <v>0</v>
      </c>
      <c r="W643" s="70">
        <f t="shared" si="122"/>
        <v>2.20000000000109E-4</v>
      </c>
      <c r="X643" s="70">
        <f t="shared" si="123"/>
        <v>-4.8999999999743693E-4</v>
      </c>
      <c r="Y643" s="70">
        <f t="shared" si="124"/>
        <v>4.7999999999959186E-4</v>
      </c>
      <c r="Z643" s="70">
        <f t="shared" si="125"/>
        <v>4.7999999999959186E-4</v>
      </c>
      <c r="AA643" s="70">
        <f t="shared" si="126"/>
        <v>4.8999999999743693E-4</v>
      </c>
    </row>
    <row r="644" spans="1:27">
      <c r="A644" s="15" t="str">
        <f t="shared" ref="A644:A707" si="130">TRIM(F644&amp;"_2011-2015"&amp;"_"&amp;D644&amp;"_"&amp;E644&amp;"_"&amp;C644&amp;" "&amp;M644)</f>
        <v>HeavyD_2011-2015_25-44_Persons_Wrexham</v>
      </c>
      <c r="B644" s="15" t="str">
        <f t="shared" si="129"/>
        <v>Wrexham_25-44_Persons</v>
      </c>
      <c r="C644" s="15" t="s">
        <v>5</v>
      </c>
      <c r="D644" s="15" t="s">
        <v>49</v>
      </c>
      <c r="E644" s="15" t="s">
        <v>117</v>
      </c>
      <c r="F644" s="15" t="s">
        <v>40</v>
      </c>
      <c r="G644" s="63">
        <f>IFERROR(VLOOKUP($B644,'Data Heavy'!$A$6:$I$61,G$1,FALSE),IFERROR(VLOOKUP($B644,'Data Heavy'!$O$6:$W$33,G$1,FALSE),IFERROR(VLOOKUP($B644,'Data Heavy'!$AB$6:$AJ$181,G$1,FALSE),IFERROR(VLOOKUP($B644,'Data Heavy'!$AP$6:$AX$93,G$1,FALSE),IFERROR(VLOOKUP($B644,'Data Heavy'!$BC$6:$BK$13,G$1,FALSE),VLOOKUP($B644,'Data Heavy'!$BP$6:$BX$9,G$1,FALSE))))))*100</f>
        <v>17.891080000000002</v>
      </c>
      <c r="H644" s="63">
        <f>IFERROR(VLOOKUP($B644,'Data Heavy'!$A$6:$I$61,H$1,FALSE),IFERROR(VLOOKUP($B644,'Data Heavy'!$O$6:$W$33,H$1,FALSE),IFERROR(VLOOKUP($B644,'Data Heavy'!$AB$6:$AJ$181,H$1,FALSE),IFERROR(VLOOKUP($B644,'Data Heavy'!$AP$6:$AX$93,H$1,FALSE),IFERROR(VLOOKUP($B644,'Data Heavy'!$BC$6:$BK$13,H$1,FALSE),VLOOKUP($B644,'Data Heavy'!$BP$6:$BX$9,H$1,FALSE))))))*100</f>
        <v>1.36493</v>
      </c>
      <c r="I644" s="63">
        <f>IFERROR(VLOOKUP($B644,'Data Heavy'!$A$6:$I$61,I$1,FALSE),IFERROR(VLOOKUP($B644,'Data Heavy'!$O$6:$W$33,I$1,FALSE),IFERROR(VLOOKUP($B644,'Data Heavy'!$AB$6:$AJ$181,I$1,FALSE),IFERROR(VLOOKUP($B644,'Data Heavy'!$AP$6:$AX$93,I$1,FALSE),IFERROR(VLOOKUP($B644,'Data Heavy'!$BC$6:$BK$13,I$1,FALSE),VLOOKUP($B644,'Data Heavy'!$BP$6:$BX$9,I$1,FALSE))))))*100</f>
        <v>15.215780000000001</v>
      </c>
      <c r="J644" s="63">
        <f>IFERROR(VLOOKUP($B644,'Data Heavy'!$A$6:$I$61,J$1,FALSE),IFERROR(VLOOKUP($B644,'Data Heavy'!$O$6:$W$33,J$1,FALSE),IFERROR(VLOOKUP($B644,'Data Heavy'!$AB$6:$AJ$181,J$1,FALSE),IFERROR(VLOOKUP($B644,'Data Heavy'!$AP$6:$AX$93,J$1,FALSE),IFERROR(VLOOKUP($B644,'Data Heavy'!$BC$6:$BK$13,J$1,FALSE),VLOOKUP($B644,'Data Heavy'!$BP$6:$BX$9,J$1,FALSE))))))*100</f>
        <v>20.566380000000002</v>
      </c>
      <c r="K644" s="63">
        <f t="shared" ref="K644:K707" si="131">J644-G644</f>
        <v>2.6753</v>
      </c>
      <c r="L644" s="63">
        <f t="shared" ref="L644:L707" si="132">G644-I644</f>
        <v>2.6753000000000018</v>
      </c>
      <c r="O644" s="63">
        <f>'Data Heavy'!AU122*100</f>
        <v>17.891080000000002</v>
      </c>
      <c r="P644" s="63">
        <f>'Data Heavy'!AV122*100</f>
        <v>1.3647899999999999</v>
      </c>
      <c r="Q644" s="63">
        <f>'Data Heavy'!AW122*100</f>
        <v>15.216089999999999</v>
      </c>
      <c r="R644" s="63">
        <f>'Data Heavy'!AX122*100</f>
        <v>20.56606</v>
      </c>
      <c r="S644" s="63">
        <f t="shared" si="127"/>
        <v>2.6749799999999979</v>
      </c>
      <c r="T644" s="63">
        <f t="shared" si="128"/>
        <v>2.6749900000000029</v>
      </c>
      <c r="V644" s="70">
        <f t="shared" ref="V644:V707" si="133">G644-O644</f>
        <v>0</v>
      </c>
      <c r="W644" s="70">
        <f t="shared" ref="W644:W707" si="134">H644-P644</f>
        <v>1.4000000000002899E-4</v>
      </c>
      <c r="X644" s="70">
        <f t="shared" ref="X644:X707" si="135">I644-Q644</f>
        <v>-3.0999999999892225E-4</v>
      </c>
      <c r="Y644" s="70">
        <f t="shared" ref="Y644:Y707" si="136">J644-R644</f>
        <v>3.2000000000209639E-4</v>
      </c>
      <c r="Z644" s="70">
        <f t="shared" ref="Z644:Z707" si="137">K644-S644</f>
        <v>3.2000000000209639E-4</v>
      </c>
      <c r="AA644" s="70">
        <f t="shared" ref="AA644:AA707" si="138">L644-T644</f>
        <v>3.0999999999892225E-4</v>
      </c>
    </row>
    <row r="645" spans="1:27">
      <c r="A645" s="15" t="str">
        <f t="shared" si="130"/>
        <v>HeavyD_2011-2015_45-64_Persons_Wrexham</v>
      </c>
      <c r="B645" s="15" t="str">
        <f t="shared" si="129"/>
        <v>Wrexham_45-64_Persons</v>
      </c>
      <c r="C645" s="15" t="s">
        <v>5</v>
      </c>
      <c r="D645" s="15" t="s">
        <v>50</v>
      </c>
      <c r="E645" s="15" t="s">
        <v>117</v>
      </c>
      <c r="F645" s="15" t="s">
        <v>40</v>
      </c>
      <c r="G645" s="63">
        <f>IFERROR(VLOOKUP($B645,'Data Heavy'!$A$6:$I$61,G$1,FALSE),IFERROR(VLOOKUP($B645,'Data Heavy'!$O$6:$W$33,G$1,FALSE),IFERROR(VLOOKUP($B645,'Data Heavy'!$AB$6:$AJ$181,G$1,FALSE),IFERROR(VLOOKUP($B645,'Data Heavy'!$AP$6:$AX$93,G$1,FALSE),IFERROR(VLOOKUP($B645,'Data Heavy'!$BC$6:$BK$13,G$1,FALSE),VLOOKUP($B645,'Data Heavy'!$BP$6:$BX$9,G$1,FALSE))))))*100</f>
        <v>12.736339999999998</v>
      </c>
      <c r="H645" s="63">
        <f>IFERROR(VLOOKUP($B645,'Data Heavy'!$A$6:$I$61,H$1,FALSE),IFERROR(VLOOKUP($B645,'Data Heavy'!$O$6:$W$33,H$1,FALSE),IFERROR(VLOOKUP($B645,'Data Heavy'!$AB$6:$AJ$181,H$1,FALSE),IFERROR(VLOOKUP($B645,'Data Heavy'!$AP$6:$AX$93,H$1,FALSE),IFERROR(VLOOKUP($B645,'Data Heavy'!$BC$6:$BK$13,H$1,FALSE),VLOOKUP($B645,'Data Heavy'!$BP$6:$BX$9,H$1,FALSE))))))*100</f>
        <v>1.07453</v>
      </c>
      <c r="I645" s="63">
        <f>IFERROR(VLOOKUP($B645,'Data Heavy'!$A$6:$I$61,I$1,FALSE),IFERROR(VLOOKUP($B645,'Data Heavy'!$O$6:$W$33,I$1,FALSE),IFERROR(VLOOKUP($B645,'Data Heavy'!$AB$6:$AJ$181,I$1,FALSE),IFERROR(VLOOKUP($B645,'Data Heavy'!$AP$6:$AX$93,I$1,FALSE),IFERROR(VLOOKUP($B645,'Data Heavy'!$BC$6:$BK$13,I$1,FALSE),VLOOKUP($B645,'Data Heavy'!$BP$6:$BX$9,I$1,FALSE))))))*100</f>
        <v>10.630230000000001</v>
      </c>
      <c r="J645" s="63">
        <f>IFERROR(VLOOKUP($B645,'Data Heavy'!$A$6:$I$61,J$1,FALSE),IFERROR(VLOOKUP($B645,'Data Heavy'!$O$6:$W$33,J$1,FALSE),IFERROR(VLOOKUP($B645,'Data Heavy'!$AB$6:$AJ$181,J$1,FALSE),IFERROR(VLOOKUP($B645,'Data Heavy'!$AP$6:$AX$93,J$1,FALSE),IFERROR(VLOOKUP($B645,'Data Heavy'!$BC$6:$BK$13,J$1,FALSE),VLOOKUP($B645,'Data Heavy'!$BP$6:$BX$9,J$1,FALSE))))))*100</f>
        <v>14.842440000000002</v>
      </c>
      <c r="K645" s="63">
        <f t="shared" si="131"/>
        <v>2.1061000000000032</v>
      </c>
      <c r="L645" s="63">
        <f t="shared" si="132"/>
        <v>2.1061099999999975</v>
      </c>
      <c r="O645" s="63">
        <f>'Data Heavy'!AU123*100</f>
        <v>12.736339999999998</v>
      </c>
      <c r="P645" s="63">
        <f>'Data Heavy'!AV123*100</f>
        <v>1.0744200000000002</v>
      </c>
      <c r="Q645" s="63">
        <f>'Data Heavy'!AW123*100</f>
        <v>10.63048</v>
      </c>
      <c r="R645" s="63">
        <f>'Data Heavy'!AX123*100</f>
        <v>14.842189999999999</v>
      </c>
      <c r="S645" s="63">
        <f t="shared" si="127"/>
        <v>2.1058500000000002</v>
      </c>
      <c r="T645" s="63">
        <f t="shared" si="128"/>
        <v>2.1058599999999981</v>
      </c>
      <c r="V645" s="70">
        <f t="shared" si="133"/>
        <v>0</v>
      </c>
      <c r="W645" s="70">
        <f t="shared" si="134"/>
        <v>1.0999999999983245E-4</v>
      </c>
      <c r="X645" s="70">
        <f t="shared" si="135"/>
        <v>-2.4999999999941735E-4</v>
      </c>
      <c r="Y645" s="70">
        <f t="shared" si="136"/>
        <v>2.5000000000297007E-4</v>
      </c>
      <c r="Z645" s="70">
        <f t="shared" si="137"/>
        <v>2.5000000000297007E-4</v>
      </c>
      <c r="AA645" s="70">
        <f t="shared" si="138"/>
        <v>2.4999999999941735E-4</v>
      </c>
    </row>
    <row r="646" spans="1:27">
      <c r="A646" s="15" t="str">
        <f t="shared" si="130"/>
        <v>HeavyD_2011-2015_65+_Persons_Wrexham</v>
      </c>
      <c r="B646" s="15" t="str">
        <f t="shared" si="129"/>
        <v>Wrexham_65+_Persons</v>
      </c>
      <c r="C646" s="15" t="s">
        <v>5</v>
      </c>
      <c r="D646" s="15" t="s">
        <v>43</v>
      </c>
      <c r="E646" s="15" t="s">
        <v>117</v>
      </c>
      <c r="F646" s="15" t="s">
        <v>40</v>
      </c>
      <c r="G646" s="63">
        <f>IFERROR(VLOOKUP($B646,'Data Heavy'!$A$6:$I$61,G$1,FALSE),IFERROR(VLOOKUP($B646,'Data Heavy'!$O$6:$W$33,G$1,FALSE),IFERROR(VLOOKUP($B646,'Data Heavy'!$AB$6:$AJ$181,G$1,FALSE),IFERROR(VLOOKUP($B646,'Data Heavy'!$AP$6:$AX$93,G$1,FALSE),IFERROR(VLOOKUP($B646,'Data Heavy'!$BC$6:$BK$13,G$1,FALSE),VLOOKUP($B646,'Data Heavy'!$BP$6:$BX$9,G$1,FALSE))))))*100</f>
        <v>2.746</v>
      </c>
      <c r="H646" s="63">
        <f>IFERROR(VLOOKUP($B646,'Data Heavy'!$A$6:$I$61,H$1,FALSE),IFERROR(VLOOKUP($B646,'Data Heavy'!$O$6:$W$33,H$1,FALSE),IFERROR(VLOOKUP($B646,'Data Heavy'!$AB$6:$AJ$181,H$1,FALSE),IFERROR(VLOOKUP($B646,'Data Heavy'!$AP$6:$AX$93,H$1,FALSE),IFERROR(VLOOKUP($B646,'Data Heavy'!$BC$6:$BK$13,H$1,FALSE),VLOOKUP($B646,'Data Heavy'!$BP$6:$BX$9,H$1,FALSE))))))*100</f>
        <v>0.57869999999999999</v>
      </c>
      <c r="I646" s="63">
        <f>IFERROR(VLOOKUP($B646,'Data Heavy'!$A$6:$I$61,I$1,FALSE),IFERROR(VLOOKUP($B646,'Data Heavy'!$O$6:$W$33,I$1,FALSE),IFERROR(VLOOKUP($B646,'Data Heavy'!$AB$6:$AJ$181,I$1,FALSE),IFERROR(VLOOKUP($B646,'Data Heavy'!$AP$6:$AX$93,I$1,FALSE),IFERROR(VLOOKUP($B646,'Data Heavy'!$BC$6:$BK$13,I$1,FALSE),VLOOKUP($B646,'Data Heavy'!$BP$6:$BX$9,I$1,FALSE))))))*100</f>
        <v>1.61174</v>
      </c>
      <c r="J646" s="63">
        <f>IFERROR(VLOOKUP($B646,'Data Heavy'!$A$6:$I$61,J$1,FALSE),IFERROR(VLOOKUP($B646,'Data Heavy'!$O$6:$W$33,J$1,FALSE),IFERROR(VLOOKUP($B646,'Data Heavy'!$AB$6:$AJ$181,J$1,FALSE),IFERROR(VLOOKUP($B646,'Data Heavy'!$AP$6:$AX$93,J$1,FALSE),IFERROR(VLOOKUP($B646,'Data Heavy'!$BC$6:$BK$13,J$1,FALSE),VLOOKUP($B646,'Data Heavy'!$BP$6:$BX$9,J$1,FALSE))))))*100</f>
        <v>3.8802599999999998</v>
      </c>
      <c r="K646" s="63">
        <f t="shared" si="131"/>
        <v>1.1342599999999998</v>
      </c>
      <c r="L646" s="63">
        <f t="shared" si="132"/>
        <v>1.13426</v>
      </c>
      <c r="O646" s="63">
        <f>'Data Heavy'!AU124*100</f>
        <v>2.746</v>
      </c>
      <c r="P646" s="63">
        <f>'Data Heavy'!AV124*100</f>
        <v>0.57863999999999993</v>
      </c>
      <c r="Q646" s="63">
        <f>'Data Heavy'!AW124*100</f>
        <v>1.6118699999999999</v>
      </c>
      <c r="R646" s="63">
        <f>'Data Heavy'!AX124*100</f>
        <v>3.8801299999999999</v>
      </c>
      <c r="S646" s="63">
        <f t="shared" si="127"/>
        <v>1.1341299999999999</v>
      </c>
      <c r="T646" s="63">
        <f t="shared" si="128"/>
        <v>1.1341300000000001</v>
      </c>
      <c r="V646" s="70">
        <f t="shared" si="133"/>
        <v>0</v>
      </c>
      <c r="W646" s="70">
        <f t="shared" si="134"/>
        <v>6.0000000000060005E-5</v>
      </c>
      <c r="X646" s="70">
        <f t="shared" si="135"/>
        <v>-1.2999999999996348E-4</v>
      </c>
      <c r="Y646" s="70">
        <f t="shared" si="136"/>
        <v>1.2999999999996348E-4</v>
      </c>
      <c r="Z646" s="70">
        <f t="shared" si="137"/>
        <v>1.2999999999996348E-4</v>
      </c>
      <c r="AA646" s="70">
        <f t="shared" si="138"/>
        <v>1.2999999999996348E-4</v>
      </c>
    </row>
    <row r="647" spans="1:27">
      <c r="A647" s="15" t="str">
        <f t="shared" si="130"/>
        <v>HeavyD_2011-2015_16-24_Persons_Powys</v>
      </c>
      <c r="B647" s="15" t="str">
        <f t="shared" si="129"/>
        <v>Powys_16-24_Persons</v>
      </c>
      <c r="C647" s="15" t="s">
        <v>118</v>
      </c>
      <c r="D647" s="15" t="s">
        <v>48</v>
      </c>
      <c r="E647" s="15" t="s">
        <v>117</v>
      </c>
      <c r="F647" s="15" t="s">
        <v>40</v>
      </c>
      <c r="G647" s="63">
        <f>IFERROR(VLOOKUP($B647,'Data Heavy'!$A$6:$I$61,G$1,FALSE),IFERROR(VLOOKUP($B647,'Data Heavy'!$O$6:$W$33,G$1,FALSE),IFERROR(VLOOKUP($B647,'Data Heavy'!$AB$6:$AJ$181,G$1,FALSE),IFERROR(VLOOKUP($B647,'Data Heavy'!$AP$6:$AX$93,G$1,FALSE),IFERROR(VLOOKUP($B647,'Data Heavy'!$BC$6:$BK$13,G$1,FALSE),VLOOKUP($B647,'Data Heavy'!$BP$6:$BX$9,G$1,FALSE))))))*100</f>
        <v>17.552699999999998</v>
      </c>
      <c r="H647" s="63">
        <f>IFERROR(VLOOKUP($B647,'Data Heavy'!$A$6:$I$61,H$1,FALSE),IFERROR(VLOOKUP($B647,'Data Heavy'!$O$6:$W$33,H$1,FALSE),IFERROR(VLOOKUP($B647,'Data Heavy'!$AB$6:$AJ$181,H$1,FALSE),IFERROR(VLOOKUP($B647,'Data Heavy'!$AP$6:$AX$93,H$1,FALSE),IFERROR(VLOOKUP($B647,'Data Heavy'!$BC$6:$BK$13,H$1,FALSE),VLOOKUP($B647,'Data Heavy'!$BP$6:$BX$9,H$1,FALSE))))))*100</f>
        <v>2.31128</v>
      </c>
      <c r="I647" s="63">
        <f>IFERROR(VLOOKUP($B647,'Data Heavy'!$A$6:$I$61,I$1,FALSE),IFERROR(VLOOKUP($B647,'Data Heavy'!$O$6:$W$33,I$1,FALSE),IFERROR(VLOOKUP($B647,'Data Heavy'!$AB$6:$AJ$181,I$1,FALSE),IFERROR(VLOOKUP($B647,'Data Heavy'!$AP$6:$AX$93,I$1,FALSE),IFERROR(VLOOKUP($B647,'Data Heavy'!$BC$6:$BK$13,I$1,FALSE),VLOOKUP($B647,'Data Heavy'!$BP$6:$BX$9,I$1,FALSE))))))*100</f>
        <v>13.02253</v>
      </c>
      <c r="J647" s="63">
        <f>IFERROR(VLOOKUP($B647,'Data Heavy'!$A$6:$I$61,J$1,FALSE),IFERROR(VLOOKUP($B647,'Data Heavy'!$O$6:$W$33,J$1,FALSE),IFERROR(VLOOKUP($B647,'Data Heavy'!$AB$6:$AJ$181,J$1,FALSE),IFERROR(VLOOKUP($B647,'Data Heavy'!$AP$6:$AX$93,J$1,FALSE),IFERROR(VLOOKUP($B647,'Data Heavy'!$BC$6:$BK$13,J$1,FALSE),VLOOKUP($B647,'Data Heavy'!$BP$6:$BX$9,J$1,FALSE))))))*100</f>
        <v>22.08286</v>
      </c>
      <c r="K647" s="63">
        <f t="shared" si="131"/>
        <v>4.5301600000000022</v>
      </c>
      <c r="L647" s="63">
        <f t="shared" si="132"/>
        <v>4.5301699999999983</v>
      </c>
      <c r="O647" s="63">
        <f>'Data Heavy'!AU125*100</f>
        <v>17.552699999999998</v>
      </c>
      <c r="P647" s="63">
        <f>'Data Heavy'!AV125*100</f>
        <v>2.31107</v>
      </c>
      <c r="Q647" s="63">
        <f>'Data Heavy'!AW125*100</f>
        <v>13.023009999999999</v>
      </c>
      <c r="R647" s="63">
        <f>'Data Heavy'!AX125*100</f>
        <v>22.08239</v>
      </c>
      <c r="S647" s="63">
        <f t="shared" si="127"/>
        <v>4.5296900000000022</v>
      </c>
      <c r="T647" s="63">
        <f t="shared" si="128"/>
        <v>4.5296899999999987</v>
      </c>
      <c r="V647" s="70">
        <f t="shared" si="133"/>
        <v>0</v>
      </c>
      <c r="W647" s="70">
        <f t="shared" si="134"/>
        <v>2.1000000000004349E-4</v>
      </c>
      <c r="X647" s="70">
        <f t="shared" si="135"/>
        <v>-4.7999999999959186E-4</v>
      </c>
      <c r="Y647" s="70">
        <f t="shared" si="136"/>
        <v>4.6999999999997044E-4</v>
      </c>
      <c r="Z647" s="70">
        <f t="shared" si="137"/>
        <v>4.6999999999997044E-4</v>
      </c>
      <c r="AA647" s="70">
        <f t="shared" si="138"/>
        <v>4.7999999999959186E-4</v>
      </c>
    </row>
    <row r="648" spans="1:27">
      <c r="A648" s="15" t="str">
        <f t="shared" si="130"/>
        <v>HeavyD_2011-2015_25-44_Persons_Powys</v>
      </c>
      <c r="B648" s="15" t="str">
        <f t="shared" si="129"/>
        <v>Powys_25-44_Persons</v>
      </c>
      <c r="C648" s="15" t="s">
        <v>118</v>
      </c>
      <c r="D648" s="15" t="s">
        <v>49</v>
      </c>
      <c r="E648" s="15" t="s">
        <v>117</v>
      </c>
      <c r="F648" s="15" t="s">
        <v>40</v>
      </c>
      <c r="G648" s="63">
        <f>IFERROR(VLOOKUP($B648,'Data Heavy'!$A$6:$I$61,G$1,FALSE),IFERROR(VLOOKUP($B648,'Data Heavy'!$O$6:$W$33,G$1,FALSE),IFERROR(VLOOKUP($B648,'Data Heavy'!$AB$6:$AJ$181,G$1,FALSE),IFERROR(VLOOKUP($B648,'Data Heavy'!$AP$6:$AX$93,G$1,FALSE),IFERROR(VLOOKUP($B648,'Data Heavy'!$BC$6:$BK$13,G$1,FALSE),VLOOKUP($B648,'Data Heavy'!$BP$6:$BX$9,G$1,FALSE))))))*100</f>
        <v>19.540040000000001</v>
      </c>
      <c r="H648" s="63">
        <f>IFERROR(VLOOKUP($B648,'Data Heavy'!$A$6:$I$61,H$1,FALSE),IFERROR(VLOOKUP($B648,'Data Heavy'!$O$6:$W$33,H$1,FALSE),IFERROR(VLOOKUP($B648,'Data Heavy'!$AB$6:$AJ$181,H$1,FALSE),IFERROR(VLOOKUP($B648,'Data Heavy'!$AP$6:$AX$93,H$1,FALSE),IFERROR(VLOOKUP($B648,'Data Heavy'!$BC$6:$BK$13,H$1,FALSE),VLOOKUP($B648,'Data Heavy'!$BP$6:$BX$9,H$1,FALSE))))))*100</f>
        <v>1.6834499999999999</v>
      </c>
      <c r="I648" s="63">
        <f>IFERROR(VLOOKUP($B648,'Data Heavy'!$A$6:$I$61,I$1,FALSE),IFERROR(VLOOKUP($B648,'Data Heavy'!$O$6:$W$33,I$1,FALSE),IFERROR(VLOOKUP($B648,'Data Heavy'!$AB$6:$AJ$181,I$1,FALSE),IFERROR(VLOOKUP($B648,'Data Heavy'!$AP$6:$AX$93,I$1,FALSE),IFERROR(VLOOKUP($B648,'Data Heavy'!$BC$6:$BK$13,I$1,FALSE),VLOOKUP($B648,'Data Heavy'!$BP$6:$BX$9,I$1,FALSE))))))*100</f>
        <v>16.24044</v>
      </c>
      <c r="J648" s="63">
        <f>IFERROR(VLOOKUP($B648,'Data Heavy'!$A$6:$I$61,J$1,FALSE),IFERROR(VLOOKUP($B648,'Data Heavy'!$O$6:$W$33,J$1,FALSE),IFERROR(VLOOKUP($B648,'Data Heavy'!$AB$6:$AJ$181,J$1,FALSE),IFERROR(VLOOKUP($B648,'Data Heavy'!$AP$6:$AX$93,J$1,FALSE),IFERROR(VLOOKUP($B648,'Data Heavy'!$BC$6:$BK$13,J$1,FALSE),VLOOKUP($B648,'Data Heavy'!$BP$6:$BX$9,J$1,FALSE))))))*100</f>
        <v>22.83963</v>
      </c>
      <c r="K648" s="63">
        <f t="shared" si="131"/>
        <v>3.2995899999999985</v>
      </c>
      <c r="L648" s="63">
        <f t="shared" si="132"/>
        <v>3.2996000000000016</v>
      </c>
      <c r="O648" s="63">
        <f>'Data Heavy'!AU126*100</f>
        <v>19.540040000000001</v>
      </c>
      <c r="P648" s="63">
        <f>'Data Heavy'!AV126*100</f>
        <v>1.6832900000000002</v>
      </c>
      <c r="Q648" s="63">
        <f>'Data Heavy'!AW126*100</f>
        <v>16.240790000000001</v>
      </c>
      <c r="R648" s="63">
        <f>'Data Heavy'!AX126*100</f>
        <v>22.839280000000002</v>
      </c>
      <c r="S648" s="63">
        <f t="shared" si="127"/>
        <v>3.2992400000000011</v>
      </c>
      <c r="T648" s="63">
        <f t="shared" si="128"/>
        <v>3.2992500000000007</v>
      </c>
      <c r="V648" s="70">
        <f t="shared" si="133"/>
        <v>0</v>
      </c>
      <c r="W648" s="70">
        <f t="shared" si="134"/>
        <v>1.5999999999971593E-4</v>
      </c>
      <c r="X648" s="70">
        <f t="shared" si="135"/>
        <v>-3.5000000000096065E-4</v>
      </c>
      <c r="Y648" s="70">
        <f t="shared" si="136"/>
        <v>3.4999999999740794E-4</v>
      </c>
      <c r="Z648" s="70">
        <f t="shared" si="137"/>
        <v>3.4999999999740794E-4</v>
      </c>
      <c r="AA648" s="70">
        <f t="shared" si="138"/>
        <v>3.5000000000096065E-4</v>
      </c>
    </row>
    <row r="649" spans="1:27">
      <c r="A649" s="15" t="str">
        <f t="shared" si="130"/>
        <v>HeavyD_2011-2015_45-64_Persons_Powys</v>
      </c>
      <c r="B649" s="15" t="str">
        <f t="shared" si="129"/>
        <v>Powys_45-64_Persons</v>
      </c>
      <c r="C649" s="15" t="s">
        <v>118</v>
      </c>
      <c r="D649" s="15" t="s">
        <v>50</v>
      </c>
      <c r="E649" s="15" t="s">
        <v>117</v>
      </c>
      <c r="F649" s="15" t="s">
        <v>40</v>
      </c>
      <c r="G649" s="63">
        <f>IFERROR(VLOOKUP($B649,'Data Heavy'!$A$6:$I$61,G$1,FALSE),IFERROR(VLOOKUP($B649,'Data Heavy'!$O$6:$W$33,G$1,FALSE),IFERROR(VLOOKUP($B649,'Data Heavy'!$AB$6:$AJ$181,G$1,FALSE),IFERROR(VLOOKUP($B649,'Data Heavy'!$AP$6:$AX$93,G$1,FALSE),IFERROR(VLOOKUP($B649,'Data Heavy'!$BC$6:$BK$13,G$1,FALSE),VLOOKUP($B649,'Data Heavy'!$BP$6:$BX$9,G$1,FALSE))))))*100</f>
        <v>10.48353</v>
      </c>
      <c r="H649" s="63">
        <f>IFERROR(VLOOKUP($B649,'Data Heavy'!$A$6:$I$61,H$1,FALSE),IFERROR(VLOOKUP($B649,'Data Heavy'!$O$6:$W$33,H$1,FALSE),IFERROR(VLOOKUP($B649,'Data Heavy'!$AB$6:$AJ$181,H$1,FALSE),IFERROR(VLOOKUP($B649,'Data Heavy'!$AP$6:$AX$93,H$1,FALSE),IFERROR(VLOOKUP($B649,'Data Heavy'!$BC$6:$BK$13,H$1,FALSE),VLOOKUP($B649,'Data Heavy'!$BP$6:$BX$9,H$1,FALSE))))))*100</f>
        <v>0.98138999999999998</v>
      </c>
      <c r="I649" s="63">
        <f>IFERROR(VLOOKUP($B649,'Data Heavy'!$A$6:$I$61,I$1,FALSE),IFERROR(VLOOKUP($B649,'Data Heavy'!$O$6:$W$33,I$1,FALSE),IFERROR(VLOOKUP($B649,'Data Heavy'!$AB$6:$AJ$181,I$1,FALSE),IFERROR(VLOOKUP($B649,'Data Heavy'!$AP$6:$AX$93,I$1,FALSE),IFERROR(VLOOKUP($B649,'Data Heavy'!$BC$6:$BK$13,I$1,FALSE),VLOOKUP($B649,'Data Heavy'!$BP$6:$BX$9,I$1,FALSE))))))*100</f>
        <v>8.5599900000000009</v>
      </c>
      <c r="J649" s="63">
        <f>IFERROR(VLOOKUP($B649,'Data Heavy'!$A$6:$I$61,J$1,FALSE),IFERROR(VLOOKUP($B649,'Data Heavy'!$O$6:$W$33,J$1,FALSE),IFERROR(VLOOKUP($B649,'Data Heavy'!$AB$6:$AJ$181,J$1,FALSE),IFERROR(VLOOKUP($B649,'Data Heavy'!$AP$6:$AX$93,J$1,FALSE),IFERROR(VLOOKUP($B649,'Data Heavy'!$BC$6:$BK$13,J$1,FALSE),VLOOKUP($B649,'Data Heavy'!$BP$6:$BX$9,J$1,FALSE))))))*100</f>
        <v>12.407079999999999</v>
      </c>
      <c r="K649" s="63">
        <f t="shared" si="131"/>
        <v>1.9235499999999988</v>
      </c>
      <c r="L649" s="63">
        <f t="shared" si="132"/>
        <v>1.9235399999999991</v>
      </c>
      <c r="O649" s="63">
        <f>'Data Heavy'!AU127*100</f>
        <v>10.48353</v>
      </c>
      <c r="P649" s="63">
        <f>'Data Heavy'!AV127*100</f>
        <v>0.98130000000000006</v>
      </c>
      <c r="Q649" s="63">
        <f>'Data Heavy'!AW127*100</f>
        <v>8.5601899999999986</v>
      </c>
      <c r="R649" s="63">
        <f>'Data Heavy'!AX127*100</f>
        <v>12.406880000000001</v>
      </c>
      <c r="S649" s="63">
        <f t="shared" si="127"/>
        <v>1.923350000000001</v>
      </c>
      <c r="T649" s="63">
        <f t="shared" si="128"/>
        <v>1.9233400000000014</v>
      </c>
      <c r="V649" s="70">
        <f t="shared" si="133"/>
        <v>0</v>
      </c>
      <c r="W649" s="70">
        <f t="shared" si="134"/>
        <v>8.9999999999923475E-5</v>
      </c>
      <c r="X649" s="70">
        <f t="shared" si="135"/>
        <v>-1.9999999999775753E-4</v>
      </c>
      <c r="Y649" s="70">
        <f t="shared" si="136"/>
        <v>1.9999999999775753E-4</v>
      </c>
      <c r="Z649" s="70">
        <f t="shared" si="137"/>
        <v>1.9999999999775753E-4</v>
      </c>
      <c r="AA649" s="70">
        <f t="shared" si="138"/>
        <v>1.9999999999775753E-4</v>
      </c>
    </row>
    <row r="650" spans="1:27">
      <c r="A650" s="15" t="str">
        <f t="shared" si="130"/>
        <v>HeavyD_2011-2015_65+_Persons_Powys</v>
      </c>
      <c r="B650" s="15" t="str">
        <f t="shared" si="129"/>
        <v>Powys_65+_Persons</v>
      </c>
      <c r="C650" s="15" t="s">
        <v>118</v>
      </c>
      <c r="D650" s="15" t="s">
        <v>43</v>
      </c>
      <c r="E650" s="15" t="s">
        <v>117</v>
      </c>
      <c r="F650" s="15" t="s">
        <v>40</v>
      </c>
      <c r="G650" s="63">
        <f>IFERROR(VLOOKUP($B650,'Data Heavy'!$A$6:$I$61,G$1,FALSE),IFERROR(VLOOKUP($B650,'Data Heavy'!$O$6:$W$33,G$1,FALSE),IFERROR(VLOOKUP($B650,'Data Heavy'!$AB$6:$AJ$181,G$1,FALSE),IFERROR(VLOOKUP($B650,'Data Heavy'!$AP$6:$AX$93,G$1,FALSE),IFERROR(VLOOKUP($B650,'Data Heavy'!$BC$6:$BK$13,G$1,FALSE),VLOOKUP($B650,'Data Heavy'!$BP$6:$BX$9,G$1,FALSE))))))*100</f>
        <v>4.0639500000000002</v>
      </c>
      <c r="H650" s="63">
        <f>IFERROR(VLOOKUP($B650,'Data Heavy'!$A$6:$I$61,H$1,FALSE),IFERROR(VLOOKUP($B650,'Data Heavy'!$O$6:$W$33,H$1,FALSE),IFERROR(VLOOKUP($B650,'Data Heavy'!$AB$6:$AJ$181,H$1,FALSE),IFERROR(VLOOKUP($B650,'Data Heavy'!$AP$6:$AX$93,H$1,FALSE),IFERROR(VLOOKUP($B650,'Data Heavy'!$BC$6:$BK$13,H$1,FALSE),VLOOKUP($B650,'Data Heavy'!$BP$6:$BX$9,H$1,FALSE))))))*100</f>
        <v>0.67203000000000002</v>
      </c>
      <c r="I650" s="63">
        <f>IFERROR(VLOOKUP($B650,'Data Heavy'!$A$6:$I$61,I$1,FALSE),IFERROR(VLOOKUP($B650,'Data Heavy'!$O$6:$W$33,I$1,FALSE),IFERROR(VLOOKUP($B650,'Data Heavy'!$AB$6:$AJ$181,I$1,FALSE),IFERROR(VLOOKUP($B650,'Data Heavy'!$AP$6:$AX$93,I$1,FALSE),IFERROR(VLOOKUP($B650,'Data Heavy'!$BC$6:$BK$13,I$1,FALSE),VLOOKUP($B650,'Data Heavy'!$BP$6:$BX$9,I$1,FALSE))))))*100</f>
        <v>2.7467700000000002</v>
      </c>
      <c r="J650" s="63">
        <f>IFERROR(VLOOKUP($B650,'Data Heavy'!$A$6:$I$61,J$1,FALSE),IFERROR(VLOOKUP($B650,'Data Heavy'!$O$6:$W$33,J$1,FALSE),IFERROR(VLOOKUP($B650,'Data Heavy'!$AB$6:$AJ$181,J$1,FALSE),IFERROR(VLOOKUP($B650,'Data Heavy'!$AP$6:$AX$93,J$1,FALSE),IFERROR(VLOOKUP($B650,'Data Heavy'!$BC$6:$BK$13,J$1,FALSE),VLOOKUP($B650,'Data Heavy'!$BP$6:$BX$9,J$1,FALSE))))))*100</f>
        <v>5.3811400000000003</v>
      </c>
      <c r="K650" s="63">
        <f t="shared" si="131"/>
        <v>1.3171900000000001</v>
      </c>
      <c r="L650" s="63">
        <f t="shared" si="132"/>
        <v>1.31718</v>
      </c>
      <c r="O650" s="63">
        <f>'Data Heavy'!AU128*100</f>
        <v>4.0639500000000002</v>
      </c>
      <c r="P650" s="63">
        <f>'Data Heavy'!AV128*100</f>
        <v>0.67196</v>
      </c>
      <c r="Q650" s="63">
        <f>'Data Heavy'!AW128*100</f>
        <v>2.7469000000000001</v>
      </c>
      <c r="R650" s="63">
        <f>'Data Heavy'!AX128*100</f>
        <v>5.3810099999999998</v>
      </c>
      <c r="S650" s="63">
        <f t="shared" si="127"/>
        <v>1.3170599999999997</v>
      </c>
      <c r="T650" s="63">
        <f t="shared" si="128"/>
        <v>1.3170500000000001</v>
      </c>
      <c r="V650" s="70">
        <f t="shared" si="133"/>
        <v>0</v>
      </c>
      <c r="W650" s="70">
        <f t="shared" si="134"/>
        <v>7.0000000000014495E-5</v>
      </c>
      <c r="X650" s="70">
        <f t="shared" si="135"/>
        <v>-1.2999999999996348E-4</v>
      </c>
      <c r="Y650" s="70">
        <f t="shared" si="136"/>
        <v>1.3000000000040757E-4</v>
      </c>
      <c r="Z650" s="70">
        <f t="shared" si="137"/>
        <v>1.3000000000040757E-4</v>
      </c>
      <c r="AA650" s="70">
        <f t="shared" si="138"/>
        <v>1.2999999999996348E-4</v>
      </c>
    </row>
    <row r="651" spans="1:27">
      <c r="A651" s="15" t="str">
        <f t="shared" si="130"/>
        <v>HeavyD_2011-2015_16-24_Persons_Ceredigion</v>
      </c>
      <c r="B651" s="15" t="str">
        <f t="shared" si="129"/>
        <v>Ceredigion_16-24_Persons</v>
      </c>
      <c r="C651" s="15" t="s">
        <v>6</v>
      </c>
      <c r="D651" s="15" t="s">
        <v>48</v>
      </c>
      <c r="E651" s="15" t="s">
        <v>117</v>
      </c>
      <c r="F651" s="15" t="s">
        <v>40</v>
      </c>
      <c r="G651" s="63">
        <f>IFERROR(VLOOKUP($B651,'Data Heavy'!$A$6:$I$61,G$1,FALSE),IFERROR(VLOOKUP($B651,'Data Heavy'!$O$6:$W$33,G$1,FALSE),IFERROR(VLOOKUP($B651,'Data Heavy'!$AB$6:$AJ$181,G$1,FALSE),IFERROR(VLOOKUP($B651,'Data Heavy'!$AP$6:$AX$93,G$1,FALSE),IFERROR(VLOOKUP($B651,'Data Heavy'!$BC$6:$BK$13,G$1,FALSE),VLOOKUP($B651,'Data Heavy'!$BP$6:$BX$9,G$1,FALSE))))))*100</f>
        <v>28.681980000000003</v>
      </c>
      <c r="H651" s="63">
        <f>IFERROR(VLOOKUP($B651,'Data Heavy'!$A$6:$I$61,H$1,FALSE),IFERROR(VLOOKUP($B651,'Data Heavy'!$O$6:$W$33,H$1,FALSE),IFERROR(VLOOKUP($B651,'Data Heavy'!$AB$6:$AJ$181,H$1,FALSE),IFERROR(VLOOKUP($B651,'Data Heavy'!$AP$6:$AX$93,H$1,FALSE),IFERROR(VLOOKUP($B651,'Data Heavy'!$BC$6:$BK$13,H$1,FALSE),VLOOKUP($B651,'Data Heavy'!$BP$6:$BX$9,H$1,FALSE))))))*100</f>
        <v>2.7386400000000002</v>
      </c>
      <c r="I651" s="63">
        <f>IFERROR(VLOOKUP($B651,'Data Heavy'!$A$6:$I$61,I$1,FALSE),IFERROR(VLOOKUP($B651,'Data Heavy'!$O$6:$W$33,I$1,FALSE),IFERROR(VLOOKUP($B651,'Data Heavy'!$AB$6:$AJ$181,I$1,FALSE),IFERROR(VLOOKUP($B651,'Data Heavy'!$AP$6:$AX$93,I$1,FALSE),IFERROR(VLOOKUP($B651,'Data Heavy'!$BC$6:$BK$13,I$1,FALSE),VLOOKUP($B651,'Data Heavy'!$BP$6:$BX$9,I$1,FALSE))))))*100</f>
        <v>23.31419</v>
      </c>
      <c r="J651" s="63">
        <f>IFERROR(VLOOKUP($B651,'Data Heavy'!$A$6:$I$61,J$1,FALSE),IFERROR(VLOOKUP($B651,'Data Heavy'!$O$6:$W$33,J$1,FALSE),IFERROR(VLOOKUP($B651,'Data Heavy'!$AB$6:$AJ$181,J$1,FALSE),IFERROR(VLOOKUP($B651,'Data Heavy'!$AP$6:$AX$93,J$1,FALSE),IFERROR(VLOOKUP($B651,'Data Heavy'!$BC$6:$BK$13,J$1,FALSE),VLOOKUP($B651,'Data Heavy'!$BP$6:$BX$9,J$1,FALSE))))))*100</f>
        <v>34.049770000000002</v>
      </c>
      <c r="K651" s="63">
        <f t="shared" si="131"/>
        <v>5.3677899999999994</v>
      </c>
      <c r="L651" s="63">
        <f t="shared" si="132"/>
        <v>5.3677900000000029</v>
      </c>
      <c r="O651" s="63">
        <f>'Data Heavy'!AU129*100</f>
        <v>28.681980000000003</v>
      </c>
      <c r="P651" s="63">
        <f>'Data Heavy'!AV129*100</f>
        <v>2.73834</v>
      </c>
      <c r="Q651" s="63">
        <f>'Data Heavy'!AW129*100</f>
        <v>23.314830000000001</v>
      </c>
      <c r="R651" s="63">
        <f>'Data Heavy'!AX129*100</f>
        <v>34.049129999999998</v>
      </c>
      <c r="S651" s="63">
        <f t="shared" si="127"/>
        <v>5.3671499999999952</v>
      </c>
      <c r="T651" s="63">
        <f t="shared" si="128"/>
        <v>5.3671500000000023</v>
      </c>
      <c r="V651" s="70">
        <f t="shared" si="133"/>
        <v>0</v>
      </c>
      <c r="W651" s="70">
        <f t="shared" si="134"/>
        <v>3.00000000000189E-4</v>
      </c>
      <c r="X651" s="70">
        <f t="shared" si="135"/>
        <v>-6.4000000000064006E-4</v>
      </c>
      <c r="Y651" s="70">
        <f t="shared" si="136"/>
        <v>6.4000000000419277E-4</v>
      </c>
      <c r="Z651" s="70">
        <f t="shared" si="137"/>
        <v>6.4000000000419277E-4</v>
      </c>
      <c r="AA651" s="70">
        <f t="shared" si="138"/>
        <v>6.4000000000064006E-4</v>
      </c>
    </row>
    <row r="652" spans="1:27">
      <c r="A652" s="15" t="str">
        <f t="shared" si="130"/>
        <v>HeavyD_2011-2015_25-44_Persons_Ceredigion</v>
      </c>
      <c r="B652" s="15" t="str">
        <f t="shared" si="129"/>
        <v>Ceredigion_25-44_Persons</v>
      </c>
      <c r="C652" s="15" t="s">
        <v>6</v>
      </c>
      <c r="D652" s="15" t="s">
        <v>49</v>
      </c>
      <c r="E652" s="15" t="s">
        <v>117</v>
      </c>
      <c r="F652" s="15" t="s">
        <v>40</v>
      </c>
      <c r="G652" s="63">
        <f>IFERROR(VLOOKUP($B652,'Data Heavy'!$A$6:$I$61,G$1,FALSE),IFERROR(VLOOKUP($B652,'Data Heavy'!$O$6:$W$33,G$1,FALSE),IFERROR(VLOOKUP($B652,'Data Heavy'!$AB$6:$AJ$181,G$1,FALSE),IFERROR(VLOOKUP($B652,'Data Heavy'!$AP$6:$AX$93,G$1,FALSE),IFERROR(VLOOKUP($B652,'Data Heavy'!$BC$6:$BK$13,G$1,FALSE),VLOOKUP($B652,'Data Heavy'!$BP$6:$BX$9,G$1,FALSE))))))*100</f>
        <v>18.253119999999999</v>
      </c>
      <c r="H652" s="63">
        <f>IFERROR(VLOOKUP($B652,'Data Heavy'!$A$6:$I$61,H$1,FALSE),IFERROR(VLOOKUP($B652,'Data Heavy'!$O$6:$W$33,H$1,FALSE),IFERROR(VLOOKUP($B652,'Data Heavy'!$AB$6:$AJ$181,H$1,FALSE),IFERROR(VLOOKUP($B652,'Data Heavy'!$AP$6:$AX$93,H$1,FALSE),IFERROR(VLOOKUP($B652,'Data Heavy'!$BC$6:$BK$13,H$1,FALSE),VLOOKUP($B652,'Data Heavy'!$BP$6:$BX$9,H$1,FALSE))))))*100</f>
        <v>1.7224400000000002</v>
      </c>
      <c r="I652" s="63">
        <f>IFERROR(VLOOKUP($B652,'Data Heavy'!$A$6:$I$61,I$1,FALSE),IFERROR(VLOOKUP($B652,'Data Heavy'!$O$6:$W$33,I$1,FALSE),IFERROR(VLOOKUP($B652,'Data Heavy'!$AB$6:$AJ$181,I$1,FALSE),IFERROR(VLOOKUP($B652,'Data Heavy'!$AP$6:$AX$93,I$1,FALSE),IFERROR(VLOOKUP($B652,'Data Heavy'!$BC$6:$BK$13,I$1,FALSE),VLOOKUP($B652,'Data Heavy'!$BP$6:$BX$9,I$1,FALSE))))))*100</f>
        <v>14.877099999999999</v>
      </c>
      <c r="J652" s="63">
        <f>IFERROR(VLOOKUP($B652,'Data Heavy'!$A$6:$I$61,J$1,FALSE),IFERROR(VLOOKUP($B652,'Data Heavy'!$O$6:$W$33,J$1,FALSE),IFERROR(VLOOKUP($B652,'Data Heavy'!$AB$6:$AJ$181,J$1,FALSE),IFERROR(VLOOKUP($B652,'Data Heavy'!$AP$6:$AX$93,J$1,FALSE),IFERROR(VLOOKUP($B652,'Data Heavy'!$BC$6:$BK$13,J$1,FALSE),VLOOKUP($B652,'Data Heavy'!$BP$6:$BX$9,J$1,FALSE))))))*100</f>
        <v>21.629149999999999</v>
      </c>
      <c r="K652" s="63">
        <f t="shared" si="131"/>
        <v>3.3760300000000001</v>
      </c>
      <c r="L652" s="63">
        <f t="shared" si="132"/>
        <v>3.3760200000000005</v>
      </c>
      <c r="O652" s="63">
        <f>'Data Heavy'!AU130*100</f>
        <v>18.253119999999999</v>
      </c>
      <c r="P652" s="63">
        <f>'Data Heavy'!AV130*100</f>
        <v>1.7222600000000001</v>
      </c>
      <c r="Q652" s="63">
        <f>'Data Heavy'!AW130*100</f>
        <v>14.8775</v>
      </c>
      <c r="R652" s="63">
        <f>'Data Heavy'!AX130*100</f>
        <v>21.62875</v>
      </c>
      <c r="S652" s="63">
        <f t="shared" si="127"/>
        <v>3.375630000000001</v>
      </c>
      <c r="T652" s="63">
        <f t="shared" si="128"/>
        <v>3.3756199999999996</v>
      </c>
      <c r="V652" s="70">
        <f t="shared" si="133"/>
        <v>0</v>
      </c>
      <c r="W652" s="70">
        <f t="shared" si="134"/>
        <v>1.8000000000006899E-4</v>
      </c>
      <c r="X652" s="70">
        <f t="shared" si="135"/>
        <v>-4.0000000000084412E-4</v>
      </c>
      <c r="Y652" s="70">
        <f t="shared" si="136"/>
        <v>3.9999999999906777E-4</v>
      </c>
      <c r="Z652" s="70">
        <f t="shared" si="137"/>
        <v>3.9999999999906777E-4</v>
      </c>
      <c r="AA652" s="70">
        <f t="shared" si="138"/>
        <v>4.0000000000084412E-4</v>
      </c>
    </row>
    <row r="653" spans="1:27">
      <c r="A653" s="15" t="str">
        <f t="shared" si="130"/>
        <v>HeavyD_2011-2015_45-64_Persons_Ceredigion</v>
      </c>
      <c r="B653" s="15" t="str">
        <f t="shared" si="129"/>
        <v>Ceredigion_45-64_Persons</v>
      </c>
      <c r="C653" s="15" t="s">
        <v>6</v>
      </c>
      <c r="D653" s="15" t="s">
        <v>50</v>
      </c>
      <c r="E653" s="15" t="s">
        <v>117</v>
      </c>
      <c r="F653" s="15" t="s">
        <v>40</v>
      </c>
      <c r="G653" s="63">
        <f>IFERROR(VLOOKUP($B653,'Data Heavy'!$A$6:$I$61,G$1,FALSE),IFERROR(VLOOKUP($B653,'Data Heavy'!$O$6:$W$33,G$1,FALSE),IFERROR(VLOOKUP($B653,'Data Heavy'!$AB$6:$AJ$181,G$1,FALSE),IFERROR(VLOOKUP($B653,'Data Heavy'!$AP$6:$AX$93,G$1,FALSE),IFERROR(VLOOKUP($B653,'Data Heavy'!$BC$6:$BK$13,G$1,FALSE),VLOOKUP($B653,'Data Heavy'!$BP$6:$BX$9,G$1,FALSE))))))*100</f>
        <v>9.5028299999999994</v>
      </c>
      <c r="H653" s="63">
        <f>IFERROR(VLOOKUP($B653,'Data Heavy'!$A$6:$I$61,H$1,FALSE),IFERROR(VLOOKUP($B653,'Data Heavy'!$O$6:$W$33,H$1,FALSE),IFERROR(VLOOKUP($B653,'Data Heavy'!$AB$6:$AJ$181,H$1,FALSE),IFERROR(VLOOKUP($B653,'Data Heavy'!$AP$6:$AX$93,H$1,FALSE),IFERROR(VLOOKUP($B653,'Data Heavy'!$BC$6:$BK$13,H$1,FALSE),VLOOKUP($B653,'Data Heavy'!$BP$6:$BX$9,H$1,FALSE))))))*100</f>
        <v>1.0101499999999999</v>
      </c>
      <c r="I653" s="63">
        <f>IFERROR(VLOOKUP($B653,'Data Heavy'!$A$6:$I$61,I$1,FALSE),IFERROR(VLOOKUP($B653,'Data Heavy'!$O$6:$W$33,I$1,FALSE),IFERROR(VLOOKUP($B653,'Data Heavy'!$AB$6:$AJ$181,I$1,FALSE),IFERROR(VLOOKUP($B653,'Data Heavy'!$AP$6:$AX$93,I$1,FALSE),IFERROR(VLOOKUP($B653,'Data Heavy'!$BC$6:$BK$13,I$1,FALSE),VLOOKUP($B653,'Data Heavy'!$BP$6:$BX$9,I$1,FALSE))))))*100</f>
        <v>7.5229099999999995</v>
      </c>
      <c r="J653" s="63">
        <f>IFERROR(VLOOKUP($B653,'Data Heavy'!$A$6:$I$61,J$1,FALSE),IFERROR(VLOOKUP($B653,'Data Heavy'!$O$6:$W$33,J$1,FALSE),IFERROR(VLOOKUP($B653,'Data Heavy'!$AB$6:$AJ$181,J$1,FALSE),IFERROR(VLOOKUP($B653,'Data Heavy'!$AP$6:$AX$93,J$1,FALSE),IFERROR(VLOOKUP($B653,'Data Heavy'!$BC$6:$BK$13,J$1,FALSE),VLOOKUP($B653,'Data Heavy'!$BP$6:$BX$9,J$1,FALSE))))))*100</f>
        <v>11.48274</v>
      </c>
      <c r="K653" s="63">
        <f t="shared" si="131"/>
        <v>1.9799100000000003</v>
      </c>
      <c r="L653" s="63">
        <f t="shared" si="132"/>
        <v>1.9799199999999999</v>
      </c>
      <c r="O653" s="63">
        <f>'Data Heavy'!AU131*100</f>
        <v>9.5028299999999994</v>
      </c>
      <c r="P653" s="63">
        <f>'Data Heavy'!AV131*100</f>
        <v>1.01004</v>
      </c>
      <c r="Q653" s="63">
        <f>'Data Heavy'!AW131*100</f>
        <v>7.5231500000000011</v>
      </c>
      <c r="R653" s="63">
        <f>'Data Heavy'!AX131*100</f>
        <v>11.48251</v>
      </c>
      <c r="S653" s="63">
        <f t="shared" si="127"/>
        <v>1.9796800000000001</v>
      </c>
      <c r="T653" s="63">
        <f t="shared" si="128"/>
        <v>1.9796799999999983</v>
      </c>
      <c r="V653" s="70">
        <f t="shared" si="133"/>
        <v>0</v>
      </c>
      <c r="W653" s="70">
        <f t="shared" si="134"/>
        <v>1.0999999999983245E-4</v>
      </c>
      <c r="X653" s="70">
        <f t="shared" si="135"/>
        <v>-2.4000000000157229E-4</v>
      </c>
      <c r="Y653" s="70">
        <f t="shared" si="136"/>
        <v>2.3000000000017451E-4</v>
      </c>
      <c r="Z653" s="70">
        <f t="shared" si="137"/>
        <v>2.3000000000017451E-4</v>
      </c>
      <c r="AA653" s="70">
        <f t="shared" si="138"/>
        <v>2.4000000000157229E-4</v>
      </c>
    </row>
    <row r="654" spans="1:27">
      <c r="A654" s="15" t="str">
        <f t="shared" si="130"/>
        <v>HeavyD_2011-2015_65+_Persons_Ceredigion</v>
      </c>
      <c r="B654" s="15" t="str">
        <f t="shared" si="129"/>
        <v>Ceredigion_65+_Persons</v>
      </c>
      <c r="C654" s="15" t="s">
        <v>6</v>
      </c>
      <c r="D654" s="15" t="s">
        <v>43</v>
      </c>
      <c r="E654" s="15" t="s">
        <v>117</v>
      </c>
      <c r="F654" s="15" t="s">
        <v>40</v>
      </c>
      <c r="G654" s="63">
        <f>IFERROR(VLOOKUP($B654,'Data Heavy'!$A$6:$I$61,G$1,FALSE),IFERROR(VLOOKUP($B654,'Data Heavy'!$O$6:$W$33,G$1,FALSE),IFERROR(VLOOKUP($B654,'Data Heavy'!$AB$6:$AJ$181,G$1,FALSE),IFERROR(VLOOKUP($B654,'Data Heavy'!$AP$6:$AX$93,G$1,FALSE),IFERROR(VLOOKUP($B654,'Data Heavy'!$BC$6:$BK$13,G$1,FALSE),VLOOKUP($B654,'Data Heavy'!$BP$6:$BX$9,G$1,FALSE))))))*100</f>
        <v>2.6422600000000003</v>
      </c>
      <c r="H654" s="63">
        <f>IFERROR(VLOOKUP($B654,'Data Heavy'!$A$6:$I$61,H$1,FALSE),IFERROR(VLOOKUP($B654,'Data Heavy'!$O$6:$W$33,H$1,FALSE),IFERROR(VLOOKUP($B654,'Data Heavy'!$AB$6:$AJ$181,H$1,FALSE),IFERROR(VLOOKUP($B654,'Data Heavy'!$AP$6:$AX$93,H$1,FALSE),IFERROR(VLOOKUP($B654,'Data Heavy'!$BC$6:$BK$13,H$1,FALSE),VLOOKUP($B654,'Data Heavy'!$BP$6:$BX$9,H$1,FALSE))))))*100</f>
        <v>0.52258000000000004</v>
      </c>
      <c r="I654" s="63">
        <f>IFERROR(VLOOKUP($B654,'Data Heavy'!$A$6:$I$61,I$1,FALSE),IFERROR(VLOOKUP($B654,'Data Heavy'!$O$6:$W$33,I$1,FALSE),IFERROR(VLOOKUP($B654,'Data Heavy'!$AB$6:$AJ$181,I$1,FALSE),IFERROR(VLOOKUP($B654,'Data Heavy'!$AP$6:$AX$93,I$1,FALSE),IFERROR(VLOOKUP($B654,'Data Heavy'!$BC$6:$BK$13,I$1,FALSE),VLOOKUP($B654,'Data Heavy'!$BP$6:$BX$9,I$1,FALSE))))))*100</f>
        <v>1.61799</v>
      </c>
      <c r="J654" s="63">
        <f>IFERROR(VLOOKUP($B654,'Data Heavy'!$A$6:$I$61,J$1,FALSE),IFERROR(VLOOKUP($B654,'Data Heavy'!$O$6:$W$33,J$1,FALSE),IFERROR(VLOOKUP($B654,'Data Heavy'!$AB$6:$AJ$181,J$1,FALSE),IFERROR(VLOOKUP($B654,'Data Heavy'!$AP$6:$AX$93,J$1,FALSE),IFERROR(VLOOKUP($B654,'Data Heavy'!$BC$6:$BK$13,J$1,FALSE),VLOOKUP($B654,'Data Heavy'!$BP$6:$BX$9,J$1,FALSE))))))*100</f>
        <v>3.6665299999999998</v>
      </c>
      <c r="K654" s="63">
        <f t="shared" si="131"/>
        <v>1.0242699999999996</v>
      </c>
      <c r="L654" s="63">
        <f t="shared" si="132"/>
        <v>1.0242700000000002</v>
      </c>
      <c r="O654" s="63">
        <f>'Data Heavy'!AU132*100</f>
        <v>2.6422600000000003</v>
      </c>
      <c r="P654" s="63">
        <f>'Data Heavy'!AV132*100</f>
        <v>0.52253000000000005</v>
      </c>
      <c r="Q654" s="63">
        <f>'Data Heavy'!AW132*100</f>
        <v>1.6181099999999999</v>
      </c>
      <c r="R654" s="63">
        <f>'Data Heavy'!AX132*100</f>
        <v>3.6664099999999999</v>
      </c>
      <c r="S654" s="63">
        <f t="shared" si="127"/>
        <v>1.0241499999999997</v>
      </c>
      <c r="T654" s="63">
        <f t="shared" si="128"/>
        <v>1.0241500000000003</v>
      </c>
      <c r="V654" s="70">
        <f t="shared" si="133"/>
        <v>0</v>
      </c>
      <c r="W654" s="70">
        <f t="shared" si="134"/>
        <v>4.9999999999994493E-5</v>
      </c>
      <c r="X654" s="70">
        <f t="shared" si="135"/>
        <v>-1.1999999999989797E-4</v>
      </c>
      <c r="Y654" s="70">
        <f t="shared" si="136"/>
        <v>1.1999999999989797E-4</v>
      </c>
      <c r="Z654" s="70">
        <f t="shared" si="137"/>
        <v>1.1999999999989797E-4</v>
      </c>
      <c r="AA654" s="70">
        <f t="shared" si="138"/>
        <v>1.1999999999989797E-4</v>
      </c>
    </row>
    <row r="655" spans="1:27">
      <c r="A655" s="15" t="str">
        <f t="shared" si="130"/>
        <v>HeavyD_2011-2015_16-24_Persons_Pembrokeshire</v>
      </c>
      <c r="B655" s="15" t="str">
        <f t="shared" si="129"/>
        <v>Pembrokeshire_16-24_Persons</v>
      </c>
      <c r="C655" s="15" t="s">
        <v>7</v>
      </c>
      <c r="D655" s="15" t="s">
        <v>48</v>
      </c>
      <c r="E655" s="15" t="s">
        <v>117</v>
      </c>
      <c r="F655" s="15" t="s">
        <v>40</v>
      </c>
      <c r="G655" s="63">
        <f>IFERROR(VLOOKUP($B655,'Data Heavy'!$A$6:$I$61,G$1,FALSE),IFERROR(VLOOKUP($B655,'Data Heavy'!$O$6:$W$33,G$1,FALSE),IFERROR(VLOOKUP($B655,'Data Heavy'!$AB$6:$AJ$181,G$1,FALSE),IFERROR(VLOOKUP($B655,'Data Heavy'!$AP$6:$AX$93,G$1,FALSE),IFERROR(VLOOKUP($B655,'Data Heavy'!$BC$6:$BK$13,G$1,FALSE),VLOOKUP($B655,'Data Heavy'!$BP$6:$BX$9,G$1,FALSE))))))*100</f>
        <v>14.52069</v>
      </c>
      <c r="H655" s="63">
        <f>IFERROR(VLOOKUP($B655,'Data Heavy'!$A$6:$I$61,H$1,FALSE),IFERROR(VLOOKUP($B655,'Data Heavy'!$O$6:$W$33,H$1,FALSE),IFERROR(VLOOKUP($B655,'Data Heavy'!$AB$6:$AJ$181,H$1,FALSE),IFERROR(VLOOKUP($B655,'Data Heavy'!$AP$6:$AX$93,H$1,FALSE),IFERROR(VLOOKUP($B655,'Data Heavy'!$BC$6:$BK$13,H$1,FALSE),VLOOKUP($B655,'Data Heavy'!$BP$6:$BX$9,H$1,FALSE))))))*100</f>
        <v>2.4254499999999997</v>
      </c>
      <c r="I655" s="63">
        <f>IFERROR(VLOOKUP($B655,'Data Heavy'!$A$6:$I$61,I$1,FALSE),IFERROR(VLOOKUP($B655,'Data Heavy'!$O$6:$W$33,I$1,FALSE),IFERROR(VLOOKUP($B655,'Data Heavy'!$AB$6:$AJ$181,I$1,FALSE),IFERROR(VLOOKUP($B655,'Data Heavy'!$AP$6:$AX$93,I$1,FALSE),IFERROR(VLOOKUP($B655,'Data Heavy'!$BC$6:$BK$13,I$1,FALSE),VLOOKUP($B655,'Data Heavy'!$BP$6:$BX$9,I$1,FALSE))))))*100</f>
        <v>9.76675</v>
      </c>
      <c r="J655" s="63">
        <f>IFERROR(VLOOKUP($B655,'Data Heavy'!$A$6:$I$61,J$1,FALSE),IFERROR(VLOOKUP($B655,'Data Heavy'!$O$6:$W$33,J$1,FALSE),IFERROR(VLOOKUP($B655,'Data Heavy'!$AB$6:$AJ$181,J$1,FALSE),IFERROR(VLOOKUP($B655,'Data Heavy'!$AP$6:$AX$93,J$1,FALSE),IFERROR(VLOOKUP($B655,'Data Heavy'!$BC$6:$BK$13,J$1,FALSE),VLOOKUP($B655,'Data Heavy'!$BP$6:$BX$9,J$1,FALSE))))))*100</f>
        <v>19.274630000000002</v>
      </c>
      <c r="K655" s="63">
        <f t="shared" si="131"/>
        <v>4.7539400000000018</v>
      </c>
      <c r="L655" s="63">
        <f t="shared" si="132"/>
        <v>4.7539400000000001</v>
      </c>
      <c r="O655" s="63">
        <f>'Data Heavy'!AU133*100</f>
        <v>14.52069</v>
      </c>
      <c r="P655" s="63">
        <f>'Data Heavy'!AV133*100</f>
        <v>2.42517</v>
      </c>
      <c r="Q655" s="63">
        <f>'Data Heavy'!AW133*100</f>
        <v>9.76736</v>
      </c>
      <c r="R655" s="63">
        <f>'Data Heavy'!AX133*100</f>
        <v>19.274010000000001</v>
      </c>
      <c r="S655" s="63">
        <f t="shared" si="127"/>
        <v>4.7533200000000004</v>
      </c>
      <c r="T655" s="63">
        <f t="shared" si="128"/>
        <v>4.7533300000000001</v>
      </c>
      <c r="V655" s="70">
        <f t="shared" si="133"/>
        <v>0</v>
      </c>
      <c r="W655" s="70">
        <f t="shared" si="134"/>
        <v>2.7999999999961389E-4</v>
      </c>
      <c r="X655" s="70">
        <f t="shared" si="135"/>
        <v>-6.0999999999999943E-4</v>
      </c>
      <c r="Y655" s="70">
        <f t="shared" si="136"/>
        <v>6.2000000000139721E-4</v>
      </c>
      <c r="Z655" s="70">
        <f t="shared" si="137"/>
        <v>6.2000000000139721E-4</v>
      </c>
      <c r="AA655" s="70">
        <f t="shared" si="138"/>
        <v>6.0999999999999943E-4</v>
      </c>
    </row>
    <row r="656" spans="1:27">
      <c r="A656" s="15" t="str">
        <f t="shared" si="130"/>
        <v>HeavyD_2011-2015_25-44_Persons_Pembrokeshire</v>
      </c>
      <c r="B656" s="15" t="str">
        <f t="shared" si="129"/>
        <v>Pembrokeshire_25-44_Persons</v>
      </c>
      <c r="C656" s="15" t="s">
        <v>7</v>
      </c>
      <c r="D656" s="15" t="s">
        <v>49</v>
      </c>
      <c r="E656" s="15" t="s">
        <v>117</v>
      </c>
      <c r="F656" s="15" t="s">
        <v>40</v>
      </c>
      <c r="G656" s="63">
        <f>IFERROR(VLOOKUP($B656,'Data Heavy'!$A$6:$I$61,G$1,FALSE),IFERROR(VLOOKUP($B656,'Data Heavy'!$O$6:$W$33,G$1,FALSE),IFERROR(VLOOKUP($B656,'Data Heavy'!$AB$6:$AJ$181,G$1,FALSE),IFERROR(VLOOKUP($B656,'Data Heavy'!$AP$6:$AX$93,G$1,FALSE),IFERROR(VLOOKUP($B656,'Data Heavy'!$BC$6:$BK$13,G$1,FALSE),VLOOKUP($B656,'Data Heavy'!$BP$6:$BX$9,G$1,FALSE))))))*100</f>
        <v>15.087490000000001</v>
      </c>
      <c r="H656" s="63">
        <f>IFERROR(VLOOKUP($B656,'Data Heavy'!$A$6:$I$61,H$1,FALSE),IFERROR(VLOOKUP($B656,'Data Heavy'!$O$6:$W$33,H$1,FALSE),IFERROR(VLOOKUP($B656,'Data Heavy'!$AB$6:$AJ$181,H$1,FALSE),IFERROR(VLOOKUP($B656,'Data Heavy'!$AP$6:$AX$93,H$1,FALSE),IFERROR(VLOOKUP($B656,'Data Heavy'!$BC$6:$BK$13,H$1,FALSE),VLOOKUP($B656,'Data Heavy'!$BP$6:$BX$9,H$1,FALSE))))))*100</f>
        <v>1.6585699999999999</v>
      </c>
      <c r="I656" s="63">
        <f>IFERROR(VLOOKUP($B656,'Data Heavy'!$A$6:$I$61,I$1,FALSE),IFERROR(VLOOKUP($B656,'Data Heavy'!$O$6:$W$33,I$1,FALSE),IFERROR(VLOOKUP($B656,'Data Heavy'!$AB$6:$AJ$181,I$1,FALSE),IFERROR(VLOOKUP($B656,'Data Heavy'!$AP$6:$AX$93,I$1,FALSE),IFERROR(VLOOKUP($B656,'Data Heavy'!$BC$6:$BK$13,I$1,FALSE),VLOOKUP($B656,'Data Heavy'!$BP$6:$BX$9,I$1,FALSE))))))*100</f>
        <v>11.83666</v>
      </c>
      <c r="J656" s="63">
        <f>IFERROR(VLOOKUP($B656,'Data Heavy'!$A$6:$I$61,J$1,FALSE),IFERROR(VLOOKUP($B656,'Data Heavy'!$O$6:$W$33,J$1,FALSE),IFERROR(VLOOKUP($B656,'Data Heavy'!$AB$6:$AJ$181,J$1,FALSE),IFERROR(VLOOKUP($B656,'Data Heavy'!$AP$6:$AX$93,J$1,FALSE),IFERROR(VLOOKUP($B656,'Data Heavy'!$BC$6:$BK$13,J$1,FALSE),VLOOKUP($B656,'Data Heavy'!$BP$6:$BX$9,J$1,FALSE))))))*100</f>
        <v>18.338329999999999</v>
      </c>
      <c r="K656" s="63">
        <f t="shared" si="131"/>
        <v>3.2508399999999984</v>
      </c>
      <c r="L656" s="63">
        <f t="shared" si="132"/>
        <v>3.2508300000000006</v>
      </c>
      <c r="O656" s="63">
        <f>'Data Heavy'!AU134*100</f>
        <v>15.087490000000001</v>
      </c>
      <c r="P656" s="63">
        <f>'Data Heavy'!AV134*100</f>
        <v>1.6583699999999999</v>
      </c>
      <c r="Q656" s="63">
        <f>'Data Heavy'!AW134*100</f>
        <v>11.83708</v>
      </c>
      <c r="R656" s="63">
        <f>'Data Heavy'!AX134*100</f>
        <v>18.337909999999997</v>
      </c>
      <c r="S656" s="63">
        <f t="shared" si="127"/>
        <v>3.2504199999999965</v>
      </c>
      <c r="T656" s="63">
        <f t="shared" si="128"/>
        <v>3.2504100000000005</v>
      </c>
      <c r="V656" s="70">
        <f t="shared" si="133"/>
        <v>0</v>
      </c>
      <c r="W656" s="70">
        <f t="shared" si="134"/>
        <v>1.9999999999997797E-4</v>
      </c>
      <c r="X656" s="70">
        <f t="shared" si="135"/>
        <v>-4.2000000000008697E-4</v>
      </c>
      <c r="Y656" s="70">
        <f t="shared" si="136"/>
        <v>4.2000000000186333E-4</v>
      </c>
      <c r="Z656" s="70">
        <f t="shared" si="137"/>
        <v>4.2000000000186333E-4</v>
      </c>
      <c r="AA656" s="70">
        <f t="shared" si="138"/>
        <v>4.2000000000008697E-4</v>
      </c>
    </row>
    <row r="657" spans="1:27">
      <c r="A657" s="15" t="str">
        <f t="shared" si="130"/>
        <v>HeavyD_2011-2015_45-64_Persons_Pembrokeshire</v>
      </c>
      <c r="B657" s="15" t="str">
        <f t="shared" si="129"/>
        <v>Pembrokeshire_45-64_Persons</v>
      </c>
      <c r="C657" s="15" t="s">
        <v>7</v>
      </c>
      <c r="D657" s="15" t="s">
        <v>50</v>
      </c>
      <c r="E657" s="15" t="s">
        <v>117</v>
      </c>
      <c r="F657" s="15" t="s">
        <v>40</v>
      </c>
      <c r="G657" s="63">
        <f>IFERROR(VLOOKUP($B657,'Data Heavy'!$A$6:$I$61,G$1,FALSE),IFERROR(VLOOKUP($B657,'Data Heavy'!$O$6:$W$33,G$1,FALSE),IFERROR(VLOOKUP($B657,'Data Heavy'!$AB$6:$AJ$181,G$1,FALSE),IFERROR(VLOOKUP($B657,'Data Heavy'!$AP$6:$AX$93,G$1,FALSE),IFERROR(VLOOKUP($B657,'Data Heavy'!$BC$6:$BK$13,G$1,FALSE),VLOOKUP($B657,'Data Heavy'!$BP$6:$BX$9,G$1,FALSE))))))*100</f>
        <v>10.178370000000001</v>
      </c>
      <c r="H657" s="63">
        <f>IFERROR(VLOOKUP($B657,'Data Heavy'!$A$6:$I$61,H$1,FALSE),IFERROR(VLOOKUP($B657,'Data Heavy'!$O$6:$W$33,H$1,FALSE),IFERROR(VLOOKUP($B657,'Data Heavy'!$AB$6:$AJ$181,H$1,FALSE),IFERROR(VLOOKUP($B657,'Data Heavy'!$AP$6:$AX$93,H$1,FALSE),IFERROR(VLOOKUP($B657,'Data Heavy'!$BC$6:$BK$13,H$1,FALSE),VLOOKUP($B657,'Data Heavy'!$BP$6:$BX$9,H$1,FALSE))))))*100</f>
        <v>1.0858700000000001</v>
      </c>
      <c r="I657" s="63">
        <f>IFERROR(VLOOKUP($B657,'Data Heavy'!$A$6:$I$61,I$1,FALSE),IFERROR(VLOOKUP($B657,'Data Heavy'!$O$6:$W$33,I$1,FALSE),IFERROR(VLOOKUP($B657,'Data Heavy'!$AB$6:$AJ$181,I$1,FALSE),IFERROR(VLOOKUP($B657,'Data Heavy'!$AP$6:$AX$93,I$1,FALSE),IFERROR(VLOOKUP($B657,'Data Heavy'!$BC$6:$BK$13,I$1,FALSE),VLOOKUP($B657,'Data Heavy'!$BP$6:$BX$9,I$1,FALSE))))))*100</f>
        <v>8.0500399999999992</v>
      </c>
      <c r="J657" s="63">
        <f>IFERROR(VLOOKUP($B657,'Data Heavy'!$A$6:$I$61,J$1,FALSE),IFERROR(VLOOKUP($B657,'Data Heavy'!$O$6:$W$33,J$1,FALSE),IFERROR(VLOOKUP($B657,'Data Heavy'!$AB$6:$AJ$181,J$1,FALSE),IFERROR(VLOOKUP($B657,'Data Heavy'!$AP$6:$AX$93,J$1,FALSE),IFERROR(VLOOKUP($B657,'Data Heavy'!$BC$6:$BK$13,J$1,FALSE),VLOOKUP($B657,'Data Heavy'!$BP$6:$BX$9,J$1,FALSE))))))*100</f>
        <v>12.306699999999999</v>
      </c>
      <c r="K657" s="63">
        <f t="shared" si="131"/>
        <v>2.1283299999999983</v>
      </c>
      <c r="L657" s="63">
        <f t="shared" si="132"/>
        <v>2.1283300000000018</v>
      </c>
      <c r="O657" s="63">
        <f>'Data Heavy'!AU135*100</f>
        <v>10.178370000000001</v>
      </c>
      <c r="P657" s="63">
        <f>'Data Heavy'!AV135*100</f>
        <v>1.0857399999999999</v>
      </c>
      <c r="Q657" s="63">
        <f>'Data Heavy'!AW135*100</f>
        <v>8.0503199999999993</v>
      </c>
      <c r="R657" s="63">
        <f>'Data Heavy'!AX135*100</f>
        <v>12.306419999999999</v>
      </c>
      <c r="S657" s="63">
        <f t="shared" si="127"/>
        <v>2.1280499999999982</v>
      </c>
      <c r="T657" s="63">
        <f t="shared" si="128"/>
        <v>2.1280500000000018</v>
      </c>
      <c r="V657" s="70">
        <f t="shared" si="133"/>
        <v>0</v>
      </c>
      <c r="W657" s="70">
        <f t="shared" si="134"/>
        <v>1.3000000000018552E-4</v>
      </c>
      <c r="X657" s="70">
        <f t="shared" si="135"/>
        <v>-2.8000000000005798E-4</v>
      </c>
      <c r="Y657" s="70">
        <f t="shared" si="136"/>
        <v>2.8000000000005798E-4</v>
      </c>
      <c r="Z657" s="70">
        <f t="shared" si="137"/>
        <v>2.8000000000005798E-4</v>
      </c>
      <c r="AA657" s="70">
        <f t="shared" si="138"/>
        <v>2.8000000000005798E-4</v>
      </c>
    </row>
    <row r="658" spans="1:27">
      <c r="A658" s="15" t="str">
        <f t="shared" si="130"/>
        <v>HeavyD_2011-2015_65+_Persons_Pembrokeshire</v>
      </c>
      <c r="B658" s="15" t="str">
        <f t="shared" si="129"/>
        <v>Pembrokeshire_65+_Persons</v>
      </c>
      <c r="C658" s="15" t="s">
        <v>7</v>
      </c>
      <c r="D658" s="15" t="s">
        <v>43</v>
      </c>
      <c r="E658" s="15" t="s">
        <v>117</v>
      </c>
      <c r="F658" s="15" t="s">
        <v>40</v>
      </c>
      <c r="G658" s="63">
        <f>IFERROR(VLOOKUP($B658,'Data Heavy'!$A$6:$I$61,G$1,FALSE),IFERROR(VLOOKUP($B658,'Data Heavy'!$O$6:$W$33,G$1,FALSE),IFERROR(VLOOKUP($B658,'Data Heavy'!$AB$6:$AJ$181,G$1,FALSE),IFERROR(VLOOKUP($B658,'Data Heavy'!$AP$6:$AX$93,G$1,FALSE),IFERROR(VLOOKUP($B658,'Data Heavy'!$BC$6:$BK$13,G$1,FALSE),VLOOKUP($B658,'Data Heavy'!$BP$6:$BX$9,G$1,FALSE))))))*100</f>
        <v>2.5352099999999997</v>
      </c>
      <c r="H658" s="63">
        <f>IFERROR(VLOOKUP($B658,'Data Heavy'!$A$6:$I$61,H$1,FALSE),IFERROR(VLOOKUP($B658,'Data Heavy'!$O$6:$W$33,H$1,FALSE),IFERROR(VLOOKUP($B658,'Data Heavy'!$AB$6:$AJ$181,H$1,FALSE),IFERROR(VLOOKUP($B658,'Data Heavy'!$AP$6:$AX$93,H$1,FALSE),IFERROR(VLOOKUP($B658,'Data Heavy'!$BC$6:$BK$13,H$1,FALSE),VLOOKUP($B658,'Data Heavy'!$BP$6:$BX$9,H$1,FALSE))))))*100</f>
        <v>0.50267000000000006</v>
      </c>
      <c r="I658" s="63">
        <f>IFERROR(VLOOKUP($B658,'Data Heavy'!$A$6:$I$61,I$1,FALSE),IFERROR(VLOOKUP($B658,'Data Heavy'!$O$6:$W$33,I$1,FALSE),IFERROR(VLOOKUP($B658,'Data Heavy'!$AB$6:$AJ$181,I$1,FALSE),IFERROR(VLOOKUP($B658,'Data Heavy'!$AP$6:$AX$93,I$1,FALSE),IFERROR(VLOOKUP($B658,'Data Heavy'!$BC$6:$BK$13,I$1,FALSE),VLOOKUP($B658,'Data Heavy'!$BP$6:$BX$9,I$1,FALSE))))))*100</f>
        <v>1.5499700000000001</v>
      </c>
      <c r="J658" s="63">
        <f>IFERROR(VLOOKUP($B658,'Data Heavy'!$A$6:$I$61,J$1,FALSE),IFERROR(VLOOKUP($B658,'Data Heavy'!$O$6:$W$33,J$1,FALSE),IFERROR(VLOOKUP($B658,'Data Heavy'!$AB$6:$AJ$181,J$1,FALSE),IFERROR(VLOOKUP($B658,'Data Heavy'!$AP$6:$AX$93,J$1,FALSE),IFERROR(VLOOKUP($B658,'Data Heavy'!$BC$6:$BK$13,J$1,FALSE),VLOOKUP($B658,'Data Heavy'!$BP$6:$BX$9,J$1,FALSE))))))*100</f>
        <v>3.5204399999999998</v>
      </c>
      <c r="K658" s="63">
        <f t="shared" si="131"/>
        <v>0.98523000000000005</v>
      </c>
      <c r="L658" s="63">
        <f t="shared" si="132"/>
        <v>0.98523999999999967</v>
      </c>
      <c r="O658" s="63">
        <f>'Data Heavy'!AU136*100</f>
        <v>2.5352099999999997</v>
      </c>
      <c r="P658" s="63">
        <f>'Data Heavy'!AV136*100</f>
        <v>0.50261</v>
      </c>
      <c r="Q658" s="63">
        <f>'Data Heavy'!AW136*100</f>
        <v>1.5500999999999998</v>
      </c>
      <c r="R658" s="63">
        <f>'Data Heavy'!AX136*100</f>
        <v>3.5203199999999999</v>
      </c>
      <c r="S658" s="63">
        <f t="shared" si="127"/>
        <v>0.98511000000000015</v>
      </c>
      <c r="T658" s="63">
        <f t="shared" si="128"/>
        <v>0.98510999999999993</v>
      </c>
      <c r="V658" s="70">
        <f t="shared" si="133"/>
        <v>0</v>
      </c>
      <c r="W658" s="70">
        <f t="shared" si="134"/>
        <v>6.0000000000060005E-5</v>
      </c>
      <c r="X658" s="70">
        <f t="shared" si="135"/>
        <v>-1.2999999999974143E-4</v>
      </c>
      <c r="Y658" s="70">
        <f t="shared" si="136"/>
        <v>1.1999999999989797E-4</v>
      </c>
      <c r="Z658" s="70">
        <f t="shared" si="137"/>
        <v>1.1999999999989797E-4</v>
      </c>
      <c r="AA658" s="70">
        <f t="shared" si="138"/>
        <v>1.2999999999974143E-4</v>
      </c>
    </row>
    <row r="659" spans="1:27">
      <c r="A659" s="15" t="str">
        <f t="shared" si="130"/>
        <v>HeavyD_2011-2015_16-24_Persons_Carmarthenshire</v>
      </c>
      <c r="B659" s="15" t="str">
        <f t="shared" si="129"/>
        <v>Carmarthenshire_16-24_Persons</v>
      </c>
      <c r="C659" s="15" t="s">
        <v>8</v>
      </c>
      <c r="D659" s="15" t="s">
        <v>48</v>
      </c>
      <c r="E659" s="15" t="s">
        <v>117</v>
      </c>
      <c r="F659" s="15" t="s">
        <v>40</v>
      </c>
      <c r="G659" s="63">
        <f>IFERROR(VLOOKUP($B659,'Data Heavy'!$A$6:$I$61,G$1,FALSE),IFERROR(VLOOKUP($B659,'Data Heavy'!$O$6:$W$33,G$1,FALSE),IFERROR(VLOOKUP($B659,'Data Heavy'!$AB$6:$AJ$181,G$1,FALSE),IFERROR(VLOOKUP($B659,'Data Heavy'!$AP$6:$AX$93,G$1,FALSE),IFERROR(VLOOKUP($B659,'Data Heavy'!$BC$6:$BK$13,G$1,FALSE),VLOOKUP($B659,'Data Heavy'!$BP$6:$BX$9,G$1,FALSE))))))*100</f>
        <v>19.932320000000001</v>
      </c>
      <c r="H659" s="63">
        <f>IFERROR(VLOOKUP($B659,'Data Heavy'!$A$6:$I$61,H$1,FALSE),IFERROR(VLOOKUP($B659,'Data Heavy'!$O$6:$W$33,H$1,FALSE),IFERROR(VLOOKUP($B659,'Data Heavy'!$AB$6:$AJ$181,H$1,FALSE),IFERROR(VLOOKUP($B659,'Data Heavy'!$AP$6:$AX$93,H$1,FALSE),IFERROR(VLOOKUP($B659,'Data Heavy'!$BC$6:$BK$13,H$1,FALSE),VLOOKUP($B659,'Data Heavy'!$BP$6:$BX$9,H$1,FALSE))))))*100</f>
        <v>2.5059800000000001</v>
      </c>
      <c r="I659" s="63">
        <f>IFERROR(VLOOKUP($B659,'Data Heavy'!$A$6:$I$61,I$1,FALSE),IFERROR(VLOOKUP($B659,'Data Heavy'!$O$6:$W$33,I$1,FALSE),IFERROR(VLOOKUP($B659,'Data Heavy'!$AB$6:$AJ$181,I$1,FALSE),IFERROR(VLOOKUP($B659,'Data Heavy'!$AP$6:$AX$93,I$1,FALSE),IFERROR(VLOOKUP($B659,'Data Heavy'!$BC$6:$BK$13,I$1,FALSE),VLOOKUP($B659,'Data Heavy'!$BP$6:$BX$9,I$1,FALSE))))))*100</f>
        <v>15.020539999999999</v>
      </c>
      <c r="J659" s="63">
        <f>IFERROR(VLOOKUP($B659,'Data Heavy'!$A$6:$I$61,J$1,FALSE),IFERROR(VLOOKUP($B659,'Data Heavy'!$O$6:$W$33,J$1,FALSE),IFERROR(VLOOKUP($B659,'Data Heavy'!$AB$6:$AJ$181,J$1,FALSE),IFERROR(VLOOKUP($B659,'Data Heavy'!$AP$6:$AX$93,J$1,FALSE),IFERROR(VLOOKUP($B659,'Data Heavy'!$BC$6:$BK$13,J$1,FALSE),VLOOKUP($B659,'Data Heavy'!$BP$6:$BX$9,J$1,FALSE))))))*100</f>
        <v>24.844089999999998</v>
      </c>
      <c r="K659" s="63">
        <f t="shared" si="131"/>
        <v>4.9117699999999971</v>
      </c>
      <c r="L659" s="63">
        <f t="shared" si="132"/>
        <v>4.911780000000002</v>
      </c>
      <c r="O659" s="63">
        <f>'Data Heavy'!AU137*100</f>
        <v>19.932320000000001</v>
      </c>
      <c r="P659" s="63">
        <f>'Data Heavy'!AV137*100</f>
        <v>2.5057200000000002</v>
      </c>
      <c r="Q659" s="63">
        <f>'Data Heavy'!AW137*100</f>
        <v>15.021109999999998</v>
      </c>
      <c r="R659" s="63">
        <f>'Data Heavy'!AX137*100</f>
        <v>24.843519999999998</v>
      </c>
      <c r="S659" s="63">
        <f t="shared" si="127"/>
        <v>4.9111999999999973</v>
      </c>
      <c r="T659" s="63">
        <f t="shared" si="128"/>
        <v>4.9112100000000023</v>
      </c>
      <c r="V659" s="70">
        <f t="shared" si="133"/>
        <v>0</v>
      </c>
      <c r="W659" s="70">
        <f t="shared" si="134"/>
        <v>2.5999999999992696E-4</v>
      </c>
      <c r="X659" s="70">
        <f t="shared" si="135"/>
        <v>-5.6999999999973738E-4</v>
      </c>
      <c r="Y659" s="70">
        <f t="shared" si="136"/>
        <v>5.6999999999973738E-4</v>
      </c>
      <c r="Z659" s="70">
        <f t="shared" si="137"/>
        <v>5.6999999999973738E-4</v>
      </c>
      <c r="AA659" s="70">
        <f t="shared" si="138"/>
        <v>5.6999999999973738E-4</v>
      </c>
    </row>
    <row r="660" spans="1:27">
      <c r="A660" s="15" t="str">
        <f t="shared" si="130"/>
        <v>HeavyD_2011-2015_25-44_Persons_Carmarthenshire</v>
      </c>
      <c r="B660" s="15" t="str">
        <f t="shared" si="129"/>
        <v>Carmarthenshire_25-44_Persons</v>
      </c>
      <c r="C660" s="15" t="s">
        <v>8</v>
      </c>
      <c r="D660" s="15" t="s">
        <v>49</v>
      </c>
      <c r="E660" s="15" t="s">
        <v>117</v>
      </c>
      <c r="F660" s="15" t="s">
        <v>40</v>
      </c>
      <c r="G660" s="63">
        <f>IFERROR(VLOOKUP($B660,'Data Heavy'!$A$6:$I$61,G$1,FALSE),IFERROR(VLOOKUP($B660,'Data Heavy'!$O$6:$W$33,G$1,FALSE),IFERROR(VLOOKUP($B660,'Data Heavy'!$AB$6:$AJ$181,G$1,FALSE),IFERROR(VLOOKUP($B660,'Data Heavy'!$AP$6:$AX$93,G$1,FALSE),IFERROR(VLOOKUP($B660,'Data Heavy'!$BC$6:$BK$13,G$1,FALSE),VLOOKUP($B660,'Data Heavy'!$BP$6:$BX$9,G$1,FALSE))))))*100</f>
        <v>16.639509999999998</v>
      </c>
      <c r="H660" s="63">
        <f>IFERROR(VLOOKUP($B660,'Data Heavy'!$A$6:$I$61,H$1,FALSE),IFERROR(VLOOKUP($B660,'Data Heavy'!$O$6:$W$33,H$1,FALSE),IFERROR(VLOOKUP($B660,'Data Heavy'!$AB$6:$AJ$181,H$1,FALSE),IFERROR(VLOOKUP($B660,'Data Heavy'!$AP$6:$AX$93,H$1,FALSE),IFERROR(VLOOKUP($B660,'Data Heavy'!$BC$6:$BK$13,H$1,FALSE),VLOOKUP($B660,'Data Heavy'!$BP$6:$BX$9,H$1,FALSE))))))*100</f>
        <v>1.4726299999999999</v>
      </c>
      <c r="I660" s="63">
        <f>IFERROR(VLOOKUP($B660,'Data Heavy'!$A$6:$I$61,I$1,FALSE),IFERROR(VLOOKUP($B660,'Data Heavy'!$O$6:$W$33,I$1,FALSE),IFERROR(VLOOKUP($B660,'Data Heavy'!$AB$6:$AJ$181,I$1,FALSE),IFERROR(VLOOKUP($B660,'Data Heavy'!$AP$6:$AX$93,I$1,FALSE),IFERROR(VLOOKUP($B660,'Data Heavy'!$BC$6:$BK$13,I$1,FALSE),VLOOKUP($B660,'Data Heavy'!$BP$6:$BX$9,I$1,FALSE))))))*100</f>
        <v>13.753129999999999</v>
      </c>
      <c r="J660" s="63">
        <f>IFERROR(VLOOKUP($B660,'Data Heavy'!$A$6:$I$61,J$1,FALSE),IFERROR(VLOOKUP($B660,'Data Heavy'!$O$6:$W$33,J$1,FALSE),IFERROR(VLOOKUP($B660,'Data Heavy'!$AB$6:$AJ$181,J$1,FALSE),IFERROR(VLOOKUP($B660,'Data Heavy'!$AP$6:$AX$93,J$1,FALSE),IFERROR(VLOOKUP($B660,'Data Heavy'!$BC$6:$BK$13,J$1,FALSE),VLOOKUP($B660,'Data Heavy'!$BP$6:$BX$9,J$1,FALSE))))))*100</f>
        <v>19.52589</v>
      </c>
      <c r="K660" s="63">
        <f t="shared" si="131"/>
        <v>2.8863800000000026</v>
      </c>
      <c r="L660" s="63">
        <f t="shared" si="132"/>
        <v>2.8863799999999991</v>
      </c>
      <c r="O660" s="63">
        <f>'Data Heavy'!AU138*100</f>
        <v>16.639509999999998</v>
      </c>
      <c r="P660" s="63">
        <f>'Data Heavy'!AV138*100</f>
        <v>1.4724699999999999</v>
      </c>
      <c r="Q660" s="63">
        <f>'Data Heavy'!AW138*100</f>
        <v>13.75346</v>
      </c>
      <c r="R660" s="63">
        <f>'Data Heavy'!AX138*100</f>
        <v>19.525549999999999</v>
      </c>
      <c r="S660" s="63">
        <f t="shared" si="127"/>
        <v>2.8860400000000013</v>
      </c>
      <c r="T660" s="63">
        <f t="shared" si="128"/>
        <v>2.8860499999999973</v>
      </c>
      <c r="V660" s="70">
        <f t="shared" si="133"/>
        <v>0</v>
      </c>
      <c r="W660" s="70">
        <f t="shared" si="134"/>
        <v>1.5999999999993797E-4</v>
      </c>
      <c r="X660" s="70">
        <f t="shared" si="135"/>
        <v>-3.3000000000171781E-4</v>
      </c>
      <c r="Y660" s="70">
        <f t="shared" si="136"/>
        <v>3.4000000000133923E-4</v>
      </c>
      <c r="Z660" s="70">
        <f t="shared" si="137"/>
        <v>3.4000000000133923E-4</v>
      </c>
      <c r="AA660" s="70">
        <f t="shared" si="138"/>
        <v>3.3000000000171781E-4</v>
      </c>
    </row>
    <row r="661" spans="1:27">
      <c r="A661" s="15" t="str">
        <f t="shared" si="130"/>
        <v>HeavyD_2011-2015_45-64_Persons_Carmarthenshire</v>
      </c>
      <c r="B661" s="15" t="str">
        <f t="shared" si="129"/>
        <v>Carmarthenshire_45-64_Persons</v>
      </c>
      <c r="C661" s="15" t="s">
        <v>8</v>
      </c>
      <c r="D661" s="15" t="s">
        <v>50</v>
      </c>
      <c r="E661" s="15" t="s">
        <v>117</v>
      </c>
      <c r="F661" s="15" t="s">
        <v>40</v>
      </c>
      <c r="G661" s="63">
        <f>IFERROR(VLOOKUP($B661,'Data Heavy'!$A$6:$I$61,G$1,FALSE),IFERROR(VLOOKUP($B661,'Data Heavy'!$O$6:$W$33,G$1,FALSE),IFERROR(VLOOKUP($B661,'Data Heavy'!$AB$6:$AJ$181,G$1,FALSE),IFERROR(VLOOKUP($B661,'Data Heavy'!$AP$6:$AX$93,G$1,FALSE),IFERROR(VLOOKUP($B661,'Data Heavy'!$BC$6:$BK$13,G$1,FALSE),VLOOKUP($B661,'Data Heavy'!$BP$6:$BX$9,G$1,FALSE))))))*100</f>
        <v>13.29768</v>
      </c>
      <c r="H661" s="63">
        <f>IFERROR(VLOOKUP($B661,'Data Heavy'!$A$6:$I$61,H$1,FALSE),IFERROR(VLOOKUP($B661,'Data Heavy'!$O$6:$W$33,H$1,FALSE),IFERROR(VLOOKUP($B661,'Data Heavy'!$AB$6:$AJ$181,H$1,FALSE),IFERROR(VLOOKUP($B661,'Data Heavy'!$AP$6:$AX$93,H$1,FALSE),IFERROR(VLOOKUP($B661,'Data Heavy'!$BC$6:$BK$13,H$1,FALSE),VLOOKUP($B661,'Data Heavy'!$BP$6:$BX$9,H$1,FALSE))))))*100</f>
        <v>1.0541200000000002</v>
      </c>
      <c r="I661" s="63">
        <f>IFERROR(VLOOKUP($B661,'Data Heavy'!$A$6:$I$61,I$1,FALSE),IFERROR(VLOOKUP($B661,'Data Heavy'!$O$6:$W$33,I$1,FALSE),IFERROR(VLOOKUP($B661,'Data Heavy'!$AB$6:$AJ$181,I$1,FALSE),IFERROR(VLOOKUP($B661,'Data Heavy'!$AP$6:$AX$93,I$1,FALSE),IFERROR(VLOOKUP($B661,'Data Heavy'!$BC$6:$BK$13,I$1,FALSE),VLOOKUP($B661,'Data Heavy'!$BP$6:$BX$9,I$1,FALSE))))))*100</f>
        <v>11.231579999999999</v>
      </c>
      <c r="J661" s="63">
        <f>IFERROR(VLOOKUP($B661,'Data Heavy'!$A$6:$I$61,J$1,FALSE),IFERROR(VLOOKUP($B661,'Data Heavy'!$O$6:$W$33,J$1,FALSE),IFERROR(VLOOKUP($B661,'Data Heavy'!$AB$6:$AJ$181,J$1,FALSE),IFERROR(VLOOKUP($B661,'Data Heavy'!$AP$6:$AX$93,J$1,FALSE),IFERROR(VLOOKUP($B661,'Data Heavy'!$BC$6:$BK$13,J$1,FALSE),VLOOKUP($B661,'Data Heavy'!$BP$6:$BX$9,J$1,FALSE))))))*100</f>
        <v>15.363779999999998</v>
      </c>
      <c r="K661" s="63">
        <f t="shared" si="131"/>
        <v>2.0660999999999987</v>
      </c>
      <c r="L661" s="63">
        <f t="shared" si="132"/>
        <v>2.0661000000000005</v>
      </c>
      <c r="O661" s="63">
        <f>'Data Heavy'!AU139*100</f>
        <v>13.29768</v>
      </c>
      <c r="P661" s="63">
        <f>'Data Heavy'!AV139*100</f>
        <v>1.0540100000000001</v>
      </c>
      <c r="Q661" s="63">
        <f>'Data Heavy'!AW139*100</f>
        <v>11.231820000000001</v>
      </c>
      <c r="R661" s="63">
        <f>'Data Heavy'!AX139*100</f>
        <v>15.36354</v>
      </c>
      <c r="S661" s="63">
        <f t="shared" si="127"/>
        <v>2.0658600000000007</v>
      </c>
      <c r="T661" s="63">
        <f t="shared" si="128"/>
        <v>2.0658599999999989</v>
      </c>
      <c r="V661" s="70">
        <f t="shared" si="133"/>
        <v>0</v>
      </c>
      <c r="W661" s="70">
        <f t="shared" si="134"/>
        <v>1.100000000000545E-4</v>
      </c>
      <c r="X661" s="70">
        <f t="shared" si="135"/>
        <v>-2.4000000000157229E-4</v>
      </c>
      <c r="Y661" s="70">
        <f t="shared" si="136"/>
        <v>2.3999999999801958E-4</v>
      </c>
      <c r="Z661" s="70">
        <f t="shared" si="137"/>
        <v>2.3999999999801958E-4</v>
      </c>
      <c r="AA661" s="70">
        <f t="shared" si="138"/>
        <v>2.4000000000157229E-4</v>
      </c>
    </row>
    <row r="662" spans="1:27">
      <c r="A662" s="15" t="str">
        <f t="shared" si="130"/>
        <v>HeavyD_2011-2015_65+_Persons_Carmarthenshire</v>
      </c>
      <c r="B662" s="15" t="str">
        <f t="shared" si="129"/>
        <v>Carmarthenshire_65+_Persons</v>
      </c>
      <c r="C662" s="15" t="s">
        <v>8</v>
      </c>
      <c r="D662" s="15" t="s">
        <v>43</v>
      </c>
      <c r="E662" s="15" t="s">
        <v>117</v>
      </c>
      <c r="F662" s="15" t="s">
        <v>40</v>
      </c>
      <c r="G662" s="63">
        <f>IFERROR(VLOOKUP($B662,'Data Heavy'!$A$6:$I$61,G$1,FALSE),IFERROR(VLOOKUP($B662,'Data Heavy'!$O$6:$W$33,G$1,FALSE),IFERROR(VLOOKUP($B662,'Data Heavy'!$AB$6:$AJ$181,G$1,FALSE),IFERROR(VLOOKUP($B662,'Data Heavy'!$AP$6:$AX$93,G$1,FALSE),IFERROR(VLOOKUP($B662,'Data Heavy'!$BC$6:$BK$13,G$1,FALSE),VLOOKUP($B662,'Data Heavy'!$BP$6:$BX$9,G$1,FALSE))))))*100</f>
        <v>2.90951</v>
      </c>
      <c r="H662" s="63">
        <f>IFERROR(VLOOKUP($B662,'Data Heavy'!$A$6:$I$61,H$1,FALSE),IFERROR(VLOOKUP($B662,'Data Heavy'!$O$6:$W$33,H$1,FALSE),IFERROR(VLOOKUP($B662,'Data Heavy'!$AB$6:$AJ$181,H$1,FALSE),IFERROR(VLOOKUP($B662,'Data Heavy'!$AP$6:$AX$93,H$1,FALSE),IFERROR(VLOOKUP($B662,'Data Heavy'!$BC$6:$BK$13,H$1,FALSE),VLOOKUP($B662,'Data Heavy'!$BP$6:$BX$9,H$1,FALSE))))))*100</f>
        <v>0.58713000000000004</v>
      </c>
      <c r="I662" s="63">
        <f>IFERROR(VLOOKUP($B662,'Data Heavy'!$A$6:$I$61,I$1,FALSE),IFERROR(VLOOKUP($B662,'Data Heavy'!$O$6:$W$33,I$1,FALSE),IFERROR(VLOOKUP($B662,'Data Heavy'!$AB$6:$AJ$181,I$1,FALSE),IFERROR(VLOOKUP($B662,'Data Heavy'!$AP$6:$AX$93,I$1,FALSE),IFERROR(VLOOKUP($B662,'Data Heavy'!$BC$6:$BK$13,I$1,FALSE),VLOOKUP($B662,'Data Heavy'!$BP$6:$BX$9,I$1,FALSE))))))*100</f>
        <v>1.7587299999999999</v>
      </c>
      <c r="J662" s="63">
        <f>IFERROR(VLOOKUP($B662,'Data Heavy'!$A$6:$I$61,J$1,FALSE),IFERROR(VLOOKUP($B662,'Data Heavy'!$O$6:$W$33,J$1,FALSE),IFERROR(VLOOKUP($B662,'Data Heavy'!$AB$6:$AJ$181,J$1,FALSE),IFERROR(VLOOKUP($B662,'Data Heavy'!$AP$6:$AX$93,J$1,FALSE),IFERROR(VLOOKUP($B662,'Data Heavy'!$BC$6:$BK$13,J$1,FALSE),VLOOKUP($B662,'Data Heavy'!$BP$6:$BX$9,J$1,FALSE))))))*100</f>
        <v>4.0602900000000002</v>
      </c>
      <c r="K662" s="63">
        <f t="shared" si="131"/>
        <v>1.1507800000000001</v>
      </c>
      <c r="L662" s="63">
        <f t="shared" si="132"/>
        <v>1.1507800000000001</v>
      </c>
      <c r="O662" s="63">
        <f>'Data Heavy'!AU140*100</f>
        <v>2.90951</v>
      </c>
      <c r="P662" s="63">
        <f>'Data Heavy'!AV140*100</f>
        <v>0.58707000000000009</v>
      </c>
      <c r="Q662" s="63">
        <f>'Data Heavy'!AW140*100</f>
        <v>1.7588599999999999</v>
      </c>
      <c r="R662" s="63">
        <f>'Data Heavy'!AX140*100</f>
        <v>4.0601500000000001</v>
      </c>
      <c r="S662" s="63">
        <f t="shared" si="127"/>
        <v>1.1506400000000001</v>
      </c>
      <c r="T662" s="63">
        <f t="shared" si="128"/>
        <v>1.1506500000000002</v>
      </c>
      <c r="V662" s="70">
        <f t="shared" si="133"/>
        <v>0</v>
      </c>
      <c r="W662" s="70">
        <f t="shared" si="134"/>
        <v>5.9999999999948983E-5</v>
      </c>
      <c r="X662" s="70">
        <f t="shared" si="135"/>
        <v>-1.2999999999996348E-4</v>
      </c>
      <c r="Y662" s="70">
        <f t="shared" si="136"/>
        <v>1.4000000000002899E-4</v>
      </c>
      <c r="Z662" s="70">
        <f t="shared" si="137"/>
        <v>1.4000000000002899E-4</v>
      </c>
      <c r="AA662" s="70">
        <f t="shared" si="138"/>
        <v>1.2999999999996348E-4</v>
      </c>
    </row>
    <row r="663" spans="1:27">
      <c r="A663" s="15" t="str">
        <f t="shared" si="130"/>
        <v>HeavyD_2011-2015_16-24_Persons_Swansea</v>
      </c>
      <c r="B663" s="15" t="str">
        <f t="shared" si="129"/>
        <v>Swansea_16-24_Persons</v>
      </c>
      <c r="C663" s="15" t="s">
        <v>9</v>
      </c>
      <c r="D663" s="15" t="s">
        <v>48</v>
      </c>
      <c r="E663" s="15" t="s">
        <v>117</v>
      </c>
      <c r="F663" s="15" t="s">
        <v>40</v>
      </c>
      <c r="G663" s="63">
        <f>IFERROR(VLOOKUP($B663,'Data Heavy'!$A$6:$I$61,G$1,FALSE),IFERROR(VLOOKUP($B663,'Data Heavy'!$O$6:$W$33,G$1,FALSE),IFERROR(VLOOKUP($B663,'Data Heavy'!$AB$6:$AJ$181,G$1,FALSE),IFERROR(VLOOKUP($B663,'Data Heavy'!$AP$6:$AX$93,G$1,FALSE),IFERROR(VLOOKUP($B663,'Data Heavy'!$BC$6:$BK$13,G$1,FALSE),VLOOKUP($B663,'Data Heavy'!$BP$6:$BX$9,G$1,FALSE))))))*100</f>
        <v>26.216669999999997</v>
      </c>
      <c r="H663" s="63">
        <f>IFERROR(VLOOKUP($B663,'Data Heavy'!$A$6:$I$61,H$1,FALSE),IFERROR(VLOOKUP($B663,'Data Heavy'!$O$6:$W$33,H$1,FALSE),IFERROR(VLOOKUP($B663,'Data Heavy'!$AB$6:$AJ$181,H$1,FALSE),IFERROR(VLOOKUP($B663,'Data Heavy'!$AP$6:$AX$93,H$1,FALSE),IFERROR(VLOOKUP($B663,'Data Heavy'!$BC$6:$BK$13,H$1,FALSE),VLOOKUP($B663,'Data Heavy'!$BP$6:$BX$9,H$1,FALSE))))))*100</f>
        <v>3.18106</v>
      </c>
      <c r="I663" s="63">
        <f>IFERROR(VLOOKUP($B663,'Data Heavy'!$A$6:$I$61,I$1,FALSE),IFERROR(VLOOKUP($B663,'Data Heavy'!$O$6:$W$33,I$1,FALSE),IFERROR(VLOOKUP($B663,'Data Heavy'!$AB$6:$AJ$181,I$1,FALSE),IFERROR(VLOOKUP($B663,'Data Heavy'!$AP$6:$AX$93,I$1,FALSE),IFERROR(VLOOKUP($B663,'Data Heavy'!$BC$6:$BK$13,I$1,FALSE),VLOOKUP($B663,'Data Heavy'!$BP$6:$BX$9,I$1,FALSE))))))*100</f>
        <v>19.981729999999999</v>
      </c>
      <c r="J663" s="63">
        <f>IFERROR(VLOOKUP($B663,'Data Heavy'!$A$6:$I$61,J$1,FALSE),IFERROR(VLOOKUP($B663,'Data Heavy'!$O$6:$W$33,J$1,FALSE),IFERROR(VLOOKUP($B663,'Data Heavy'!$AB$6:$AJ$181,J$1,FALSE),IFERROR(VLOOKUP($B663,'Data Heavy'!$AP$6:$AX$93,J$1,FALSE),IFERROR(VLOOKUP($B663,'Data Heavy'!$BC$6:$BK$13,J$1,FALSE),VLOOKUP($B663,'Data Heavy'!$BP$6:$BX$9,J$1,FALSE))))))*100</f>
        <v>32.451599999999999</v>
      </c>
      <c r="K663" s="63">
        <f t="shared" si="131"/>
        <v>6.2349300000000021</v>
      </c>
      <c r="L663" s="63">
        <f t="shared" si="132"/>
        <v>6.2349399999999982</v>
      </c>
      <c r="O663" s="63">
        <f>'Data Heavy'!AU141*100</f>
        <v>26.216669999999997</v>
      </c>
      <c r="P663" s="63">
        <f>'Data Heavy'!AV141*100</f>
        <v>3.18079</v>
      </c>
      <c r="Q663" s="63">
        <f>'Data Heavy'!AW141*100</f>
        <v>19.982330000000001</v>
      </c>
      <c r="R663" s="63">
        <f>'Data Heavy'!AX141*100</f>
        <v>32.451000000000001</v>
      </c>
      <c r="S663" s="63">
        <f t="shared" si="127"/>
        <v>6.2343300000000035</v>
      </c>
      <c r="T663" s="63">
        <f t="shared" si="128"/>
        <v>6.234339999999996</v>
      </c>
      <c r="V663" s="70">
        <f t="shared" si="133"/>
        <v>0</v>
      </c>
      <c r="W663" s="70">
        <f t="shared" si="134"/>
        <v>2.6999999999999247E-4</v>
      </c>
      <c r="X663" s="70">
        <f t="shared" si="135"/>
        <v>-6.0000000000215437E-4</v>
      </c>
      <c r="Y663" s="70">
        <f t="shared" si="136"/>
        <v>5.9999999999860165E-4</v>
      </c>
      <c r="Z663" s="70">
        <f t="shared" si="137"/>
        <v>5.9999999999860165E-4</v>
      </c>
      <c r="AA663" s="70">
        <f t="shared" si="138"/>
        <v>6.0000000000215437E-4</v>
      </c>
    </row>
    <row r="664" spans="1:27">
      <c r="A664" s="15" t="str">
        <f t="shared" si="130"/>
        <v>HeavyD_2011-2015_25-44_Persons_Swansea</v>
      </c>
      <c r="B664" s="15" t="str">
        <f t="shared" si="129"/>
        <v>Swansea_25-44_Persons</v>
      </c>
      <c r="C664" s="15" t="s">
        <v>9</v>
      </c>
      <c r="D664" s="15" t="s">
        <v>49</v>
      </c>
      <c r="E664" s="15" t="s">
        <v>117</v>
      </c>
      <c r="F664" s="15" t="s">
        <v>40</v>
      </c>
      <c r="G664" s="63">
        <f>IFERROR(VLOOKUP($B664,'Data Heavy'!$A$6:$I$61,G$1,FALSE),IFERROR(VLOOKUP($B664,'Data Heavy'!$O$6:$W$33,G$1,FALSE),IFERROR(VLOOKUP($B664,'Data Heavy'!$AB$6:$AJ$181,G$1,FALSE),IFERROR(VLOOKUP($B664,'Data Heavy'!$AP$6:$AX$93,G$1,FALSE),IFERROR(VLOOKUP($B664,'Data Heavy'!$BC$6:$BK$13,G$1,FALSE),VLOOKUP($B664,'Data Heavy'!$BP$6:$BX$9,G$1,FALSE))))))*100</f>
        <v>20.547799999999999</v>
      </c>
      <c r="H664" s="63">
        <f>IFERROR(VLOOKUP($B664,'Data Heavy'!$A$6:$I$61,H$1,FALSE),IFERROR(VLOOKUP($B664,'Data Heavy'!$O$6:$W$33,H$1,FALSE),IFERROR(VLOOKUP($B664,'Data Heavy'!$AB$6:$AJ$181,H$1,FALSE),IFERROR(VLOOKUP($B664,'Data Heavy'!$AP$6:$AX$93,H$1,FALSE),IFERROR(VLOOKUP($B664,'Data Heavy'!$BC$6:$BK$13,H$1,FALSE),VLOOKUP($B664,'Data Heavy'!$BP$6:$BX$9,H$1,FALSE))))))*100</f>
        <v>1.3688799999999999</v>
      </c>
      <c r="I664" s="63">
        <f>IFERROR(VLOOKUP($B664,'Data Heavy'!$A$6:$I$61,I$1,FALSE),IFERROR(VLOOKUP($B664,'Data Heavy'!$O$6:$W$33,I$1,FALSE),IFERROR(VLOOKUP($B664,'Data Heavy'!$AB$6:$AJ$181,I$1,FALSE),IFERROR(VLOOKUP($B664,'Data Heavy'!$AP$6:$AX$93,I$1,FALSE),IFERROR(VLOOKUP($B664,'Data Heavy'!$BC$6:$BK$13,I$1,FALSE),VLOOKUP($B664,'Data Heavy'!$BP$6:$BX$9,I$1,FALSE))))))*100</f>
        <v>17.86477</v>
      </c>
      <c r="J664" s="63">
        <f>IFERROR(VLOOKUP($B664,'Data Heavy'!$A$6:$I$61,J$1,FALSE),IFERROR(VLOOKUP($B664,'Data Heavy'!$O$6:$W$33,J$1,FALSE),IFERROR(VLOOKUP($B664,'Data Heavy'!$AB$6:$AJ$181,J$1,FALSE),IFERROR(VLOOKUP($B664,'Data Heavy'!$AP$6:$AX$93,J$1,FALSE),IFERROR(VLOOKUP($B664,'Data Heavy'!$BC$6:$BK$13,J$1,FALSE),VLOOKUP($B664,'Data Heavy'!$BP$6:$BX$9,J$1,FALSE))))))*100</f>
        <v>23.230830000000001</v>
      </c>
      <c r="K664" s="63">
        <f t="shared" si="131"/>
        <v>2.6830300000000022</v>
      </c>
      <c r="L664" s="63">
        <f t="shared" si="132"/>
        <v>2.6830299999999987</v>
      </c>
      <c r="O664" s="63">
        <f>'Data Heavy'!AU142*100</f>
        <v>20.547799999999999</v>
      </c>
      <c r="P664" s="63">
        <f>'Data Heavy'!AV142*100</f>
        <v>1.36876</v>
      </c>
      <c r="Q664" s="63">
        <f>'Data Heavy'!AW142*100</f>
        <v>17.865030000000001</v>
      </c>
      <c r="R664" s="63">
        <f>'Data Heavy'!AX142*100</f>
        <v>23.23057</v>
      </c>
      <c r="S664" s="63">
        <f t="shared" si="127"/>
        <v>2.6827700000000014</v>
      </c>
      <c r="T664" s="63">
        <f t="shared" si="128"/>
        <v>2.6827699999999979</v>
      </c>
      <c r="V664" s="70">
        <f t="shared" si="133"/>
        <v>0</v>
      </c>
      <c r="W664" s="70">
        <f t="shared" si="134"/>
        <v>1.1999999999989797E-4</v>
      </c>
      <c r="X664" s="70">
        <f t="shared" si="135"/>
        <v>-2.6000000000081513E-4</v>
      </c>
      <c r="Y664" s="70">
        <f t="shared" si="136"/>
        <v>2.6000000000081513E-4</v>
      </c>
      <c r="Z664" s="70">
        <f t="shared" si="137"/>
        <v>2.6000000000081513E-4</v>
      </c>
      <c r="AA664" s="70">
        <f t="shared" si="138"/>
        <v>2.6000000000081513E-4</v>
      </c>
    </row>
    <row r="665" spans="1:27">
      <c r="A665" s="15" t="str">
        <f t="shared" si="130"/>
        <v>HeavyD_2011-2015_45-64_Persons_Swansea</v>
      </c>
      <c r="B665" s="15" t="str">
        <f t="shared" si="129"/>
        <v>Swansea_45-64_Persons</v>
      </c>
      <c r="C665" s="15" t="s">
        <v>9</v>
      </c>
      <c r="D665" s="15" t="s">
        <v>50</v>
      </c>
      <c r="E665" s="15" t="s">
        <v>117</v>
      </c>
      <c r="F665" s="15" t="s">
        <v>40</v>
      </c>
      <c r="G665" s="63">
        <f>IFERROR(VLOOKUP($B665,'Data Heavy'!$A$6:$I$61,G$1,FALSE),IFERROR(VLOOKUP($B665,'Data Heavy'!$O$6:$W$33,G$1,FALSE),IFERROR(VLOOKUP($B665,'Data Heavy'!$AB$6:$AJ$181,G$1,FALSE),IFERROR(VLOOKUP($B665,'Data Heavy'!$AP$6:$AX$93,G$1,FALSE),IFERROR(VLOOKUP($B665,'Data Heavy'!$BC$6:$BK$13,G$1,FALSE),VLOOKUP($B665,'Data Heavy'!$BP$6:$BX$9,G$1,FALSE))))))*100</f>
        <v>15.64602</v>
      </c>
      <c r="H665" s="63">
        <f>IFERROR(VLOOKUP($B665,'Data Heavy'!$A$6:$I$61,H$1,FALSE),IFERROR(VLOOKUP($B665,'Data Heavy'!$O$6:$W$33,H$1,FALSE),IFERROR(VLOOKUP($B665,'Data Heavy'!$AB$6:$AJ$181,H$1,FALSE),IFERROR(VLOOKUP($B665,'Data Heavy'!$AP$6:$AX$93,H$1,FALSE),IFERROR(VLOOKUP($B665,'Data Heavy'!$BC$6:$BK$13,H$1,FALSE),VLOOKUP($B665,'Data Heavy'!$BP$6:$BX$9,H$1,FALSE))))))*100</f>
        <v>1.07121</v>
      </c>
      <c r="I665" s="63">
        <f>IFERROR(VLOOKUP($B665,'Data Heavy'!$A$6:$I$61,I$1,FALSE),IFERROR(VLOOKUP($B665,'Data Heavy'!$O$6:$W$33,I$1,FALSE),IFERROR(VLOOKUP($B665,'Data Heavy'!$AB$6:$AJ$181,I$1,FALSE),IFERROR(VLOOKUP($B665,'Data Heavy'!$AP$6:$AX$93,I$1,FALSE),IFERROR(VLOOKUP($B665,'Data Heavy'!$BC$6:$BK$13,I$1,FALSE),VLOOKUP($B665,'Data Heavy'!$BP$6:$BX$9,I$1,FALSE))))))*100</f>
        <v>13.546420000000001</v>
      </c>
      <c r="J665" s="63">
        <f>IFERROR(VLOOKUP($B665,'Data Heavy'!$A$6:$I$61,J$1,FALSE),IFERROR(VLOOKUP($B665,'Data Heavy'!$O$6:$W$33,J$1,FALSE),IFERROR(VLOOKUP($B665,'Data Heavy'!$AB$6:$AJ$181,J$1,FALSE),IFERROR(VLOOKUP($B665,'Data Heavy'!$AP$6:$AX$93,J$1,FALSE),IFERROR(VLOOKUP($B665,'Data Heavy'!$BC$6:$BK$13,J$1,FALSE),VLOOKUP($B665,'Data Heavy'!$BP$6:$BX$9,J$1,FALSE))))))*100</f>
        <v>17.745620000000002</v>
      </c>
      <c r="K665" s="63">
        <f t="shared" si="131"/>
        <v>2.0996000000000024</v>
      </c>
      <c r="L665" s="63">
        <f t="shared" si="132"/>
        <v>2.0995999999999988</v>
      </c>
      <c r="O665" s="63">
        <f>'Data Heavy'!AU143*100</f>
        <v>15.64602</v>
      </c>
      <c r="P665" s="63">
        <f>'Data Heavy'!AV143*100</f>
        <v>1.0711200000000001</v>
      </c>
      <c r="Q665" s="63">
        <f>'Data Heavy'!AW143*100</f>
        <v>13.546620000000001</v>
      </c>
      <c r="R665" s="63">
        <f>'Data Heavy'!AX143*100</f>
        <v>17.745419999999999</v>
      </c>
      <c r="S665" s="63">
        <f t="shared" si="127"/>
        <v>2.0993999999999993</v>
      </c>
      <c r="T665" s="63">
        <f t="shared" si="128"/>
        <v>2.0993999999999993</v>
      </c>
      <c r="V665" s="70">
        <f t="shared" si="133"/>
        <v>0</v>
      </c>
      <c r="W665" s="70">
        <f t="shared" si="134"/>
        <v>8.9999999999923475E-5</v>
      </c>
      <c r="X665" s="70">
        <f t="shared" si="135"/>
        <v>-1.9999999999953388E-4</v>
      </c>
      <c r="Y665" s="70">
        <f t="shared" si="136"/>
        <v>2.000000000030866E-4</v>
      </c>
      <c r="Z665" s="70">
        <f t="shared" si="137"/>
        <v>2.000000000030866E-4</v>
      </c>
      <c r="AA665" s="70">
        <f t="shared" si="138"/>
        <v>1.9999999999953388E-4</v>
      </c>
    </row>
    <row r="666" spans="1:27">
      <c r="A666" s="15" t="str">
        <f t="shared" si="130"/>
        <v>HeavyD_2011-2015_65+_Persons_Swansea</v>
      </c>
      <c r="B666" s="15" t="str">
        <f t="shared" si="129"/>
        <v>Swansea_65+_Persons</v>
      </c>
      <c r="C666" s="15" t="s">
        <v>9</v>
      </c>
      <c r="D666" s="15" t="s">
        <v>43</v>
      </c>
      <c r="E666" s="15" t="s">
        <v>117</v>
      </c>
      <c r="F666" s="15" t="s">
        <v>40</v>
      </c>
      <c r="G666" s="63">
        <f>IFERROR(VLOOKUP($B666,'Data Heavy'!$A$6:$I$61,G$1,FALSE),IFERROR(VLOOKUP($B666,'Data Heavy'!$O$6:$W$33,G$1,FALSE),IFERROR(VLOOKUP($B666,'Data Heavy'!$AB$6:$AJ$181,G$1,FALSE),IFERROR(VLOOKUP($B666,'Data Heavy'!$AP$6:$AX$93,G$1,FALSE),IFERROR(VLOOKUP($B666,'Data Heavy'!$BC$6:$BK$13,G$1,FALSE),VLOOKUP($B666,'Data Heavy'!$BP$6:$BX$9,G$1,FALSE))))))*100</f>
        <v>3.7108500000000002</v>
      </c>
      <c r="H666" s="63">
        <f>IFERROR(VLOOKUP($B666,'Data Heavy'!$A$6:$I$61,H$1,FALSE),IFERROR(VLOOKUP($B666,'Data Heavy'!$O$6:$W$33,H$1,FALSE),IFERROR(VLOOKUP($B666,'Data Heavy'!$AB$6:$AJ$181,H$1,FALSE),IFERROR(VLOOKUP($B666,'Data Heavy'!$AP$6:$AX$93,H$1,FALSE),IFERROR(VLOOKUP($B666,'Data Heavy'!$BC$6:$BK$13,H$1,FALSE),VLOOKUP($B666,'Data Heavy'!$BP$6:$BX$9,H$1,FALSE))))))*100</f>
        <v>0.58561000000000007</v>
      </c>
      <c r="I666" s="63">
        <f>IFERROR(VLOOKUP($B666,'Data Heavy'!$A$6:$I$61,I$1,FALSE),IFERROR(VLOOKUP($B666,'Data Heavy'!$O$6:$W$33,I$1,FALSE),IFERROR(VLOOKUP($B666,'Data Heavy'!$AB$6:$AJ$181,I$1,FALSE),IFERROR(VLOOKUP($B666,'Data Heavy'!$AP$6:$AX$93,I$1,FALSE),IFERROR(VLOOKUP($B666,'Data Heavy'!$BC$6:$BK$13,I$1,FALSE),VLOOKUP($B666,'Data Heavy'!$BP$6:$BX$9,I$1,FALSE))))))*100</f>
        <v>2.5630500000000001</v>
      </c>
      <c r="J666" s="63">
        <f>IFERROR(VLOOKUP($B666,'Data Heavy'!$A$6:$I$61,J$1,FALSE),IFERROR(VLOOKUP($B666,'Data Heavy'!$O$6:$W$33,J$1,FALSE),IFERROR(VLOOKUP($B666,'Data Heavy'!$AB$6:$AJ$181,J$1,FALSE),IFERROR(VLOOKUP($B666,'Data Heavy'!$AP$6:$AX$93,J$1,FALSE),IFERROR(VLOOKUP($B666,'Data Heavy'!$BC$6:$BK$13,J$1,FALSE),VLOOKUP($B666,'Data Heavy'!$BP$6:$BX$9,J$1,FALSE))))))*100</f>
        <v>4.8586499999999999</v>
      </c>
      <c r="K666" s="63">
        <f t="shared" si="131"/>
        <v>1.1477999999999997</v>
      </c>
      <c r="L666" s="63">
        <f t="shared" si="132"/>
        <v>1.1478000000000002</v>
      </c>
      <c r="O666" s="63">
        <f>'Data Heavy'!AU144*100</f>
        <v>3.7108500000000002</v>
      </c>
      <c r="P666" s="63">
        <f>'Data Heavy'!AV144*100</f>
        <v>0.58555999999999997</v>
      </c>
      <c r="Q666" s="63">
        <f>'Data Heavy'!AW144*100</f>
        <v>2.5631599999999999</v>
      </c>
      <c r="R666" s="63">
        <f>'Data Heavy'!AX144*100</f>
        <v>4.8585399999999996</v>
      </c>
      <c r="S666" s="63">
        <f t="shared" si="127"/>
        <v>1.1476899999999994</v>
      </c>
      <c r="T666" s="63">
        <f t="shared" si="128"/>
        <v>1.1476900000000003</v>
      </c>
      <c r="V666" s="70">
        <f t="shared" si="133"/>
        <v>0</v>
      </c>
      <c r="W666" s="70">
        <f t="shared" si="134"/>
        <v>5.0000000000105516E-5</v>
      </c>
      <c r="X666" s="70">
        <f t="shared" si="135"/>
        <v>-1.0999999999983245E-4</v>
      </c>
      <c r="Y666" s="70">
        <f t="shared" si="136"/>
        <v>1.1000000000027654E-4</v>
      </c>
      <c r="Z666" s="70">
        <f t="shared" si="137"/>
        <v>1.1000000000027654E-4</v>
      </c>
      <c r="AA666" s="70">
        <f t="shared" si="138"/>
        <v>1.0999999999983245E-4</v>
      </c>
    </row>
    <row r="667" spans="1:27">
      <c r="A667" s="15" t="str">
        <f t="shared" si="130"/>
        <v>HeavyD_2011-2015_16-24_Persons_Neath Port Talbot</v>
      </c>
      <c r="B667" s="15" t="str">
        <f t="shared" si="129"/>
        <v>Neath Port Talbot_16-24_Persons</v>
      </c>
      <c r="C667" s="15" t="s">
        <v>10</v>
      </c>
      <c r="D667" s="15" t="s">
        <v>48</v>
      </c>
      <c r="E667" s="15" t="s">
        <v>117</v>
      </c>
      <c r="F667" s="15" t="s">
        <v>40</v>
      </c>
      <c r="G667" s="63">
        <f>IFERROR(VLOOKUP($B667,'Data Heavy'!$A$6:$I$61,G$1,FALSE),IFERROR(VLOOKUP($B667,'Data Heavy'!$O$6:$W$33,G$1,FALSE),IFERROR(VLOOKUP($B667,'Data Heavy'!$AB$6:$AJ$181,G$1,FALSE),IFERROR(VLOOKUP($B667,'Data Heavy'!$AP$6:$AX$93,G$1,FALSE),IFERROR(VLOOKUP($B667,'Data Heavy'!$BC$6:$BK$13,G$1,FALSE),VLOOKUP($B667,'Data Heavy'!$BP$6:$BX$9,G$1,FALSE))))))*100</f>
        <v>17.44096</v>
      </c>
      <c r="H667" s="63">
        <f>IFERROR(VLOOKUP($B667,'Data Heavy'!$A$6:$I$61,H$1,FALSE),IFERROR(VLOOKUP($B667,'Data Heavy'!$O$6:$W$33,H$1,FALSE),IFERROR(VLOOKUP($B667,'Data Heavy'!$AB$6:$AJ$181,H$1,FALSE),IFERROR(VLOOKUP($B667,'Data Heavy'!$AP$6:$AX$93,H$1,FALSE),IFERROR(VLOOKUP($B667,'Data Heavy'!$BC$6:$BK$13,H$1,FALSE),VLOOKUP($B667,'Data Heavy'!$BP$6:$BX$9,H$1,FALSE))))))*100</f>
        <v>2.0789599999999999</v>
      </c>
      <c r="I667" s="63">
        <f>IFERROR(VLOOKUP($B667,'Data Heavy'!$A$6:$I$61,I$1,FALSE),IFERROR(VLOOKUP($B667,'Data Heavy'!$O$6:$W$33,I$1,FALSE),IFERROR(VLOOKUP($B667,'Data Heavy'!$AB$6:$AJ$181,I$1,FALSE),IFERROR(VLOOKUP($B667,'Data Heavy'!$AP$6:$AX$93,I$1,FALSE),IFERROR(VLOOKUP($B667,'Data Heavy'!$BC$6:$BK$13,I$1,FALSE),VLOOKUP($B667,'Data Heavy'!$BP$6:$BX$9,I$1,FALSE))))))*100</f>
        <v>13.366159999999999</v>
      </c>
      <c r="J667" s="63">
        <f>IFERROR(VLOOKUP($B667,'Data Heavy'!$A$6:$I$61,J$1,FALSE),IFERROR(VLOOKUP($B667,'Data Heavy'!$O$6:$W$33,J$1,FALSE),IFERROR(VLOOKUP($B667,'Data Heavy'!$AB$6:$AJ$181,J$1,FALSE),IFERROR(VLOOKUP($B667,'Data Heavy'!$AP$6:$AX$93,J$1,FALSE),IFERROR(VLOOKUP($B667,'Data Heavy'!$BC$6:$BK$13,J$1,FALSE),VLOOKUP($B667,'Data Heavy'!$BP$6:$BX$9,J$1,FALSE))))))*100</f>
        <v>21.51577</v>
      </c>
      <c r="K667" s="63">
        <f t="shared" si="131"/>
        <v>4.0748099999999994</v>
      </c>
      <c r="L667" s="63">
        <f t="shared" si="132"/>
        <v>4.0748000000000015</v>
      </c>
      <c r="O667" s="63">
        <f>'Data Heavy'!AU145*100</f>
        <v>17.44096</v>
      </c>
      <c r="P667" s="63">
        <f>'Data Heavy'!AV145*100</f>
        <v>2.0787400000000003</v>
      </c>
      <c r="Q667" s="63">
        <f>'Data Heavy'!AW145*100</f>
        <v>13.366629999999999</v>
      </c>
      <c r="R667" s="63">
        <f>'Data Heavy'!AX145*100</f>
        <v>21.5153</v>
      </c>
      <c r="S667" s="63">
        <f t="shared" si="127"/>
        <v>4.0743399999999994</v>
      </c>
      <c r="T667" s="63">
        <f t="shared" si="128"/>
        <v>4.0743300000000016</v>
      </c>
      <c r="V667" s="70">
        <f t="shared" si="133"/>
        <v>0</v>
      </c>
      <c r="W667" s="70">
        <f t="shared" si="134"/>
        <v>2.1999999999966491E-4</v>
      </c>
      <c r="X667" s="70">
        <f t="shared" si="135"/>
        <v>-4.6999999999997044E-4</v>
      </c>
      <c r="Y667" s="70">
        <f t="shared" si="136"/>
        <v>4.6999999999997044E-4</v>
      </c>
      <c r="Z667" s="70">
        <f t="shared" si="137"/>
        <v>4.6999999999997044E-4</v>
      </c>
      <c r="AA667" s="70">
        <f t="shared" si="138"/>
        <v>4.6999999999997044E-4</v>
      </c>
    </row>
    <row r="668" spans="1:27">
      <c r="A668" s="15" t="str">
        <f t="shared" si="130"/>
        <v>HeavyD_2011-2015_25-44_Persons_Neath Port Talbot</v>
      </c>
      <c r="B668" s="15" t="str">
        <f t="shared" si="129"/>
        <v>Neath Port Talbot_25-44_Persons</v>
      </c>
      <c r="C668" s="15" t="s">
        <v>10</v>
      </c>
      <c r="D668" s="15" t="s">
        <v>49</v>
      </c>
      <c r="E668" s="15" t="s">
        <v>117</v>
      </c>
      <c r="F668" s="15" t="s">
        <v>40</v>
      </c>
      <c r="G668" s="63">
        <f>IFERROR(VLOOKUP($B668,'Data Heavy'!$A$6:$I$61,G$1,FALSE),IFERROR(VLOOKUP($B668,'Data Heavy'!$O$6:$W$33,G$1,FALSE),IFERROR(VLOOKUP($B668,'Data Heavy'!$AB$6:$AJ$181,G$1,FALSE),IFERROR(VLOOKUP($B668,'Data Heavy'!$AP$6:$AX$93,G$1,FALSE),IFERROR(VLOOKUP($B668,'Data Heavy'!$BC$6:$BK$13,G$1,FALSE),VLOOKUP($B668,'Data Heavy'!$BP$6:$BX$9,G$1,FALSE))))))*100</f>
        <v>19.0564</v>
      </c>
      <c r="H668" s="63">
        <f>IFERROR(VLOOKUP($B668,'Data Heavy'!$A$6:$I$61,H$1,FALSE),IFERROR(VLOOKUP($B668,'Data Heavy'!$O$6:$W$33,H$1,FALSE),IFERROR(VLOOKUP($B668,'Data Heavy'!$AB$6:$AJ$181,H$1,FALSE),IFERROR(VLOOKUP($B668,'Data Heavy'!$AP$6:$AX$93,H$1,FALSE),IFERROR(VLOOKUP($B668,'Data Heavy'!$BC$6:$BK$13,H$1,FALSE),VLOOKUP($B668,'Data Heavy'!$BP$6:$BX$9,H$1,FALSE))))))*100</f>
        <v>1.43614</v>
      </c>
      <c r="I668" s="63">
        <f>IFERROR(VLOOKUP($B668,'Data Heavy'!$A$6:$I$61,I$1,FALSE),IFERROR(VLOOKUP($B668,'Data Heavy'!$O$6:$W$33,I$1,FALSE),IFERROR(VLOOKUP($B668,'Data Heavy'!$AB$6:$AJ$181,I$1,FALSE),IFERROR(VLOOKUP($B668,'Data Heavy'!$AP$6:$AX$93,I$1,FALSE),IFERROR(VLOOKUP($B668,'Data Heavy'!$BC$6:$BK$13,I$1,FALSE),VLOOKUP($B668,'Data Heavy'!$BP$6:$BX$9,I$1,FALSE))))))*100</f>
        <v>16.241540000000001</v>
      </c>
      <c r="J668" s="63">
        <f>IFERROR(VLOOKUP($B668,'Data Heavy'!$A$6:$I$61,J$1,FALSE),IFERROR(VLOOKUP($B668,'Data Heavy'!$O$6:$W$33,J$1,FALSE),IFERROR(VLOOKUP($B668,'Data Heavy'!$AB$6:$AJ$181,J$1,FALSE),IFERROR(VLOOKUP($B668,'Data Heavy'!$AP$6:$AX$93,J$1,FALSE),IFERROR(VLOOKUP($B668,'Data Heavy'!$BC$6:$BK$13,J$1,FALSE),VLOOKUP($B668,'Data Heavy'!$BP$6:$BX$9,J$1,FALSE))))))*100</f>
        <v>21.871259999999999</v>
      </c>
      <c r="K668" s="63">
        <f t="shared" si="131"/>
        <v>2.8148599999999995</v>
      </c>
      <c r="L668" s="63">
        <f t="shared" si="132"/>
        <v>2.8148599999999995</v>
      </c>
      <c r="O668" s="63">
        <f>'Data Heavy'!AU146*100</f>
        <v>19.0564</v>
      </c>
      <c r="P668" s="63">
        <f>'Data Heavy'!AV146*100</f>
        <v>1.4359900000000001</v>
      </c>
      <c r="Q668" s="63">
        <f>'Data Heavy'!AW146*100</f>
        <v>16.241869999999999</v>
      </c>
      <c r="R668" s="63">
        <f>'Data Heavy'!AX146*100</f>
        <v>21.870940000000001</v>
      </c>
      <c r="S668" s="63">
        <f t="shared" si="127"/>
        <v>2.8145400000000009</v>
      </c>
      <c r="T668" s="63">
        <f t="shared" si="128"/>
        <v>2.8145300000000013</v>
      </c>
      <c r="V668" s="70">
        <f t="shared" si="133"/>
        <v>0</v>
      </c>
      <c r="W668" s="70">
        <f t="shared" si="134"/>
        <v>1.4999999999987246E-4</v>
      </c>
      <c r="X668" s="70">
        <f t="shared" si="135"/>
        <v>-3.2999999999816509E-4</v>
      </c>
      <c r="Y668" s="70">
        <f t="shared" si="136"/>
        <v>3.1999999999854367E-4</v>
      </c>
      <c r="Z668" s="70">
        <f t="shared" si="137"/>
        <v>3.1999999999854367E-4</v>
      </c>
      <c r="AA668" s="70">
        <f t="shared" si="138"/>
        <v>3.2999999999816509E-4</v>
      </c>
    </row>
    <row r="669" spans="1:27">
      <c r="A669" s="15" t="str">
        <f t="shared" si="130"/>
        <v>HeavyD_2011-2015_45-64_Persons_Neath Port Talbot</v>
      </c>
      <c r="B669" s="15" t="str">
        <f t="shared" si="129"/>
        <v>Neath Port Talbot_45-64_Persons</v>
      </c>
      <c r="C669" s="15" t="s">
        <v>10</v>
      </c>
      <c r="D669" s="15" t="s">
        <v>50</v>
      </c>
      <c r="E669" s="15" t="s">
        <v>117</v>
      </c>
      <c r="F669" s="15" t="s">
        <v>40</v>
      </c>
      <c r="G669" s="63">
        <f>IFERROR(VLOOKUP($B669,'Data Heavy'!$A$6:$I$61,G$1,FALSE),IFERROR(VLOOKUP($B669,'Data Heavy'!$O$6:$W$33,G$1,FALSE),IFERROR(VLOOKUP($B669,'Data Heavy'!$AB$6:$AJ$181,G$1,FALSE),IFERROR(VLOOKUP($B669,'Data Heavy'!$AP$6:$AX$93,G$1,FALSE),IFERROR(VLOOKUP($B669,'Data Heavy'!$BC$6:$BK$13,G$1,FALSE),VLOOKUP($B669,'Data Heavy'!$BP$6:$BX$9,G$1,FALSE))))))*100</f>
        <v>14.628459999999999</v>
      </c>
      <c r="H669" s="63">
        <f>IFERROR(VLOOKUP($B669,'Data Heavy'!$A$6:$I$61,H$1,FALSE),IFERROR(VLOOKUP($B669,'Data Heavy'!$O$6:$W$33,H$1,FALSE),IFERROR(VLOOKUP($B669,'Data Heavy'!$AB$6:$AJ$181,H$1,FALSE),IFERROR(VLOOKUP($B669,'Data Heavy'!$AP$6:$AX$93,H$1,FALSE),IFERROR(VLOOKUP($B669,'Data Heavy'!$BC$6:$BK$13,H$1,FALSE),VLOOKUP($B669,'Data Heavy'!$BP$6:$BX$9,H$1,FALSE))))))*100</f>
        <v>1.16168</v>
      </c>
      <c r="I669" s="63">
        <f>IFERROR(VLOOKUP($B669,'Data Heavy'!$A$6:$I$61,I$1,FALSE),IFERROR(VLOOKUP($B669,'Data Heavy'!$O$6:$W$33,I$1,FALSE),IFERROR(VLOOKUP($B669,'Data Heavy'!$AB$6:$AJ$181,I$1,FALSE),IFERROR(VLOOKUP($B669,'Data Heavy'!$AP$6:$AX$93,I$1,FALSE),IFERROR(VLOOKUP($B669,'Data Heavy'!$BC$6:$BK$13,I$1,FALSE),VLOOKUP($B669,'Data Heavy'!$BP$6:$BX$9,I$1,FALSE))))))*100</f>
        <v>12.35155</v>
      </c>
      <c r="J669" s="63">
        <f>IFERROR(VLOOKUP($B669,'Data Heavy'!$A$6:$I$61,J$1,FALSE),IFERROR(VLOOKUP($B669,'Data Heavy'!$O$6:$W$33,J$1,FALSE),IFERROR(VLOOKUP($B669,'Data Heavy'!$AB$6:$AJ$181,J$1,FALSE),IFERROR(VLOOKUP($B669,'Data Heavy'!$AP$6:$AX$93,J$1,FALSE),IFERROR(VLOOKUP($B669,'Data Heavy'!$BC$6:$BK$13,J$1,FALSE),VLOOKUP($B669,'Data Heavy'!$BP$6:$BX$9,J$1,FALSE))))))*100</f>
        <v>16.905380000000001</v>
      </c>
      <c r="K669" s="63">
        <f t="shared" si="131"/>
        <v>2.2769200000000023</v>
      </c>
      <c r="L669" s="63">
        <f t="shared" si="132"/>
        <v>2.2769099999999991</v>
      </c>
      <c r="O669" s="63">
        <f>'Data Heavy'!AU147*100</f>
        <v>14.628459999999999</v>
      </c>
      <c r="P669" s="63">
        <f>'Data Heavy'!AV147*100</f>
        <v>1.1615599999999999</v>
      </c>
      <c r="Q669" s="63">
        <f>'Data Heavy'!AW147*100</f>
        <v>12.35181</v>
      </c>
      <c r="R669" s="63">
        <f>'Data Heavy'!AX147*100</f>
        <v>16.90512</v>
      </c>
      <c r="S669" s="63">
        <f t="shared" si="127"/>
        <v>2.2766600000000015</v>
      </c>
      <c r="T669" s="63">
        <f t="shared" si="128"/>
        <v>2.2766499999999983</v>
      </c>
      <c r="V669" s="70">
        <f t="shared" si="133"/>
        <v>0</v>
      </c>
      <c r="W669" s="70">
        <f t="shared" si="134"/>
        <v>1.2000000000012001E-4</v>
      </c>
      <c r="X669" s="70">
        <f t="shared" si="135"/>
        <v>-2.6000000000081513E-4</v>
      </c>
      <c r="Y669" s="70">
        <f t="shared" si="136"/>
        <v>2.6000000000081513E-4</v>
      </c>
      <c r="Z669" s="70">
        <f t="shared" si="137"/>
        <v>2.6000000000081513E-4</v>
      </c>
      <c r="AA669" s="70">
        <f t="shared" si="138"/>
        <v>2.6000000000081513E-4</v>
      </c>
    </row>
    <row r="670" spans="1:27">
      <c r="A670" s="15" t="str">
        <f t="shared" si="130"/>
        <v>HeavyD_2011-2015_65+_Persons_Neath Port Talbot</v>
      </c>
      <c r="B670" s="15" t="str">
        <f t="shared" si="129"/>
        <v>Neath Port Talbot_65+_Persons</v>
      </c>
      <c r="C670" s="15" t="s">
        <v>10</v>
      </c>
      <c r="D670" s="15" t="s">
        <v>43</v>
      </c>
      <c r="E670" s="15" t="s">
        <v>117</v>
      </c>
      <c r="F670" s="15" t="s">
        <v>40</v>
      </c>
      <c r="G670" s="63">
        <f>IFERROR(VLOOKUP($B670,'Data Heavy'!$A$6:$I$61,G$1,FALSE),IFERROR(VLOOKUP($B670,'Data Heavy'!$O$6:$W$33,G$1,FALSE),IFERROR(VLOOKUP($B670,'Data Heavy'!$AB$6:$AJ$181,G$1,FALSE),IFERROR(VLOOKUP($B670,'Data Heavy'!$AP$6:$AX$93,G$1,FALSE),IFERROR(VLOOKUP($B670,'Data Heavy'!$BC$6:$BK$13,G$1,FALSE),VLOOKUP($B670,'Data Heavy'!$BP$6:$BX$9,G$1,FALSE))))))*100</f>
        <v>4.3148999999999997</v>
      </c>
      <c r="H670" s="63">
        <f>IFERROR(VLOOKUP($B670,'Data Heavy'!$A$6:$I$61,H$1,FALSE),IFERROR(VLOOKUP($B670,'Data Heavy'!$O$6:$W$33,H$1,FALSE),IFERROR(VLOOKUP($B670,'Data Heavy'!$AB$6:$AJ$181,H$1,FALSE),IFERROR(VLOOKUP($B670,'Data Heavy'!$AP$6:$AX$93,H$1,FALSE),IFERROR(VLOOKUP($B670,'Data Heavy'!$BC$6:$BK$13,H$1,FALSE),VLOOKUP($B670,'Data Heavy'!$BP$6:$BX$9,H$1,FALSE))))))*100</f>
        <v>0.73609000000000002</v>
      </c>
      <c r="I670" s="63">
        <f>IFERROR(VLOOKUP($B670,'Data Heavy'!$A$6:$I$61,I$1,FALSE),IFERROR(VLOOKUP($B670,'Data Heavy'!$O$6:$W$33,I$1,FALSE),IFERROR(VLOOKUP($B670,'Data Heavy'!$AB$6:$AJ$181,I$1,FALSE),IFERROR(VLOOKUP($B670,'Data Heavy'!$AP$6:$AX$93,I$1,FALSE),IFERROR(VLOOKUP($B670,'Data Heavy'!$BC$6:$BK$13,I$1,FALSE),VLOOKUP($B670,'Data Heavy'!$BP$6:$BX$9,I$1,FALSE))))))*100</f>
        <v>2.8721399999999999</v>
      </c>
      <c r="J670" s="63">
        <f>IFERROR(VLOOKUP($B670,'Data Heavy'!$A$6:$I$61,J$1,FALSE),IFERROR(VLOOKUP($B670,'Data Heavy'!$O$6:$W$33,J$1,FALSE),IFERROR(VLOOKUP($B670,'Data Heavy'!$AB$6:$AJ$181,J$1,FALSE),IFERROR(VLOOKUP($B670,'Data Heavy'!$AP$6:$AX$93,J$1,FALSE),IFERROR(VLOOKUP($B670,'Data Heavy'!$BC$6:$BK$13,J$1,FALSE),VLOOKUP($B670,'Data Heavy'!$BP$6:$BX$9,J$1,FALSE))))))*100</f>
        <v>5.7576599999999996</v>
      </c>
      <c r="K670" s="63">
        <f t="shared" si="131"/>
        <v>1.4427599999999998</v>
      </c>
      <c r="L670" s="63">
        <f t="shared" si="132"/>
        <v>1.4427599999999998</v>
      </c>
      <c r="O670" s="63">
        <f>'Data Heavy'!AU148*100</f>
        <v>4.3148999999999997</v>
      </c>
      <c r="P670" s="63">
        <f>'Data Heavy'!AV148*100</f>
        <v>0.73602000000000001</v>
      </c>
      <c r="Q670" s="63">
        <f>'Data Heavy'!AW148*100</f>
        <v>2.8723100000000001</v>
      </c>
      <c r="R670" s="63">
        <f>'Data Heavy'!AX148*100</f>
        <v>5.7574899999999998</v>
      </c>
      <c r="S670" s="63">
        <f t="shared" si="127"/>
        <v>1.44259</v>
      </c>
      <c r="T670" s="63">
        <f t="shared" si="128"/>
        <v>1.4425899999999996</v>
      </c>
      <c r="V670" s="70">
        <f t="shared" si="133"/>
        <v>0</v>
      </c>
      <c r="W670" s="70">
        <f t="shared" si="134"/>
        <v>7.0000000000014495E-5</v>
      </c>
      <c r="X670" s="70">
        <f t="shared" si="135"/>
        <v>-1.7000000000022553E-4</v>
      </c>
      <c r="Y670" s="70">
        <f t="shared" si="136"/>
        <v>1.6999999999978144E-4</v>
      </c>
      <c r="Z670" s="70">
        <f t="shared" si="137"/>
        <v>1.6999999999978144E-4</v>
      </c>
      <c r="AA670" s="70">
        <f t="shared" si="138"/>
        <v>1.7000000000022553E-4</v>
      </c>
    </row>
    <row r="671" spans="1:27">
      <c r="A671" s="15" t="str">
        <f t="shared" si="130"/>
        <v>HeavyD_2011-2015_16-24_Persons_Bridgend</v>
      </c>
      <c r="B671" s="15" t="str">
        <f t="shared" si="129"/>
        <v>Bridgend_16-24_Persons</v>
      </c>
      <c r="C671" s="15" t="s">
        <v>11</v>
      </c>
      <c r="D671" s="15" t="s">
        <v>48</v>
      </c>
      <c r="E671" s="15" t="s">
        <v>117</v>
      </c>
      <c r="F671" s="15" t="s">
        <v>40</v>
      </c>
      <c r="G671" s="63">
        <f>IFERROR(VLOOKUP($B671,'Data Heavy'!$A$6:$I$61,G$1,FALSE),IFERROR(VLOOKUP($B671,'Data Heavy'!$O$6:$W$33,G$1,FALSE),IFERROR(VLOOKUP($B671,'Data Heavy'!$AB$6:$AJ$181,G$1,FALSE),IFERROR(VLOOKUP($B671,'Data Heavy'!$AP$6:$AX$93,G$1,FALSE),IFERROR(VLOOKUP($B671,'Data Heavy'!$BC$6:$BK$13,G$1,FALSE),VLOOKUP($B671,'Data Heavy'!$BP$6:$BX$9,G$1,FALSE))))))*100</f>
        <v>21.634880000000003</v>
      </c>
      <c r="H671" s="63">
        <f>IFERROR(VLOOKUP($B671,'Data Heavy'!$A$6:$I$61,H$1,FALSE),IFERROR(VLOOKUP($B671,'Data Heavy'!$O$6:$W$33,H$1,FALSE),IFERROR(VLOOKUP($B671,'Data Heavy'!$AB$6:$AJ$181,H$1,FALSE),IFERROR(VLOOKUP($B671,'Data Heavy'!$AP$6:$AX$93,H$1,FALSE),IFERROR(VLOOKUP($B671,'Data Heavy'!$BC$6:$BK$13,H$1,FALSE),VLOOKUP($B671,'Data Heavy'!$BP$6:$BX$9,H$1,FALSE))))))*100</f>
        <v>2.2841400000000003</v>
      </c>
      <c r="I671" s="63">
        <f>IFERROR(VLOOKUP($B671,'Data Heavy'!$A$6:$I$61,I$1,FALSE),IFERROR(VLOOKUP($B671,'Data Heavy'!$O$6:$W$33,I$1,FALSE),IFERROR(VLOOKUP($B671,'Data Heavy'!$AB$6:$AJ$181,I$1,FALSE),IFERROR(VLOOKUP($B671,'Data Heavy'!$AP$6:$AX$93,I$1,FALSE),IFERROR(VLOOKUP($B671,'Data Heavy'!$BC$6:$BK$13,I$1,FALSE),VLOOKUP($B671,'Data Heavy'!$BP$6:$BX$9,I$1,FALSE))))))*100</f>
        <v>17.157919999999997</v>
      </c>
      <c r="J671" s="63">
        <f>IFERROR(VLOOKUP($B671,'Data Heavy'!$A$6:$I$61,J$1,FALSE),IFERROR(VLOOKUP($B671,'Data Heavy'!$O$6:$W$33,J$1,FALSE),IFERROR(VLOOKUP($B671,'Data Heavy'!$AB$6:$AJ$181,J$1,FALSE),IFERROR(VLOOKUP($B671,'Data Heavy'!$AP$6:$AX$93,J$1,FALSE),IFERROR(VLOOKUP($B671,'Data Heavy'!$BC$6:$BK$13,J$1,FALSE),VLOOKUP($B671,'Data Heavy'!$BP$6:$BX$9,J$1,FALSE))))))*100</f>
        <v>26.111830000000001</v>
      </c>
      <c r="K671" s="63">
        <f t="shared" si="131"/>
        <v>4.4769499999999987</v>
      </c>
      <c r="L671" s="63">
        <f t="shared" si="132"/>
        <v>4.4769600000000054</v>
      </c>
      <c r="O671" s="63">
        <f>'Data Heavy'!AU149*100</f>
        <v>21.634880000000003</v>
      </c>
      <c r="P671" s="63">
        <f>'Data Heavy'!AV149*100</f>
        <v>2.2839</v>
      </c>
      <c r="Q671" s="63">
        <f>'Data Heavy'!AW149*100</f>
        <v>17.158439999999999</v>
      </c>
      <c r="R671" s="63">
        <f>'Data Heavy'!AX149*100</f>
        <v>26.11131</v>
      </c>
      <c r="S671" s="63">
        <f t="shared" si="127"/>
        <v>4.476429999999997</v>
      </c>
      <c r="T671" s="63">
        <f t="shared" si="128"/>
        <v>4.4764400000000037</v>
      </c>
      <c r="V671" s="70">
        <f t="shared" si="133"/>
        <v>0</v>
      </c>
      <c r="W671" s="70">
        <f t="shared" si="134"/>
        <v>2.4000000000024002E-4</v>
      </c>
      <c r="X671" s="70">
        <f t="shared" si="135"/>
        <v>-5.2000000000163027E-4</v>
      </c>
      <c r="Y671" s="70">
        <f t="shared" si="136"/>
        <v>5.2000000000163027E-4</v>
      </c>
      <c r="Z671" s="70">
        <f t="shared" si="137"/>
        <v>5.2000000000163027E-4</v>
      </c>
      <c r="AA671" s="70">
        <f t="shared" si="138"/>
        <v>5.2000000000163027E-4</v>
      </c>
    </row>
    <row r="672" spans="1:27">
      <c r="A672" s="15" t="str">
        <f t="shared" si="130"/>
        <v>HeavyD_2011-2015_25-44_Persons_Bridgend</v>
      </c>
      <c r="B672" s="15" t="str">
        <f t="shared" si="129"/>
        <v>Bridgend_25-44_Persons</v>
      </c>
      <c r="C672" s="15" t="s">
        <v>11</v>
      </c>
      <c r="D672" s="15" t="s">
        <v>49</v>
      </c>
      <c r="E672" s="15" t="s">
        <v>117</v>
      </c>
      <c r="F672" s="15" t="s">
        <v>40</v>
      </c>
      <c r="G672" s="63">
        <f>IFERROR(VLOOKUP($B672,'Data Heavy'!$A$6:$I$61,G$1,FALSE),IFERROR(VLOOKUP($B672,'Data Heavy'!$O$6:$W$33,G$1,FALSE),IFERROR(VLOOKUP($B672,'Data Heavy'!$AB$6:$AJ$181,G$1,FALSE),IFERROR(VLOOKUP($B672,'Data Heavy'!$AP$6:$AX$93,G$1,FALSE),IFERROR(VLOOKUP($B672,'Data Heavy'!$BC$6:$BK$13,G$1,FALSE),VLOOKUP($B672,'Data Heavy'!$BP$6:$BX$9,G$1,FALSE))))))*100</f>
        <v>20.48817</v>
      </c>
      <c r="H672" s="63">
        <f>IFERROR(VLOOKUP($B672,'Data Heavy'!$A$6:$I$61,H$1,FALSE),IFERROR(VLOOKUP($B672,'Data Heavy'!$O$6:$W$33,H$1,FALSE),IFERROR(VLOOKUP($B672,'Data Heavy'!$AB$6:$AJ$181,H$1,FALSE),IFERROR(VLOOKUP($B672,'Data Heavy'!$AP$6:$AX$93,H$1,FALSE),IFERROR(VLOOKUP($B672,'Data Heavy'!$BC$6:$BK$13,H$1,FALSE),VLOOKUP($B672,'Data Heavy'!$BP$6:$BX$9,H$1,FALSE))))))*100</f>
        <v>1.5235300000000001</v>
      </c>
      <c r="I672" s="63">
        <f>IFERROR(VLOOKUP($B672,'Data Heavy'!$A$6:$I$61,I$1,FALSE),IFERROR(VLOOKUP($B672,'Data Heavy'!$O$6:$W$33,I$1,FALSE),IFERROR(VLOOKUP($B672,'Data Heavy'!$AB$6:$AJ$181,I$1,FALSE),IFERROR(VLOOKUP($B672,'Data Heavy'!$AP$6:$AX$93,I$1,FALSE),IFERROR(VLOOKUP($B672,'Data Heavy'!$BC$6:$BK$13,I$1,FALSE),VLOOKUP($B672,'Data Heavy'!$BP$6:$BX$9,I$1,FALSE))))))*100</f>
        <v>17.502019999999998</v>
      </c>
      <c r="J672" s="63">
        <f>IFERROR(VLOOKUP($B672,'Data Heavy'!$A$6:$I$61,J$1,FALSE),IFERROR(VLOOKUP($B672,'Data Heavy'!$O$6:$W$33,J$1,FALSE),IFERROR(VLOOKUP($B672,'Data Heavy'!$AB$6:$AJ$181,J$1,FALSE),IFERROR(VLOOKUP($B672,'Data Heavy'!$AP$6:$AX$93,J$1,FALSE),IFERROR(VLOOKUP($B672,'Data Heavy'!$BC$6:$BK$13,J$1,FALSE),VLOOKUP($B672,'Data Heavy'!$BP$6:$BX$9,J$1,FALSE))))))*100</f>
        <v>23.474310000000003</v>
      </c>
      <c r="K672" s="63">
        <f t="shared" si="131"/>
        <v>2.9861400000000025</v>
      </c>
      <c r="L672" s="63">
        <f t="shared" si="132"/>
        <v>2.9861500000000021</v>
      </c>
      <c r="O672" s="63">
        <f>'Data Heavy'!AU150*100</f>
        <v>20.48817</v>
      </c>
      <c r="P672" s="63">
        <f>'Data Heavy'!AV150*100</f>
        <v>1.5233699999999999</v>
      </c>
      <c r="Q672" s="63">
        <f>'Data Heavy'!AW150*100</f>
        <v>17.502359999999999</v>
      </c>
      <c r="R672" s="63">
        <f>'Data Heavy'!AX150*100</f>
        <v>23.473970000000001</v>
      </c>
      <c r="S672" s="63">
        <f t="shared" si="127"/>
        <v>2.9858000000000011</v>
      </c>
      <c r="T672" s="63">
        <f t="shared" si="128"/>
        <v>2.9858100000000007</v>
      </c>
      <c r="V672" s="70">
        <f t="shared" si="133"/>
        <v>0</v>
      </c>
      <c r="W672" s="70">
        <f t="shared" si="134"/>
        <v>1.6000000000016001E-4</v>
      </c>
      <c r="X672" s="70">
        <f t="shared" si="135"/>
        <v>-3.4000000000133923E-4</v>
      </c>
      <c r="Y672" s="70">
        <f t="shared" si="136"/>
        <v>3.4000000000133923E-4</v>
      </c>
      <c r="Z672" s="70">
        <f t="shared" si="137"/>
        <v>3.4000000000133923E-4</v>
      </c>
      <c r="AA672" s="70">
        <f t="shared" si="138"/>
        <v>3.4000000000133923E-4</v>
      </c>
    </row>
    <row r="673" spans="1:27">
      <c r="A673" s="15" t="str">
        <f t="shared" si="130"/>
        <v>HeavyD_2011-2015_45-64_Persons_Bridgend</v>
      </c>
      <c r="B673" s="15" t="str">
        <f t="shared" si="129"/>
        <v>Bridgend_45-64_Persons</v>
      </c>
      <c r="C673" s="15" t="s">
        <v>11</v>
      </c>
      <c r="D673" s="15" t="s">
        <v>50</v>
      </c>
      <c r="E673" s="15" t="s">
        <v>117</v>
      </c>
      <c r="F673" s="15" t="s">
        <v>40</v>
      </c>
      <c r="G673" s="63">
        <f>IFERROR(VLOOKUP($B673,'Data Heavy'!$A$6:$I$61,G$1,FALSE),IFERROR(VLOOKUP($B673,'Data Heavy'!$O$6:$W$33,G$1,FALSE),IFERROR(VLOOKUP($B673,'Data Heavy'!$AB$6:$AJ$181,G$1,FALSE),IFERROR(VLOOKUP($B673,'Data Heavy'!$AP$6:$AX$93,G$1,FALSE),IFERROR(VLOOKUP($B673,'Data Heavy'!$BC$6:$BK$13,G$1,FALSE),VLOOKUP($B673,'Data Heavy'!$BP$6:$BX$9,G$1,FALSE))))))*100</f>
        <v>18.829640000000001</v>
      </c>
      <c r="H673" s="63">
        <f>IFERROR(VLOOKUP($B673,'Data Heavy'!$A$6:$I$61,H$1,FALSE),IFERROR(VLOOKUP($B673,'Data Heavy'!$O$6:$W$33,H$1,FALSE),IFERROR(VLOOKUP($B673,'Data Heavy'!$AB$6:$AJ$181,H$1,FALSE),IFERROR(VLOOKUP($B673,'Data Heavy'!$AP$6:$AX$93,H$1,FALSE),IFERROR(VLOOKUP($B673,'Data Heavy'!$BC$6:$BK$13,H$1,FALSE),VLOOKUP($B673,'Data Heavy'!$BP$6:$BX$9,H$1,FALSE))))))*100</f>
        <v>1.34571</v>
      </c>
      <c r="I673" s="63">
        <f>IFERROR(VLOOKUP($B673,'Data Heavy'!$A$6:$I$61,I$1,FALSE),IFERROR(VLOOKUP($B673,'Data Heavy'!$O$6:$W$33,I$1,FALSE),IFERROR(VLOOKUP($B673,'Data Heavy'!$AB$6:$AJ$181,I$1,FALSE),IFERROR(VLOOKUP($B673,'Data Heavy'!$AP$6:$AX$93,I$1,FALSE),IFERROR(VLOOKUP($B673,'Data Heavy'!$BC$6:$BK$13,I$1,FALSE),VLOOKUP($B673,'Data Heavy'!$BP$6:$BX$9,I$1,FALSE))))))*100</f>
        <v>16.192019999999999</v>
      </c>
      <c r="J673" s="63">
        <f>IFERROR(VLOOKUP($B673,'Data Heavy'!$A$6:$I$61,J$1,FALSE),IFERROR(VLOOKUP($B673,'Data Heavy'!$O$6:$W$33,J$1,FALSE),IFERROR(VLOOKUP($B673,'Data Heavy'!$AB$6:$AJ$181,J$1,FALSE),IFERROR(VLOOKUP($B673,'Data Heavy'!$AP$6:$AX$93,J$1,FALSE),IFERROR(VLOOKUP($B673,'Data Heavy'!$BC$6:$BK$13,J$1,FALSE),VLOOKUP($B673,'Data Heavy'!$BP$6:$BX$9,J$1,FALSE))))))*100</f>
        <v>21.46726</v>
      </c>
      <c r="K673" s="63">
        <f t="shared" si="131"/>
        <v>2.6376199999999983</v>
      </c>
      <c r="L673" s="63">
        <f t="shared" si="132"/>
        <v>2.6376200000000019</v>
      </c>
      <c r="O673" s="63">
        <f>'Data Heavy'!AU151*100</f>
        <v>18.829640000000001</v>
      </c>
      <c r="P673" s="63">
        <f>'Data Heavy'!AV151*100</f>
        <v>1.3455699999999999</v>
      </c>
      <c r="Q673" s="63">
        <f>'Data Heavy'!AW151*100</f>
        <v>16.192329999999998</v>
      </c>
      <c r="R673" s="63">
        <f>'Data Heavy'!AX151*100</f>
        <v>21.466950000000001</v>
      </c>
      <c r="S673" s="63">
        <f t="shared" si="127"/>
        <v>2.6373099999999994</v>
      </c>
      <c r="T673" s="63">
        <f t="shared" si="128"/>
        <v>2.6373100000000029</v>
      </c>
      <c r="V673" s="70">
        <f t="shared" si="133"/>
        <v>0</v>
      </c>
      <c r="W673" s="70">
        <f t="shared" si="134"/>
        <v>1.4000000000002899E-4</v>
      </c>
      <c r="X673" s="70">
        <f t="shared" si="135"/>
        <v>-3.0999999999892225E-4</v>
      </c>
      <c r="Y673" s="70">
        <f t="shared" si="136"/>
        <v>3.0999999999892225E-4</v>
      </c>
      <c r="Z673" s="70">
        <f t="shared" si="137"/>
        <v>3.0999999999892225E-4</v>
      </c>
      <c r="AA673" s="70">
        <f t="shared" si="138"/>
        <v>3.0999999999892225E-4</v>
      </c>
    </row>
    <row r="674" spans="1:27">
      <c r="A674" s="15" t="str">
        <f t="shared" si="130"/>
        <v>HeavyD_2011-2015_65+_Persons_Bridgend</v>
      </c>
      <c r="B674" s="15" t="str">
        <f t="shared" si="129"/>
        <v>Bridgend_65+_Persons</v>
      </c>
      <c r="C674" s="15" t="s">
        <v>11</v>
      </c>
      <c r="D674" s="15" t="s">
        <v>43</v>
      </c>
      <c r="E674" s="15" t="s">
        <v>117</v>
      </c>
      <c r="F674" s="15" t="s">
        <v>40</v>
      </c>
      <c r="G674" s="63">
        <f>IFERROR(VLOOKUP($B674,'Data Heavy'!$A$6:$I$61,G$1,FALSE),IFERROR(VLOOKUP($B674,'Data Heavy'!$O$6:$W$33,G$1,FALSE),IFERROR(VLOOKUP($B674,'Data Heavy'!$AB$6:$AJ$181,G$1,FALSE),IFERROR(VLOOKUP($B674,'Data Heavy'!$AP$6:$AX$93,G$1,FALSE),IFERROR(VLOOKUP($B674,'Data Heavy'!$BC$6:$BK$13,G$1,FALSE),VLOOKUP($B674,'Data Heavy'!$BP$6:$BX$9,G$1,FALSE))))))*100</f>
        <v>5.4149700000000003</v>
      </c>
      <c r="H674" s="63">
        <f>IFERROR(VLOOKUP($B674,'Data Heavy'!$A$6:$I$61,H$1,FALSE),IFERROR(VLOOKUP($B674,'Data Heavy'!$O$6:$W$33,H$1,FALSE),IFERROR(VLOOKUP($B674,'Data Heavy'!$AB$6:$AJ$181,H$1,FALSE),IFERROR(VLOOKUP($B674,'Data Heavy'!$AP$6:$AX$93,H$1,FALSE),IFERROR(VLOOKUP($B674,'Data Heavy'!$BC$6:$BK$13,H$1,FALSE),VLOOKUP($B674,'Data Heavy'!$BP$6:$BX$9,H$1,FALSE))))))*100</f>
        <v>0.83921000000000001</v>
      </c>
      <c r="I674" s="63">
        <f>IFERROR(VLOOKUP($B674,'Data Heavy'!$A$6:$I$61,I$1,FALSE),IFERROR(VLOOKUP($B674,'Data Heavy'!$O$6:$W$33,I$1,FALSE),IFERROR(VLOOKUP($B674,'Data Heavy'!$AB$6:$AJ$181,I$1,FALSE),IFERROR(VLOOKUP($B674,'Data Heavy'!$AP$6:$AX$93,I$1,FALSE),IFERROR(VLOOKUP($B674,'Data Heavy'!$BC$6:$BK$13,I$1,FALSE),VLOOKUP($B674,'Data Heavy'!$BP$6:$BX$9,I$1,FALSE))))))*100</f>
        <v>3.7700999999999998</v>
      </c>
      <c r="J674" s="63">
        <f>IFERROR(VLOOKUP($B674,'Data Heavy'!$A$6:$I$61,J$1,FALSE),IFERROR(VLOOKUP($B674,'Data Heavy'!$O$6:$W$33,J$1,FALSE),IFERROR(VLOOKUP($B674,'Data Heavy'!$AB$6:$AJ$181,J$1,FALSE),IFERROR(VLOOKUP($B674,'Data Heavy'!$AP$6:$AX$93,J$1,FALSE),IFERROR(VLOOKUP($B674,'Data Heavy'!$BC$6:$BK$13,J$1,FALSE),VLOOKUP($B674,'Data Heavy'!$BP$6:$BX$9,J$1,FALSE))))))*100</f>
        <v>7.0598400000000003</v>
      </c>
      <c r="K674" s="63">
        <f t="shared" si="131"/>
        <v>1.6448700000000001</v>
      </c>
      <c r="L674" s="63">
        <f t="shared" si="132"/>
        <v>1.6448700000000005</v>
      </c>
      <c r="O674" s="63">
        <f>'Data Heavy'!AU152*100</f>
        <v>5.4149700000000003</v>
      </c>
      <c r="P674" s="63">
        <f>'Data Heavy'!AV152*100</f>
        <v>0.83911999999999998</v>
      </c>
      <c r="Q674" s="63">
        <f>'Data Heavy'!AW152*100</f>
        <v>3.7702899999999997</v>
      </c>
      <c r="R674" s="63">
        <f>'Data Heavy'!AX152*100</f>
        <v>7.0596500000000004</v>
      </c>
      <c r="S674" s="63">
        <f t="shared" si="127"/>
        <v>1.6446800000000001</v>
      </c>
      <c r="T674" s="63">
        <f t="shared" si="128"/>
        <v>1.6446800000000006</v>
      </c>
      <c r="V674" s="70">
        <f t="shared" si="133"/>
        <v>0</v>
      </c>
      <c r="W674" s="70">
        <f t="shared" si="134"/>
        <v>9.0000000000034497E-5</v>
      </c>
      <c r="X674" s="70">
        <f t="shared" si="135"/>
        <v>-1.8999999999991246E-4</v>
      </c>
      <c r="Y674" s="70">
        <f t="shared" si="136"/>
        <v>1.8999999999991246E-4</v>
      </c>
      <c r="Z674" s="70">
        <f t="shared" si="137"/>
        <v>1.8999999999991246E-4</v>
      </c>
      <c r="AA674" s="70">
        <f t="shared" si="138"/>
        <v>1.8999999999991246E-4</v>
      </c>
    </row>
    <row r="675" spans="1:27">
      <c r="A675" s="15" t="str">
        <f t="shared" si="130"/>
        <v>HeavyD_2011-2015_16-24_Persons_Vale of Glamorgan</v>
      </c>
      <c r="B675" s="15" t="str">
        <f t="shared" si="129"/>
        <v>Vale of Glamorgan_16-24_Persons</v>
      </c>
      <c r="C675" s="15" t="s">
        <v>147</v>
      </c>
      <c r="D675" s="15" t="s">
        <v>48</v>
      </c>
      <c r="E675" s="15" t="s">
        <v>117</v>
      </c>
      <c r="F675" s="15" t="s">
        <v>40</v>
      </c>
      <c r="G675" s="63">
        <f>IFERROR(VLOOKUP($B675,'Data Heavy'!$A$6:$I$61,G$1,FALSE),IFERROR(VLOOKUP($B675,'Data Heavy'!$O$6:$W$33,G$1,FALSE),IFERROR(VLOOKUP($B675,'Data Heavy'!$AB$6:$AJ$181,G$1,FALSE),IFERROR(VLOOKUP($B675,'Data Heavy'!$AP$6:$AX$93,G$1,FALSE),IFERROR(VLOOKUP($B675,'Data Heavy'!$BC$6:$BK$13,G$1,FALSE),VLOOKUP($B675,'Data Heavy'!$BP$6:$BX$9,G$1,FALSE))))))*100</f>
        <v>18.653980000000001</v>
      </c>
      <c r="H675" s="63">
        <f>IFERROR(VLOOKUP($B675,'Data Heavy'!$A$6:$I$61,H$1,FALSE),IFERROR(VLOOKUP($B675,'Data Heavy'!$O$6:$W$33,H$1,FALSE),IFERROR(VLOOKUP($B675,'Data Heavy'!$AB$6:$AJ$181,H$1,FALSE),IFERROR(VLOOKUP($B675,'Data Heavy'!$AP$6:$AX$93,H$1,FALSE),IFERROR(VLOOKUP($B675,'Data Heavy'!$BC$6:$BK$13,H$1,FALSE),VLOOKUP($B675,'Data Heavy'!$BP$6:$BX$9,H$1,FALSE))))))*100</f>
        <v>2.4351600000000002</v>
      </c>
      <c r="I675" s="63">
        <f>IFERROR(VLOOKUP($B675,'Data Heavy'!$A$6:$I$61,I$1,FALSE),IFERROR(VLOOKUP($B675,'Data Heavy'!$O$6:$W$33,I$1,FALSE),IFERROR(VLOOKUP($B675,'Data Heavy'!$AB$6:$AJ$181,I$1,FALSE),IFERROR(VLOOKUP($B675,'Data Heavy'!$AP$6:$AX$93,I$1,FALSE),IFERROR(VLOOKUP($B675,'Data Heavy'!$BC$6:$BK$13,I$1,FALSE),VLOOKUP($B675,'Data Heavy'!$BP$6:$BX$9,I$1,FALSE))))))*100</f>
        <v>13.88101</v>
      </c>
      <c r="J675" s="63">
        <f>IFERROR(VLOOKUP($B675,'Data Heavy'!$A$6:$I$61,J$1,FALSE),IFERROR(VLOOKUP($B675,'Data Heavy'!$O$6:$W$33,J$1,FALSE),IFERROR(VLOOKUP($B675,'Data Heavy'!$AB$6:$AJ$181,J$1,FALSE),IFERROR(VLOOKUP($B675,'Data Heavy'!$AP$6:$AX$93,J$1,FALSE),IFERROR(VLOOKUP($B675,'Data Heavy'!$BC$6:$BK$13,J$1,FALSE),VLOOKUP($B675,'Data Heavy'!$BP$6:$BX$9,J$1,FALSE))))))*100</f>
        <v>23.426949999999998</v>
      </c>
      <c r="K675" s="63">
        <f t="shared" si="131"/>
        <v>4.7729699999999973</v>
      </c>
      <c r="L675" s="63">
        <f t="shared" si="132"/>
        <v>4.7729700000000008</v>
      </c>
      <c r="O675" s="63">
        <f>'Data Heavy'!AU153*100</f>
        <v>18.653980000000001</v>
      </c>
      <c r="P675" s="63">
        <f>'Data Heavy'!AV153*100</f>
        <v>2.4348999999999998</v>
      </c>
      <c r="Q675" s="63">
        <f>'Data Heavy'!AW153*100</f>
        <v>13.88158</v>
      </c>
      <c r="R675" s="63">
        <f>'Data Heavy'!AX153*100</f>
        <v>23.426379999999998</v>
      </c>
      <c r="S675" s="63">
        <f t="shared" si="127"/>
        <v>4.7723999999999975</v>
      </c>
      <c r="T675" s="63">
        <f t="shared" si="128"/>
        <v>4.7724000000000011</v>
      </c>
      <c r="V675" s="70">
        <f t="shared" si="133"/>
        <v>0</v>
      </c>
      <c r="W675" s="70">
        <f t="shared" si="134"/>
        <v>2.6000000000037105E-4</v>
      </c>
      <c r="X675" s="70">
        <f t="shared" si="135"/>
        <v>-5.6999999999973738E-4</v>
      </c>
      <c r="Y675" s="70">
        <f t="shared" si="136"/>
        <v>5.6999999999973738E-4</v>
      </c>
      <c r="Z675" s="70">
        <f t="shared" si="137"/>
        <v>5.6999999999973738E-4</v>
      </c>
      <c r="AA675" s="70">
        <f t="shared" si="138"/>
        <v>5.6999999999973738E-4</v>
      </c>
    </row>
    <row r="676" spans="1:27">
      <c r="A676" s="15" t="str">
        <f t="shared" si="130"/>
        <v>HeavyD_2011-2015_25-44_Persons_Vale of Glamorgan</v>
      </c>
      <c r="B676" s="15" t="str">
        <f t="shared" si="129"/>
        <v>Vale of Glamorgan_25-44_Persons</v>
      </c>
      <c r="C676" s="15" t="s">
        <v>147</v>
      </c>
      <c r="D676" s="15" t="s">
        <v>49</v>
      </c>
      <c r="E676" s="15" t="s">
        <v>117</v>
      </c>
      <c r="F676" s="15" t="s">
        <v>40</v>
      </c>
      <c r="G676" s="63">
        <f>IFERROR(VLOOKUP($B676,'Data Heavy'!$A$6:$I$61,G$1,FALSE),IFERROR(VLOOKUP($B676,'Data Heavy'!$O$6:$W$33,G$1,FALSE),IFERROR(VLOOKUP($B676,'Data Heavy'!$AB$6:$AJ$181,G$1,FALSE),IFERROR(VLOOKUP($B676,'Data Heavy'!$AP$6:$AX$93,G$1,FALSE),IFERROR(VLOOKUP($B676,'Data Heavy'!$BC$6:$BK$13,G$1,FALSE),VLOOKUP($B676,'Data Heavy'!$BP$6:$BX$9,G$1,FALSE))))))*100</f>
        <v>19.776250000000001</v>
      </c>
      <c r="H676" s="63">
        <f>IFERROR(VLOOKUP($B676,'Data Heavy'!$A$6:$I$61,H$1,FALSE),IFERROR(VLOOKUP($B676,'Data Heavy'!$O$6:$W$33,H$1,FALSE),IFERROR(VLOOKUP($B676,'Data Heavy'!$AB$6:$AJ$181,H$1,FALSE),IFERROR(VLOOKUP($B676,'Data Heavy'!$AP$6:$AX$93,H$1,FALSE),IFERROR(VLOOKUP($B676,'Data Heavy'!$BC$6:$BK$13,H$1,FALSE),VLOOKUP($B676,'Data Heavy'!$BP$6:$BX$9,H$1,FALSE))))))*100</f>
        <v>1.6022100000000001</v>
      </c>
      <c r="I676" s="63">
        <f>IFERROR(VLOOKUP($B676,'Data Heavy'!$A$6:$I$61,I$1,FALSE),IFERROR(VLOOKUP($B676,'Data Heavy'!$O$6:$W$33,I$1,FALSE),IFERROR(VLOOKUP($B676,'Data Heavy'!$AB$6:$AJ$181,I$1,FALSE),IFERROR(VLOOKUP($B676,'Data Heavy'!$AP$6:$AX$93,I$1,FALSE),IFERROR(VLOOKUP($B676,'Data Heavy'!$BC$6:$BK$13,I$1,FALSE),VLOOKUP($B676,'Data Heavy'!$BP$6:$BX$9,I$1,FALSE))))))*100</f>
        <v>16.63589</v>
      </c>
      <c r="J676" s="63">
        <f>IFERROR(VLOOKUP($B676,'Data Heavy'!$A$6:$I$61,J$1,FALSE),IFERROR(VLOOKUP($B676,'Data Heavy'!$O$6:$W$33,J$1,FALSE),IFERROR(VLOOKUP($B676,'Data Heavy'!$AB$6:$AJ$181,J$1,FALSE),IFERROR(VLOOKUP($B676,'Data Heavy'!$AP$6:$AX$93,J$1,FALSE),IFERROR(VLOOKUP($B676,'Data Heavy'!$BC$6:$BK$13,J$1,FALSE),VLOOKUP($B676,'Data Heavy'!$BP$6:$BX$9,J$1,FALSE))))))*100</f>
        <v>22.916619999999998</v>
      </c>
      <c r="K676" s="63">
        <f t="shared" si="131"/>
        <v>3.1403699999999972</v>
      </c>
      <c r="L676" s="63">
        <f t="shared" si="132"/>
        <v>3.1403600000000012</v>
      </c>
      <c r="O676" s="63">
        <f>'Data Heavy'!AU154*100</f>
        <v>19.776250000000001</v>
      </c>
      <c r="P676" s="63">
        <f>'Data Heavy'!AV154*100</f>
        <v>1.6020400000000001</v>
      </c>
      <c r="Q676" s="63">
        <f>'Data Heavy'!AW154*100</f>
        <v>16.63626</v>
      </c>
      <c r="R676" s="63">
        <f>'Data Heavy'!AX154*100</f>
        <v>22.916239999999998</v>
      </c>
      <c r="S676" s="63">
        <f t="shared" si="127"/>
        <v>3.1399899999999974</v>
      </c>
      <c r="T676" s="63">
        <f t="shared" si="128"/>
        <v>3.1399900000000009</v>
      </c>
      <c r="V676" s="70">
        <f t="shared" si="133"/>
        <v>0</v>
      </c>
      <c r="W676" s="70">
        <f t="shared" si="134"/>
        <v>1.7000000000000348E-4</v>
      </c>
      <c r="X676" s="70">
        <f t="shared" si="135"/>
        <v>-3.700000000002035E-4</v>
      </c>
      <c r="Y676" s="70">
        <f t="shared" si="136"/>
        <v>3.7999999999982492E-4</v>
      </c>
      <c r="Z676" s="70">
        <f t="shared" si="137"/>
        <v>3.7999999999982492E-4</v>
      </c>
      <c r="AA676" s="70">
        <f t="shared" si="138"/>
        <v>3.700000000002035E-4</v>
      </c>
    </row>
    <row r="677" spans="1:27">
      <c r="A677" s="15" t="str">
        <f t="shared" si="130"/>
        <v>HeavyD_2011-2015_45-64_Persons_Vale of Glamorgan</v>
      </c>
      <c r="B677" s="15" t="str">
        <f t="shared" si="129"/>
        <v>Vale of Glamorgan_45-64_Persons</v>
      </c>
      <c r="C677" s="15" t="s">
        <v>147</v>
      </c>
      <c r="D677" s="15" t="s">
        <v>50</v>
      </c>
      <c r="E677" s="15" t="s">
        <v>117</v>
      </c>
      <c r="F677" s="15" t="s">
        <v>40</v>
      </c>
      <c r="G677" s="63">
        <f>IFERROR(VLOOKUP($B677,'Data Heavy'!$A$6:$I$61,G$1,FALSE),IFERROR(VLOOKUP($B677,'Data Heavy'!$O$6:$W$33,G$1,FALSE),IFERROR(VLOOKUP($B677,'Data Heavy'!$AB$6:$AJ$181,G$1,FALSE),IFERROR(VLOOKUP($B677,'Data Heavy'!$AP$6:$AX$93,G$1,FALSE),IFERROR(VLOOKUP($B677,'Data Heavy'!$BC$6:$BK$13,G$1,FALSE),VLOOKUP($B677,'Data Heavy'!$BP$6:$BX$9,G$1,FALSE))))))*100</f>
        <v>14.65273</v>
      </c>
      <c r="H677" s="63">
        <f>IFERROR(VLOOKUP($B677,'Data Heavy'!$A$6:$I$61,H$1,FALSE),IFERROR(VLOOKUP($B677,'Data Heavy'!$O$6:$W$33,H$1,FALSE),IFERROR(VLOOKUP($B677,'Data Heavy'!$AB$6:$AJ$181,H$1,FALSE),IFERROR(VLOOKUP($B677,'Data Heavy'!$AP$6:$AX$93,H$1,FALSE),IFERROR(VLOOKUP($B677,'Data Heavy'!$BC$6:$BK$13,H$1,FALSE),VLOOKUP($B677,'Data Heavy'!$BP$6:$BX$9,H$1,FALSE))))))*100</f>
        <v>1.2430000000000001</v>
      </c>
      <c r="I677" s="63">
        <f>IFERROR(VLOOKUP($B677,'Data Heavy'!$A$6:$I$61,I$1,FALSE),IFERROR(VLOOKUP($B677,'Data Heavy'!$O$6:$W$33,I$1,FALSE),IFERROR(VLOOKUP($B677,'Data Heavy'!$AB$6:$AJ$181,I$1,FALSE),IFERROR(VLOOKUP($B677,'Data Heavy'!$AP$6:$AX$93,I$1,FALSE),IFERROR(VLOOKUP($B677,'Data Heavy'!$BC$6:$BK$13,I$1,FALSE),VLOOKUP($B677,'Data Heavy'!$BP$6:$BX$9,I$1,FALSE))))))*100</f>
        <v>12.216419999999999</v>
      </c>
      <c r="J677" s="63">
        <f>IFERROR(VLOOKUP($B677,'Data Heavy'!$A$6:$I$61,J$1,FALSE),IFERROR(VLOOKUP($B677,'Data Heavy'!$O$6:$W$33,J$1,FALSE),IFERROR(VLOOKUP($B677,'Data Heavy'!$AB$6:$AJ$181,J$1,FALSE),IFERROR(VLOOKUP($B677,'Data Heavy'!$AP$6:$AX$93,J$1,FALSE),IFERROR(VLOOKUP($B677,'Data Heavy'!$BC$6:$BK$13,J$1,FALSE),VLOOKUP($B677,'Data Heavy'!$BP$6:$BX$9,J$1,FALSE))))))*100</f>
        <v>17.089030000000001</v>
      </c>
      <c r="K677" s="63">
        <f t="shared" si="131"/>
        <v>2.436300000000001</v>
      </c>
      <c r="L677" s="63">
        <f t="shared" si="132"/>
        <v>2.4363100000000006</v>
      </c>
      <c r="O677" s="63">
        <f>'Data Heavy'!AU155*100</f>
        <v>14.65273</v>
      </c>
      <c r="P677" s="63">
        <f>'Data Heavy'!AV155*100</f>
        <v>1.2428600000000001</v>
      </c>
      <c r="Q677" s="63">
        <f>'Data Heavy'!AW155*100</f>
        <v>12.21672</v>
      </c>
      <c r="R677" s="63">
        <f>'Data Heavy'!AX155*100</f>
        <v>17.088739999999998</v>
      </c>
      <c r="S677" s="63">
        <f t="shared" si="127"/>
        <v>2.4360099999999978</v>
      </c>
      <c r="T677" s="63">
        <f t="shared" si="128"/>
        <v>2.4360099999999996</v>
      </c>
      <c r="V677" s="70">
        <f t="shared" si="133"/>
        <v>0</v>
      </c>
      <c r="W677" s="70">
        <f t="shared" si="134"/>
        <v>1.4000000000002899E-4</v>
      </c>
      <c r="X677" s="70">
        <f t="shared" si="135"/>
        <v>-3.0000000000107718E-4</v>
      </c>
      <c r="Y677" s="70">
        <f t="shared" si="136"/>
        <v>2.9000000000323212E-4</v>
      </c>
      <c r="Z677" s="70">
        <f t="shared" si="137"/>
        <v>2.9000000000323212E-4</v>
      </c>
      <c r="AA677" s="70">
        <f t="shared" si="138"/>
        <v>3.0000000000107718E-4</v>
      </c>
    </row>
    <row r="678" spans="1:27">
      <c r="A678" s="15" t="str">
        <f t="shared" si="130"/>
        <v>HeavyD_2011-2015_65+_Persons_Vale of Glamorgan</v>
      </c>
      <c r="B678" s="15" t="str">
        <f t="shared" si="129"/>
        <v>Vale of Glamorgan_65+_Persons</v>
      </c>
      <c r="C678" s="15" t="s">
        <v>147</v>
      </c>
      <c r="D678" s="15" t="s">
        <v>43</v>
      </c>
      <c r="E678" s="15" t="s">
        <v>117</v>
      </c>
      <c r="F678" s="15" t="s">
        <v>40</v>
      </c>
      <c r="G678" s="63">
        <f>IFERROR(VLOOKUP($B678,'Data Heavy'!$A$6:$I$61,G$1,FALSE),IFERROR(VLOOKUP($B678,'Data Heavy'!$O$6:$W$33,G$1,FALSE),IFERROR(VLOOKUP($B678,'Data Heavy'!$AB$6:$AJ$181,G$1,FALSE),IFERROR(VLOOKUP($B678,'Data Heavy'!$AP$6:$AX$93,G$1,FALSE),IFERROR(VLOOKUP($B678,'Data Heavy'!$BC$6:$BK$13,G$1,FALSE),VLOOKUP($B678,'Data Heavy'!$BP$6:$BX$9,G$1,FALSE))))))*100</f>
        <v>4.3839800000000002</v>
      </c>
      <c r="H678" s="63">
        <f>IFERROR(VLOOKUP($B678,'Data Heavy'!$A$6:$I$61,H$1,FALSE),IFERROR(VLOOKUP($B678,'Data Heavy'!$O$6:$W$33,H$1,FALSE),IFERROR(VLOOKUP($B678,'Data Heavy'!$AB$6:$AJ$181,H$1,FALSE),IFERROR(VLOOKUP($B678,'Data Heavy'!$AP$6:$AX$93,H$1,FALSE),IFERROR(VLOOKUP($B678,'Data Heavy'!$BC$6:$BK$13,H$1,FALSE),VLOOKUP($B678,'Data Heavy'!$BP$6:$BX$9,H$1,FALSE))))))*100</f>
        <v>0.70711999999999997</v>
      </c>
      <c r="I678" s="63">
        <f>IFERROR(VLOOKUP($B678,'Data Heavy'!$A$6:$I$61,I$1,FALSE),IFERROR(VLOOKUP($B678,'Data Heavy'!$O$6:$W$33,I$1,FALSE),IFERROR(VLOOKUP($B678,'Data Heavy'!$AB$6:$AJ$181,I$1,FALSE),IFERROR(VLOOKUP($B678,'Data Heavy'!$AP$6:$AX$93,I$1,FALSE),IFERROR(VLOOKUP($B678,'Data Heavy'!$BC$6:$BK$13,I$1,FALSE),VLOOKUP($B678,'Data Heavy'!$BP$6:$BX$9,I$1,FALSE))))))*100</f>
        <v>2.9979999999999998</v>
      </c>
      <c r="J678" s="63">
        <f>IFERROR(VLOOKUP($B678,'Data Heavy'!$A$6:$I$61,J$1,FALSE),IFERROR(VLOOKUP($B678,'Data Heavy'!$O$6:$W$33,J$1,FALSE),IFERROR(VLOOKUP($B678,'Data Heavy'!$AB$6:$AJ$181,J$1,FALSE),IFERROR(VLOOKUP($B678,'Data Heavy'!$AP$6:$AX$93,J$1,FALSE),IFERROR(VLOOKUP($B678,'Data Heavy'!$BC$6:$BK$13,J$1,FALSE),VLOOKUP($B678,'Data Heavy'!$BP$6:$BX$9,J$1,FALSE))))))*100</f>
        <v>5.7699499999999997</v>
      </c>
      <c r="K678" s="63">
        <f t="shared" si="131"/>
        <v>1.3859699999999995</v>
      </c>
      <c r="L678" s="63">
        <f t="shared" si="132"/>
        <v>1.3859800000000004</v>
      </c>
      <c r="O678" s="63">
        <f>'Data Heavy'!AU156*100</f>
        <v>4.3839800000000002</v>
      </c>
      <c r="P678" s="63">
        <f>'Data Heavy'!AV156*100</f>
        <v>0.70705000000000007</v>
      </c>
      <c r="Q678" s="63">
        <f>'Data Heavy'!AW156*100</f>
        <v>2.99817</v>
      </c>
      <c r="R678" s="63">
        <f>'Data Heavy'!AX156*100</f>
        <v>5.7697900000000004</v>
      </c>
      <c r="S678" s="63">
        <f t="shared" si="127"/>
        <v>1.3858100000000002</v>
      </c>
      <c r="T678" s="63">
        <f t="shared" si="128"/>
        <v>1.3858100000000002</v>
      </c>
      <c r="V678" s="70">
        <f t="shared" si="133"/>
        <v>0</v>
      </c>
      <c r="W678" s="70">
        <f t="shared" si="134"/>
        <v>6.9999999999903473E-5</v>
      </c>
      <c r="X678" s="70">
        <f t="shared" si="135"/>
        <v>-1.7000000000022553E-4</v>
      </c>
      <c r="Y678" s="70">
        <f t="shared" si="136"/>
        <v>1.5999999999927184E-4</v>
      </c>
      <c r="Z678" s="70">
        <f t="shared" si="137"/>
        <v>1.5999999999927184E-4</v>
      </c>
      <c r="AA678" s="70">
        <f t="shared" si="138"/>
        <v>1.7000000000022553E-4</v>
      </c>
    </row>
    <row r="679" spans="1:27">
      <c r="A679" s="15" t="str">
        <f t="shared" si="130"/>
        <v>HeavyD_2011-2015_16-24_Persons_Cardiff</v>
      </c>
      <c r="B679" s="15" t="str">
        <f t="shared" si="129"/>
        <v>Cardiff_16-24_Persons</v>
      </c>
      <c r="C679" s="15" t="s">
        <v>13</v>
      </c>
      <c r="D679" s="15" t="s">
        <v>48</v>
      </c>
      <c r="E679" s="15" t="s">
        <v>117</v>
      </c>
      <c r="F679" s="15" t="s">
        <v>40</v>
      </c>
      <c r="G679" s="63">
        <f>IFERROR(VLOOKUP($B679,'Data Heavy'!$A$6:$I$61,G$1,FALSE),IFERROR(VLOOKUP($B679,'Data Heavy'!$O$6:$W$33,G$1,FALSE),IFERROR(VLOOKUP($B679,'Data Heavy'!$AB$6:$AJ$181,G$1,FALSE),IFERROR(VLOOKUP($B679,'Data Heavy'!$AP$6:$AX$93,G$1,FALSE),IFERROR(VLOOKUP($B679,'Data Heavy'!$BC$6:$BK$13,G$1,FALSE),VLOOKUP($B679,'Data Heavy'!$BP$6:$BX$9,G$1,FALSE))))))*100</f>
        <v>21.717759999999998</v>
      </c>
      <c r="H679" s="63">
        <f>IFERROR(VLOOKUP($B679,'Data Heavy'!$A$6:$I$61,H$1,FALSE),IFERROR(VLOOKUP($B679,'Data Heavy'!$O$6:$W$33,H$1,FALSE),IFERROR(VLOOKUP($B679,'Data Heavy'!$AB$6:$AJ$181,H$1,FALSE),IFERROR(VLOOKUP($B679,'Data Heavy'!$AP$6:$AX$93,H$1,FALSE),IFERROR(VLOOKUP($B679,'Data Heavy'!$BC$6:$BK$13,H$1,FALSE),VLOOKUP($B679,'Data Heavy'!$BP$6:$BX$9,H$1,FALSE))))))*100</f>
        <v>2.03017</v>
      </c>
      <c r="I679" s="63">
        <f>IFERROR(VLOOKUP($B679,'Data Heavy'!$A$6:$I$61,I$1,FALSE),IFERROR(VLOOKUP($B679,'Data Heavy'!$O$6:$W$33,I$1,FALSE),IFERROR(VLOOKUP($B679,'Data Heavy'!$AB$6:$AJ$181,I$1,FALSE),IFERROR(VLOOKUP($B679,'Data Heavy'!$AP$6:$AX$93,I$1,FALSE),IFERROR(VLOOKUP($B679,'Data Heavy'!$BC$6:$BK$13,I$1,FALSE),VLOOKUP($B679,'Data Heavy'!$BP$6:$BX$9,I$1,FALSE))))))*100</f>
        <v>17.738590000000002</v>
      </c>
      <c r="J679" s="63">
        <f>IFERROR(VLOOKUP($B679,'Data Heavy'!$A$6:$I$61,J$1,FALSE),IFERROR(VLOOKUP($B679,'Data Heavy'!$O$6:$W$33,J$1,FALSE),IFERROR(VLOOKUP($B679,'Data Heavy'!$AB$6:$AJ$181,J$1,FALSE),IFERROR(VLOOKUP($B679,'Data Heavy'!$AP$6:$AX$93,J$1,FALSE),IFERROR(VLOOKUP($B679,'Data Heavy'!$BC$6:$BK$13,J$1,FALSE),VLOOKUP($B679,'Data Heavy'!$BP$6:$BX$9,J$1,FALSE))))))*100</f>
        <v>25.696930000000002</v>
      </c>
      <c r="K679" s="63">
        <f t="shared" si="131"/>
        <v>3.9791700000000034</v>
      </c>
      <c r="L679" s="63">
        <f t="shared" si="132"/>
        <v>3.9791699999999963</v>
      </c>
      <c r="O679" s="63">
        <f>'Data Heavy'!AU157*100</f>
        <v>21.717759999999998</v>
      </c>
      <c r="P679" s="63">
        <f>'Data Heavy'!AV157*100</f>
        <v>2.03003</v>
      </c>
      <c r="Q679" s="63">
        <f>'Data Heavy'!AW157*100</f>
        <v>17.738910000000001</v>
      </c>
      <c r="R679" s="63">
        <f>'Data Heavy'!AX157*100</f>
        <v>25.696609999999996</v>
      </c>
      <c r="S679" s="63">
        <f t="shared" si="127"/>
        <v>3.9788499999999978</v>
      </c>
      <c r="T679" s="63">
        <f t="shared" si="128"/>
        <v>3.9788499999999978</v>
      </c>
      <c r="V679" s="70">
        <f t="shared" si="133"/>
        <v>0</v>
      </c>
      <c r="W679" s="70">
        <f t="shared" si="134"/>
        <v>1.4000000000002899E-4</v>
      </c>
      <c r="X679" s="70">
        <f t="shared" si="135"/>
        <v>-3.1999999999854367E-4</v>
      </c>
      <c r="Y679" s="70">
        <f t="shared" si="136"/>
        <v>3.200000000056491E-4</v>
      </c>
      <c r="Z679" s="70">
        <f t="shared" si="137"/>
        <v>3.200000000056491E-4</v>
      </c>
      <c r="AA679" s="70">
        <f t="shared" si="138"/>
        <v>3.1999999999854367E-4</v>
      </c>
    </row>
    <row r="680" spans="1:27">
      <c r="A680" s="15" t="str">
        <f t="shared" si="130"/>
        <v>HeavyD_2011-2015_25-44_Persons_Cardiff</v>
      </c>
      <c r="B680" s="15" t="str">
        <f t="shared" si="129"/>
        <v>Cardiff_25-44_Persons</v>
      </c>
      <c r="C680" s="15" t="s">
        <v>13</v>
      </c>
      <c r="D680" s="15" t="s">
        <v>49</v>
      </c>
      <c r="E680" s="15" t="s">
        <v>117</v>
      </c>
      <c r="F680" s="15" t="s">
        <v>40</v>
      </c>
      <c r="G680" s="63">
        <f>IFERROR(VLOOKUP($B680,'Data Heavy'!$A$6:$I$61,G$1,FALSE),IFERROR(VLOOKUP($B680,'Data Heavy'!$O$6:$W$33,G$1,FALSE),IFERROR(VLOOKUP($B680,'Data Heavy'!$AB$6:$AJ$181,G$1,FALSE),IFERROR(VLOOKUP($B680,'Data Heavy'!$AP$6:$AX$93,G$1,FALSE),IFERROR(VLOOKUP($B680,'Data Heavy'!$BC$6:$BK$13,G$1,FALSE),VLOOKUP($B680,'Data Heavy'!$BP$6:$BX$9,G$1,FALSE))))))*100</f>
        <v>18.716189999999997</v>
      </c>
      <c r="H680" s="63">
        <f>IFERROR(VLOOKUP($B680,'Data Heavy'!$A$6:$I$61,H$1,FALSE),IFERROR(VLOOKUP($B680,'Data Heavy'!$O$6:$W$33,H$1,FALSE),IFERROR(VLOOKUP($B680,'Data Heavy'!$AB$6:$AJ$181,H$1,FALSE),IFERROR(VLOOKUP($B680,'Data Heavy'!$AP$6:$AX$93,H$1,FALSE),IFERROR(VLOOKUP($B680,'Data Heavy'!$BC$6:$BK$13,H$1,FALSE),VLOOKUP($B680,'Data Heavy'!$BP$6:$BX$9,H$1,FALSE))))))*100</f>
        <v>1.07498</v>
      </c>
      <c r="I680" s="63">
        <f>IFERROR(VLOOKUP($B680,'Data Heavy'!$A$6:$I$61,I$1,FALSE),IFERROR(VLOOKUP($B680,'Data Heavy'!$O$6:$W$33,I$1,FALSE),IFERROR(VLOOKUP($B680,'Data Heavy'!$AB$6:$AJ$181,I$1,FALSE),IFERROR(VLOOKUP($B680,'Data Heavy'!$AP$6:$AX$93,I$1,FALSE),IFERROR(VLOOKUP($B680,'Data Heavy'!$BC$6:$BK$13,I$1,FALSE),VLOOKUP($B680,'Data Heavy'!$BP$6:$BX$9,I$1,FALSE))))))*100</f>
        <v>16.609199999999998</v>
      </c>
      <c r="J680" s="63">
        <f>IFERROR(VLOOKUP($B680,'Data Heavy'!$A$6:$I$61,J$1,FALSE),IFERROR(VLOOKUP($B680,'Data Heavy'!$O$6:$W$33,J$1,FALSE),IFERROR(VLOOKUP($B680,'Data Heavy'!$AB$6:$AJ$181,J$1,FALSE),IFERROR(VLOOKUP($B680,'Data Heavy'!$AP$6:$AX$93,J$1,FALSE),IFERROR(VLOOKUP($B680,'Data Heavy'!$BC$6:$BK$13,J$1,FALSE),VLOOKUP($B680,'Data Heavy'!$BP$6:$BX$9,J$1,FALSE))))))*100</f>
        <v>20.823180000000001</v>
      </c>
      <c r="K680" s="63">
        <f t="shared" si="131"/>
        <v>2.1069900000000032</v>
      </c>
      <c r="L680" s="63">
        <f t="shared" si="132"/>
        <v>2.1069899999999997</v>
      </c>
      <c r="O680" s="63">
        <f>'Data Heavy'!AU158*100</f>
        <v>18.716189999999997</v>
      </c>
      <c r="P680" s="63">
        <f>'Data Heavy'!AV158*100</f>
        <v>1.07491</v>
      </c>
      <c r="Q680" s="63">
        <f>'Data Heavy'!AW158*100</f>
        <v>16.609370000000002</v>
      </c>
      <c r="R680" s="63">
        <f>'Data Heavy'!AX158*100</f>
        <v>20.82301</v>
      </c>
      <c r="S680" s="63">
        <f t="shared" si="127"/>
        <v>2.1068200000000026</v>
      </c>
      <c r="T680" s="63">
        <f t="shared" si="128"/>
        <v>2.1068199999999955</v>
      </c>
      <c r="V680" s="70">
        <f t="shared" si="133"/>
        <v>0</v>
      </c>
      <c r="W680" s="70">
        <f t="shared" si="134"/>
        <v>7.0000000000014495E-5</v>
      </c>
      <c r="X680" s="70">
        <f t="shared" si="135"/>
        <v>-1.7000000000422233E-4</v>
      </c>
      <c r="Y680" s="70">
        <f t="shared" si="136"/>
        <v>1.7000000000066962E-4</v>
      </c>
      <c r="Z680" s="70">
        <f t="shared" si="137"/>
        <v>1.7000000000066962E-4</v>
      </c>
      <c r="AA680" s="70">
        <f t="shared" si="138"/>
        <v>1.7000000000422233E-4</v>
      </c>
    </row>
    <row r="681" spans="1:27">
      <c r="A681" s="15" t="str">
        <f t="shared" si="130"/>
        <v>HeavyD_2011-2015_45-64_Persons_Cardiff</v>
      </c>
      <c r="B681" s="15" t="str">
        <f t="shared" si="129"/>
        <v>Cardiff_45-64_Persons</v>
      </c>
      <c r="C681" s="15" t="s">
        <v>13</v>
      </c>
      <c r="D681" s="15" t="s">
        <v>50</v>
      </c>
      <c r="E681" s="15" t="s">
        <v>117</v>
      </c>
      <c r="F681" s="15" t="s">
        <v>40</v>
      </c>
      <c r="G681" s="63">
        <f>IFERROR(VLOOKUP($B681,'Data Heavy'!$A$6:$I$61,G$1,FALSE),IFERROR(VLOOKUP($B681,'Data Heavy'!$O$6:$W$33,G$1,FALSE),IFERROR(VLOOKUP($B681,'Data Heavy'!$AB$6:$AJ$181,G$1,FALSE),IFERROR(VLOOKUP($B681,'Data Heavy'!$AP$6:$AX$93,G$1,FALSE),IFERROR(VLOOKUP($B681,'Data Heavy'!$BC$6:$BK$13,G$1,FALSE),VLOOKUP($B681,'Data Heavy'!$BP$6:$BX$9,G$1,FALSE))))))*100</f>
        <v>13.366919999999999</v>
      </c>
      <c r="H681" s="63">
        <f>IFERROR(VLOOKUP($B681,'Data Heavy'!$A$6:$I$61,H$1,FALSE),IFERROR(VLOOKUP($B681,'Data Heavy'!$O$6:$W$33,H$1,FALSE),IFERROR(VLOOKUP($B681,'Data Heavy'!$AB$6:$AJ$181,H$1,FALSE),IFERROR(VLOOKUP($B681,'Data Heavy'!$AP$6:$AX$93,H$1,FALSE),IFERROR(VLOOKUP($B681,'Data Heavy'!$BC$6:$BK$13,H$1,FALSE),VLOOKUP($B681,'Data Heavy'!$BP$6:$BX$9,H$1,FALSE))))))*100</f>
        <v>0.96901999999999999</v>
      </c>
      <c r="I681" s="63">
        <f>IFERROR(VLOOKUP($B681,'Data Heavy'!$A$6:$I$61,I$1,FALSE),IFERROR(VLOOKUP($B681,'Data Heavy'!$O$6:$W$33,I$1,FALSE),IFERROR(VLOOKUP($B681,'Data Heavy'!$AB$6:$AJ$181,I$1,FALSE),IFERROR(VLOOKUP($B681,'Data Heavy'!$AP$6:$AX$93,I$1,FALSE),IFERROR(VLOOKUP($B681,'Data Heavy'!$BC$6:$BK$13,I$1,FALSE),VLOOKUP($B681,'Data Heavy'!$BP$6:$BX$9,I$1,FALSE))))))*100</f>
        <v>11.467610000000001</v>
      </c>
      <c r="J681" s="63">
        <f>IFERROR(VLOOKUP($B681,'Data Heavy'!$A$6:$I$61,J$1,FALSE),IFERROR(VLOOKUP($B681,'Data Heavy'!$O$6:$W$33,J$1,FALSE),IFERROR(VLOOKUP($B681,'Data Heavy'!$AB$6:$AJ$181,J$1,FALSE),IFERROR(VLOOKUP($B681,'Data Heavy'!$AP$6:$AX$93,J$1,FALSE),IFERROR(VLOOKUP($B681,'Data Heavy'!$BC$6:$BK$13,J$1,FALSE),VLOOKUP($B681,'Data Heavy'!$BP$6:$BX$9,J$1,FALSE))))))*100</f>
        <v>15.26623</v>
      </c>
      <c r="K681" s="63">
        <f t="shared" si="131"/>
        <v>1.8993100000000016</v>
      </c>
      <c r="L681" s="63">
        <f t="shared" si="132"/>
        <v>1.8993099999999981</v>
      </c>
      <c r="O681" s="63">
        <f>'Data Heavy'!AU159*100</f>
        <v>13.366919999999999</v>
      </c>
      <c r="P681" s="63">
        <f>'Data Heavy'!AV159*100</f>
        <v>0.96895999999999993</v>
      </c>
      <c r="Q681" s="63">
        <f>'Data Heavy'!AW159*100</f>
        <v>11.46777</v>
      </c>
      <c r="R681" s="63">
        <f>'Data Heavy'!AX159*100</f>
        <v>15.266080000000001</v>
      </c>
      <c r="S681" s="63">
        <f t="shared" si="127"/>
        <v>1.899160000000002</v>
      </c>
      <c r="T681" s="63">
        <f t="shared" si="128"/>
        <v>1.8991499999999988</v>
      </c>
      <c r="V681" s="70">
        <f t="shared" si="133"/>
        <v>0</v>
      </c>
      <c r="W681" s="70">
        <f t="shared" si="134"/>
        <v>6.0000000000060005E-5</v>
      </c>
      <c r="X681" s="70">
        <f t="shared" si="135"/>
        <v>-1.5999999999927184E-4</v>
      </c>
      <c r="Y681" s="70">
        <f t="shared" si="136"/>
        <v>1.4999999999965041E-4</v>
      </c>
      <c r="Z681" s="70">
        <f t="shared" si="137"/>
        <v>1.4999999999965041E-4</v>
      </c>
      <c r="AA681" s="70">
        <f t="shared" si="138"/>
        <v>1.5999999999927184E-4</v>
      </c>
    </row>
    <row r="682" spans="1:27">
      <c r="A682" s="15" t="str">
        <f t="shared" si="130"/>
        <v>HeavyD_2011-2015_65+_Persons_Cardiff</v>
      </c>
      <c r="B682" s="15" t="str">
        <f t="shared" si="129"/>
        <v>Cardiff_65+_Persons</v>
      </c>
      <c r="C682" s="15" t="s">
        <v>13</v>
      </c>
      <c r="D682" s="15" t="s">
        <v>43</v>
      </c>
      <c r="E682" s="15" t="s">
        <v>117</v>
      </c>
      <c r="F682" s="15" t="s">
        <v>40</v>
      </c>
      <c r="G682" s="63">
        <f>IFERROR(VLOOKUP($B682,'Data Heavy'!$A$6:$I$61,G$1,FALSE),IFERROR(VLOOKUP($B682,'Data Heavy'!$O$6:$W$33,G$1,FALSE),IFERROR(VLOOKUP($B682,'Data Heavy'!$AB$6:$AJ$181,G$1,FALSE),IFERROR(VLOOKUP($B682,'Data Heavy'!$AP$6:$AX$93,G$1,FALSE),IFERROR(VLOOKUP($B682,'Data Heavy'!$BC$6:$BK$13,G$1,FALSE),VLOOKUP($B682,'Data Heavy'!$BP$6:$BX$9,G$1,FALSE))))))*100</f>
        <v>3.6960600000000001</v>
      </c>
      <c r="H682" s="63">
        <f>IFERROR(VLOOKUP($B682,'Data Heavy'!$A$6:$I$61,H$1,FALSE),IFERROR(VLOOKUP($B682,'Data Heavy'!$O$6:$W$33,H$1,FALSE),IFERROR(VLOOKUP($B682,'Data Heavy'!$AB$6:$AJ$181,H$1,FALSE),IFERROR(VLOOKUP($B682,'Data Heavy'!$AP$6:$AX$93,H$1,FALSE),IFERROR(VLOOKUP($B682,'Data Heavy'!$BC$6:$BK$13,H$1,FALSE),VLOOKUP($B682,'Data Heavy'!$BP$6:$BX$9,H$1,FALSE))))))*100</f>
        <v>0.61095999999999995</v>
      </c>
      <c r="I682" s="63">
        <f>IFERROR(VLOOKUP($B682,'Data Heavy'!$A$6:$I$61,I$1,FALSE),IFERROR(VLOOKUP($B682,'Data Heavy'!$O$6:$W$33,I$1,FALSE),IFERROR(VLOOKUP($B682,'Data Heavy'!$AB$6:$AJ$181,I$1,FALSE),IFERROR(VLOOKUP($B682,'Data Heavy'!$AP$6:$AX$93,I$1,FALSE),IFERROR(VLOOKUP($B682,'Data Heavy'!$BC$6:$BK$13,I$1,FALSE),VLOOKUP($B682,'Data Heavy'!$BP$6:$BX$9,I$1,FALSE))))))*100</f>
        <v>2.4985599999999999</v>
      </c>
      <c r="J682" s="63">
        <f>IFERROR(VLOOKUP($B682,'Data Heavy'!$A$6:$I$61,J$1,FALSE),IFERROR(VLOOKUP($B682,'Data Heavy'!$O$6:$W$33,J$1,FALSE),IFERROR(VLOOKUP($B682,'Data Heavy'!$AB$6:$AJ$181,J$1,FALSE),IFERROR(VLOOKUP($B682,'Data Heavy'!$AP$6:$AX$93,J$1,FALSE),IFERROR(VLOOKUP($B682,'Data Heavy'!$BC$6:$BK$13,J$1,FALSE),VLOOKUP($B682,'Data Heavy'!$BP$6:$BX$9,J$1,FALSE))))))*100</f>
        <v>4.8935500000000003</v>
      </c>
      <c r="K682" s="63">
        <f t="shared" si="131"/>
        <v>1.1974900000000002</v>
      </c>
      <c r="L682" s="63">
        <f t="shared" si="132"/>
        <v>1.1975000000000002</v>
      </c>
      <c r="O682" s="63">
        <f>'Data Heavy'!AU160*100</f>
        <v>3.6960600000000001</v>
      </c>
      <c r="P682" s="63">
        <f>'Data Heavy'!AV160*100</f>
        <v>0.61092000000000002</v>
      </c>
      <c r="Q682" s="63">
        <f>'Data Heavy'!AW160*100</f>
        <v>2.49865</v>
      </c>
      <c r="R682" s="63">
        <f>'Data Heavy'!AX160*100</f>
        <v>4.8934600000000001</v>
      </c>
      <c r="S682" s="63">
        <f t="shared" si="127"/>
        <v>1.1974</v>
      </c>
      <c r="T682" s="63">
        <f t="shared" si="128"/>
        <v>1.1974100000000001</v>
      </c>
      <c r="V682" s="70">
        <f t="shared" si="133"/>
        <v>0</v>
      </c>
      <c r="W682" s="70">
        <f t="shared" si="134"/>
        <v>3.9999999999928981E-5</v>
      </c>
      <c r="X682" s="70">
        <f t="shared" si="135"/>
        <v>-9.0000000000145519E-5</v>
      </c>
      <c r="Y682" s="70">
        <f t="shared" si="136"/>
        <v>9.0000000000145519E-5</v>
      </c>
      <c r="Z682" s="70">
        <f t="shared" si="137"/>
        <v>9.0000000000145519E-5</v>
      </c>
      <c r="AA682" s="70">
        <f t="shared" si="138"/>
        <v>9.0000000000145519E-5</v>
      </c>
    </row>
    <row r="683" spans="1:27">
      <c r="A683" s="15" t="str">
        <f t="shared" si="130"/>
        <v>HeavyD_2011-2015_16-24_Persons_Rhondda Cynon Taf</v>
      </c>
      <c r="B683" s="15" t="str">
        <f t="shared" si="129"/>
        <v>Rhondda Cynon Taf_16-24_Persons</v>
      </c>
      <c r="C683" s="15" t="s">
        <v>20</v>
      </c>
      <c r="D683" s="15" t="s">
        <v>48</v>
      </c>
      <c r="E683" s="15" t="s">
        <v>117</v>
      </c>
      <c r="F683" s="15" t="s">
        <v>40</v>
      </c>
      <c r="G683" s="63">
        <f>IFERROR(VLOOKUP($B683,'Data Heavy'!$A$6:$I$61,G$1,FALSE),IFERROR(VLOOKUP($B683,'Data Heavy'!$O$6:$W$33,G$1,FALSE),IFERROR(VLOOKUP($B683,'Data Heavy'!$AB$6:$AJ$181,G$1,FALSE),IFERROR(VLOOKUP($B683,'Data Heavy'!$AP$6:$AX$93,G$1,FALSE),IFERROR(VLOOKUP($B683,'Data Heavy'!$BC$6:$BK$13,G$1,FALSE),VLOOKUP($B683,'Data Heavy'!$BP$6:$BX$9,G$1,FALSE))))))*100</f>
        <v>17.317119999999999</v>
      </c>
      <c r="H683" s="63">
        <f>IFERROR(VLOOKUP($B683,'Data Heavy'!$A$6:$I$61,H$1,FALSE),IFERROR(VLOOKUP($B683,'Data Heavy'!$O$6:$W$33,H$1,FALSE),IFERROR(VLOOKUP($B683,'Data Heavy'!$AB$6:$AJ$181,H$1,FALSE),IFERROR(VLOOKUP($B683,'Data Heavy'!$AP$6:$AX$93,H$1,FALSE),IFERROR(VLOOKUP($B683,'Data Heavy'!$BC$6:$BK$13,H$1,FALSE),VLOOKUP($B683,'Data Heavy'!$BP$6:$BX$9,H$1,FALSE))))))*100</f>
        <v>1.8682099999999999</v>
      </c>
      <c r="I683" s="63">
        <f>IFERROR(VLOOKUP($B683,'Data Heavy'!$A$6:$I$61,I$1,FALSE),IFERROR(VLOOKUP($B683,'Data Heavy'!$O$6:$W$33,I$1,FALSE),IFERROR(VLOOKUP($B683,'Data Heavy'!$AB$6:$AJ$181,I$1,FALSE),IFERROR(VLOOKUP($B683,'Data Heavy'!$AP$6:$AX$93,I$1,FALSE),IFERROR(VLOOKUP($B683,'Data Heavy'!$BC$6:$BK$13,I$1,FALSE),VLOOKUP($B683,'Data Heavy'!$BP$6:$BX$9,I$1,FALSE))))))*100</f>
        <v>13.655390000000001</v>
      </c>
      <c r="J683" s="63">
        <f>IFERROR(VLOOKUP($B683,'Data Heavy'!$A$6:$I$61,J$1,FALSE),IFERROR(VLOOKUP($B683,'Data Heavy'!$O$6:$W$33,J$1,FALSE),IFERROR(VLOOKUP($B683,'Data Heavy'!$AB$6:$AJ$181,J$1,FALSE),IFERROR(VLOOKUP($B683,'Data Heavy'!$AP$6:$AX$93,J$1,FALSE),IFERROR(VLOOKUP($B683,'Data Heavy'!$BC$6:$BK$13,J$1,FALSE),VLOOKUP($B683,'Data Heavy'!$BP$6:$BX$9,J$1,FALSE))))))*100</f>
        <v>20.978840000000002</v>
      </c>
      <c r="K683" s="63">
        <f t="shared" si="131"/>
        <v>3.6617200000000025</v>
      </c>
      <c r="L683" s="63">
        <f t="shared" si="132"/>
        <v>3.6617299999999986</v>
      </c>
      <c r="O683" s="63">
        <f>'Data Heavy'!AU161*100</f>
        <v>17.317119999999999</v>
      </c>
      <c r="P683" s="63">
        <f>'Data Heavy'!AV161*100</f>
        <v>1.86805</v>
      </c>
      <c r="Q683" s="63">
        <f>'Data Heavy'!AW161*100</f>
        <v>13.655729999999998</v>
      </c>
      <c r="R683" s="63">
        <f>'Data Heavy'!AX161*100</f>
        <v>20.9785</v>
      </c>
      <c r="S683" s="63">
        <f t="shared" ref="S683:S722" si="139">R683-O683</f>
        <v>3.6613800000000012</v>
      </c>
      <c r="T683" s="63">
        <f t="shared" ref="T683:T722" si="140">O683-Q683</f>
        <v>3.6613900000000008</v>
      </c>
      <c r="V683" s="70">
        <f t="shared" si="133"/>
        <v>0</v>
      </c>
      <c r="W683" s="70">
        <f t="shared" si="134"/>
        <v>1.5999999999993797E-4</v>
      </c>
      <c r="X683" s="70">
        <f t="shared" si="135"/>
        <v>-3.3999999999778652E-4</v>
      </c>
      <c r="Y683" s="70">
        <f t="shared" si="136"/>
        <v>3.4000000000133923E-4</v>
      </c>
      <c r="Z683" s="70">
        <f t="shared" si="137"/>
        <v>3.4000000000133923E-4</v>
      </c>
      <c r="AA683" s="70">
        <f t="shared" si="138"/>
        <v>3.3999999999778652E-4</v>
      </c>
    </row>
    <row r="684" spans="1:27">
      <c r="A684" s="15" t="str">
        <f t="shared" si="130"/>
        <v>HeavyD_2011-2015_25-44_Persons_Rhondda Cynon Taf</v>
      </c>
      <c r="B684" s="15" t="str">
        <f t="shared" ref="B684:B722" si="141">C684&amp;"_"&amp;D684&amp;"_"&amp;E684</f>
        <v>Rhondda Cynon Taf_25-44_Persons</v>
      </c>
      <c r="C684" s="15" t="s">
        <v>20</v>
      </c>
      <c r="D684" s="15" t="s">
        <v>49</v>
      </c>
      <c r="E684" s="15" t="s">
        <v>117</v>
      </c>
      <c r="F684" s="15" t="s">
        <v>40</v>
      </c>
      <c r="G684" s="63">
        <f>IFERROR(VLOOKUP($B684,'Data Heavy'!$A$6:$I$61,G$1,FALSE),IFERROR(VLOOKUP($B684,'Data Heavy'!$O$6:$W$33,G$1,FALSE),IFERROR(VLOOKUP($B684,'Data Heavy'!$AB$6:$AJ$181,G$1,FALSE),IFERROR(VLOOKUP($B684,'Data Heavy'!$AP$6:$AX$93,G$1,FALSE),IFERROR(VLOOKUP($B684,'Data Heavy'!$BC$6:$BK$13,G$1,FALSE),VLOOKUP($B684,'Data Heavy'!$BP$6:$BX$9,G$1,FALSE))))))*100</f>
        <v>24.33633</v>
      </c>
      <c r="H684" s="63">
        <f>IFERROR(VLOOKUP($B684,'Data Heavy'!$A$6:$I$61,H$1,FALSE),IFERROR(VLOOKUP($B684,'Data Heavy'!$O$6:$W$33,H$1,FALSE),IFERROR(VLOOKUP($B684,'Data Heavy'!$AB$6:$AJ$181,H$1,FALSE),IFERROR(VLOOKUP($B684,'Data Heavy'!$AP$6:$AX$93,H$1,FALSE),IFERROR(VLOOKUP($B684,'Data Heavy'!$BC$6:$BK$13,H$1,FALSE),VLOOKUP($B684,'Data Heavy'!$BP$6:$BX$9,H$1,FALSE))))))*100</f>
        <v>1.3612500000000001</v>
      </c>
      <c r="I684" s="63">
        <f>IFERROR(VLOOKUP($B684,'Data Heavy'!$A$6:$I$61,I$1,FALSE),IFERROR(VLOOKUP($B684,'Data Heavy'!$O$6:$W$33,I$1,FALSE),IFERROR(VLOOKUP($B684,'Data Heavy'!$AB$6:$AJ$181,I$1,FALSE),IFERROR(VLOOKUP($B684,'Data Heavy'!$AP$6:$AX$93,I$1,FALSE),IFERROR(VLOOKUP($B684,'Data Heavy'!$BC$6:$BK$13,I$1,FALSE),VLOOKUP($B684,'Data Heavy'!$BP$6:$BX$9,I$1,FALSE))))))*100</f>
        <v>21.668240000000001</v>
      </c>
      <c r="J684" s="63">
        <f>IFERROR(VLOOKUP($B684,'Data Heavy'!$A$6:$I$61,J$1,FALSE),IFERROR(VLOOKUP($B684,'Data Heavy'!$O$6:$W$33,J$1,FALSE),IFERROR(VLOOKUP($B684,'Data Heavy'!$AB$6:$AJ$181,J$1,FALSE),IFERROR(VLOOKUP($B684,'Data Heavy'!$AP$6:$AX$93,J$1,FALSE),IFERROR(VLOOKUP($B684,'Data Heavy'!$BC$6:$BK$13,J$1,FALSE),VLOOKUP($B684,'Data Heavy'!$BP$6:$BX$9,J$1,FALSE))))))*100</f>
        <v>27.00441</v>
      </c>
      <c r="K684" s="63">
        <f t="shared" si="131"/>
        <v>2.6680799999999998</v>
      </c>
      <c r="L684" s="63">
        <f t="shared" si="132"/>
        <v>2.6680899999999994</v>
      </c>
      <c r="O684" s="63">
        <f>'Data Heavy'!AU162*100</f>
        <v>24.33633</v>
      </c>
      <c r="P684" s="63">
        <f>'Data Heavy'!AV162*100</f>
        <v>1.36114</v>
      </c>
      <c r="Q684" s="63">
        <f>'Data Heavy'!AW162*100</f>
        <v>21.668490000000002</v>
      </c>
      <c r="R684" s="63">
        <f>'Data Heavy'!AX162*100</f>
        <v>27.004159999999999</v>
      </c>
      <c r="S684" s="63">
        <f t="shared" si="139"/>
        <v>2.6678299999999986</v>
      </c>
      <c r="T684" s="63">
        <f t="shared" si="140"/>
        <v>2.6678399999999982</v>
      </c>
      <c r="V684" s="70">
        <f t="shared" si="133"/>
        <v>0</v>
      </c>
      <c r="W684" s="70">
        <f t="shared" si="134"/>
        <v>1.100000000000545E-4</v>
      </c>
      <c r="X684" s="70">
        <f t="shared" si="135"/>
        <v>-2.5000000000119371E-4</v>
      </c>
      <c r="Y684" s="70">
        <f t="shared" si="136"/>
        <v>2.5000000000119371E-4</v>
      </c>
      <c r="Z684" s="70">
        <f t="shared" si="137"/>
        <v>2.5000000000119371E-4</v>
      </c>
      <c r="AA684" s="70">
        <f t="shared" si="138"/>
        <v>2.5000000000119371E-4</v>
      </c>
    </row>
    <row r="685" spans="1:27">
      <c r="A685" s="15" t="str">
        <f t="shared" si="130"/>
        <v>HeavyD_2011-2015_45-64_Persons_Rhondda Cynon Taf</v>
      </c>
      <c r="B685" s="15" t="str">
        <f t="shared" si="141"/>
        <v>Rhondda Cynon Taf_45-64_Persons</v>
      </c>
      <c r="C685" s="15" t="s">
        <v>20</v>
      </c>
      <c r="D685" s="15" t="s">
        <v>50</v>
      </c>
      <c r="E685" s="15" t="s">
        <v>117</v>
      </c>
      <c r="F685" s="15" t="s">
        <v>40</v>
      </c>
      <c r="G685" s="63">
        <f>IFERROR(VLOOKUP($B685,'Data Heavy'!$A$6:$I$61,G$1,FALSE),IFERROR(VLOOKUP($B685,'Data Heavy'!$O$6:$W$33,G$1,FALSE),IFERROR(VLOOKUP($B685,'Data Heavy'!$AB$6:$AJ$181,G$1,FALSE),IFERROR(VLOOKUP($B685,'Data Heavy'!$AP$6:$AX$93,G$1,FALSE),IFERROR(VLOOKUP($B685,'Data Heavy'!$BC$6:$BK$13,G$1,FALSE),VLOOKUP($B685,'Data Heavy'!$BP$6:$BX$9,G$1,FALSE))))))*100</f>
        <v>17.347329999999999</v>
      </c>
      <c r="H685" s="63">
        <f>IFERROR(VLOOKUP($B685,'Data Heavy'!$A$6:$I$61,H$1,FALSE),IFERROR(VLOOKUP($B685,'Data Heavy'!$O$6:$W$33,H$1,FALSE),IFERROR(VLOOKUP($B685,'Data Heavy'!$AB$6:$AJ$181,H$1,FALSE),IFERROR(VLOOKUP($B685,'Data Heavy'!$AP$6:$AX$93,H$1,FALSE),IFERROR(VLOOKUP($B685,'Data Heavy'!$BC$6:$BK$13,H$1,FALSE),VLOOKUP($B685,'Data Heavy'!$BP$6:$BX$9,H$1,FALSE))))))*100</f>
        <v>1.1216200000000001</v>
      </c>
      <c r="I685" s="63">
        <f>IFERROR(VLOOKUP($B685,'Data Heavy'!$A$6:$I$61,I$1,FALSE),IFERROR(VLOOKUP($B685,'Data Heavy'!$O$6:$W$33,I$1,FALSE),IFERROR(VLOOKUP($B685,'Data Heavy'!$AB$6:$AJ$181,I$1,FALSE),IFERROR(VLOOKUP($B685,'Data Heavy'!$AP$6:$AX$93,I$1,FALSE),IFERROR(VLOOKUP($B685,'Data Heavy'!$BC$6:$BK$13,I$1,FALSE),VLOOKUP($B685,'Data Heavy'!$BP$6:$BX$9,I$1,FALSE))))))*100</f>
        <v>15.14894</v>
      </c>
      <c r="J685" s="63">
        <f>IFERROR(VLOOKUP($B685,'Data Heavy'!$A$6:$I$61,J$1,FALSE),IFERROR(VLOOKUP($B685,'Data Heavy'!$O$6:$W$33,J$1,FALSE),IFERROR(VLOOKUP($B685,'Data Heavy'!$AB$6:$AJ$181,J$1,FALSE),IFERROR(VLOOKUP($B685,'Data Heavy'!$AP$6:$AX$93,J$1,FALSE),IFERROR(VLOOKUP($B685,'Data Heavy'!$BC$6:$BK$13,J$1,FALSE),VLOOKUP($B685,'Data Heavy'!$BP$6:$BX$9,J$1,FALSE))))))*100</f>
        <v>19.545719999999999</v>
      </c>
      <c r="K685" s="63">
        <f t="shared" si="131"/>
        <v>2.1983899999999998</v>
      </c>
      <c r="L685" s="63">
        <f t="shared" si="132"/>
        <v>2.1983899999999998</v>
      </c>
      <c r="O685" s="63">
        <f>'Data Heavy'!AU163*100</f>
        <v>17.347329999999999</v>
      </c>
      <c r="P685" s="63">
        <f>'Data Heavy'!AV163*100</f>
        <v>1.1215200000000001</v>
      </c>
      <c r="Q685" s="63">
        <f>'Data Heavy'!AW163*100</f>
        <v>15.149150000000001</v>
      </c>
      <c r="R685" s="63">
        <f>'Data Heavy'!AX163*100</f>
        <v>19.54552</v>
      </c>
      <c r="S685" s="63">
        <f t="shared" si="139"/>
        <v>2.1981900000000003</v>
      </c>
      <c r="T685" s="63">
        <f t="shared" si="140"/>
        <v>2.1981799999999989</v>
      </c>
      <c r="V685" s="70">
        <f t="shared" si="133"/>
        <v>0</v>
      </c>
      <c r="W685" s="70">
        <f t="shared" si="134"/>
        <v>9.9999999999988987E-5</v>
      </c>
      <c r="X685" s="70">
        <f t="shared" si="135"/>
        <v>-2.1000000000093166E-4</v>
      </c>
      <c r="Y685" s="70">
        <f t="shared" si="136"/>
        <v>1.9999999999953388E-4</v>
      </c>
      <c r="Z685" s="70">
        <f t="shared" si="137"/>
        <v>1.9999999999953388E-4</v>
      </c>
      <c r="AA685" s="70">
        <f t="shared" si="138"/>
        <v>2.1000000000093166E-4</v>
      </c>
    </row>
    <row r="686" spans="1:27">
      <c r="A686" s="15" t="str">
        <f t="shared" si="130"/>
        <v>HeavyD_2011-2015_65+_Persons_Rhondda Cynon Taf</v>
      </c>
      <c r="B686" s="15" t="str">
        <f t="shared" si="141"/>
        <v>Rhondda Cynon Taf_65+_Persons</v>
      </c>
      <c r="C686" s="15" t="s">
        <v>20</v>
      </c>
      <c r="D686" s="15" t="s">
        <v>43</v>
      </c>
      <c r="E686" s="15" t="s">
        <v>117</v>
      </c>
      <c r="F686" s="15" t="s">
        <v>40</v>
      </c>
      <c r="G686" s="63">
        <f>IFERROR(VLOOKUP($B686,'Data Heavy'!$A$6:$I$61,G$1,FALSE),IFERROR(VLOOKUP($B686,'Data Heavy'!$O$6:$W$33,G$1,FALSE),IFERROR(VLOOKUP($B686,'Data Heavy'!$AB$6:$AJ$181,G$1,FALSE),IFERROR(VLOOKUP($B686,'Data Heavy'!$AP$6:$AX$93,G$1,FALSE),IFERROR(VLOOKUP($B686,'Data Heavy'!$BC$6:$BK$13,G$1,FALSE),VLOOKUP($B686,'Data Heavy'!$BP$6:$BX$9,G$1,FALSE))))))*100</f>
        <v>3.7795000000000001</v>
      </c>
      <c r="H686" s="63">
        <f>IFERROR(VLOOKUP($B686,'Data Heavy'!$A$6:$I$61,H$1,FALSE),IFERROR(VLOOKUP($B686,'Data Heavy'!$O$6:$W$33,H$1,FALSE),IFERROR(VLOOKUP($B686,'Data Heavy'!$AB$6:$AJ$181,H$1,FALSE),IFERROR(VLOOKUP($B686,'Data Heavy'!$AP$6:$AX$93,H$1,FALSE),IFERROR(VLOOKUP($B686,'Data Heavy'!$BC$6:$BK$13,H$1,FALSE),VLOOKUP($B686,'Data Heavy'!$BP$6:$BX$9,H$1,FALSE))))))*100</f>
        <v>0.62354999999999994</v>
      </c>
      <c r="I686" s="63">
        <f>IFERROR(VLOOKUP($B686,'Data Heavy'!$A$6:$I$61,I$1,FALSE),IFERROR(VLOOKUP($B686,'Data Heavy'!$O$6:$W$33,I$1,FALSE),IFERROR(VLOOKUP($B686,'Data Heavy'!$AB$6:$AJ$181,I$1,FALSE),IFERROR(VLOOKUP($B686,'Data Heavy'!$AP$6:$AX$93,I$1,FALSE),IFERROR(VLOOKUP($B686,'Data Heavy'!$BC$6:$BK$13,I$1,FALSE),VLOOKUP($B686,'Data Heavy'!$BP$6:$BX$9,I$1,FALSE))))))*100</f>
        <v>2.5573299999999999</v>
      </c>
      <c r="J686" s="63">
        <f>IFERROR(VLOOKUP($B686,'Data Heavy'!$A$6:$I$61,J$1,FALSE),IFERROR(VLOOKUP($B686,'Data Heavy'!$O$6:$W$33,J$1,FALSE),IFERROR(VLOOKUP($B686,'Data Heavy'!$AB$6:$AJ$181,J$1,FALSE),IFERROR(VLOOKUP($B686,'Data Heavy'!$AP$6:$AX$93,J$1,FALSE),IFERROR(VLOOKUP($B686,'Data Heavy'!$BC$6:$BK$13,J$1,FALSE),VLOOKUP($B686,'Data Heavy'!$BP$6:$BX$9,J$1,FALSE))))))*100</f>
        <v>5.0016800000000003</v>
      </c>
      <c r="K686" s="63">
        <f t="shared" si="131"/>
        <v>1.2221800000000003</v>
      </c>
      <c r="L686" s="63">
        <f t="shared" si="132"/>
        <v>1.2221700000000002</v>
      </c>
      <c r="O686" s="63">
        <f>'Data Heavy'!AU164*100</f>
        <v>3.7795000000000001</v>
      </c>
      <c r="P686" s="63">
        <f>'Data Heavy'!AV164*100</f>
        <v>0.62350000000000005</v>
      </c>
      <c r="Q686" s="63">
        <f>'Data Heavy'!AW164*100</f>
        <v>2.5574500000000002</v>
      </c>
      <c r="R686" s="63">
        <f>'Data Heavy'!AX164*100</f>
        <v>5.0015600000000004</v>
      </c>
      <c r="S686" s="63">
        <f t="shared" si="139"/>
        <v>1.2220600000000004</v>
      </c>
      <c r="T686" s="63">
        <f t="shared" si="140"/>
        <v>1.2220499999999999</v>
      </c>
      <c r="V686" s="70">
        <f t="shared" si="133"/>
        <v>0</v>
      </c>
      <c r="W686" s="70">
        <f t="shared" si="134"/>
        <v>4.9999999999883471E-5</v>
      </c>
      <c r="X686" s="70">
        <f t="shared" si="135"/>
        <v>-1.2000000000034206E-4</v>
      </c>
      <c r="Y686" s="70">
        <f t="shared" si="136"/>
        <v>1.1999999999989797E-4</v>
      </c>
      <c r="Z686" s="70">
        <f t="shared" si="137"/>
        <v>1.1999999999989797E-4</v>
      </c>
      <c r="AA686" s="70">
        <f t="shared" si="138"/>
        <v>1.2000000000034206E-4</v>
      </c>
    </row>
    <row r="687" spans="1:27">
      <c r="A687" s="15" t="str">
        <f t="shared" si="130"/>
        <v>HeavyD_2011-2015_16-24_Persons_Merthyr Tydfil</v>
      </c>
      <c r="B687" s="15" t="str">
        <f t="shared" si="141"/>
        <v>Merthyr Tydfil_16-24_Persons</v>
      </c>
      <c r="C687" s="15" t="s">
        <v>14</v>
      </c>
      <c r="D687" s="15" t="s">
        <v>48</v>
      </c>
      <c r="E687" s="15" t="s">
        <v>117</v>
      </c>
      <c r="F687" s="15" t="s">
        <v>40</v>
      </c>
      <c r="G687" s="63">
        <f>IFERROR(VLOOKUP($B687,'Data Heavy'!$A$6:$I$61,G$1,FALSE),IFERROR(VLOOKUP($B687,'Data Heavy'!$O$6:$W$33,G$1,FALSE),IFERROR(VLOOKUP($B687,'Data Heavy'!$AB$6:$AJ$181,G$1,FALSE),IFERROR(VLOOKUP($B687,'Data Heavy'!$AP$6:$AX$93,G$1,FALSE),IFERROR(VLOOKUP($B687,'Data Heavy'!$BC$6:$BK$13,G$1,FALSE),VLOOKUP($B687,'Data Heavy'!$BP$6:$BX$9,G$1,FALSE))))))*100</f>
        <v>17.555419999999998</v>
      </c>
      <c r="H687" s="63">
        <f>IFERROR(VLOOKUP($B687,'Data Heavy'!$A$6:$I$61,H$1,FALSE),IFERROR(VLOOKUP($B687,'Data Heavy'!$O$6:$W$33,H$1,FALSE),IFERROR(VLOOKUP($B687,'Data Heavy'!$AB$6:$AJ$181,H$1,FALSE),IFERROR(VLOOKUP($B687,'Data Heavy'!$AP$6:$AX$93,H$1,FALSE),IFERROR(VLOOKUP($B687,'Data Heavy'!$BC$6:$BK$13,H$1,FALSE),VLOOKUP($B687,'Data Heavy'!$BP$6:$BX$9,H$1,FALSE))))))*100</f>
        <v>2.08771</v>
      </c>
      <c r="I687" s="63">
        <f>IFERROR(VLOOKUP($B687,'Data Heavy'!$A$6:$I$61,I$1,FALSE),IFERROR(VLOOKUP($B687,'Data Heavy'!$O$6:$W$33,I$1,FALSE),IFERROR(VLOOKUP($B687,'Data Heavy'!$AB$6:$AJ$181,I$1,FALSE),IFERROR(VLOOKUP($B687,'Data Heavy'!$AP$6:$AX$93,I$1,FALSE),IFERROR(VLOOKUP($B687,'Data Heavy'!$BC$6:$BK$13,I$1,FALSE),VLOOKUP($B687,'Data Heavy'!$BP$6:$BX$9,I$1,FALSE))))))*100</f>
        <v>13.463449999999998</v>
      </c>
      <c r="J687" s="63">
        <f>IFERROR(VLOOKUP($B687,'Data Heavy'!$A$6:$I$61,J$1,FALSE),IFERROR(VLOOKUP($B687,'Data Heavy'!$O$6:$W$33,J$1,FALSE),IFERROR(VLOOKUP($B687,'Data Heavy'!$AB$6:$AJ$181,J$1,FALSE),IFERROR(VLOOKUP($B687,'Data Heavy'!$AP$6:$AX$93,J$1,FALSE),IFERROR(VLOOKUP($B687,'Data Heavy'!$BC$6:$BK$13,J$1,FALSE),VLOOKUP($B687,'Data Heavy'!$BP$6:$BX$9,J$1,FALSE))))))*100</f>
        <v>21.647379999999998</v>
      </c>
      <c r="K687" s="63">
        <f t="shared" si="131"/>
        <v>4.0919600000000003</v>
      </c>
      <c r="L687" s="63">
        <f t="shared" si="132"/>
        <v>4.0919699999999999</v>
      </c>
      <c r="O687" s="63">
        <f>'Data Heavy'!AU165*100</f>
        <v>17.555419999999998</v>
      </c>
      <c r="P687" s="63">
        <f>'Data Heavy'!AV165*100</f>
        <v>2.0874799999999998</v>
      </c>
      <c r="Q687" s="63">
        <f>'Data Heavy'!AW165*100</f>
        <v>13.463949999999999</v>
      </c>
      <c r="R687" s="63">
        <f>'Data Heavy'!AX165*100</f>
        <v>21.646879999999999</v>
      </c>
      <c r="S687" s="63">
        <f t="shared" si="139"/>
        <v>4.0914600000000014</v>
      </c>
      <c r="T687" s="63">
        <f t="shared" si="140"/>
        <v>4.0914699999999993</v>
      </c>
      <c r="V687" s="70">
        <f t="shared" si="133"/>
        <v>0</v>
      </c>
      <c r="W687" s="70">
        <f t="shared" si="134"/>
        <v>2.3000000000017451E-4</v>
      </c>
      <c r="X687" s="70">
        <f t="shared" si="135"/>
        <v>-5.0000000000061107E-4</v>
      </c>
      <c r="Y687" s="70">
        <f t="shared" si="136"/>
        <v>4.9999999999883471E-4</v>
      </c>
      <c r="Z687" s="70">
        <f t="shared" si="137"/>
        <v>4.9999999999883471E-4</v>
      </c>
      <c r="AA687" s="70">
        <f t="shared" si="138"/>
        <v>5.0000000000061107E-4</v>
      </c>
    </row>
    <row r="688" spans="1:27">
      <c r="A688" s="15" t="str">
        <f t="shared" si="130"/>
        <v>HeavyD_2011-2015_25-44_Persons_Merthyr Tydfil</v>
      </c>
      <c r="B688" s="15" t="str">
        <f t="shared" si="141"/>
        <v>Merthyr Tydfil_25-44_Persons</v>
      </c>
      <c r="C688" s="15" t="s">
        <v>14</v>
      </c>
      <c r="D688" s="15" t="s">
        <v>49</v>
      </c>
      <c r="E688" s="15" t="s">
        <v>117</v>
      </c>
      <c r="F688" s="15" t="s">
        <v>40</v>
      </c>
      <c r="G688" s="63">
        <f>IFERROR(VLOOKUP($B688,'Data Heavy'!$A$6:$I$61,G$1,FALSE),IFERROR(VLOOKUP($B688,'Data Heavy'!$O$6:$W$33,G$1,FALSE),IFERROR(VLOOKUP($B688,'Data Heavy'!$AB$6:$AJ$181,G$1,FALSE),IFERROR(VLOOKUP($B688,'Data Heavy'!$AP$6:$AX$93,G$1,FALSE),IFERROR(VLOOKUP($B688,'Data Heavy'!$BC$6:$BK$13,G$1,FALSE),VLOOKUP($B688,'Data Heavy'!$BP$6:$BX$9,G$1,FALSE))))))*100</f>
        <v>20.854809999999997</v>
      </c>
      <c r="H688" s="63">
        <f>IFERROR(VLOOKUP($B688,'Data Heavy'!$A$6:$I$61,H$1,FALSE),IFERROR(VLOOKUP($B688,'Data Heavy'!$O$6:$W$33,H$1,FALSE),IFERROR(VLOOKUP($B688,'Data Heavy'!$AB$6:$AJ$181,H$1,FALSE),IFERROR(VLOOKUP($B688,'Data Heavy'!$AP$6:$AX$93,H$1,FALSE),IFERROR(VLOOKUP($B688,'Data Heavy'!$BC$6:$BK$13,H$1,FALSE),VLOOKUP($B688,'Data Heavy'!$BP$6:$BX$9,H$1,FALSE))))))*100</f>
        <v>1.51475</v>
      </c>
      <c r="I688" s="63">
        <f>IFERROR(VLOOKUP($B688,'Data Heavy'!$A$6:$I$61,I$1,FALSE),IFERROR(VLOOKUP($B688,'Data Heavy'!$O$6:$W$33,I$1,FALSE),IFERROR(VLOOKUP($B688,'Data Heavy'!$AB$6:$AJ$181,I$1,FALSE),IFERROR(VLOOKUP($B688,'Data Heavy'!$AP$6:$AX$93,I$1,FALSE),IFERROR(VLOOKUP($B688,'Data Heavy'!$BC$6:$BK$13,I$1,FALSE),VLOOKUP($B688,'Data Heavy'!$BP$6:$BX$9,I$1,FALSE))))))*100</f>
        <v>17.885870000000001</v>
      </c>
      <c r="J688" s="63">
        <f>IFERROR(VLOOKUP($B688,'Data Heavy'!$A$6:$I$61,J$1,FALSE),IFERROR(VLOOKUP($B688,'Data Heavy'!$O$6:$W$33,J$1,FALSE),IFERROR(VLOOKUP($B688,'Data Heavy'!$AB$6:$AJ$181,J$1,FALSE),IFERROR(VLOOKUP($B688,'Data Heavy'!$AP$6:$AX$93,J$1,FALSE),IFERROR(VLOOKUP($B688,'Data Heavy'!$BC$6:$BK$13,J$1,FALSE),VLOOKUP($B688,'Data Heavy'!$BP$6:$BX$9,J$1,FALSE))))))*100</f>
        <v>23.82376</v>
      </c>
      <c r="K688" s="63">
        <f t="shared" si="131"/>
        <v>2.9689500000000031</v>
      </c>
      <c r="L688" s="63">
        <f t="shared" si="132"/>
        <v>2.9689399999999964</v>
      </c>
      <c r="O688" s="63">
        <f>'Data Heavy'!AU166*100</f>
        <v>20.854809999999997</v>
      </c>
      <c r="P688" s="63">
        <f>'Data Heavy'!AV166*100</f>
        <v>1.5145799999999998</v>
      </c>
      <c r="Q688" s="63">
        <f>'Data Heavy'!AW166*100</f>
        <v>17.886230000000001</v>
      </c>
      <c r="R688" s="63">
        <f>'Data Heavy'!AX166*100</f>
        <v>23.823399999999999</v>
      </c>
      <c r="S688" s="63">
        <f t="shared" si="139"/>
        <v>2.9685900000000025</v>
      </c>
      <c r="T688" s="63">
        <f t="shared" si="140"/>
        <v>2.9685799999999958</v>
      </c>
      <c r="V688" s="70">
        <f t="shared" si="133"/>
        <v>0</v>
      </c>
      <c r="W688" s="70">
        <f t="shared" si="134"/>
        <v>1.7000000000022553E-4</v>
      </c>
      <c r="X688" s="70">
        <f t="shared" si="135"/>
        <v>-3.6000000000058208E-4</v>
      </c>
      <c r="Y688" s="70">
        <f t="shared" si="136"/>
        <v>3.6000000000058208E-4</v>
      </c>
      <c r="Z688" s="70">
        <f t="shared" si="137"/>
        <v>3.6000000000058208E-4</v>
      </c>
      <c r="AA688" s="70">
        <f t="shared" si="138"/>
        <v>3.6000000000058208E-4</v>
      </c>
    </row>
    <row r="689" spans="1:27">
      <c r="A689" s="15" t="str">
        <f t="shared" si="130"/>
        <v>HeavyD_2011-2015_45-64_Persons_Merthyr Tydfil</v>
      </c>
      <c r="B689" s="15" t="str">
        <f t="shared" si="141"/>
        <v>Merthyr Tydfil_45-64_Persons</v>
      </c>
      <c r="C689" s="15" t="s">
        <v>14</v>
      </c>
      <c r="D689" s="15" t="s">
        <v>50</v>
      </c>
      <c r="E689" s="15" t="s">
        <v>117</v>
      </c>
      <c r="F689" s="15" t="s">
        <v>40</v>
      </c>
      <c r="G689" s="63">
        <f>IFERROR(VLOOKUP($B689,'Data Heavy'!$A$6:$I$61,G$1,FALSE),IFERROR(VLOOKUP($B689,'Data Heavy'!$O$6:$W$33,G$1,FALSE),IFERROR(VLOOKUP($B689,'Data Heavy'!$AB$6:$AJ$181,G$1,FALSE),IFERROR(VLOOKUP($B689,'Data Heavy'!$AP$6:$AX$93,G$1,FALSE),IFERROR(VLOOKUP($B689,'Data Heavy'!$BC$6:$BK$13,G$1,FALSE),VLOOKUP($B689,'Data Heavy'!$BP$6:$BX$9,G$1,FALSE))))))*100</f>
        <v>16.35202</v>
      </c>
      <c r="H689" s="63">
        <f>IFERROR(VLOOKUP($B689,'Data Heavy'!$A$6:$I$61,H$1,FALSE),IFERROR(VLOOKUP($B689,'Data Heavy'!$O$6:$W$33,H$1,FALSE),IFERROR(VLOOKUP($B689,'Data Heavy'!$AB$6:$AJ$181,H$1,FALSE),IFERROR(VLOOKUP($B689,'Data Heavy'!$AP$6:$AX$93,H$1,FALSE),IFERROR(VLOOKUP($B689,'Data Heavy'!$BC$6:$BK$13,H$1,FALSE),VLOOKUP($B689,'Data Heavy'!$BP$6:$BX$9,H$1,FALSE))))))*100</f>
        <v>1.2762499999999999</v>
      </c>
      <c r="I689" s="63">
        <f>IFERROR(VLOOKUP($B689,'Data Heavy'!$A$6:$I$61,I$1,FALSE),IFERROR(VLOOKUP($B689,'Data Heavy'!$O$6:$W$33,I$1,FALSE),IFERROR(VLOOKUP($B689,'Data Heavy'!$AB$6:$AJ$181,I$1,FALSE),IFERROR(VLOOKUP($B689,'Data Heavy'!$AP$6:$AX$93,I$1,FALSE),IFERROR(VLOOKUP($B689,'Data Heavy'!$BC$6:$BK$13,I$1,FALSE),VLOOKUP($B689,'Data Heavy'!$BP$6:$BX$9,I$1,FALSE))))))*100</f>
        <v>13.850540000000001</v>
      </c>
      <c r="J689" s="63">
        <f>IFERROR(VLOOKUP($B689,'Data Heavy'!$A$6:$I$61,J$1,FALSE),IFERROR(VLOOKUP($B689,'Data Heavy'!$O$6:$W$33,J$1,FALSE),IFERROR(VLOOKUP($B689,'Data Heavy'!$AB$6:$AJ$181,J$1,FALSE),IFERROR(VLOOKUP($B689,'Data Heavy'!$AP$6:$AX$93,J$1,FALSE),IFERROR(VLOOKUP($B689,'Data Heavy'!$BC$6:$BK$13,J$1,FALSE),VLOOKUP($B689,'Data Heavy'!$BP$6:$BX$9,J$1,FALSE))))))*100</f>
        <v>18.8535</v>
      </c>
      <c r="K689" s="63">
        <f t="shared" si="131"/>
        <v>2.5014800000000008</v>
      </c>
      <c r="L689" s="63">
        <f t="shared" si="132"/>
        <v>2.501479999999999</v>
      </c>
      <c r="O689" s="63">
        <f>'Data Heavy'!AU167*100</f>
        <v>16.35202</v>
      </c>
      <c r="P689" s="63">
        <f>'Data Heavy'!AV167*100</f>
        <v>1.2761099999999999</v>
      </c>
      <c r="Q689" s="63">
        <f>'Data Heavy'!AW167*100</f>
        <v>13.85084</v>
      </c>
      <c r="R689" s="63">
        <f>'Data Heavy'!AX167*100</f>
        <v>18.853190000000001</v>
      </c>
      <c r="S689" s="63">
        <f t="shared" si="139"/>
        <v>2.5011700000000019</v>
      </c>
      <c r="T689" s="63">
        <f t="shared" si="140"/>
        <v>2.5011799999999997</v>
      </c>
      <c r="V689" s="70">
        <f t="shared" si="133"/>
        <v>0</v>
      </c>
      <c r="W689" s="70">
        <f t="shared" si="134"/>
        <v>1.4000000000002899E-4</v>
      </c>
      <c r="X689" s="70">
        <f t="shared" si="135"/>
        <v>-2.9999999999930083E-4</v>
      </c>
      <c r="Y689" s="70">
        <f t="shared" si="136"/>
        <v>3.0999999999892225E-4</v>
      </c>
      <c r="Z689" s="70">
        <f t="shared" si="137"/>
        <v>3.0999999999892225E-4</v>
      </c>
      <c r="AA689" s="70">
        <f t="shared" si="138"/>
        <v>2.9999999999930083E-4</v>
      </c>
    </row>
    <row r="690" spans="1:27">
      <c r="A690" s="15" t="str">
        <f t="shared" si="130"/>
        <v>HeavyD_2011-2015_65+_Persons_Merthyr Tydfil</v>
      </c>
      <c r="B690" s="15" t="str">
        <f t="shared" si="141"/>
        <v>Merthyr Tydfil_65+_Persons</v>
      </c>
      <c r="C690" s="15" t="s">
        <v>14</v>
      </c>
      <c r="D690" s="15" t="s">
        <v>43</v>
      </c>
      <c r="E690" s="15" t="s">
        <v>117</v>
      </c>
      <c r="F690" s="15" t="s">
        <v>40</v>
      </c>
      <c r="G690" s="63">
        <f>IFERROR(VLOOKUP($B690,'Data Heavy'!$A$6:$I$61,G$1,FALSE),IFERROR(VLOOKUP($B690,'Data Heavy'!$O$6:$W$33,G$1,FALSE),IFERROR(VLOOKUP($B690,'Data Heavy'!$AB$6:$AJ$181,G$1,FALSE),IFERROR(VLOOKUP($B690,'Data Heavy'!$AP$6:$AX$93,G$1,FALSE),IFERROR(VLOOKUP($B690,'Data Heavy'!$BC$6:$BK$13,G$1,FALSE),VLOOKUP($B690,'Data Heavy'!$BP$6:$BX$9,G$1,FALSE))))))*100</f>
        <v>3.35588</v>
      </c>
      <c r="H690" s="63">
        <f>IFERROR(VLOOKUP($B690,'Data Heavy'!$A$6:$I$61,H$1,FALSE),IFERROR(VLOOKUP($B690,'Data Heavy'!$O$6:$W$33,H$1,FALSE),IFERROR(VLOOKUP($B690,'Data Heavy'!$AB$6:$AJ$181,H$1,FALSE),IFERROR(VLOOKUP($B690,'Data Heavy'!$AP$6:$AX$93,H$1,FALSE),IFERROR(VLOOKUP($B690,'Data Heavy'!$BC$6:$BK$13,H$1,FALSE),VLOOKUP($B690,'Data Heavy'!$BP$6:$BX$9,H$1,FALSE))))))*100</f>
        <v>0.64785999999999999</v>
      </c>
      <c r="I690" s="63">
        <f>IFERROR(VLOOKUP($B690,'Data Heavy'!$A$6:$I$61,I$1,FALSE),IFERROR(VLOOKUP($B690,'Data Heavy'!$O$6:$W$33,I$1,FALSE),IFERROR(VLOOKUP($B690,'Data Heavy'!$AB$6:$AJ$181,I$1,FALSE),IFERROR(VLOOKUP($B690,'Data Heavy'!$AP$6:$AX$93,I$1,FALSE),IFERROR(VLOOKUP($B690,'Data Heavy'!$BC$6:$BK$13,I$1,FALSE),VLOOKUP($B690,'Data Heavy'!$BP$6:$BX$9,I$1,FALSE))))))*100</f>
        <v>2.0860599999999998</v>
      </c>
      <c r="J690" s="63">
        <f>IFERROR(VLOOKUP($B690,'Data Heavy'!$A$6:$I$61,J$1,FALSE),IFERROR(VLOOKUP($B690,'Data Heavy'!$O$6:$W$33,J$1,FALSE),IFERROR(VLOOKUP($B690,'Data Heavy'!$AB$6:$AJ$181,J$1,FALSE),IFERROR(VLOOKUP($B690,'Data Heavy'!$AP$6:$AX$93,J$1,FALSE),IFERROR(VLOOKUP($B690,'Data Heavy'!$BC$6:$BK$13,J$1,FALSE),VLOOKUP($B690,'Data Heavy'!$BP$6:$BX$9,J$1,FALSE))))))*100</f>
        <v>4.6257100000000007</v>
      </c>
      <c r="K690" s="63">
        <f t="shared" si="131"/>
        <v>1.2698300000000007</v>
      </c>
      <c r="L690" s="63">
        <f t="shared" si="132"/>
        <v>1.2698200000000002</v>
      </c>
      <c r="O690" s="63">
        <f>'Data Heavy'!AU168*100</f>
        <v>3.35588</v>
      </c>
      <c r="P690" s="63">
        <f>'Data Heavy'!AV168*100</f>
        <v>0.64778999999999998</v>
      </c>
      <c r="Q690" s="63">
        <f>'Data Heavy'!AW168*100</f>
        <v>2.0862100000000003</v>
      </c>
      <c r="R690" s="63">
        <f>'Data Heavy'!AX168*100</f>
        <v>4.6255600000000001</v>
      </c>
      <c r="S690" s="63">
        <f t="shared" si="139"/>
        <v>1.2696800000000001</v>
      </c>
      <c r="T690" s="63">
        <f t="shared" si="140"/>
        <v>1.2696699999999996</v>
      </c>
      <c r="V690" s="70">
        <f t="shared" si="133"/>
        <v>0</v>
      </c>
      <c r="W690" s="70">
        <f t="shared" si="134"/>
        <v>7.0000000000014495E-5</v>
      </c>
      <c r="X690" s="70">
        <f t="shared" si="135"/>
        <v>-1.5000000000053859E-4</v>
      </c>
      <c r="Y690" s="70">
        <f t="shared" si="136"/>
        <v>1.5000000000053859E-4</v>
      </c>
      <c r="Z690" s="70">
        <f t="shared" si="137"/>
        <v>1.5000000000053859E-4</v>
      </c>
      <c r="AA690" s="70">
        <f t="shared" si="138"/>
        <v>1.5000000000053859E-4</v>
      </c>
    </row>
    <row r="691" spans="1:27">
      <c r="A691" s="15" t="str">
        <f t="shared" si="130"/>
        <v>HeavyD_2011-2015_16-24_Persons_Caerphilly</v>
      </c>
      <c r="B691" s="15" t="str">
        <f t="shared" si="141"/>
        <v>Caerphilly_16-24_Persons</v>
      </c>
      <c r="C691" s="15" t="s">
        <v>15</v>
      </c>
      <c r="D691" s="15" t="s">
        <v>48</v>
      </c>
      <c r="E691" s="15" t="s">
        <v>117</v>
      </c>
      <c r="F691" s="15" t="s">
        <v>40</v>
      </c>
      <c r="G691" s="63">
        <f>IFERROR(VLOOKUP($B691,'Data Heavy'!$A$6:$I$61,G$1,FALSE),IFERROR(VLOOKUP($B691,'Data Heavy'!$O$6:$W$33,G$1,FALSE),IFERROR(VLOOKUP($B691,'Data Heavy'!$AB$6:$AJ$181,G$1,FALSE),IFERROR(VLOOKUP($B691,'Data Heavy'!$AP$6:$AX$93,G$1,FALSE),IFERROR(VLOOKUP($B691,'Data Heavy'!$BC$6:$BK$13,G$1,FALSE),VLOOKUP($B691,'Data Heavy'!$BP$6:$BX$9,G$1,FALSE))))))*100</f>
        <v>18.749320000000001</v>
      </c>
      <c r="H691" s="63">
        <f>IFERROR(VLOOKUP($B691,'Data Heavy'!$A$6:$I$61,H$1,FALSE),IFERROR(VLOOKUP($B691,'Data Heavy'!$O$6:$W$33,H$1,FALSE),IFERROR(VLOOKUP($B691,'Data Heavy'!$AB$6:$AJ$181,H$1,FALSE),IFERROR(VLOOKUP($B691,'Data Heavy'!$AP$6:$AX$93,H$1,FALSE),IFERROR(VLOOKUP($B691,'Data Heavy'!$BC$6:$BK$13,H$1,FALSE),VLOOKUP($B691,'Data Heavy'!$BP$6:$BX$9,H$1,FALSE))))))*100</f>
        <v>1.8707100000000001</v>
      </c>
      <c r="I691" s="63">
        <f>IFERROR(VLOOKUP($B691,'Data Heavy'!$A$6:$I$61,I$1,FALSE),IFERROR(VLOOKUP($B691,'Data Heavy'!$O$6:$W$33,I$1,FALSE),IFERROR(VLOOKUP($B691,'Data Heavy'!$AB$6:$AJ$181,I$1,FALSE),IFERROR(VLOOKUP($B691,'Data Heavy'!$AP$6:$AX$93,I$1,FALSE),IFERROR(VLOOKUP($B691,'Data Heavy'!$BC$6:$BK$13,I$1,FALSE),VLOOKUP($B691,'Data Heavy'!$BP$6:$BX$9,I$1,FALSE))))))*100</f>
        <v>15.082690000000001</v>
      </c>
      <c r="J691" s="63">
        <f>IFERROR(VLOOKUP($B691,'Data Heavy'!$A$6:$I$61,J$1,FALSE),IFERROR(VLOOKUP($B691,'Data Heavy'!$O$6:$W$33,J$1,FALSE),IFERROR(VLOOKUP($B691,'Data Heavy'!$AB$6:$AJ$181,J$1,FALSE),IFERROR(VLOOKUP($B691,'Data Heavy'!$AP$6:$AX$93,J$1,FALSE),IFERROR(VLOOKUP($B691,'Data Heavy'!$BC$6:$BK$13,J$1,FALSE),VLOOKUP($B691,'Data Heavy'!$BP$6:$BX$9,J$1,FALSE))))))*100</f>
        <v>22.415959999999998</v>
      </c>
      <c r="K691" s="63">
        <f t="shared" si="131"/>
        <v>3.6666399999999975</v>
      </c>
      <c r="L691" s="63">
        <f t="shared" si="132"/>
        <v>3.6666299999999996</v>
      </c>
      <c r="O691" s="63">
        <f>'Data Heavy'!AU169*100</f>
        <v>18.749320000000001</v>
      </c>
      <c r="P691" s="63">
        <f>'Data Heavy'!AV169*100</f>
        <v>1.8705499999999999</v>
      </c>
      <c r="Q691" s="63">
        <f>'Data Heavy'!AW169*100</f>
        <v>15.08305</v>
      </c>
      <c r="R691" s="63">
        <f>'Data Heavy'!AX169*100</f>
        <v>22.415599999999998</v>
      </c>
      <c r="S691" s="63">
        <f t="shared" si="139"/>
        <v>3.6662799999999969</v>
      </c>
      <c r="T691" s="63">
        <f t="shared" si="140"/>
        <v>3.6662700000000008</v>
      </c>
      <c r="V691" s="70">
        <f t="shared" si="133"/>
        <v>0</v>
      </c>
      <c r="W691" s="70">
        <f t="shared" si="134"/>
        <v>1.6000000000016001E-4</v>
      </c>
      <c r="X691" s="70">
        <f t="shared" si="135"/>
        <v>-3.5999999999880572E-4</v>
      </c>
      <c r="Y691" s="70">
        <f t="shared" si="136"/>
        <v>3.6000000000058208E-4</v>
      </c>
      <c r="Z691" s="70">
        <f t="shared" si="137"/>
        <v>3.6000000000058208E-4</v>
      </c>
      <c r="AA691" s="70">
        <f t="shared" si="138"/>
        <v>3.5999999999880572E-4</v>
      </c>
    </row>
    <row r="692" spans="1:27">
      <c r="A692" s="15" t="str">
        <f t="shared" si="130"/>
        <v>HeavyD_2011-2015_25-44_Persons_Caerphilly</v>
      </c>
      <c r="B692" s="15" t="str">
        <f t="shared" si="141"/>
        <v>Caerphilly_25-44_Persons</v>
      </c>
      <c r="C692" s="15" t="s">
        <v>15</v>
      </c>
      <c r="D692" s="15" t="s">
        <v>49</v>
      </c>
      <c r="E692" s="15" t="s">
        <v>117</v>
      </c>
      <c r="F692" s="15" t="s">
        <v>40</v>
      </c>
      <c r="G692" s="63">
        <f>IFERROR(VLOOKUP($B692,'Data Heavy'!$A$6:$I$61,G$1,FALSE),IFERROR(VLOOKUP($B692,'Data Heavy'!$O$6:$W$33,G$1,FALSE),IFERROR(VLOOKUP($B692,'Data Heavy'!$AB$6:$AJ$181,G$1,FALSE),IFERROR(VLOOKUP($B692,'Data Heavy'!$AP$6:$AX$93,G$1,FALSE),IFERROR(VLOOKUP($B692,'Data Heavy'!$BC$6:$BK$13,G$1,FALSE),VLOOKUP($B692,'Data Heavy'!$BP$6:$BX$9,G$1,FALSE))))))*100</f>
        <v>24.760069999999999</v>
      </c>
      <c r="H692" s="63">
        <f>IFERROR(VLOOKUP($B692,'Data Heavy'!$A$6:$I$61,H$1,FALSE),IFERROR(VLOOKUP($B692,'Data Heavy'!$O$6:$W$33,H$1,FALSE),IFERROR(VLOOKUP($B692,'Data Heavy'!$AB$6:$AJ$181,H$1,FALSE),IFERROR(VLOOKUP($B692,'Data Heavy'!$AP$6:$AX$93,H$1,FALSE),IFERROR(VLOOKUP($B692,'Data Heavy'!$BC$6:$BK$13,H$1,FALSE),VLOOKUP($B692,'Data Heavy'!$BP$6:$BX$9,H$1,FALSE))))))*100</f>
        <v>1.42842</v>
      </c>
      <c r="I692" s="63">
        <f>IFERROR(VLOOKUP($B692,'Data Heavy'!$A$6:$I$61,I$1,FALSE),IFERROR(VLOOKUP($B692,'Data Heavy'!$O$6:$W$33,I$1,FALSE),IFERROR(VLOOKUP($B692,'Data Heavy'!$AB$6:$AJ$181,I$1,FALSE),IFERROR(VLOOKUP($B692,'Data Heavy'!$AP$6:$AX$93,I$1,FALSE),IFERROR(VLOOKUP($B692,'Data Heavy'!$BC$6:$BK$13,I$1,FALSE),VLOOKUP($B692,'Data Heavy'!$BP$6:$BX$9,I$1,FALSE))))))*100</f>
        <v>21.960329999999999</v>
      </c>
      <c r="J692" s="63">
        <f>IFERROR(VLOOKUP($B692,'Data Heavy'!$A$6:$I$61,J$1,FALSE),IFERROR(VLOOKUP($B692,'Data Heavy'!$O$6:$W$33,J$1,FALSE),IFERROR(VLOOKUP($B692,'Data Heavy'!$AB$6:$AJ$181,J$1,FALSE),IFERROR(VLOOKUP($B692,'Data Heavy'!$AP$6:$AX$93,J$1,FALSE),IFERROR(VLOOKUP($B692,'Data Heavy'!$BC$6:$BK$13,J$1,FALSE),VLOOKUP($B692,'Data Heavy'!$BP$6:$BX$9,J$1,FALSE))))))*100</f>
        <v>27.559800000000003</v>
      </c>
      <c r="K692" s="63">
        <f t="shared" si="131"/>
        <v>2.7997300000000038</v>
      </c>
      <c r="L692" s="63">
        <f t="shared" si="132"/>
        <v>2.7997399999999999</v>
      </c>
      <c r="O692" s="63">
        <f>'Data Heavy'!AU170*100</f>
        <v>24.760069999999999</v>
      </c>
      <c r="P692" s="63">
        <f>'Data Heavy'!AV170*100</f>
        <v>1.4283000000000001</v>
      </c>
      <c r="Q692" s="63">
        <f>'Data Heavy'!AW170*100</f>
        <v>21.960599999999999</v>
      </c>
      <c r="R692" s="63">
        <f>'Data Heavy'!AX170*100</f>
        <v>27.559529999999999</v>
      </c>
      <c r="S692" s="63">
        <f t="shared" si="139"/>
        <v>2.7994599999999998</v>
      </c>
      <c r="T692" s="63">
        <f t="shared" si="140"/>
        <v>2.7994699999999995</v>
      </c>
      <c r="V692" s="70">
        <f t="shared" si="133"/>
        <v>0</v>
      </c>
      <c r="W692" s="70">
        <f t="shared" si="134"/>
        <v>1.1999999999989797E-4</v>
      </c>
      <c r="X692" s="70">
        <f t="shared" si="135"/>
        <v>-2.7000000000043656E-4</v>
      </c>
      <c r="Y692" s="70">
        <f t="shared" si="136"/>
        <v>2.7000000000398927E-4</v>
      </c>
      <c r="Z692" s="70">
        <f t="shared" si="137"/>
        <v>2.7000000000398927E-4</v>
      </c>
      <c r="AA692" s="70">
        <f t="shared" si="138"/>
        <v>2.7000000000043656E-4</v>
      </c>
    </row>
    <row r="693" spans="1:27">
      <c r="A693" s="15" t="str">
        <f t="shared" si="130"/>
        <v>HeavyD_2011-2015_45-64_Persons_Caerphilly</v>
      </c>
      <c r="B693" s="15" t="str">
        <f t="shared" si="141"/>
        <v>Caerphilly_45-64_Persons</v>
      </c>
      <c r="C693" s="15" t="s">
        <v>15</v>
      </c>
      <c r="D693" s="15" t="s">
        <v>50</v>
      </c>
      <c r="E693" s="15" t="s">
        <v>117</v>
      </c>
      <c r="F693" s="15" t="s">
        <v>40</v>
      </c>
      <c r="G693" s="63">
        <f>IFERROR(VLOOKUP($B693,'Data Heavy'!$A$6:$I$61,G$1,FALSE),IFERROR(VLOOKUP($B693,'Data Heavy'!$O$6:$W$33,G$1,FALSE),IFERROR(VLOOKUP($B693,'Data Heavy'!$AB$6:$AJ$181,G$1,FALSE),IFERROR(VLOOKUP($B693,'Data Heavy'!$AP$6:$AX$93,G$1,FALSE),IFERROR(VLOOKUP($B693,'Data Heavy'!$BC$6:$BK$13,G$1,FALSE),VLOOKUP($B693,'Data Heavy'!$BP$6:$BX$9,G$1,FALSE))))))*100</f>
        <v>16.429320000000001</v>
      </c>
      <c r="H693" s="63">
        <f>IFERROR(VLOOKUP($B693,'Data Heavy'!$A$6:$I$61,H$1,FALSE),IFERROR(VLOOKUP($B693,'Data Heavy'!$O$6:$W$33,H$1,FALSE),IFERROR(VLOOKUP($B693,'Data Heavy'!$AB$6:$AJ$181,H$1,FALSE),IFERROR(VLOOKUP($B693,'Data Heavy'!$AP$6:$AX$93,H$1,FALSE),IFERROR(VLOOKUP($B693,'Data Heavy'!$BC$6:$BK$13,H$1,FALSE),VLOOKUP($B693,'Data Heavy'!$BP$6:$BX$9,H$1,FALSE))))))*100</f>
        <v>1.15263</v>
      </c>
      <c r="I693" s="63">
        <f>IFERROR(VLOOKUP($B693,'Data Heavy'!$A$6:$I$61,I$1,FALSE),IFERROR(VLOOKUP($B693,'Data Heavy'!$O$6:$W$33,I$1,FALSE),IFERROR(VLOOKUP($B693,'Data Heavy'!$AB$6:$AJ$181,I$1,FALSE),IFERROR(VLOOKUP($B693,'Data Heavy'!$AP$6:$AX$93,I$1,FALSE),IFERROR(VLOOKUP($B693,'Data Heavy'!$BC$6:$BK$13,I$1,FALSE),VLOOKUP($B693,'Data Heavy'!$BP$6:$BX$9,I$1,FALSE))))))*100</f>
        <v>14.17014</v>
      </c>
      <c r="J693" s="63">
        <f>IFERROR(VLOOKUP($B693,'Data Heavy'!$A$6:$I$61,J$1,FALSE),IFERROR(VLOOKUP($B693,'Data Heavy'!$O$6:$W$33,J$1,FALSE),IFERROR(VLOOKUP($B693,'Data Heavy'!$AB$6:$AJ$181,J$1,FALSE),IFERROR(VLOOKUP($B693,'Data Heavy'!$AP$6:$AX$93,J$1,FALSE),IFERROR(VLOOKUP($B693,'Data Heavy'!$BC$6:$BK$13,J$1,FALSE),VLOOKUP($B693,'Data Heavy'!$BP$6:$BX$9,J$1,FALSE))))))*100</f>
        <v>18.688500000000001</v>
      </c>
      <c r="K693" s="63">
        <f t="shared" si="131"/>
        <v>2.2591800000000006</v>
      </c>
      <c r="L693" s="63">
        <f t="shared" si="132"/>
        <v>2.2591800000000006</v>
      </c>
      <c r="O693" s="63">
        <f>'Data Heavy'!AU171*100</f>
        <v>16.429320000000001</v>
      </c>
      <c r="P693" s="63">
        <f>'Data Heavy'!AV171*100</f>
        <v>1.1525300000000001</v>
      </c>
      <c r="Q693" s="63">
        <f>'Data Heavy'!AW171*100</f>
        <v>14.170360000000001</v>
      </c>
      <c r="R693" s="63">
        <f>'Data Heavy'!AX171*100</f>
        <v>18.688279999999999</v>
      </c>
      <c r="S693" s="63">
        <f t="shared" si="139"/>
        <v>2.2589599999999983</v>
      </c>
      <c r="T693" s="63">
        <f t="shared" si="140"/>
        <v>2.2589600000000001</v>
      </c>
      <c r="V693" s="70">
        <f t="shared" si="133"/>
        <v>0</v>
      </c>
      <c r="W693" s="70">
        <f t="shared" si="134"/>
        <v>9.9999999999988987E-5</v>
      </c>
      <c r="X693" s="70">
        <f t="shared" si="135"/>
        <v>-2.2000000000055309E-4</v>
      </c>
      <c r="Y693" s="70">
        <f t="shared" si="136"/>
        <v>2.2000000000232944E-4</v>
      </c>
      <c r="Z693" s="70">
        <f t="shared" si="137"/>
        <v>2.2000000000232944E-4</v>
      </c>
      <c r="AA693" s="70">
        <f t="shared" si="138"/>
        <v>2.2000000000055309E-4</v>
      </c>
    </row>
    <row r="694" spans="1:27">
      <c r="A694" s="15" t="str">
        <f t="shared" si="130"/>
        <v>HeavyD_2011-2015_65+_Persons_Caerphilly</v>
      </c>
      <c r="B694" s="15" t="str">
        <f t="shared" si="141"/>
        <v>Caerphilly_65+_Persons</v>
      </c>
      <c r="C694" s="15" t="s">
        <v>15</v>
      </c>
      <c r="D694" s="15" t="s">
        <v>43</v>
      </c>
      <c r="E694" s="15" t="s">
        <v>117</v>
      </c>
      <c r="F694" s="15" t="s">
        <v>40</v>
      </c>
      <c r="G694" s="63">
        <f>IFERROR(VLOOKUP($B694,'Data Heavy'!$A$6:$I$61,G$1,FALSE),IFERROR(VLOOKUP($B694,'Data Heavy'!$O$6:$W$33,G$1,FALSE),IFERROR(VLOOKUP($B694,'Data Heavy'!$AB$6:$AJ$181,G$1,FALSE),IFERROR(VLOOKUP($B694,'Data Heavy'!$AP$6:$AX$93,G$1,FALSE),IFERROR(VLOOKUP($B694,'Data Heavy'!$BC$6:$BK$13,G$1,FALSE),VLOOKUP($B694,'Data Heavy'!$BP$6:$BX$9,G$1,FALSE))))))*100</f>
        <v>4.4280300000000006</v>
      </c>
      <c r="H694" s="63">
        <f>IFERROR(VLOOKUP($B694,'Data Heavy'!$A$6:$I$61,H$1,FALSE),IFERROR(VLOOKUP($B694,'Data Heavy'!$O$6:$W$33,H$1,FALSE),IFERROR(VLOOKUP($B694,'Data Heavy'!$AB$6:$AJ$181,H$1,FALSE),IFERROR(VLOOKUP($B694,'Data Heavy'!$AP$6:$AX$93,H$1,FALSE),IFERROR(VLOOKUP($B694,'Data Heavy'!$BC$6:$BK$13,H$1,FALSE),VLOOKUP($B694,'Data Heavy'!$BP$6:$BX$9,H$1,FALSE))))))*100</f>
        <v>0.73077999999999999</v>
      </c>
      <c r="I694" s="63">
        <f>IFERROR(VLOOKUP($B694,'Data Heavy'!$A$6:$I$61,I$1,FALSE),IFERROR(VLOOKUP($B694,'Data Heavy'!$O$6:$W$33,I$1,FALSE),IFERROR(VLOOKUP($B694,'Data Heavy'!$AB$6:$AJ$181,I$1,FALSE),IFERROR(VLOOKUP($B694,'Data Heavy'!$AP$6:$AX$93,I$1,FALSE),IFERROR(VLOOKUP($B694,'Data Heavy'!$BC$6:$BK$13,I$1,FALSE),VLOOKUP($B694,'Data Heavy'!$BP$6:$BX$9,I$1,FALSE))))))*100</f>
        <v>2.9956700000000001</v>
      </c>
      <c r="J694" s="63">
        <f>IFERROR(VLOOKUP($B694,'Data Heavy'!$A$6:$I$61,J$1,FALSE),IFERROR(VLOOKUP($B694,'Data Heavy'!$O$6:$W$33,J$1,FALSE),IFERROR(VLOOKUP($B694,'Data Heavy'!$AB$6:$AJ$181,J$1,FALSE),IFERROR(VLOOKUP($B694,'Data Heavy'!$AP$6:$AX$93,J$1,FALSE),IFERROR(VLOOKUP($B694,'Data Heavy'!$BC$6:$BK$13,J$1,FALSE),VLOOKUP($B694,'Data Heavy'!$BP$6:$BX$9,J$1,FALSE))))))*100</f>
        <v>5.8603800000000001</v>
      </c>
      <c r="K694" s="63">
        <f t="shared" si="131"/>
        <v>1.4323499999999996</v>
      </c>
      <c r="L694" s="63">
        <f t="shared" si="132"/>
        <v>1.4323600000000005</v>
      </c>
      <c r="O694" s="63">
        <f>'Data Heavy'!AU172*100</f>
        <v>4.4280300000000006</v>
      </c>
      <c r="P694" s="63">
        <f>'Data Heavy'!AV172*100</f>
        <v>0.73072000000000004</v>
      </c>
      <c r="Q694" s="63">
        <f>'Data Heavy'!AW172*100</f>
        <v>2.9958100000000001</v>
      </c>
      <c r="R694" s="63">
        <f>'Data Heavy'!AX172*100</f>
        <v>5.8602400000000001</v>
      </c>
      <c r="S694" s="63">
        <f t="shared" si="139"/>
        <v>1.4322099999999995</v>
      </c>
      <c r="T694" s="63">
        <f t="shared" si="140"/>
        <v>1.4322200000000005</v>
      </c>
      <c r="V694" s="70">
        <f t="shared" si="133"/>
        <v>0</v>
      </c>
      <c r="W694" s="70">
        <f t="shared" si="134"/>
        <v>5.9999999999948983E-5</v>
      </c>
      <c r="X694" s="70">
        <f t="shared" si="135"/>
        <v>-1.4000000000002899E-4</v>
      </c>
      <c r="Y694" s="70">
        <f t="shared" si="136"/>
        <v>1.4000000000002899E-4</v>
      </c>
      <c r="Z694" s="70">
        <f t="shared" si="137"/>
        <v>1.4000000000002899E-4</v>
      </c>
      <c r="AA694" s="70">
        <f t="shared" si="138"/>
        <v>1.4000000000002899E-4</v>
      </c>
    </row>
    <row r="695" spans="1:27">
      <c r="A695" s="15" t="str">
        <f t="shared" si="130"/>
        <v>HeavyD_2011-2015_16-24_Persons_Blaenau Gwent</v>
      </c>
      <c r="B695" s="15" t="str">
        <f t="shared" si="141"/>
        <v>Blaenau Gwent_16-24_Persons</v>
      </c>
      <c r="C695" s="15" t="s">
        <v>16</v>
      </c>
      <c r="D695" s="15" t="s">
        <v>48</v>
      </c>
      <c r="E695" s="15" t="s">
        <v>117</v>
      </c>
      <c r="F695" s="15" t="s">
        <v>40</v>
      </c>
      <c r="G695" s="63">
        <f>IFERROR(VLOOKUP($B695,'Data Heavy'!$A$6:$I$61,G$1,FALSE),IFERROR(VLOOKUP($B695,'Data Heavy'!$O$6:$W$33,G$1,FALSE),IFERROR(VLOOKUP($B695,'Data Heavy'!$AB$6:$AJ$181,G$1,FALSE),IFERROR(VLOOKUP($B695,'Data Heavy'!$AP$6:$AX$93,G$1,FALSE),IFERROR(VLOOKUP($B695,'Data Heavy'!$BC$6:$BK$13,G$1,FALSE),VLOOKUP($B695,'Data Heavy'!$BP$6:$BX$9,G$1,FALSE))))))*100</f>
        <v>23.611920000000001</v>
      </c>
      <c r="H695" s="63">
        <f>IFERROR(VLOOKUP($B695,'Data Heavy'!$A$6:$I$61,H$1,FALSE),IFERROR(VLOOKUP($B695,'Data Heavy'!$O$6:$W$33,H$1,FALSE),IFERROR(VLOOKUP($B695,'Data Heavy'!$AB$6:$AJ$181,H$1,FALSE),IFERROR(VLOOKUP($B695,'Data Heavy'!$AP$6:$AX$93,H$1,FALSE),IFERROR(VLOOKUP($B695,'Data Heavy'!$BC$6:$BK$13,H$1,FALSE),VLOOKUP($B695,'Data Heavy'!$BP$6:$BX$9,H$1,FALSE))))))*100</f>
        <v>2.5120199999999997</v>
      </c>
      <c r="I695" s="63">
        <f>IFERROR(VLOOKUP($B695,'Data Heavy'!$A$6:$I$61,I$1,FALSE),IFERROR(VLOOKUP($B695,'Data Heavy'!$O$6:$W$33,I$1,FALSE),IFERROR(VLOOKUP($B695,'Data Heavy'!$AB$6:$AJ$181,I$1,FALSE),IFERROR(VLOOKUP($B695,'Data Heavy'!$AP$6:$AX$93,I$1,FALSE),IFERROR(VLOOKUP($B695,'Data Heavy'!$BC$6:$BK$13,I$1,FALSE),VLOOKUP($B695,'Data Heavy'!$BP$6:$BX$9,I$1,FALSE))))))*100</f>
        <v>18.688310000000001</v>
      </c>
      <c r="J695" s="63">
        <f>IFERROR(VLOOKUP($B695,'Data Heavy'!$A$6:$I$61,J$1,FALSE),IFERROR(VLOOKUP($B695,'Data Heavy'!$O$6:$W$33,J$1,FALSE),IFERROR(VLOOKUP($B695,'Data Heavy'!$AB$6:$AJ$181,J$1,FALSE),IFERROR(VLOOKUP($B695,'Data Heavy'!$AP$6:$AX$93,J$1,FALSE),IFERROR(VLOOKUP($B695,'Data Heavy'!$BC$6:$BK$13,J$1,FALSE),VLOOKUP($B695,'Data Heavy'!$BP$6:$BX$9,J$1,FALSE))))))*100</f>
        <v>28.535539999999997</v>
      </c>
      <c r="K695" s="63">
        <f t="shared" si="131"/>
        <v>4.9236199999999961</v>
      </c>
      <c r="L695" s="63">
        <f t="shared" si="132"/>
        <v>4.92361</v>
      </c>
      <c r="O695" s="63">
        <f>'Data Heavy'!AU173*100</f>
        <v>23.611920000000001</v>
      </c>
      <c r="P695" s="63">
        <f>'Data Heavy'!AV173*100</f>
        <v>2.5117400000000001</v>
      </c>
      <c r="Q695" s="63">
        <f>'Data Heavy'!AW173*100</f>
        <v>18.6889</v>
      </c>
      <c r="R695" s="63">
        <f>'Data Heavy'!AX173*100</f>
        <v>28.534939999999999</v>
      </c>
      <c r="S695" s="63">
        <f t="shared" si="139"/>
        <v>4.9230199999999975</v>
      </c>
      <c r="T695" s="63">
        <f t="shared" si="140"/>
        <v>4.9230200000000011</v>
      </c>
      <c r="V695" s="70">
        <f t="shared" si="133"/>
        <v>0</v>
      </c>
      <c r="W695" s="70">
        <f t="shared" si="134"/>
        <v>2.7999999999961389E-4</v>
      </c>
      <c r="X695" s="70">
        <f t="shared" si="135"/>
        <v>-5.8999999999898023E-4</v>
      </c>
      <c r="Y695" s="70">
        <f t="shared" si="136"/>
        <v>5.9999999999860165E-4</v>
      </c>
      <c r="Z695" s="70">
        <f t="shared" si="137"/>
        <v>5.9999999999860165E-4</v>
      </c>
      <c r="AA695" s="70">
        <f t="shared" si="138"/>
        <v>5.8999999999898023E-4</v>
      </c>
    </row>
    <row r="696" spans="1:27">
      <c r="A696" s="15" t="str">
        <f t="shared" si="130"/>
        <v>HeavyD_2011-2015_25-44_Persons_Blaenau Gwent</v>
      </c>
      <c r="B696" s="15" t="str">
        <f t="shared" si="141"/>
        <v>Blaenau Gwent_25-44_Persons</v>
      </c>
      <c r="C696" s="15" t="s">
        <v>16</v>
      </c>
      <c r="D696" s="15" t="s">
        <v>49</v>
      </c>
      <c r="E696" s="15" t="s">
        <v>117</v>
      </c>
      <c r="F696" s="15" t="s">
        <v>40</v>
      </c>
      <c r="G696" s="63">
        <f>IFERROR(VLOOKUP($B696,'Data Heavy'!$A$6:$I$61,G$1,FALSE),IFERROR(VLOOKUP($B696,'Data Heavy'!$O$6:$W$33,G$1,FALSE),IFERROR(VLOOKUP($B696,'Data Heavy'!$AB$6:$AJ$181,G$1,FALSE),IFERROR(VLOOKUP($B696,'Data Heavy'!$AP$6:$AX$93,G$1,FALSE),IFERROR(VLOOKUP($B696,'Data Heavy'!$BC$6:$BK$13,G$1,FALSE),VLOOKUP($B696,'Data Heavy'!$BP$6:$BX$9,G$1,FALSE))))))*100</f>
        <v>25.828710000000001</v>
      </c>
      <c r="H696" s="63">
        <f>IFERROR(VLOOKUP($B696,'Data Heavy'!$A$6:$I$61,H$1,FALSE),IFERROR(VLOOKUP($B696,'Data Heavy'!$O$6:$W$33,H$1,FALSE),IFERROR(VLOOKUP($B696,'Data Heavy'!$AB$6:$AJ$181,H$1,FALSE),IFERROR(VLOOKUP($B696,'Data Heavy'!$AP$6:$AX$93,H$1,FALSE),IFERROR(VLOOKUP($B696,'Data Heavy'!$BC$6:$BK$13,H$1,FALSE),VLOOKUP($B696,'Data Heavy'!$BP$6:$BX$9,H$1,FALSE))))))*100</f>
        <v>1.7023400000000002</v>
      </c>
      <c r="I696" s="63">
        <f>IFERROR(VLOOKUP($B696,'Data Heavy'!$A$6:$I$61,I$1,FALSE),IFERROR(VLOOKUP($B696,'Data Heavy'!$O$6:$W$33,I$1,FALSE),IFERROR(VLOOKUP($B696,'Data Heavy'!$AB$6:$AJ$181,I$1,FALSE),IFERROR(VLOOKUP($B696,'Data Heavy'!$AP$6:$AX$93,I$1,FALSE),IFERROR(VLOOKUP($B696,'Data Heavy'!$BC$6:$BK$13,I$1,FALSE),VLOOKUP($B696,'Data Heavy'!$BP$6:$BX$9,I$1,FALSE))))))*100</f>
        <v>22.492080000000001</v>
      </c>
      <c r="J696" s="63">
        <f>IFERROR(VLOOKUP($B696,'Data Heavy'!$A$6:$I$61,J$1,FALSE),IFERROR(VLOOKUP($B696,'Data Heavy'!$O$6:$W$33,J$1,FALSE),IFERROR(VLOOKUP($B696,'Data Heavy'!$AB$6:$AJ$181,J$1,FALSE),IFERROR(VLOOKUP($B696,'Data Heavy'!$AP$6:$AX$93,J$1,FALSE),IFERROR(VLOOKUP($B696,'Data Heavy'!$BC$6:$BK$13,J$1,FALSE),VLOOKUP($B696,'Data Heavy'!$BP$6:$BX$9,J$1,FALSE))))))*100</f>
        <v>29.165330000000001</v>
      </c>
      <c r="K696" s="63">
        <f t="shared" si="131"/>
        <v>3.3366199999999999</v>
      </c>
      <c r="L696" s="63">
        <f t="shared" si="132"/>
        <v>3.3366299999999995</v>
      </c>
      <c r="O696" s="63">
        <f>'Data Heavy'!AU174*100</f>
        <v>25.828710000000001</v>
      </c>
      <c r="P696" s="63">
        <f>'Data Heavy'!AV174*100</f>
        <v>1.7021499999999998</v>
      </c>
      <c r="Q696" s="63">
        <f>'Data Heavy'!AW174*100</f>
        <v>22.49249</v>
      </c>
      <c r="R696" s="63">
        <f>'Data Heavy'!AX174*100</f>
        <v>29.164929999999998</v>
      </c>
      <c r="S696" s="63">
        <f t="shared" si="139"/>
        <v>3.3362199999999973</v>
      </c>
      <c r="T696" s="63">
        <f t="shared" si="140"/>
        <v>3.3362200000000009</v>
      </c>
      <c r="V696" s="70">
        <f t="shared" si="133"/>
        <v>0</v>
      </c>
      <c r="W696" s="70">
        <f t="shared" si="134"/>
        <v>1.9000000000035655E-4</v>
      </c>
      <c r="X696" s="70">
        <f t="shared" si="135"/>
        <v>-4.0999999999868919E-4</v>
      </c>
      <c r="Y696" s="70">
        <f t="shared" si="136"/>
        <v>4.0000000000262048E-4</v>
      </c>
      <c r="Z696" s="70">
        <f t="shared" si="137"/>
        <v>4.0000000000262048E-4</v>
      </c>
      <c r="AA696" s="70">
        <f t="shared" si="138"/>
        <v>4.0999999999868919E-4</v>
      </c>
    </row>
    <row r="697" spans="1:27">
      <c r="A697" s="15" t="str">
        <f t="shared" si="130"/>
        <v>HeavyD_2011-2015_45-64_Persons_Blaenau Gwent</v>
      </c>
      <c r="B697" s="15" t="str">
        <f t="shared" si="141"/>
        <v>Blaenau Gwent_45-64_Persons</v>
      </c>
      <c r="C697" s="15" t="s">
        <v>16</v>
      </c>
      <c r="D697" s="15" t="s">
        <v>50</v>
      </c>
      <c r="E697" s="15" t="s">
        <v>117</v>
      </c>
      <c r="F697" s="15" t="s">
        <v>40</v>
      </c>
      <c r="G697" s="63">
        <f>IFERROR(VLOOKUP($B697,'Data Heavy'!$A$6:$I$61,G$1,FALSE),IFERROR(VLOOKUP($B697,'Data Heavy'!$O$6:$W$33,G$1,FALSE),IFERROR(VLOOKUP($B697,'Data Heavy'!$AB$6:$AJ$181,G$1,FALSE),IFERROR(VLOOKUP($B697,'Data Heavy'!$AP$6:$AX$93,G$1,FALSE),IFERROR(VLOOKUP($B697,'Data Heavy'!$BC$6:$BK$13,G$1,FALSE),VLOOKUP($B697,'Data Heavy'!$BP$6:$BX$9,G$1,FALSE))))))*100</f>
        <v>13.9824</v>
      </c>
      <c r="H697" s="63">
        <f>IFERROR(VLOOKUP($B697,'Data Heavy'!$A$6:$I$61,H$1,FALSE),IFERROR(VLOOKUP($B697,'Data Heavy'!$O$6:$W$33,H$1,FALSE),IFERROR(VLOOKUP($B697,'Data Heavy'!$AB$6:$AJ$181,H$1,FALSE),IFERROR(VLOOKUP($B697,'Data Heavy'!$AP$6:$AX$93,H$1,FALSE),IFERROR(VLOOKUP($B697,'Data Heavy'!$BC$6:$BK$13,H$1,FALSE),VLOOKUP($B697,'Data Heavy'!$BP$6:$BX$9,H$1,FALSE))))))*100</f>
        <v>1.1791799999999999</v>
      </c>
      <c r="I697" s="63">
        <f>IFERROR(VLOOKUP($B697,'Data Heavy'!$A$6:$I$61,I$1,FALSE),IFERROR(VLOOKUP($B697,'Data Heavy'!$O$6:$W$33,I$1,FALSE),IFERROR(VLOOKUP($B697,'Data Heavy'!$AB$6:$AJ$181,I$1,FALSE),IFERROR(VLOOKUP($B697,'Data Heavy'!$AP$6:$AX$93,I$1,FALSE),IFERROR(VLOOKUP($B697,'Data Heavy'!$BC$6:$BK$13,I$1,FALSE),VLOOKUP($B697,'Data Heavy'!$BP$6:$BX$9,I$1,FALSE))))))*100</f>
        <v>11.67117</v>
      </c>
      <c r="J697" s="63">
        <f>IFERROR(VLOOKUP($B697,'Data Heavy'!$A$6:$I$61,J$1,FALSE),IFERROR(VLOOKUP($B697,'Data Heavy'!$O$6:$W$33,J$1,FALSE),IFERROR(VLOOKUP($B697,'Data Heavy'!$AB$6:$AJ$181,J$1,FALSE),IFERROR(VLOOKUP($B697,'Data Heavy'!$AP$6:$AX$93,J$1,FALSE),IFERROR(VLOOKUP($B697,'Data Heavy'!$BC$6:$BK$13,J$1,FALSE),VLOOKUP($B697,'Data Heavy'!$BP$6:$BX$9,J$1,FALSE))))))*100</f>
        <v>16.293620000000001</v>
      </c>
      <c r="K697" s="63">
        <f t="shared" si="131"/>
        <v>2.3112200000000005</v>
      </c>
      <c r="L697" s="63">
        <f t="shared" si="132"/>
        <v>2.3112300000000001</v>
      </c>
      <c r="O697" s="63">
        <f>'Data Heavy'!AU175*100</f>
        <v>13.9824</v>
      </c>
      <c r="P697" s="63">
        <f>'Data Heavy'!AV175*100</f>
        <v>1.1790500000000002</v>
      </c>
      <c r="Q697" s="63">
        <f>'Data Heavy'!AW175*100</f>
        <v>11.67145</v>
      </c>
      <c r="R697" s="63">
        <f>'Data Heavy'!AX175*100</f>
        <v>16.293340000000001</v>
      </c>
      <c r="S697" s="63">
        <f t="shared" si="139"/>
        <v>2.3109400000000004</v>
      </c>
      <c r="T697" s="63">
        <f t="shared" si="140"/>
        <v>2.3109500000000001</v>
      </c>
      <c r="V697" s="70">
        <f t="shared" si="133"/>
        <v>0</v>
      </c>
      <c r="W697" s="70">
        <f t="shared" si="134"/>
        <v>1.2999999999974143E-4</v>
      </c>
      <c r="X697" s="70">
        <f t="shared" si="135"/>
        <v>-2.8000000000005798E-4</v>
      </c>
      <c r="Y697" s="70">
        <f t="shared" si="136"/>
        <v>2.8000000000005798E-4</v>
      </c>
      <c r="Z697" s="70">
        <f t="shared" si="137"/>
        <v>2.8000000000005798E-4</v>
      </c>
      <c r="AA697" s="70">
        <f t="shared" si="138"/>
        <v>2.8000000000005798E-4</v>
      </c>
    </row>
    <row r="698" spans="1:27">
      <c r="A698" s="15" t="str">
        <f t="shared" si="130"/>
        <v>HeavyD_2011-2015_65+_Persons_Blaenau Gwent</v>
      </c>
      <c r="B698" s="15" t="str">
        <f t="shared" si="141"/>
        <v>Blaenau Gwent_65+_Persons</v>
      </c>
      <c r="C698" s="15" t="s">
        <v>16</v>
      </c>
      <c r="D698" s="15" t="s">
        <v>43</v>
      </c>
      <c r="E698" s="15" t="s">
        <v>117</v>
      </c>
      <c r="F698" s="15" t="s">
        <v>40</v>
      </c>
      <c r="G698" s="63">
        <f>IFERROR(VLOOKUP($B698,'Data Heavy'!$A$6:$I$61,G$1,FALSE),IFERROR(VLOOKUP($B698,'Data Heavy'!$O$6:$W$33,G$1,FALSE),IFERROR(VLOOKUP($B698,'Data Heavy'!$AB$6:$AJ$181,G$1,FALSE),IFERROR(VLOOKUP($B698,'Data Heavy'!$AP$6:$AX$93,G$1,FALSE),IFERROR(VLOOKUP($B698,'Data Heavy'!$BC$6:$BK$13,G$1,FALSE),VLOOKUP($B698,'Data Heavy'!$BP$6:$BX$9,G$1,FALSE))))))*100</f>
        <v>3.2427100000000002</v>
      </c>
      <c r="H698" s="63">
        <f>IFERROR(VLOOKUP($B698,'Data Heavy'!$A$6:$I$61,H$1,FALSE),IFERROR(VLOOKUP($B698,'Data Heavy'!$O$6:$W$33,H$1,FALSE),IFERROR(VLOOKUP($B698,'Data Heavy'!$AB$6:$AJ$181,H$1,FALSE),IFERROR(VLOOKUP($B698,'Data Heavy'!$AP$6:$AX$93,H$1,FALSE),IFERROR(VLOOKUP($B698,'Data Heavy'!$BC$6:$BK$13,H$1,FALSE),VLOOKUP($B698,'Data Heavy'!$BP$6:$BX$9,H$1,FALSE))))))*100</f>
        <v>0.64061999999999997</v>
      </c>
      <c r="I698" s="63">
        <f>IFERROR(VLOOKUP($B698,'Data Heavy'!$A$6:$I$61,I$1,FALSE),IFERROR(VLOOKUP($B698,'Data Heavy'!$O$6:$W$33,I$1,FALSE),IFERROR(VLOOKUP($B698,'Data Heavy'!$AB$6:$AJ$181,I$1,FALSE),IFERROR(VLOOKUP($B698,'Data Heavy'!$AP$6:$AX$93,I$1,FALSE),IFERROR(VLOOKUP($B698,'Data Heavy'!$BC$6:$BK$13,I$1,FALSE),VLOOKUP($B698,'Data Heavy'!$BP$6:$BX$9,I$1,FALSE))))))*100</f>
        <v>1.9870800000000002</v>
      </c>
      <c r="J698" s="63">
        <f>IFERROR(VLOOKUP($B698,'Data Heavy'!$A$6:$I$61,J$1,FALSE),IFERROR(VLOOKUP($B698,'Data Heavy'!$O$6:$W$33,J$1,FALSE),IFERROR(VLOOKUP($B698,'Data Heavy'!$AB$6:$AJ$181,J$1,FALSE),IFERROR(VLOOKUP($B698,'Data Heavy'!$AP$6:$AX$93,J$1,FALSE),IFERROR(VLOOKUP($B698,'Data Heavy'!$BC$6:$BK$13,J$1,FALSE),VLOOKUP($B698,'Data Heavy'!$BP$6:$BX$9,J$1,FALSE))))))*100</f>
        <v>4.4983399999999998</v>
      </c>
      <c r="K698" s="63">
        <f t="shared" si="131"/>
        <v>1.2556299999999996</v>
      </c>
      <c r="L698" s="63">
        <f t="shared" si="132"/>
        <v>1.25563</v>
      </c>
      <c r="O698" s="63">
        <f>'Data Heavy'!AU176*100</f>
        <v>3.2427100000000002</v>
      </c>
      <c r="P698" s="63">
        <f>'Data Heavy'!AV176*100</f>
        <v>0.64054999999999995</v>
      </c>
      <c r="Q698" s="63">
        <f>'Data Heavy'!AW176*100</f>
        <v>1.9872299999999998</v>
      </c>
      <c r="R698" s="63">
        <f>'Data Heavy'!AX176*100</f>
        <v>4.4981900000000001</v>
      </c>
      <c r="S698" s="63">
        <f t="shared" si="139"/>
        <v>1.2554799999999999</v>
      </c>
      <c r="T698" s="63">
        <f t="shared" si="140"/>
        <v>1.2554800000000004</v>
      </c>
      <c r="V698" s="70">
        <f t="shared" si="133"/>
        <v>0</v>
      </c>
      <c r="W698" s="70">
        <f t="shared" si="134"/>
        <v>7.0000000000014495E-5</v>
      </c>
      <c r="X698" s="70">
        <f t="shared" si="135"/>
        <v>-1.4999999999965041E-4</v>
      </c>
      <c r="Y698" s="70">
        <f t="shared" si="136"/>
        <v>1.4999999999965041E-4</v>
      </c>
      <c r="Z698" s="70">
        <f t="shared" si="137"/>
        <v>1.4999999999965041E-4</v>
      </c>
      <c r="AA698" s="70">
        <f t="shared" si="138"/>
        <v>1.4999999999965041E-4</v>
      </c>
    </row>
    <row r="699" spans="1:27">
      <c r="A699" s="15" t="str">
        <f t="shared" si="130"/>
        <v>HeavyD_2011-2015_16-24_Persons_Torfaen</v>
      </c>
      <c r="B699" s="15" t="str">
        <f t="shared" si="141"/>
        <v>Torfaen_16-24_Persons</v>
      </c>
      <c r="C699" s="15" t="s">
        <v>17</v>
      </c>
      <c r="D699" s="15" t="s">
        <v>48</v>
      </c>
      <c r="E699" s="15" t="s">
        <v>117</v>
      </c>
      <c r="F699" s="15" t="s">
        <v>40</v>
      </c>
      <c r="G699" s="63">
        <f>IFERROR(VLOOKUP($B699,'Data Heavy'!$A$6:$I$61,G$1,FALSE),IFERROR(VLOOKUP($B699,'Data Heavy'!$O$6:$W$33,G$1,FALSE),IFERROR(VLOOKUP($B699,'Data Heavy'!$AB$6:$AJ$181,G$1,FALSE),IFERROR(VLOOKUP($B699,'Data Heavy'!$AP$6:$AX$93,G$1,FALSE),IFERROR(VLOOKUP($B699,'Data Heavy'!$BC$6:$BK$13,G$1,FALSE),VLOOKUP($B699,'Data Heavy'!$BP$6:$BX$9,G$1,FALSE))))))*100</f>
        <v>17.03782</v>
      </c>
      <c r="H699" s="63">
        <f>IFERROR(VLOOKUP($B699,'Data Heavy'!$A$6:$I$61,H$1,FALSE),IFERROR(VLOOKUP($B699,'Data Heavy'!$O$6:$W$33,H$1,FALSE),IFERROR(VLOOKUP($B699,'Data Heavy'!$AB$6:$AJ$181,H$1,FALSE),IFERROR(VLOOKUP($B699,'Data Heavy'!$AP$6:$AX$93,H$1,FALSE),IFERROR(VLOOKUP($B699,'Data Heavy'!$BC$6:$BK$13,H$1,FALSE),VLOOKUP($B699,'Data Heavy'!$BP$6:$BX$9,H$1,FALSE))))))*100</f>
        <v>2.2101699999999997</v>
      </c>
      <c r="I699" s="63">
        <f>IFERROR(VLOOKUP($B699,'Data Heavy'!$A$6:$I$61,I$1,FALSE),IFERROR(VLOOKUP($B699,'Data Heavy'!$O$6:$W$33,I$1,FALSE),IFERROR(VLOOKUP($B699,'Data Heavy'!$AB$6:$AJ$181,I$1,FALSE),IFERROR(VLOOKUP($B699,'Data Heavy'!$AP$6:$AX$93,I$1,FALSE),IFERROR(VLOOKUP($B699,'Data Heavy'!$BC$6:$BK$13,I$1,FALSE),VLOOKUP($B699,'Data Heavy'!$BP$6:$BX$9,I$1,FALSE))))))*100</f>
        <v>12.705839999999998</v>
      </c>
      <c r="J699" s="63">
        <f>IFERROR(VLOOKUP($B699,'Data Heavy'!$A$6:$I$61,J$1,FALSE),IFERROR(VLOOKUP($B699,'Data Heavy'!$O$6:$W$33,J$1,FALSE),IFERROR(VLOOKUP($B699,'Data Heavy'!$AB$6:$AJ$181,J$1,FALSE),IFERROR(VLOOKUP($B699,'Data Heavy'!$AP$6:$AX$93,J$1,FALSE),IFERROR(VLOOKUP($B699,'Data Heavy'!$BC$6:$BK$13,J$1,FALSE),VLOOKUP($B699,'Data Heavy'!$BP$6:$BX$9,J$1,FALSE))))))*100</f>
        <v>21.369800000000001</v>
      </c>
      <c r="K699" s="63">
        <f t="shared" si="131"/>
        <v>4.3319800000000015</v>
      </c>
      <c r="L699" s="63">
        <f t="shared" si="132"/>
        <v>4.3319800000000015</v>
      </c>
      <c r="O699" s="63">
        <f>'Data Heavy'!AU177*100</f>
        <v>17.03782</v>
      </c>
      <c r="P699" s="63">
        <f>'Data Heavy'!AV177*100</f>
        <v>2.2099299999999999</v>
      </c>
      <c r="Q699" s="63">
        <f>'Data Heavy'!AW177*100</f>
        <v>12.70636</v>
      </c>
      <c r="R699" s="63">
        <f>'Data Heavy'!AX177*100</f>
        <v>21.36927</v>
      </c>
      <c r="S699" s="63">
        <f t="shared" si="139"/>
        <v>4.3314500000000002</v>
      </c>
      <c r="T699" s="63">
        <f t="shared" si="140"/>
        <v>4.3314599999999999</v>
      </c>
      <c r="V699" s="70">
        <f t="shared" si="133"/>
        <v>0</v>
      </c>
      <c r="W699" s="70">
        <f t="shared" si="134"/>
        <v>2.3999999999979593E-4</v>
      </c>
      <c r="X699" s="70">
        <f t="shared" si="135"/>
        <v>-5.2000000000163027E-4</v>
      </c>
      <c r="Y699" s="70">
        <f t="shared" si="136"/>
        <v>5.3000000000125169E-4</v>
      </c>
      <c r="Z699" s="70">
        <f t="shared" si="137"/>
        <v>5.3000000000125169E-4</v>
      </c>
      <c r="AA699" s="70">
        <f t="shared" si="138"/>
        <v>5.2000000000163027E-4</v>
      </c>
    </row>
    <row r="700" spans="1:27">
      <c r="A700" s="15" t="str">
        <f t="shared" si="130"/>
        <v>HeavyD_2011-2015_25-44_Persons_Torfaen</v>
      </c>
      <c r="B700" s="15" t="str">
        <f t="shared" si="141"/>
        <v>Torfaen_25-44_Persons</v>
      </c>
      <c r="C700" s="15" t="s">
        <v>17</v>
      </c>
      <c r="D700" s="15" t="s">
        <v>49</v>
      </c>
      <c r="E700" s="15" t="s">
        <v>117</v>
      </c>
      <c r="F700" s="15" t="s">
        <v>40</v>
      </c>
      <c r="G700" s="63">
        <f>IFERROR(VLOOKUP($B700,'Data Heavy'!$A$6:$I$61,G$1,FALSE),IFERROR(VLOOKUP($B700,'Data Heavy'!$O$6:$W$33,G$1,FALSE),IFERROR(VLOOKUP($B700,'Data Heavy'!$AB$6:$AJ$181,G$1,FALSE),IFERROR(VLOOKUP($B700,'Data Heavy'!$AP$6:$AX$93,G$1,FALSE),IFERROR(VLOOKUP($B700,'Data Heavy'!$BC$6:$BK$13,G$1,FALSE),VLOOKUP($B700,'Data Heavy'!$BP$6:$BX$9,G$1,FALSE))))))*100</f>
        <v>22.22052</v>
      </c>
      <c r="H700" s="63">
        <f>IFERROR(VLOOKUP($B700,'Data Heavy'!$A$6:$I$61,H$1,FALSE),IFERROR(VLOOKUP($B700,'Data Heavy'!$O$6:$W$33,H$1,FALSE),IFERROR(VLOOKUP($B700,'Data Heavy'!$AB$6:$AJ$181,H$1,FALSE),IFERROR(VLOOKUP($B700,'Data Heavy'!$AP$6:$AX$93,H$1,FALSE),IFERROR(VLOOKUP($B700,'Data Heavy'!$BC$6:$BK$13,H$1,FALSE),VLOOKUP($B700,'Data Heavy'!$BP$6:$BX$9,H$1,FALSE))))))*100</f>
        <v>1.53654</v>
      </c>
      <c r="I700" s="63">
        <f>IFERROR(VLOOKUP($B700,'Data Heavy'!$A$6:$I$61,I$1,FALSE),IFERROR(VLOOKUP($B700,'Data Heavy'!$O$6:$W$33,I$1,FALSE),IFERROR(VLOOKUP($B700,'Data Heavy'!$AB$6:$AJ$181,I$1,FALSE),IFERROR(VLOOKUP($B700,'Data Heavy'!$AP$6:$AX$93,I$1,FALSE),IFERROR(VLOOKUP($B700,'Data Heavy'!$BC$6:$BK$13,I$1,FALSE),VLOOKUP($B700,'Data Heavy'!$BP$6:$BX$9,I$1,FALSE))))))*100</f>
        <v>19.208860000000001</v>
      </c>
      <c r="J700" s="63">
        <f>IFERROR(VLOOKUP($B700,'Data Heavy'!$A$6:$I$61,J$1,FALSE),IFERROR(VLOOKUP($B700,'Data Heavy'!$O$6:$W$33,J$1,FALSE),IFERROR(VLOOKUP($B700,'Data Heavy'!$AB$6:$AJ$181,J$1,FALSE),IFERROR(VLOOKUP($B700,'Data Heavy'!$AP$6:$AX$93,J$1,FALSE),IFERROR(VLOOKUP($B700,'Data Heavy'!$BC$6:$BK$13,J$1,FALSE),VLOOKUP($B700,'Data Heavy'!$BP$6:$BX$9,J$1,FALSE))))))*100</f>
        <v>25.23218</v>
      </c>
      <c r="K700" s="63">
        <f t="shared" si="131"/>
        <v>3.0116599999999991</v>
      </c>
      <c r="L700" s="63">
        <f t="shared" si="132"/>
        <v>3.0116599999999991</v>
      </c>
      <c r="O700" s="63">
        <f>'Data Heavy'!AU178*100</f>
        <v>22.22052</v>
      </c>
      <c r="P700" s="63">
        <f>'Data Heavy'!AV178*100</f>
        <v>1.5363800000000001</v>
      </c>
      <c r="Q700" s="63">
        <f>'Data Heavy'!AW178*100</f>
        <v>19.209229999999998</v>
      </c>
      <c r="R700" s="63">
        <f>'Data Heavy'!AX178*100</f>
        <v>25.231819999999999</v>
      </c>
      <c r="S700" s="63">
        <f t="shared" si="139"/>
        <v>3.0112999999999985</v>
      </c>
      <c r="T700" s="63">
        <f t="shared" si="140"/>
        <v>3.0112900000000025</v>
      </c>
      <c r="V700" s="70">
        <f t="shared" si="133"/>
        <v>0</v>
      </c>
      <c r="W700" s="70">
        <f t="shared" si="134"/>
        <v>1.5999999999993797E-4</v>
      </c>
      <c r="X700" s="70">
        <f t="shared" si="135"/>
        <v>-3.6999999999665079E-4</v>
      </c>
      <c r="Y700" s="70">
        <f t="shared" si="136"/>
        <v>3.6000000000058208E-4</v>
      </c>
      <c r="Z700" s="70">
        <f t="shared" si="137"/>
        <v>3.6000000000058208E-4</v>
      </c>
      <c r="AA700" s="70">
        <f t="shared" si="138"/>
        <v>3.6999999999665079E-4</v>
      </c>
    </row>
    <row r="701" spans="1:27">
      <c r="A701" s="15" t="str">
        <f t="shared" si="130"/>
        <v>HeavyD_2011-2015_45-64_Persons_Torfaen</v>
      </c>
      <c r="B701" s="15" t="str">
        <f t="shared" si="141"/>
        <v>Torfaen_45-64_Persons</v>
      </c>
      <c r="C701" s="15" t="s">
        <v>17</v>
      </c>
      <c r="D701" s="15" t="s">
        <v>50</v>
      </c>
      <c r="E701" s="15" t="s">
        <v>117</v>
      </c>
      <c r="F701" s="15" t="s">
        <v>40</v>
      </c>
      <c r="G701" s="63">
        <f>IFERROR(VLOOKUP($B701,'Data Heavy'!$A$6:$I$61,G$1,FALSE),IFERROR(VLOOKUP($B701,'Data Heavy'!$O$6:$W$33,G$1,FALSE),IFERROR(VLOOKUP($B701,'Data Heavy'!$AB$6:$AJ$181,G$1,FALSE),IFERROR(VLOOKUP($B701,'Data Heavy'!$AP$6:$AX$93,G$1,FALSE),IFERROR(VLOOKUP($B701,'Data Heavy'!$BC$6:$BK$13,G$1,FALSE),VLOOKUP($B701,'Data Heavy'!$BP$6:$BX$9,G$1,FALSE))))))*100</f>
        <v>13.259760000000002</v>
      </c>
      <c r="H701" s="63">
        <f>IFERROR(VLOOKUP($B701,'Data Heavy'!$A$6:$I$61,H$1,FALSE),IFERROR(VLOOKUP($B701,'Data Heavy'!$O$6:$W$33,H$1,FALSE),IFERROR(VLOOKUP($B701,'Data Heavy'!$AB$6:$AJ$181,H$1,FALSE),IFERROR(VLOOKUP($B701,'Data Heavy'!$AP$6:$AX$93,H$1,FALSE),IFERROR(VLOOKUP($B701,'Data Heavy'!$BC$6:$BK$13,H$1,FALSE),VLOOKUP($B701,'Data Heavy'!$BP$6:$BX$9,H$1,FALSE))))))*100</f>
        <v>1.0900999999999998</v>
      </c>
      <c r="I701" s="63">
        <f>IFERROR(VLOOKUP($B701,'Data Heavy'!$A$6:$I$61,I$1,FALSE),IFERROR(VLOOKUP($B701,'Data Heavy'!$O$6:$W$33,I$1,FALSE),IFERROR(VLOOKUP($B701,'Data Heavy'!$AB$6:$AJ$181,I$1,FALSE),IFERROR(VLOOKUP($B701,'Data Heavy'!$AP$6:$AX$93,I$1,FALSE),IFERROR(VLOOKUP($B701,'Data Heavy'!$BC$6:$BK$13,I$1,FALSE),VLOOKUP($B701,'Data Heavy'!$BP$6:$BX$9,I$1,FALSE))))))*100</f>
        <v>11.123149999999999</v>
      </c>
      <c r="J701" s="63">
        <f>IFERROR(VLOOKUP($B701,'Data Heavy'!$A$6:$I$61,J$1,FALSE),IFERROR(VLOOKUP($B701,'Data Heavy'!$O$6:$W$33,J$1,FALSE),IFERROR(VLOOKUP($B701,'Data Heavy'!$AB$6:$AJ$181,J$1,FALSE),IFERROR(VLOOKUP($B701,'Data Heavy'!$AP$6:$AX$93,J$1,FALSE),IFERROR(VLOOKUP($B701,'Data Heavy'!$BC$6:$BK$13,J$1,FALSE),VLOOKUP($B701,'Data Heavy'!$BP$6:$BX$9,J$1,FALSE))))))*100</f>
        <v>15.396370000000001</v>
      </c>
      <c r="K701" s="63">
        <f t="shared" si="131"/>
        <v>2.1366099999999992</v>
      </c>
      <c r="L701" s="63">
        <f t="shared" si="132"/>
        <v>2.1366100000000028</v>
      </c>
      <c r="O701" s="63">
        <f>'Data Heavy'!AU179*100</f>
        <v>13.259760000000002</v>
      </c>
      <c r="P701" s="63">
        <f>'Data Heavy'!AV179*100</f>
        <v>1.0899799999999999</v>
      </c>
      <c r="Q701" s="63">
        <f>'Data Heavy'!AW179*100</f>
        <v>11.1234</v>
      </c>
      <c r="R701" s="63">
        <f>'Data Heavy'!AX179*100</f>
        <v>15.396109999999998</v>
      </c>
      <c r="S701" s="63">
        <f t="shared" si="139"/>
        <v>2.1363499999999966</v>
      </c>
      <c r="T701" s="63">
        <f t="shared" si="140"/>
        <v>2.1363600000000016</v>
      </c>
      <c r="V701" s="70">
        <f t="shared" si="133"/>
        <v>0</v>
      </c>
      <c r="W701" s="70">
        <f t="shared" si="134"/>
        <v>1.1999999999989797E-4</v>
      </c>
      <c r="X701" s="70">
        <f t="shared" si="135"/>
        <v>-2.5000000000119371E-4</v>
      </c>
      <c r="Y701" s="70">
        <f t="shared" si="136"/>
        <v>2.6000000000259149E-4</v>
      </c>
      <c r="Z701" s="70">
        <f t="shared" si="137"/>
        <v>2.6000000000259149E-4</v>
      </c>
      <c r="AA701" s="70">
        <f t="shared" si="138"/>
        <v>2.5000000000119371E-4</v>
      </c>
    </row>
    <row r="702" spans="1:27">
      <c r="A702" s="15" t="str">
        <f t="shared" si="130"/>
        <v>HeavyD_2011-2015_65+_Persons_Torfaen</v>
      </c>
      <c r="B702" s="15" t="str">
        <f t="shared" si="141"/>
        <v>Torfaen_65+_Persons</v>
      </c>
      <c r="C702" s="15" t="s">
        <v>17</v>
      </c>
      <c r="D702" s="15" t="s">
        <v>43</v>
      </c>
      <c r="E702" s="15" t="s">
        <v>117</v>
      </c>
      <c r="F702" s="15" t="s">
        <v>40</v>
      </c>
      <c r="G702" s="63">
        <f>IFERROR(VLOOKUP($B702,'Data Heavy'!$A$6:$I$61,G$1,FALSE),IFERROR(VLOOKUP($B702,'Data Heavy'!$O$6:$W$33,G$1,FALSE),IFERROR(VLOOKUP($B702,'Data Heavy'!$AB$6:$AJ$181,G$1,FALSE),IFERROR(VLOOKUP($B702,'Data Heavy'!$AP$6:$AX$93,G$1,FALSE),IFERROR(VLOOKUP($B702,'Data Heavy'!$BC$6:$BK$13,G$1,FALSE),VLOOKUP($B702,'Data Heavy'!$BP$6:$BX$9,G$1,FALSE))))))*100</f>
        <v>3.6948699999999999</v>
      </c>
      <c r="H702" s="63">
        <f>IFERROR(VLOOKUP($B702,'Data Heavy'!$A$6:$I$61,H$1,FALSE),IFERROR(VLOOKUP($B702,'Data Heavy'!$O$6:$W$33,H$1,FALSE),IFERROR(VLOOKUP($B702,'Data Heavy'!$AB$6:$AJ$181,H$1,FALSE),IFERROR(VLOOKUP($B702,'Data Heavy'!$AP$6:$AX$93,H$1,FALSE),IFERROR(VLOOKUP($B702,'Data Heavy'!$BC$6:$BK$13,H$1,FALSE),VLOOKUP($B702,'Data Heavy'!$BP$6:$BX$9,H$1,FALSE))))))*100</f>
        <v>0.71416999999999997</v>
      </c>
      <c r="I702" s="63">
        <f>IFERROR(VLOOKUP($B702,'Data Heavy'!$A$6:$I$61,I$1,FALSE),IFERROR(VLOOKUP($B702,'Data Heavy'!$O$6:$W$33,I$1,FALSE),IFERROR(VLOOKUP($B702,'Data Heavy'!$AB$6:$AJ$181,I$1,FALSE),IFERROR(VLOOKUP($B702,'Data Heavy'!$AP$6:$AX$93,I$1,FALSE),IFERROR(VLOOKUP($B702,'Data Heavy'!$BC$6:$BK$13,I$1,FALSE),VLOOKUP($B702,'Data Heavy'!$BP$6:$BX$9,I$1,FALSE))))))*100</f>
        <v>2.2950900000000001</v>
      </c>
      <c r="J702" s="63">
        <f>IFERROR(VLOOKUP($B702,'Data Heavy'!$A$6:$I$61,J$1,FALSE),IFERROR(VLOOKUP($B702,'Data Heavy'!$O$6:$W$33,J$1,FALSE),IFERROR(VLOOKUP($B702,'Data Heavy'!$AB$6:$AJ$181,J$1,FALSE),IFERROR(VLOOKUP($B702,'Data Heavy'!$AP$6:$AX$93,J$1,FALSE),IFERROR(VLOOKUP($B702,'Data Heavy'!$BC$6:$BK$13,J$1,FALSE),VLOOKUP($B702,'Data Heavy'!$BP$6:$BX$9,J$1,FALSE))))))*100</f>
        <v>5.0946600000000002</v>
      </c>
      <c r="K702" s="63">
        <f t="shared" si="131"/>
        <v>1.3997900000000003</v>
      </c>
      <c r="L702" s="63">
        <f t="shared" si="132"/>
        <v>1.3997799999999998</v>
      </c>
      <c r="O702" s="63">
        <f>'Data Heavy'!AU180*100</f>
        <v>3.6948699999999999</v>
      </c>
      <c r="P702" s="63">
        <f>'Data Heavy'!AV180*100</f>
        <v>0.71409</v>
      </c>
      <c r="Q702" s="63">
        <f>'Data Heavy'!AW180*100</f>
        <v>2.2952599999999999</v>
      </c>
      <c r="R702" s="63">
        <f>'Data Heavy'!AX180*100</f>
        <v>5.0944900000000004</v>
      </c>
      <c r="S702" s="63">
        <f t="shared" si="139"/>
        <v>1.3996200000000005</v>
      </c>
      <c r="T702" s="63">
        <f t="shared" si="140"/>
        <v>1.39961</v>
      </c>
      <c r="V702" s="70">
        <f t="shared" si="133"/>
        <v>0</v>
      </c>
      <c r="W702" s="70">
        <f t="shared" si="134"/>
        <v>7.9999999999968985E-5</v>
      </c>
      <c r="X702" s="70">
        <f t="shared" si="135"/>
        <v>-1.6999999999978144E-4</v>
      </c>
      <c r="Y702" s="70">
        <f t="shared" si="136"/>
        <v>1.6999999999978144E-4</v>
      </c>
      <c r="Z702" s="70">
        <f t="shared" si="137"/>
        <v>1.6999999999978144E-4</v>
      </c>
      <c r="AA702" s="70">
        <f t="shared" si="138"/>
        <v>1.6999999999978144E-4</v>
      </c>
    </row>
    <row r="703" spans="1:27">
      <c r="A703" s="15" t="str">
        <f t="shared" si="130"/>
        <v>HeavyD_2011-2015_16-24_Persons_Monmouthshire</v>
      </c>
      <c r="B703" s="15" t="str">
        <f t="shared" si="141"/>
        <v>Monmouthshire_16-24_Persons</v>
      </c>
      <c r="C703" s="15" t="s">
        <v>18</v>
      </c>
      <c r="D703" s="15" t="s">
        <v>48</v>
      </c>
      <c r="E703" s="15" t="s">
        <v>117</v>
      </c>
      <c r="F703" s="15" t="s">
        <v>40</v>
      </c>
      <c r="G703" s="63">
        <f>IFERROR(VLOOKUP($B703,'Data Heavy'!$A$6:$I$61,G$1,FALSE),IFERROR(VLOOKUP($B703,'Data Heavy'!$O$6:$W$33,G$1,FALSE),IFERROR(VLOOKUP($B703,'Data Heavy'!$AB$6:$AJ$181,G$1,FALSE),IFERROR(VLOOKUP($B703,'Data Heavy'!$AP$6:$AX$93,G$1,FALSE),IFERROR(VLOOKUP($B703,'Data Heavy'!$BC$6:$BK$13,G$1,FALSE),VLOOKUP($B703,'Data Heavy'!$BP$6:$BX$9,G$1,FALSE))))))*100</f>
        <v>21.081220000000002</v>
      </c>
      <c r="H703" s="63">
        <f>IFERROR(VLOOKUP($B703,'Data Heavy'!$A$6:$I$61,H$1,FALSE),IFERROR(VLOOKUP($B703,'Data Heavy'!$O$6:$W$33,H$1,FALSE),IFERROR(VLOOKUP($B703,'Data Heavy'!$AB$6:$AJ$181,H$1,FALSE),IFERROR(VLOOKUP($B703,'Data Heavy'!$AP$6:$AX$93,H$1,FALSE),IFERROR(VLOOKUP($B703,'Data Heavy'!$BC$6:$BK$13,H$1,FALSE),VLOOKUP($B703,'Data Heavy'!$BP$6:$BX$9,H$1,FALSE))))))*100</f>
        <v>2.72966</v>
      </c>
      <c r="I703" s="63">
        <f>IFERROR(VLOOKUP($B703,'Data Heavy'!$A$6:$I$61,I$1,FALSE),IFERROR(VLOOKUP($B703,'Data Heavy'!$O$6:$W$33,I$1,FALSE),IFERROR(VLOOKUP($B703,'Data Heavy'!$AB$6:$AJ$181,I$1,FALSE),IFERROR(VLOOKUP($B703,'Data Heavy'!$AP$6:$AX$93,I$1,FALSE),IFERROR(VLOOKUP($B703,'Data Heavy'!$BC$6:$BK$13,I$1,FALSE),VLOOKUP($B703,'Data Heavy'!$BP$6:$BX$9,I$1,FALSE))))))*100</f>
        <v>15.731029999999999</v>
      </c>
      <c r="J703" s="63">
        <f>IFERROR(VLOOKUP($B703,'Data Heavy'!$A$6:$I$61,J$1,FALSE),IFERROR(VLOOKUP($B703,'Data Heavy'!$O$6:$W$33,J$1,FALSE),IFERROR(VLOOKUP($B703,'Data Heavy'!$AB$6:$AJ$181,J$1,FALSE),IFERROR(VLOOKUP($B703,'Data Heavy'!$AP$6:$AX$93,J$1,FALSE),IFERROR(VLOOKUP($B703,'Data Heavy'!$BC$6:$BK$13,J$1,FALSE),VLOOKUP($B703,'Data Heavy'!$BP$6:$BX$9,J$1,FALSE))))))*100</f>
        <v>26.43141</v>
      </c>
      <c r="K703" s="63">
        <f t="shared" si="131"/>
        <v>5.3501899999999978</v>
      </c>
      <c r="L703" s="63">
        <f t="shared" si="132"/>
        <v>5.3501900000000031</v>
      </c>
      <c r="O703" s="63">
        <f>'Data Heavy'!AU181*100</f>
        <v>21.081220000000002</v>
      </c>
      <c r="P703" s="63">
        <f>'Data Heavy'!AV181*100</f>
        <v>2.7293600000000002</v>
      </c>
      <c r="Q703" s="63">
        <f>'Data Heavy'!AW181*100</f>
        <v>15.73166</v>
      </c>
      <c r="R703" s="63">
        <f>'Data Heavy'!AX181*100</f>
        <v>26.430769999999999</v>
      </c>
      <c r="S703" s="63">
        <f t="shared" si="139"/>
        <v>5.3495499999999971</v>
      </c>
      <c r="T703" s="63">
        <f t="shared" si="140"/>
        <v>5.3495600000000021</v>
      </c>
      <c r="V703" s="70">
        <f t="shared" si="133"/>
        <v>0</v>
      </c>
      <c r="W703" s="70">
        <f t="shared" si="134"/>
        <v>2.9999999999974492E-4</v>
      </c>
      <c r="X703" s="70">
        <f t="shared" si="135"/>
        <v>-6.3000000000101863E-4</v>
      </c>
      <c r="Y703" s="70">
        <f t="shared" si="136"/>
        <v>6.4000000000064006E-4</v>
      </c>
      <c r="Z703" s="70">
        <f t="shared" si="137"/>
        <v>6.4000000000064006E-4</v>
      </c>
      <c r="AA703" s="70">
        <f t="shared" si="138"/>
        <v>6.3000000000101863E-4</v>
      </c>
    </row>
    <row r="704" spans="1:27">
      <c r="A704" s="15" t="str">
        <f t="shared" si="130"/>
        <v>HeavyD_2011-2015_25-44_Persons_Monmouthshire</v>
      </c>
      <c r="B704" s="15" t="str">
        <f t="shared" si="141"/>
        <v>Monmouthshire_25-44_Persons</v>
      </c>
      <c r="C704" s="15" t="s">
        <v>18</v>
      </c>
      <c r="D704" s="15" t="s">
        <v>49</v>
      </c>
      <c r="E704" s="15" t="s">
        <v>117</v>
      </c>
      <c r="F704" s="15" t="s">
        <v>40</v>
      </c>
      <c r="G704" s="63">
        <f>IFERROR(VLOOKUP($B704,'Data Heavy'!$A$6:$I$61,G$1,FALSE),IFERROR(VLOOKUP($B704,'Data Heavy'!$O$6:$W$33,G$1,FALSE),IFERROR(VLOOKUP($B704,'Data Heavy'!$AB$6:$AJ$181,G$1,FALSE),IFERROR(VLOOKUP($B704,'Data Heavy'!$AP$6:$AX$93,G$1,FALSE),IFERROR(VLOOKUP($B704,'Data Heavy'!$BC$6:$BK$13,G$1,FALSE),VLOOKUP($B704,'Data Heavy'!$BP$6:$BX$9,G$1,FALSE))))))*100</f>
        <v>21.548999999999999</v>
      </c>
      <c r="H704" s="63">
        <f>IFERROR(VLOOKUP($B704,'Data Heavy'!$A$6:$I$61,H$1,FALSE),IFERROR(VLOOKUP($B704,'Data Heavy'!$O$6:$W$33,H$1,FALSE),IFERROR(VLOOKUP($B704,'Data Heavy'!$AB$6:$AJ$181,H$1,FALSE),IFERROR(VLOOKUP($B704,'Data Heavy'!$AP$6:$AX$93,H$1,FALSE),IFERROR(VLOOKUP($B704,'Data Heavy'!$BC$6:$BK$13,H$1,FALSE),VLOOKUP($B704,'Data Heavy'!$BP$6:$BX$9,H$1,FALSE))))))*100</f>
        <v>1.71801</v>
      </c>
      <c r="I704" s="63">
        <f>IFERROR(VLOOKUP($B704,'Data Heavy'!$A$6:$I$61,I$1,FALSE),IFERROR(VLOOKUP($B704,'Data Heavy'!$O$6:$W$33,I$1,FALSE),IFERROR(VLOOKUP($B704,'Data Heavy'!$AB$6:$AJ$181,I$1,FALSE),IFERROR(VLOOKUP($B704,'Data Heavy'!$AP$6:$AX$93,I$1,FALSE),IFERROR(VLOOKUP($B704,'Data Heavy'!$BC$6:$BK$13,I$1,FALSE),VLOOKUP($B704,'Data Heavy'!$BP$6:$BX$9,I$1,FALSE))))))*100</f>
        <v>18.18167</v>
      </c>
      <c r="J704" s="63">
        <f>IFERROR(VLOOKUP($B704,'Data Heavy'!$A$6:$I$61,J$1,FALSE),IFERROR(VLOOKUP($B704,'Data Heavy'!$O$6:$W$33,J$1,FALSE),IFERROR(VLOOKUP($B704,'Data Heavy'!$AB$6:$AJ$181,J$1,FALSE),IFERROR(VLOOKUP($B704,'Data Heavy'!$AP$6:$AX$93,J$1,FALSE),IFERROR(VLOOKUP($B704,'Data Heavy'!$BC$6:$BK$13,J$1,FALSE),VLOOKUP($B704,'Data Heavy'!$BP$6:$BX$9,J$1,FALSE))))))*100</f>
        <v>24.916319999999999</v>
      </c>
      <c r="K704" s="63">
        <f t="shared" si="131"/>
        <v>3.3673199999999994</v>
      </c>
      <c r="L704" s="63">
        <f t="shared" si="132"/>
        <v>3.367329999999999</v>
      </c>
      <c r="O704" s="63">
        <f>'Data Heavy'!AU182*100</f>
        <v>21.548999999999999</v>
      </c>
      <c r="P704" s="63">
        <f>'Data Heavy'!AV182*100</f>
        <v>1.7178200000000001</v>
      </c>
      <c r="Q704" s="63">
        <f>'Data Heavy'!AW182*100</f>
        <v>18.18207</v>
      </c>
      <c r="R704" s="63">
        <f>'Data Heavy'!AX182*100</f>
        <v>24.91592</v>
      </c>
      <c r="S704" s="63">
        <f t="shared" si="139"/>
        <v>3.3669200000000004</v>
      </c>
      <c r="T704" s="63">
        <f t="shared" si="140"/>
        <v>3.36693</v>
      </c>
      <c r="V704" s="70">
        <f t="shared" si="133"/>
        <v>0</v>
      </c>
      <c r="W704" s="70">
        <f t="shared" si="134"/>
        <v>1.8999999999991246E-4</v>
      </c>
      <c r="X704" s="70">
        <f t="shared" si="135"/>
        <v>-3.9999999999906777E-4</v>
      </c>
      <c r="Y704" s="70">
        <f t="shared" si="136"/>
        <v>3.9999999999906777E-4</v>
      </c>
      <c r="Z704" s="70">
        <f t="shared" si="137"/>
        <v>3.9999999999906777E-4</v>
      </c>
      <c r="AA704" s="70">
        <f t="shared" si="138"/>
        <v>3.9999999999906777E-4</v>
      </c>
    </row>
    <row r="705" spans="1:27">
      <c r="A705" s="15" t="str">
        <f t="shared" si="130"/>
        <v>HeavyD_2011-2015_45-64_Persons_Monmouthshire</v>
      </c>
      <c r="B705" s="15" t="str">
        <f t="shared" si="141"/>
        <v>Monmouthshire_45-64_Persons</v>
      </c>
      <c r="C705" s="15" t="s">
        <v>18</v>
      </c>
      <c r="D705" s="15" t="s">
        <v>50</v>
      </c>
      <c r="E705" s="15" t="s">
        <v>117</v>
      </c>
      <c r="F705" s="15" t="s">
        <v>40</v>
      </c>
      <c r="G705" s="63">
        <f>IFERROR(VLOOKUP($B705,'Data Heavy'!$A$6:$I$61,G$1,FALSE),IFERROR(VLOOKUP($B705,'Data Heavy'!$O$6:$W$33,G$1,FALSE),IFERROR(VLOOKUP($B705,'Data Heavy'!$AB$6:$AJ$181,G$1,FALSE),IFERROR(VLOOKUP($B705,'Data Heavy'!$AP$6:$AX$93,G$1,FALSE),IFERROR(VLOOKUP($B705,'Data Heavy'!$BC$6:$BK$13,G$1,FALSE),VLOOKUP($B705,'Data Heavy'!$BP$6:$BX$9,G$1,FALSE))))))*100</f>
        <v>13.036429999999999</v>
      </c>
      <c r="H705" s="63">
        <f>IFERROR(VLOOKUP($B705,'Data Heavy'!$A$6:$I$61,H$1,FALSE),IFERROR(VLOOKUP($B705,'Data Heavy'!$O$6:$W$33,H$1,FALSE),IFERROR(VLOOKUP($B705,'Data Heavy'!$AB$6:$AJ$181,H$1,FALSE),IFERROR(VLOOKUP($B705,'Data Heavy'!$AP$6:$AX$93,H$1,FALSE),IFERROR(VLOOKUP($B705,'Data Heavy'!$BC$6:$BK$13,H$1,FALSE),VLOOKUP($B705,'Data Heavy'!$BP$6:$BX$9,H$1,FALSE))))))*100</f>
        <v>1.07657</v>
      </c>
      <c r="I705" s="63">
        <f>IFERROR(VLOOKUP($B705,'Data Heavy'!$A$6:$I$61,I$1,FALSE),IFERROR(VLOOKUP($B705,'Data Heavy'!$O$6:$W$33,I$1,FALSE),IFERROR(VLOOKUP($B705,'Data Heavy'!$AB$6:$AJ$181,I$1,FALSE),IFERROR(VLOOKUP($B705,'Data Heavy'!$AP$6:$AX$93,I$1,FALSE),IFERROR(VLOOKUP($B705,'Data Heavy'!$BC$6:$BK$13,I$1,FALSE),VLOOKUP($B705,'Data Heavy'!$BP$6:$BX$9,I$1,FALSE))))))*100</f>
        <v>10.92633</v>
      </c>
      <c r="J705" s="63">
        <f>IFERROR(VLOOKUP($B705,'Data Heavy'!$A$6:$I$61,J$1,FALSE),IFERROR(VLOOKUP($B705,'Data Heavy'!$O$6:$W$33,J$1,FALSE),IFERROR(VLOOKUP($B705,'Data Heavy'!$AB$6:$AJ$181,J$1,FALSE),IFERROR(VLOOKUP($B705,'Data Heavy'!$AP$6:$AX$93,J$1,FALSE),IFERROR(VLOOKUP($B705,'Data Heavy'!$BC$6:$BK$13,J$1,FALSE),VLOOKUP($B705,'Data Heavy'!$BP$6:$BX$9,J$1,FALSE))))))*100</f>
        <v>15.14653</v>
      </c>
      <c r="K705" s="63">
        <f t="shared" si="131"/>
        <v>2.110100000000001</v>
      </c>
      <c r="L705" s="63">
        <f t="shared" si="132"/>
        <v>2.1100999999999992</v>
      </c>
      <c r="O705" s="63">
        <f>'Data Heavy'!AU183*100</f>
        <v>13.036429999999999</v>
      </c>
      <c r="P705" s="63">
        <f>'Data Heavy'!AV183*100</f>
        <v>1.0764499999999999</v>
      </c>
      <c r="Q705" s="63">
        <f>'Data Heavy'!AW183*100</f>
        <v>10.92658</v>
      </c>
      <c r="R705" s="63">
        <f>'Data Heavy'!AX183*100</f>
        <v>15.146280000000001</v>
      </c>
      <c r="S705" s="63">
        <f t="shared" si="139"/>
        <v>2.1098500000000016</v>
      </c>
      <c r="T705" s="63">
        <f t="shared" si="140"/>
        <v>2.1098499999999998</v>
      </c>
      <c r="V705" s="70">
        <f t="shared" si="133"/>
        <v>0</v>
      </c>
      <c r="W705" s="70">
        <f t="shared" si="134"/>
        <v>1.2000000000012001E-4</v>
      </c>
      <c r="X705" s="70">
        <f t="shared" si="135"/>
        <v>-2.4999999999941735E-4</v>
      </c>
      <c r="Y705" s="70">
        <f t="shared" si="136"/>
        <v>2.4999999999941735E-4</v>
      </c>
      <c r="Z705" s="70">
        <f t="shared" si="137"/>
        <v>2.4999999999941735E-4</v>
      </c>
      <c r="AA705" s="70">
        <f t="shared" si="138"/>
        <v>2.4999999999941735E-4</v>
      </c>
    </row>
    <row r="706" spans="1:27">
      <c r="A706" s="15" t="str">
        <f t="shared" si="130"/>
        <v>HeavyD_2011-2015_65+_Persons_Monmouthshire</v>
      </c>
      <c r="B706" s="15" t="str">
        <f t="shared" si="141"/>
        <v>Monmouthshire_65+_Persons</v>
      </c>
      <c r="C706" s="15" t="s">
        <v>18</v>
      </c>
      <c r="D706" s="15" t="s">
        <v>43</v>
      </c>
      <c r="E706" s="15" t="s">
        <v>117</v>
      </c>
      <c r="F706" s="15" t="s">
        <v>40</v>
      </c>
      <c r="G706" s="63">
        <f>IFERROR(VLOOKUP($B706,'Data Heavy'!$A$6:$I$61,G$1,FALSE),IFERROR(VLOOKUP($B706,'Data Heavy'!$O$6:$W$33,G$1,FALSE),IFERROR(VLOOKUP($B706,'Data Heavy'!$AB$6:$AJ$181,G$1,FALSE),IFERROR(VLOOKUP($B706,'Data Heavy'!$AP$6:$AX$93,G$1,FALSE),IFERROR(VLOOKUP($B706,'Data Heavy'!$BC$6:$BK$13,G$1,FALSE),VLOOKUP($B706,'Data Heavy'!$BP$6:$BX$9,G$1,FALSE))))))*100</f>
        <v>2.5143599999999999</v>
      </c>
      <c r="H706" s="63">
        <f>IFERROR(VLOOKUP($B706,'Data Heavy'!$A$6:$I$61,H$1,FALSE),IFERROR(VLOOKUP($B706,'Data Heavy'!$O$6:$W$33,H$1,FALSE),IFERROR(VLOOKUP($B706,'Data Heavy'!$AB$6:$AJ$181,H$1,FALSE),IFERROR(VLOOKUP($B706,'Data Heavy'!$AP$6:$AX$93,H$1,FALSE),IFERROR(VLOOKUP($B706,'Data Heavy'!$BC$6:$BK$13,H$1,FALSE),VLOOKUP($B706,'Data Heavy'!$BP$6:$BX$9,H$1,FALSE))))))*100</f>
        <v>0.53693999999999997</v>
      </c>
      <c r="I706" s="63">
        <f>IFERROR(VLOOKUP($B706,'Data Heavy'!$A$6:$I$61,I$1,FALSE),IFERROR(VLOOKUP($B706,'Data Heavy'!$O$6:$W$33,I$1,FALSE),IFERROR(VLOOKUP($B706,'Data Heavy'!$AB$6:$AJ$181,I$1,FALSE),IFERROR(VLOOKUP($B706,'Data Heavy'!$AP$6:$AX$93,I$1,FALSE),IFERROR(VLOOKUP($B706,'Data Heavy'!$BC$6:$BK$13,I$1,FALSE),VLOOKUP($B706,'Data Heavy'!$BP$6:$BX$9,I$1,FALSE))))))*100</f>
        <v>1.46194</v>
      </c>
      <c r="J706" s="63">
        <f>IFERROR(VLOOKUP($B706,'Data Heavy'!$A$6:$I$61,J$1,FALSE),IFERROR(VLOOKUP($B706,'Data Heavy'!$O$6:$W$33,J$1,FALSE),IFERROR(VLOOKUP($B706,'Data Heavy'!$AB$6:$AJ$181,J$1,FALSE),IFERROR(VLOOKUP($B706,'Data Heavy'!$AP$6:$AX$93,J$1,FALSE),IFERROR(VLOOKUP($B706,'Data Heavy'!$BC$6:$BK$13,J$1,FALSE),VLOOKUP($B706,'Data Heavy'!$BP$6:$BX$9,J$1,FALSE))))))*100</f>
        <v>3.5667699999999996</v>
      </c>
      <c r="K706" s="63">
        <f t="shared" si="131"/>
        <v>1.0524099999999996</v>
      </c>
      <c r="L706" s="63">
        <f t="shared" si="132"/>
        <v>1.0524199999999999</v>
      </c>
      <c r="O706" s="63">
        <f>'Data Heavy'!AU184*100</f>
        <v>2.5143599999999999</v>
      </c>
      <c r="P706" s="63">
        <f>'Data Heavy'!AV184*100</f>
        <v>0.53688000000000002</v>
      </c>
      <c r="Q706" s="63">
        <f>'Data Heavy'!AW184*100</f>
        <v>1.4620599999999999</v>
      </c>
      <c r="R706" s="63">
        <f>'Data Heavy'!AX184*100</f>
        <v>3.5666499999999997</v>
      </c>
      <c r="S706" s="63">
        <f t="shared" si="139"/>
        <v>1.0522899999999997</v>
      </c>
      <c r="T706" s="63">
        <f t="shared" si="140"/>
        <v>1.0523</v>
      </c>
      <c r="V706" s="70">
        <f t="shared" si="133"/>
        <v>0</v>
      </c>
      <c r="W706" s="70">
        <f t="shared" si="134"/>
        <v>5.9999999999948983E-5</v>
      </c>
      <c r="X706" s="70">
        <f t="shared" si="135"/>
        <v>-1.1999999999989797E-4</v>
      </c>
      <c r="Y706" s="70">
        <f t="shared" si="136"/>
        <v>1.1999999999989797E-4</v>
      </c>
      <c r="Z706" s="70">
        <f t="shared" si="137"/>
        <v>1.1999999999989797E-4</v>
      </c>
      <c r="AA706" s="70">
        <f t="shared" si="138"/>
        <v>1.1999999999989797E-4</v>
      </c>
    </row>
    <row r="707" spans="1:27">
      <c r="A707" s="15" t="str">
        <f t="shared" si="130"/>
        <v>HeavyD_2011-2015_16-24_Persons_Newport</v>
      </c>
      <c r="B707" s="15" t="str">
        <f t="shared" si="141"/>
        <v>Newport_16-24_Persons</v>
      </c>
      <c r="C707" s="15" t="s">
        <v>19</v>
      </c>
      <c r="D707" s="15" t="s">
        <v>48</v>
      </c>
      <c r="E707" s="15" t="s">
        <v>117</v>
      </c>
      <c r="F707" s="15" t="s">
        <v>40</v>
      </c>
      <c r="G707" s="63">
        <f>IFERROR(VLOOKUP($B707,'Data Heavy'!$A$6:$I$61,G$1,FALSE),IFERROR(VLOOKUP($B707,'Data Heavy'!$O$6:$W$33,G$1,FALSE),IFERROR(VLOOKUP($B707,'Data Heavy'!$AB$6:$AJ$181,G$1,FALSE),IFERROR(VLOOKUP($B707,'Data Heavy'!$AP$6:$AX$93,G$1,FALSE),IFERROR(VLOOKUP($B707,'Data Heavy'!$BC$6:$BK$13,G$1,FALSE),VLOOKUP($B707,'Data Heavy'!$BP$6:$BX$9,G$1,FALSE))))))*100</f>
        <v>15.35455</v>
      </c>
      <c r="H707" s="63">
        <f>IFERROR(VLOOKUP($B707,'Data Heavy'!$A$6:$I$61,H$1,FALSE),IFERROR(VLOOKUP($B707,'Data Heavy'!$O$6:$W$33,H$1,FALSE),IFERROR(VLOOKUP($B707,'Data Heavy'!$AB$6:$AJ$181,H$1,FALSE),IFERROR(VLOOKUP($B707,'Data Heavy'!$AP$6:$AX$93,H$1,FALSE),IFERROR(VLOOKUP($B707,'Data Heavy'!$BC$6:$BK$13,H$1,FALSE),VLOOKUP($B707,'Data Heavy'!$BP$6:$BX$9,H$1,FALSE))))))*100</f>
        <v>1.9409699999999999</v>
      </c>
      <c r="I707" s="63">
        <f>IFERROR(VLOOKUP($B707,'Data Heavy'!$A$6:$I$61,I$1,FALSE),IFERROR(VLOOKUP($B707,'Data Heavy'!$O$6:$W$33,I$1,FALSE),IFERROR(VLOOKUP($B707,'Data Heavy'!$AB$6:$AJ$181,I$1,FALSE),IFERROR(VLOOKUP($B707,'Data Heavy'!$AP$6:$AX$93,I$1,FALSE),IFERROR(VLOOKUP($B707,'Data Heavy'!$BC$6:$BK$13,I$1,FALSE),VLOOKUP($B707,'Data Heavy'!$BP$6:$BX$9,I$1,FALSE))))))*100</f>
        <v>11.55021</v>
      </c>
      <c r="J707" s="63">
        <f>IFERROR(VLOOKUP($B707,'Data Heavy'!$A$6:$I$61,J$1,FALSE),IFERROR(VLOOKUP($B707,'Data Heavy'!$O$6:$W$33,J$1,FALSE),IFERROR(VLOOKUP($B707,'Data Heavy'!$AB$6:$AJ$181,J$1,FALSE),IFERROR(VLOOKUP($B707,'Data Heavy'!$AP$6:$AX$93,J$1,FALSE),IFERROR(VLOOKUP($B707,'Data Heavy'!$BC$6:$BK$13,J$1,FALSE),VLOOKUP($B707,'Data Heavy'!$BP$6:$BX$9,J$1,FALSE))))))*100</f>
        <v>19.15889</v>
      </c>
      <c r="K707" s="63">
        <f t="shared" si="131"/>
        <v>3.8043399999999998</v>
      </c>
      <c r="L707" s="63">
        <f t="shared" si="132"/>
        <v>3.8043399999999998</v>
      </c>
      <c r="O707" s="63">
        <f>'Data Heavy'!AU185*100</f>
        <v>15.35455</v>
      </c>
      <c r="P707" s="63">
        <f>'Data Heavy'!AV185*100</f>
        <v>1.94076</v>
      </c>
      <c r="Q707" s="63">
        <f>'Data Heavy'!AW185*100</f>
        <v>11.550660000000001</v>
      </c>
      <c r="R707" s="63">
        <f>'Data Heavy'!AX185*100</f>
        <v>19.158430000000003</v>
      </c>
      <c r="S707" s="63">
        <f t="shared" si="139"/>
        <v>3.803880000000003</v>
      </c>
      <c r="T707" s="63">
        <f t="shared" si="140"/>
        <v>3.8038899999999991</v>
      </c>
      <c r="V707" s="70">
        <f t="shared" si="133"/>
        <v>0</v>
      </c>
      <c r="W707" s="70">
        <f t="shared" si="134"/>
        <v>2.0999999999982144E-4</v>
      </c>
      <c r="X707" s="70">
        <f t="shared" si="135"/>
        <v>-4.500000000007276E-4</v>
      </c>
      <c r="Y707" s="70">
        <f t="shared" si="136"/>
        <v>4.599999999967963E-4</v>
      </c>
      <c r="Z707" s="70">
        <f t="shared" si="137"/>
        <v>4.599999999967963E-4</v>
      </c>
      <c r="AA707" s="70">
        <f t="shared" si="138"/>
        <v>4.500000000007276E-4</v>
      </c>
    </row>
    <row r="708" spans="1:27">
      <c r="A708" s="15" t="str">
        <f t="shared" ref="A708:A771" si="142">TRIM(F708&amp;"_2011-2015"&amp;"_"&amp;D708&amp;"_"&amp;E708&amp;"_"&amp;C708&amp;" "&amp;M708)</f>
        <v>HeavyD_2011-2015_25-44_Persons_Newport</v>
      </c>
      <c r="B708" s="15" t="str">
        <f t="shared" si="141"/>
        <v>Newport_25-44_Persons</v>
      </c>
      <c r="C708" s="15" t="s">
        <v>19</v>
      </c>
      <c r="D708" s="15" t="s">
        <v>49</v>
      </c>
      <c r="E708" s="15" t="s">
        <v>117</v>
      </c>
      <c r="F708" s="15" t="s">
        <v>40</v>
      </c>
      <c r="G708" s="63">
        <f>IFERROR(VLOOKUP($B708,'Data Heavy'!$A$6:$I$61,G$1,FALSE),IFERROR(VLOOKUP($B708,'Data Heavy'!$O$6:$W$33,G$1,FALSE),IFERROR(VLOOKUP($B708,'Data Heavy'!$AB$6:$AJ$181,G$1,FALSE),IFERROR(VLOOKUP($B708,'Data Heavy'!$AP$6:$AX$93,G$1,FALSE),IFERROR(VLOOKUP($B708,'Data Heavy'!$BC$6:$BK$13,G$1,FALSE),VLOOKUP($B708,'Data Heavy'!$BP$6:$BX$9,G$1,FALSE))))))*100</f>
        <v>20.014060000000001</v>
      </c>
      <c r="H708" s="63">
        <f>IFERROR(VLOOKUP($B708,'Data Heavy'!$A$6:$I$61,H$1,FALSE),IFERROR(VLOOKUP($B708,'Data Heavy'!$O$6:$W$33,H$1,FALSE),IFERROR(VLOOKUP($B708,'Data Heavy'!$AB$6:$AJ$181,H$1,FALSE),IFERROR(VLOOKUP($B708,'Data Heavy'!$AP$6:$AX$93,H$1,FALSE),IFERROR(VLOOKUP($B708,'Data Heavy'!$BC$6:$BK$13,H$1,FALSE),VLOOKUP($B708,'Data Heavy'!$BP$6:$BX$9,H$1,FALSE))))))*100</f>
        <v>1.4893699999999999</v>
      </c>
      <c r="I708" s="63">
        <f>IFERROR(VLOOKUP($B708,'Data Heavy'!$A$6:$I$61,I$1,FALSE),IFERROR(VLOOKUP($B708,'Data Heavy'!$O$6:$W$33,I$1,FALSE),IFERROR(VLOOKUP($B708,'Data Heavy'!$AB$6:$AJ$181,I$1,FALSE),IFERROR(VLOOKUP($B708,'Data Heavy'!$AP$6:$AX$93,I$1,FALSE),IFERROR(VLOOKUP($B708,'Data Heavy'!$BC$6:$BK$13,I$1,FALSE),VLOOKUP($B708,'Data Heavy'!$BP$6:$BX$9,I$1,FALSE))))))*100</f>
        <v>17.09487</v>
      </c>
      <c r="J708" s="63">
        <f>IFERROR(VLOOKUP($B708,'Data Heavy'!$A$6:$I$61,J$1,FALSE),IFERROR(VLOOKUP($B708,'Data Heavy'!$O$6:$W$33,J$1,FALSE),IFERROR(VLOOKUP($B708,'Data Heavy'!$AB$6:$AJ$181,J$1,FALSE),IFERROR(VLOOKUP($B708,'Data Heavy'!$AP$6:$AX$93,J$1,FALSE),IFERROR(VLOOKUP($B708,'Data Heavy'!$BC$6:$BK$13,J$1,FALSE),VLOOKUP($B708,'Data Heavy'!$BP$6:$BX$9,J$1,FALSE))))))*100</f>
        <v>22.933239999999998</v>
      </c>
      <c r="K708" s="63">
        <f t="shared" ref="K708:K771" si="143">J708-G708</f>
        <v>2.9191799999999972</v>
      </c>
      <c r="L708" s="63">
        <f t="shared" ref="L708:L771" si="144">G708-I708</f>
        <v>2.9191900000000004</v>
      </c>
      <c r="O708" s="63">
        <f>'Data Heavy'!AU186*100</f>
        <v>20.014060000000001</v>
      </c>
      <c r="P708" s="63">
        <f>'Data Heavy'!AV186*100</f>
        <v>1.4892000000000001</v>
      </c>
      <c r="Q708" s="63">
        <f>'Data Heavy'!AW186*100</f>
        <v>17.095220000000001</v>
      </c>
      <c r="R708" s="63">
        <f>'Data Heavy'!AX186*100</f>
        <v>22.93289</v>
      </c>
      <c r="S708" s="63">
        <f t="shared" si="139"/>
        <v>2.9188299999999998</v>
      </c>
      <c r="T708" s="63">
        <f t="shared" si="140"/>
        <v>2.9188399999999994</v>
      </c>
      <c r="V708" s="70">
        <f t="shared" ref="V708:V771" si="145">G708-O708</f>
        <v>0</v>
      </c>
      <c r="W708" s="70">
        <f t="shared" ref="W708:W771" si="146">H708-P708</f>
        <v>1.6999999999978144E-4</v>
      </c>
      <c r="X708" s="70">
        <f t="shared" ref="X708:X771" si="147">I708-Q708</f>
        <v>-3.5000000000096065E-4</v>
      </c>
      <c r="Y708" s="70">
        <f t="shared" ref="Y708:Y771" si="148">J708-R708</f>
        <v>3.4999999999740794E-4</v>
      </c>
      <c r="Z708" s="70">
        <f t="shared" ref="Z708:Z771" si="149">K708-S708</f>
        <v>3.4999999999740794E-4</v>
      </c>
      <c r="AA708" s="70">
        <f t="shared" ref="AA708:AA771" si="150">L708-T708</f>
        <v>3.5000000000096065E-4</v>
      </c>
    </row>
    <row r="709" spans="1:27">
      <c r="A709" s="15" t="str">
        <f t="shared" si="142"/>
        <v>HeavyD_2011-2015_45-64_Persons_Newport</v>
      </c>
      <c r="B709" s="15" t="str">
        <f t="shared" si="141"/>
        <v>Newport_45-64_Persons</v>
      </c>
      <c r="C709" s="15" t="s">
        <v>19</v>
      </c>
      <c r="D709" s="15" t="s">
        <v>50</v>
      </c>
      <c r="E709" s="15" t="s">
        <v>117</v>
      </c>
      <c r="F709" s="15" t="s">
        <v>40</v>
      </c>
      <c r="G709" s="63">
        <f>IFERROR(VLOOKUP($B709,'Data Heavy'!$A$6:$I$61,G$1,FALSE),IFERROR(VLOOKUP($B709,'Data Heavy'!$O$6:$W$33,G$1,FALSE),IFERROR(VLOOKUP($B709,'Data Heavy'!$AB$6:$AJ$181,G$1,FALSE),IFERROR(VLOOKUP($B709,'Data Heavy'!$AP$6:$AX$93,G$1,FALSE),IFERROR(VLOOKUP($B709,'Data Heavy'!$BC$6:$BK$13,G$1,FALSE),VLOOKUP($B709,'Data Heavy'!$BP$6:$BX$9,G$1,FALSE))))))*100</f>
        <v>16.712949999999999</v>
      </c>
      <c r="H709" s="63">
        <f>IFERROR(VLOOKUP($B709,'Data Heavy'!$A$6:$I$61,H$1,FALSE),IFERROR(VLOOKUP($B709,'Data Heavy'!$O$6:$W$33,H$1,FALSE),IFERROR(VLOOKUP($B709,'Data Heavy'!$AB$6:$AJ$181,H$1,FALSE),IFERROR(VLOOKUP($B709,'Data Heavy'!$AP$6:$AX$93,H$1,FALSE),IFERROR(VLOOKUP($B709,'Data Heavy'!$BC$6:$BK$13,H$1,FALSE),VLOOKUP($B709,'Data Heavy'!$BP$6:$BX$9,H$1,FALSE))))))*100</f>
        <v>1.27498</v>
      </c>
      <c r="I709" s="63">
        <f>IFERROR(VLOOKUP($B709,'Data Heavy'!$A$6:$I$61,I$1,FALSE),IFERROR(VLOOKUP($B709,'Data Heavy'!$O$6:$W$33,I$1,FALSE),IFERROR(VLOOKUP($B709,'Data Heavy'!$AB$6:$AJ$181,I$1,FALSE),IFERROR(VLOOKUP($B709,'Data Heavy'!$AP$6:$AX$93,I$1,FALSE),IFERROR(VLOOKUP($B709,'Data Heavy'!$BC$6:$BK$13,I$1,FALSE),VLOOKUP($B709,'Data Heavy'!$BP$6:$BX$9,I$1,FALSE))))))*100</f>
        <v>14.21396</v>
      </c>
      <c r="J709" s="63">
        <f>IFERROR(VLOOKUP($B709,'Data Heavy'!$A$6:$I$61,J$1,FALSE),IFERROR(VLOOKUP($B709,'Data Heavy'!$O$6:$W$33,J$1,FALSE),IFERROR(VLOOKUP($B709,'Data Heavy'!$AB$6:$AJ$181,J$1,FALSE),IFERROR(VLOOKUP($B709,'Data Heavy'!$AP$6:$AX$93,J$1,FALSE),IFERROR(VLOOKUP($B709,'Data Heavy'!$BC$6:$BK$13,J$1,FALSE),VLOOKUP($B709,'Data Heavy'!$BP$6:$BX$9,J$1,FALSE))))))*100</f>
        <v>19.211939999999998</v>
      </c>
      <c r="K709" s="63">
        <f t="shared" si="143"/>
        <v>2.4989899999999992</v>
      </c>
      <c r="L709" s="63">
        <f t="shared" si="144"/>
        <v>2.4989899999999992</v>
      </c>
      <c r="O709" s="63">
        <f>'Data Heavy'!AU187*100</f>
        <v>16.712949999999999</v>
      </c>
      <c r="P709" s="63">
        <f>'Data Heavy'!AV187*100</f>
        <v>1.27484</v>
      </c>
      <c r="Q709" s="63">
        <f>'Data Heavy'!AW187*100</f>
        <v>14.214260000000001</v>
      </c>
      <c r="R709" s="63">
        <f>'Data Heavy'!AX187*100</f>
        <v>19.211639999999999</v>
      </c>
      <c r="S709" s="63">
        <f t="shared" si="139"/>
        <v>2.4986899999999999</v>
      </c>
      <c r="T709" s="63">
        <f t="shared" si="140"/>
        <v>2.4986899999999981</v>
      </c>
      <c r="V709" s="70">
        <f t="shared" si="145"/>
        <v>0</v>
      </c>
      <c r="W709" s="70">
        <f t="shared" si="146"/>
        <v>1.4000000000002899E-4</v>
      </c>
      <c r="X709" s="70">
        <f t="shared" si="147"/>
        <v>-3.0000000000107718E-4</v>
      </c>
      <c r="Y709" s="70">
        <f t="shared" si="148"/>
        <v>2.9999999999930083E-4</v>
      </c>
      <c r="Z709" s="70">
        <f t="shared" si="149"/>
        <v>2.9999999999930083E-4</v>
      </c>
      <c r="AA709" s="70">
        <f t="shared" si="150"/>
        <v>3.0000000000107718E-4</v>
      </c>
    </row>
    <row r="710" spans="1:27">
      <c r="A710" s="15" t="str">
        <f t="shared" si="142"/>
        <v>HeavyD_2011-2015_65+_Persons_Newport</v>
      </c>
      <c r="B710" s="15" t="str">
        <f t="shared" si="141"/>
        <v>Newport_65+_Persons</v>
      </c>
      <c r="C710" s="15" t="s">
        <v>19</v>
      </c>
      <c r="D710" s="15" t="s">
        <v>43</v>
      </c>
      <c r="E710" s="15" t="s">
        <v>117</v>
      </c>
      <c r="F710" s="15" t="s">
        <v>40</v>
      </c>
      <c r="G710" s="63">
        <f>IFERROR(VLOOKUP($B710,'Data Heavy'!$A$6:$I$61,G$1,FALSE),IFERROR(VLOOKUP($B710,'Data Heavy'!$O$6:$W$33,G$1,FALSE),IFERROR(VLOOKUP($B710,'Data Heavy'!$AB$6:$AJ$181,G$1,FALSE),IFERROR(VLOOKUP($B710,'Data Heavy'!$AP$6:$AX$93,G$1,FALSE),IFERROR(VLOOKUP($B710,'Data Heavy'!$BC$6:$BK$13,G$1,FALSE),VLOOKUP($B710,'Data Heavy'!$BP$6:$BX$9,G$1,FALSE))))))*100</f>
        <v>3.8902000000000001</v>
      </c>
      <c r="H710" s="63">
        <f>IFERROR(VLOOKUP($B710,'Data Heavy'!$A$6:$I$61,H$1,FALSE),IFERROR(VLOOKUP($B710,'Data Heavy'!$O$6:$W$33,H$1,FALSE),IFERROR(VLOOKUP($B710,'Data Heavy'!$AB$6:$AJ$181,H$1,FALSE),IFERROR(VLOOKUP($B710,'Data Heavy'!$AP$6:$AX$93,H$1,FALSE),IFERROR(VLOOKUP($B710,'Data Heavy'!$BC$6:$BK$13,H$1,FALSE),VLOOKUP($B710,'Data Heavy'!$BP$6:$BX$9,H$1,FALSE))))))*100</f>
        <v>0.71120000000000005</v>
      </c>
      <c r="I710" s="63">
        <f>IFERROR(VLOOKUP($B710,'Data Heavy'!$A$6:$I$61,I$1,FALSE),IFERROR(VLOOKUP($B710,'Data Heavy'!$O$6:$W$33,I$1,FALSE),IFERROR(VLOOKUP($B710,'Data Heavy'!$AB$6:$AJ$181,I$1,FALSE),IFERROR(VLOOKUP($B710,'Data Heavy'!$AP$6:$AX$93,I$1,FALSE),IFERROR(VLOOKUP($B710,'Data Heavy'!$BC$6:$BK$13,I$1,FALSE),VLOOKUP($B710,'Data Heavy'!$BP$6:$BX$9,I$1,FALSE))))))*100</f>
        <v>2.4962399999999998</v>
      </c>
      <c r="J710" s="63">
        <f>IFERROR(VLOOKUP($B710,'Data Heavy'!$A$6:$I$61,J$1,FALSE),IFERROR(VLOOKUP($B710,'Data Heavy'!$O$6:$W$33,J$1,FALSE),IFERROR(VLOOKUP($B710,'Data Heavy'!$AB$6:$AJ$181,J$1,FALSE),IFERROR(VLOOKUP($B710,'Data Heavy'!$AP$6:$AX$93,J$1,FALSE),IFERROR(VLOOKUP($B710,'Data Heavy'!$BC$6:$BK$13,J$1,FALSE),VLOOKUP($B710,'Data Heavy'!$BP$6:$BX$9,J$1,FALSE))))))*100</f>
        <v>5.28416</v>
      </c>
      <c r="K710" s="63">
        <f t="shared" si="143"/>
        <v>1.3939599999999999</v>
      </c>
      <c r="L710" s="63">
        <f t="shared" si="144"/>
        <v>1.3939600000000003</v>
      </c>
      <c r="O710" s="63">
        <f>'Data Heavy'!AU188*100</f>
        <v>3.8902000000000001</v>
      </c>
      <c r="P710" s="63">
        <f>'Data Heavy'!AV188*100</f>
        <v>0.71111999999999997</v>
      </c>
      <c r="Q710" s="63">
        <f>'Data Heavy'!AW188*100</f>
        <v>2.4964</v>
      </c>
      <c r="R710" s="63">
        <f>'Data Heavy'!AX188*100</f>
        <v>5.2839900000000002</v>
      </c>
      <c r="S710" s="63">
        <f t="shared" si="139"/>
        <v>1.3937900000000001</v>
      </c>
      <c r="T710" s="63">
        <f t="shared" si="140"/>
        <v>1.3938000000000001</v>
      </c>
      <c r="V710" s="70">
        <f t="shared" si="145"/>
        <v>0</v>
      </c>
      <c r="W710" s="70">
        <f t="shared" si="146"/>
        <v>8.0000000000080007E-5</v>
      </c>
      <c r="X710" s="70">
        <f t="shared" si="147"/>
        <v>-1.6000000000016001E-4</v>
      </c>
      <c r="Y710" s="70">
        <f t="shared" si="148"/>
        <v>1.6999999999978144E-4</v>
      </c>
      <c r="Z710" s="70">
        <f t="shared" si="149"/>
        <v>1.6999999999978144E-4</v>
      </c>
      <c r="AA710" s="70">
        <f t="shared" si="150"/>
        <v>1.6000000000016001E-4</v>
      </c>
    </row>
    <row r="711" spans="1:27">
      <c r="A711" s="15" t="str">
        <f t="shared" si="142"/>
        <v>HeavyD_2011-2015_16-24_Males_Wales</v>
      </c>
      <c r="B711" s="15" t="str">
        <f t="shared" si="141"/>
        <v>Wales_16-24_Males</v>
      </c>
      <c r="C711" s="15" t="s">
        <v>119</v>
      </c>
      <c r="D711" s="15" t="s">
        <v>48</v>
      </c>
      <c r="E711" s="15" t="s">
        <v>21</v>
      </c>
      <c r="F711" s="15" t="s">
        <v>40</v>
      </c>
      <c r="G711" s="63">
        <f>IFERROR(VLOOKUP($B711,'Data Heavy'!$A$6:$I$61,G$1,FALSE),IFERROR(VLOOKUP($B711,'Data Heavy'!$O$6:$W$33,G$1,FALSE),IFERROR(VLOOKUP($B711,'Data Heavy'!$AB$6:$AJ$181,G$1,FALSE),IFERROR(VLOOKUP($B711,'Data Heavy'!$AP$6:$AX$93,G$1,FALSE),IFERROR(VLOOKUP($B711,'Data Heavy'!$BC$6:$BK$13,G$1,FALSE),VLOOKUP($B711,'Data Heavy'!$BP$6:$BX$9,G$1,FALSE))))))*100</f>
        <v>21.559249999999999</v>
      </c>
      <c r="H711" s="63">
        <f>IFERROR(VLOOKUP($B711,'Data Heavy'!$A$6:$I$61,H$1,FALSE),IFERROR(VLOOKUP($B711,'Data Heavy'!$O$6:$W$33,H$1,FALSE),IFERROR(VLOOKUP($B711,'Data Heavy'!$AB$6:$AJ$181,H$1,FALSE),IFERROR(VLOOKUP($B711,'Data Heavy'!$AP$6:$AX$93,H$1,FALSE),IFERROR(VLOOKUP($B711,'Data Heavy'!$BC$6:$BK$13,H$1,FALSE),VLOOKUP($B711,'Data Heavy'!$BP$6:$BX$9,H$1,FALSE))))))*100</f>
        <v>0.8858100000000001</v>
      </c>
      <c r="I711" s="63">
        <f>IFERROR(VLOOKUP($B711,'Data Heavy'!$A$6:$I$61,I$1,FALSE),IFERROR(VLOOKUP($B711,'Data Heavy'!$O$6:$W$33,I$1,FALSE),IFERROR(VLOOKUP($B711,'Data Heavy'!$AB$6:$AJ$181,I$1,FALSE),IFERROR(VLOOKUP($B711,'Data Heavy'!$AP$6:$AX$93,I$1,FALSE),IFERROR(VLOOKUP($B711,'Data Heavy'!$BC$6:$BK$13,I$1,FALSE),VLOOKUP($B711,'Data Heavy'!$BP$6:$BX$9,I$1,FALSE))))))*100</f>
        <v>19.823039999999999</v>
      </c>
      <c r="J711" s="63">
        <f>IFERROR(VLOOKUP($B711,'Data Heavy'!$A$6:$I$61,J$1,FALSE),IFERROR(VLOOKUP($B711,'Data Heavy'!$O$6:$W$33,J$1,FALSE),IFERROR(VLOOKUP($B711,'Data Heavy'!$AB$6:$AJ$181,J$1,FALSE),IFERROR(VLOOKUP($B711,'Data Heavy'!$AP$6:$AX$93,J$1,FALSE),IFERROR(VLOOKUP($B711,'Data Heavy'!$BC$6:$BK$13,J$1,FALSE),VLOOKUP($B711,'Data Heavy'!$BP$6:$BX$9,J$1,FALSE))))))*100</f>
        <v>23.295450000000002</v>
      </c>
      <c r="K711" s="63">
        <f t="shared" si="143"/>
        <v>1.7362000000000037</v>
      </c>
      <c r="L711" s="63">
        <f t="shared" si="144"/>
        <v>1.7362099999999998</v>
      </c>
      <c r="O711" s="63">
        <f>'Data Heavy'!BH21*100</f>
        <v>21.559249999999999</v>
      </c>
      <c r="P711" s="63">
        <f>'Data Heavy'!BI21*100</f>
        <v>0.88584000000000007</v>
      </c>
      <c r="Q711" s="63">
        <f>'Data Heavy'!BJ21*100</f>
        <v>19.822989999999997</v>
      </c>
      <c r="R711" s="63">
        <f>'Data Heavy'!BK21*100</f>
        <v>23.295500000000001</v>
      </c>
      <c r="S711" s="63">
        <f t="shared" si="139"/>
        <v>1.7362500000000018</v>
      </c>
      <c r="T711" s="63">
        <f t="shared" si="140"/>
        <v>1.7362600000000015</v>
      </c>
      <c r="V711" s="70">
        <f t="shared" si="145"/>
        <v>0</v>
      </c>
      <c r="W711" s="70">
        <f t="shared" si="146"/>
        <v>-2.9999999999974492E-5</v>
      </c>
      <c r="X711" s="70">
        <f t="shared" si="147"/>
        <v>5.0000000001659828E-5</v>
      </c>
      <c r="Y711" s="70">
        <f t="shared" si="148"/>
        <v>-4.9999999998107114E-5</v>
      </c>
      <c r="Z711" s="70">
        <f t="shared" si="149"/>
        <v>-4.9999999998107114E-5</v>
      </c>
      <c r="AA711" s="70">
        <f t="shared" si="150"/>
        <v>-5.0000000001659828E-5</v>
      </c>
    </row>
    <row r="712" spans="1:27">
      <c r="A712" s="15" t="str">
        <f t="shared" si="142"/>
        <v>HeavyD_2011-2015_25-44_Males_Wales</v>
      </c>
      <c r="B712" s="15" t="str">
        <f t="shared" si="141"/>
        <v>Wales_25-44_Males</v>
      </c>
      <c r="C712" s="15" t="s">
        <v>119</v>
      </c>
      <c r="D712" s="15" t="s">
        <v>49</v>
      </c>
      <c r="E712" s="15" t="s">
        <v>21</v>
      </c>
      <c r="F712" s="15" t="s">
        <v>40</v>
      </c>
      <c r="G712" s="63">
        <f>IFERROR(VLOOKUP($B712,'Data Heavy'!$A$6:$I$61,G$1,FALSE),IFERROR(VLOOKUP($B712,'Data Heavy'!$O$6:$W$33,G$1,FALSE),IFERROR(VLOOKUP($B712,'Data Heavy'!$AB$6:$AJ$181,G$1,FALSE),IFERROR(VLOOKUP($B712,'Data Heavy'!$AP$6:$AX$93,G$1,FALSE),IFERROR(VLOOKUP($B712,'Data Heavy'!$BC$6:$BK$13,G$1,FALSE),VLOOKUP($B712,'Data Heavy'!$BP$6:$BX$9,G$1,FALSE))))))*100</f>
        <v>23.79485</v>
      </c>
      <c r="H712" s="63">
        <f>IFERROR(VLOOKUP($B712,'Data Heavy'!$A$6:$I$61,H$1,FALSE),IFERROR(VLOOKUP($B712,'Data Heavy'!$O$6:$W$33,H$1,FALSE),IFERROR(VLOOKUP($B712,'Data Heavy'!$AB$6:$AJ$181,H$1,FALSE),IFERROR(VLOOKUP($B712,'Data Heavy'!$AP$6:$AX$93,H$1,FALSE),IFERROR(VLOOKUP($B712,'Data Heavy'!$BC$6:$BK$13,H$1,FALSE),VLOOKUP($B712,'Data Heavy'!$BP$6:$BX$9,H$1,FALSE))))))*100</f>
        <v>0.49392999999999998</v>
      </c>
      <c r="I712" s="63">
        <f>IFERROR(VLOOKUP($B712,'Data Heavy'!$A$6:$I$61,I$1,FALSE),IFERROR(VLOOKUP($B712,'Data Heavy'!$O$6:$W$33,I$1,FALSE),IFERROR(VLOOKUP($B712,'Data Heavy'!$AB$6:$AJ$181,I$1,FALSE),IFERROR(VLOOKUP($B712,'Data Heavy'!$AP$6:$AX$93,I$1,FALSE),IFERROR(VLOOKUP($B712,'Data Heavy'!$BC$6:$BK$13,I$1,FALSE),VLOOKUP($B712,'Data Heavy'!$BP$6:$BX$9,I$1,FALSE))))))*100</f>
        <v>22.826730000000001</v>
      </c>
      <c r="J712" s="63">
        <f>IFERROR(VLOOKUP($B712,'Data Heavy'!$A$6:$I$61,J$1,FALSE),IFERROR(VLOOKUP($B712,'Data Heavy'!$O$6:$W$33,J$1,FALSE),IFERROR(VLOOKUP($B712,'Data Heavy'!$AB$6:$AJ$181,J$1,FALSE),IFERROR(VLOOKUP($B712,'Data Heavy'!$AP$6:$AX$93,J$1,FALSE),IFERROR(VLOOKUP($B712,'Data Heavy'!$BC$6:$BK$13,J$1,FALSE),VLOOKUP($B712,'Data Heavy'!$BP$6:$BX$9,J$1,FALSE))))))*100</f>
        <v>24.76296</v>
      </c>
      <c r="K712" s="63">
        <f t="shared" si="143"/>
        <v>0.96810999999999936</v>
      </c>
      <c r="L712" s="63">
        <f t="shared" si="144"/>
        <v>0.96811999999999898</v>
      </c>
      <c r="O712" s="63">
        <f>'Data Heavy'!BH22*100</f>
        <v>23.79485</v>
      </c>
      <c r="P712" s="63">
        <f>'Data Heavy'!BI22*100</f>
        <v>0.49401</v>
      </c>
      <c r="Q712" s="63">
        <f>'Data Heavy'!BJ22*100</f>
        <v>22.826589999999999</v>
      </c>
      <c r="R712" s="63">
        <f>'Data Heavy'!BK22*100</f>
        <v>24.763099999999998</v>
      </c>
      <c r="S712" s="63">
        <f t="shared" si="139"/>
        <v>0.96824999999999761</v>
      </c>
      <c r="T712" s="63">
        <f t="shared" si="140"/>
        <v>0.96826000000000079</v>
      </c>
      <c r="V712" s="70">
        <f t="shared" si="145"/>
        <v>0</v>
      </c>
      <c r="W712" s="70">
        <f t="shared" si="146"/>
        <v>-8.0000000000024496E-5</v>
      </c>
      <c r="X712" s="70">
        <f t="shared" si="147"/>
        <v>1.4000000000180535E-4</v>
      </c>
      <c r="Y712" s="70">
        <f t="shared" si="148"/>
        <v>-1.3999999999825263E-4</v>
      </c>
      <c r="Z712" s="70">
        <f t="shared" si="149"/>
        <v>-1.3999999999825263E-4</v>
      </c>
      <c r="AA712" s="70">
        <f t="shared" si="150"/>
        <v>-1.4000000000180535E-4</v>
      </c>
    </row>
    <row r="713" spans="1:27">
      <c r="A713" s="15" t="str">
        <f t="shared" si="142"/>
        <v>HeavyD_2011-2015_45-64_Males_Wales</v>
      </c>
      <c r="B713" s="15" t="str">
        <f t="shared" si="141"/>
        <v>Wales_45-64_Males</v>
      </c>
      <c r="C713" s="15" t="s">
        <v>119</v>
      </c>
      <c r="D713" s="15" t="s">
        <v>50</v>
      </c>
      <c r="E713" s="15" t="s">
        <v>21</v>
      </c>
      <c r="F713" s="15" t="s">
        <v>40</v>
      </c>
      <c r="G713" s="63">
        <f>IFERROR(VLOOKUP($B713,'Data Heavy'!$A$6:$I$61,G$1,FALSE),IFERROR(VLOOKUP($B713,'Data Heavy'!$O$6:$W$33,G$1,FALSE),IFERROR(VLOOKUP($B713,'Data Heavy'!$AB$6:$AJ$181,G$1,FALSE),IFERROR(VLOOKUP($B713,'Data Heavy'!$AP$6:$AX$93,G$1,FALSE),IFERROR(VLOOKUP($B713,'Data Heavy'!$BC$6:$BK$13,G$1,FALSE),VLOOKUP($B713,'Data Heavy'!$BP$6:$BX$9,G$1,FALSE))))))*100</f>
        <v>17.765130000000003</v>
      </c>
      <c r="H713" s="63">
        <f>IFERROR(VLOOKUP($B713,'Data Heavy'!$A$6:$I$61,H$1,FALSE),IFERROR(VLOOKUP($B713,'Data Heavy'!$O$6:$W$33,H$1,FALSE),IFERROR(VLOOKUP($B713,'Data Heavy'!$AB$6:$AJ$181,H$1,FALSE),IFERROR(VLOOKUP($B713,'Data Heavy'!$AP$6:$AX$93,H$1,FALSE),IFERROR(VLOOKUP($B713,'Data Heavy'!$BC$6:$BK$13,H$1,FALSE),VLOOKUP($B713,'Data Heavy'!$BP$6:$BX$9,H$1,FALSE))))))*100</f>
        <v>0.37770999999999999</v>
      </c>
      <c r="I713" s="63">
        <f>IFERROR(VLOOKUP($B713,'Data Heavy'!$A$6:$I$61,I$1,FALSE),IFERROR(VLOOKUP($B713,'Data Heavy'!$O$6:$W$33,I$1,FALSE),IFERROR(VLOOKUP($B713,'Data Heavy'!$AB$6:$AJ$181,I$1,FALSE),IFERROR(VLOOKUP($B713,'Data Heavy'!$AP$6:$AX$93,I$1,FALSE),IFERROR(VLOOKUP($B713,'Data Heavy'!$BC$6:$BK$13,I$1,FALSE),VLOOKUP($B713,'Data Heavy'!$BP$6:$BX$9,I$1,FALSE))))))*100</f>
        <v>17.024810000000002</v>
      </c>
      <c r="J713" s="63">
        <f>IFERROR(VLOOKUP($B713,'Data Heavy'!$A$6:$I$61,J$1,FALSE),IFERROR(VLOOKUP($B713,'Data Heavy'!$O$6:$W$33,J$1,FALSE),IFERROR(VLOOKUP($B713,'Data Heavy'!$AB$6:$AJ$181,J$1,FALSE),IFERROR(VLOOKUP($B713,'Data Heavy'!$AP$6:$AX$93,J$1,FALSE),IFERROR(VLOOKUP($B713,'Data Heavy'!$BC$6:$BK$13,J$1,FALSE),VLOOKUP($B713,'Data Heavy'!$BP$6:$BX$9,J$1,FALSE))))))*100</f>
        <v>18.50545</v>
      </c>
      <c r="K713" s="63">
        <f t="shared" si="143"/>
        <v>0.74031999999999698</v>
      </c>
      <c r="L713" s="63">
        <f t="shared" si="144"/>
        <v>0.74032000000000053</v>
      </c>
      <c r="O713" s="63">
        <f>'Data Heavy'!BH23*100</f>
        <v>17.765130000000003</v>
      </c>
      <c r="P713" s="63">
        <f>'Data Heavy'!BI23*100</f>
        <v>0.37778</v>
      </c>
      <c r="Q713" s="63">
        <f>'Data Heavy'!BJ23*100</f>
        <v>17.02468</v>
      </c>
      <c r="R713" s="63">
        <f>'Data Heavy'!BK23*100</f>
        <v>18.505589999999998</v>
      </c>
      <c r="S713" s="63">
        <f t="shared" si="139"/>
        <v>0.74045999999999523</v>
      </c>
      <c r="T713" s="63">
        <f t="shared" si="140"/>
        <v>0.74045000000000272</v>
      </c>
      <c r="V713" s="70">
        <f t="shared" si="145"/>
        <v>0</v>
      </c>
      <c r="W713" s="70">
        <f t="shared" si="146"/>
        <v>-7.0000000000014495E-5</v>
      </c>
      <c r="X713" s="70">
        <f t="shared" si="147"/>
        <v>1.3000000000218392E-4</v>
      </c>
      <c r="Y713" s="70">
        <f t="shared" si="148"/>
        <v>-1.3999999999825263E-4</v>
      </c>
      <c r="Z713" s="70">
        <f t="shared" si="149"/>
        <v>-1.3999999999825263E-4</v>
      </c>
      <c r="AA713" s="70">
        <f t="shared" si="150"/>
        <v>-1.3000000000218392E-4</v>
      </c>
    </row>
    <row r="714" spans="1:27">
      <c r="A714" s="15" t="str">
        <f t="shared" si="142"/>
        <v>HeavyD_2011-2015_65+_Males_Wales</v>
      </c>
      <c r="B714" s="15" t="str">
        <f t="shared" si="141"/>
        <v>Wales_65+_Males</v>
      </c>
      <c r="C714" s="15" t="s">
        <v>119</v>
      </c>
      <c r="D714" s="15" t="s">
        <v>43</v>
      </c>
      <c r="E714" s="15" t="s">
        <v>21</v>
      </c>
      <c r="F714" s="15" t="s">
        <v>40</v>
      </c>
      <c r="G714" s="63">
        <f>IFERROR(VLOOKUP($B714,'Data Heavy'!$A$6:$I$61,G$1,FALSE),IFERROR(VLOOKUP($B714,'Data Heavy'!$O$6:$W$33,G$1,FALSE),IFERROR(VLOOKUP($B714,'Data Heavy'!$AB$6:$AJ$181,G$1,FALSE),IFERROR(VLOOKUP($B714,'Data Heavy'!$AP$6:$AX$93,G$1,FALSE),IFERROR(VLOOKUP($B714,'Data Heavy'!$BC$6:$BK$13,G$1,FALSE),VLOOKUP($B714,'Data Heavy'!$BP$6:$BX$9,G$1,FALSE))))))*100</f>
        <v>5.6035899999999996</v>
      </c>
      <c r="H714" s="63">
        <f>IFERROR(VLOOKUP($B714,'Data Heavy'!$A$6:$I$61,H$1,FALSE),IFERROR(VLOOKUP($B714,'Data Heavy'!$O$6:$W$33,H$1,FALSE),IFERROR(VLOOKUP($B714,'Data Heavy'!$AB$6:$AJ$181,H$1,FALSE),IFERROR(VLOOKUP($B714,'Data Heavy'!$AP$6:$AX$93,H$1,FALSE),IFERROR(VLOOKUP($B714,'Data Heavy'!$BC$6:$BK$13,H$1,FALSE),VLOOKUP($B714,'Data Heavy'!$BP$6:$BX$9,H$1,FALSE))))))*100</f>
        <v>0.25112000000000001</v>
      </c>
      <c r="I714" s="63">
        <f>IFERROR(VLOOKUP($B714,'Data Heavy'!$A$6:$I$61,I$1,FALSE),IFERROR(VLOOKUP($B714,'Data Heavy'!$O$6:$W$33,I$1,FALSE),IFERROR(VLOOKUP($B714,'Data Heavy'!$AB$6:$AJ$181,I$1,FALSE),IFERROR(VLOOKUP($B714,'Data Heavy'!$AP$6:$AX$93,I$1,FALSE),IFERROR(VLOOKUP($B714,'Data Heavy'!$BC$6:$BK$13,I$1,FALSE),VLOOKUP($B714,'Data Heavy'!$BP$6:$BX$9,I$1,FALSE))))))*100</f>
        <v>5.1113900000000001</v>
      </c>
      <c r="J714" s="63">
        <f>IFERROR(VLOOKUP($B714,'Data Heavy'!$A$6:$I$61,J$1,FALSE),IFERROR(VLOOKUP($B714,'Data Heavy'!$O$6:$W$33,J$1,FALSE),IFERROR(VLOOKUP($B714,'Data Heavy'!$AB$6:$AJ$181,J$1,FALSE),IFERROR(VLOOKUP($B714,'Data Heavy'!$AP$6:$AX$93,J$1,FALSE),IFERROR(VLOOKUP($B714,'Data Heavy'!$BC$6:$BK$13,J$1,FALSE),VLOOKUP($B714,'Data Heavy'!$BP$6:$BX$9,J$1,FALSE))))))*100</f>
        <v>6.0957999999999997</v>
      </c>
      <c r="K714" s="63">
        <f t="shared" si="143"/>
        <v>0.49221000000000004</v>
      </c>
      <c r="L714" s="63">
        <f t="shared" si="144"/>
        <v>0.49219999999999953</v>
      </c>
      <c r="O714" s="63">
        <f>'Data Heavy'!BH24*100</f>
        <v>5.6035899999999996</v>
      </c>
      <c r="P714" s="63">
        <f>'Data Heavy'!BI24*100</f>
        <v>0.25113000000000002</v>
      </c>
      <c r="Q714" s="63">
        <f>'Data Heavy'!BJ24*100</f>
        <v>5.11137</v>
      </c>
      <c r="R714" s="63">
        <f>'Data Heavy'!BK24*100</f>
        <v>6.0958100000000002</v>
      </c>
      <c r="S714" s="63">
        <f t="shared" si="139"/>
        <v>0.49222000000000055</v>
      </c>
      <c r="T714" s="63">
        <f t="shared" si="140"/>
        <v>0.49221999999999966</v>
      </c>
      <c r="V714" s="70">
        <f t="shared" si="145"/>
        <v>0</v>
      </c>
      <c r="W714" s="70">
        <f t="shared" si="146"/>
        <v>-1.0000000000010001E-5</v>
      </c>
      <c r="X714" s="70">
        <f t="shared" si="147"/>
        <v>2.0000000000131024E-5</v>
      </c>
      <c r="Y714" s="70">
        <f t="shared" si="148"/>
        <v>-1.0000000000509601E-5</v>
      </c>
      <c r="Z714" s="70">
        <f t="shared" si="149"/>
        <v>-1.0000000000509601E-5</v>
      </c>
      <c r="AA714" s="70">
        <f t="shared" si="150"/>
        <v>-2.0000000000131024E-5</v>
      </c>
    </row>
    <row r="715" spans="1:27">
      <c r="A715" s="15" t="str">
        <f t="shared" si="142"/>
        <v>HeavyD_2011-2015_16-24_Females_Wales</v>
      </c>
      <c r="B715" s="15" t="str">
        <f t="shared" si="141"/>
        <v>Wales_16-24_Females</v>
      </c>
      <c r="C715" s="15" t="s">
        <v>119</v>
      </c>
      <c r="D715" s="15" t="s">
        <v>48</v>
      </c>
      <c r="E715" s="15" t="s">
        <v>120</v>
      </c>
      <c r="F715" s="15" t="s">
        <v>40</v>
      </c>
      <c r="G715" s="63">
        <f>IFERROR(VLOOKUP($B715,'Data Heavy'!$A$6:$I$61,G$1,FALSE),IFERROR(VLOOKUP($B715,'Data Heavy'!$O$6:$W$33,G$1,FALSE),IFERROR(VLOOKUP($B715,'Data Heavy'!$AB$6:$AJ$181,G$1,FALSE),IFERROR(VLOOKUP($B715,'Data Heavy'!$AP$6:$AX$93,G$1,FALSE),IFERROR(VLOOKUP($B715,'Data Heavy'!$BC$6:$BK$13,G$1,FALSE),VLOOKUP($B715,'Data Heavy'!$BP$6:$BX$9,G$1,FALSE))))))*100</f>
        <v>19.144200000000001</v>
      </c>
      <c r="H715" s="63">
        <f>IFERROR(VLOOKUP($B715,'Data Heavy'!$A$6:$I$61,H$1,FALSE),IFERROR(VLOOKUP($B715,'Data Heavy'!$O$6:$W$33,H$1,FALSE),IFERROR(VLOOKUP($B715,'Data Heavy'!$AB$6:$AJ$181,H$1,FALSE),IFERROR(VLOOKUP($B715,'Data Heavy'!$AP$6:$AX$93,H$1,FALSE),IFERROR(VLOOKUP($B715,'Data Heavy'!$BC$6:$BK$13,H$1,FALSE),VLOOKUP($B715,'Data Heavy'!$BP$6:$BX$9,H$1,FALSE))))))*100</f>
        <v>0.73508999999999991</v>
      </c>
      <c r="I715" s="63">
        <f>IFERROR(VLOOKUP($B715,'Data Heavy'!$A$6:$I$61,I$1,FALSE),IFERROR(VLOOKUP($B715,'Data Heavy'!$O$6:$W$33,I$1,FALSE),IFERROR(VLOOKUP($B715,'Data Heavy'!$AB$6:$AJ$181,I$1,FALSE),IFERROR(VLOOKUP($B715,'Data Heavy'!$AP$6:$AX$93,I$1,FALSE),IFERROR(VLOOKUP($B715,'Data Heavy'!$BC$6:$BK$13,I$1,FALSE),VLOOKUP($B715,'Data Heavy'!$BP$6:$BX$9,I$1,FALSE))))))*100</f>
        <v>17.703399999999998</v>
      </c>
      <c r="J715" s="63">
        <f>IFERROR(VLOOKUP($B715,'Data Heavy'!$A$6:$I$61,J$1,FALSE),IFERROR(VLOOKUP($B715,'Data Heavy'!$O$6:$W$33,J$1,FALSE),IFERROR(VLOOKUP($B715,'Data Heavy'!$AB$6:$AJ$181,J$1,FALSE),IFERROR(VLOOKUP($B715,'Data Heavy'!$AP$6:$AX$93,J$1,FALSE),IFERROR(VLOOKUP($B715,'Data Heavy'!$BC$6:$BK$13,J$1,FALSE),VLOOKUP($B715,'Data Heavy'!$BP$6:$BX$9,J$1,FALSE))))))*100</f>
        <v>20.585000000000001</v>
      </c>
      <c r="K715" s="63">
        <f t="shared" si="143"/>
        <v>1.4407999999999994</v>
      </c>
      <c r="L715" s="63">
        <f t="shared" si="144"/>
        <v>1.440800000000003</v>
      </c>
      <c r="O715" s="63">
        <f>'Data Heavy'!BH25*100</f>
        <v>19.144200000000001</v>
      </c>
      <c r="P715" s="63">
        <f>'Data Heavy'!BI25*100</f>
        <v>0.73511000000000004</v>
      </c>
      <c r="Q715" s="63">
        <f>'Data Heavy'!BJ25*100</f>
        <v>17.703389999999999</v>
      </c>
      <c r="R715" s="63">
        <f>'Data Heavy'!BK25*100</f>
        <v>20.58501</v>
      </c>
      <c r="S715" s="63">
        <f t="shared" si="139"/>
        <v>1.440809999999999</v>
      </c>
      <c r="T715" s="63">
        <f t="shared" si="140"/>
        <v>1.4408100000000026</v>
      </c>
      <c r="V715" s="70">
        <f t="shared" si="145"/>
        <v>0</v>
      </c>
      <c r="W715" s="70">
        <f t="shared" si="146"/>
        <v>-2.0000000000131024E-5</v>
      </c>
      <c r="X715" s="70">
        <f t="shared" si="147"/>
        <v>9.9999999996214228E-6</v>
      </c>
      <c r="Y715" s="70">
        <f t="shared" si="148"/>
        <v>-9.9999999996214228E-6</v>
      </c>
      <c r="Z715" s="70">
        <f t="shared" si="149"/>
        <v>-9.9999999996214228E-6</v>
      </c>
      <c r="AA715" s="70">
        <f t="shared" si="150"/>
        <v>-9.9999999996214228E-6</v>
      </c>
    </row>
    <row r="716" spans="1:27">
      <c r="A716" s="15" t="str">
        <f t="shared" si="142"/>
        <v>HeavyD_2011-2015_25-44_Females_Wales</v>
      </c>
      <c r="B716" s="15" t="str">
        <f t="shared" si="141"/>
        <v>Wales_25-44_Females</v>
      </c>
      <c r="C716" s="15" t="s">
        <v>119</v>
      </c>
      <c r="D716" s="15" t="s">
        <v>49</v>
      </c>
      <c r="E716" s="15" t="s">
        <v>120</v>
      </c>
      <c r="F716" s="15" t="s">
        <v>40</v>
      </c>
      <c r="G716" s="63">
        <f>IFERROR(VLOOKUP($B716,'Data Heavy'!$A$6:$I$61,G$1,FALSE),IFERROR(VLOOKUP($B716,'Data Heavy'!$O$6:$W$33,G$1,FALSE),IFERROR(VLOOKUP($B716,'Data Heavy'!$AB$6:$AJ$181,G$1,FALSE),IFERROR(VLOOKUP($B716,'Data Heavy'!$AP$6:$AX$93,G$1,FALSE),IFERROR(VLOOKUP($B716,'Data Heavy'!$BC$6:$BK$13,G$1,FALSE),VLOOKUP($B716,'Data Heavy'!$BP$6:$BX$9,G$1,FALSE))))))*100</f>
        <v>16.50769</v>
      </c>
      <c r="H716" s="63">
        <f>IFERROR(VLOOKUP($B716,'Data Heavy'!$A$6:$I$61,H$1,FALSE),IFERROR(VLOOKUP($B716,'Data Heavy'!$O$6:$W$33,H$1,FALSE),IFERROR(VLOOKUP($B716,'Data Heavy'!$AB$6:$AJ$181,H$1,FALSE),IFERROR(VLOOKUP($B716,'Data Heavy'!$AP$6:$AX$93,H$1,FALSE),IFERROR(VLOOKUP($B716,'Data Heavy'!$BC$6:$BK$13,H$1,FALSE),VLOOKUP($B716,'Data Heavy'!$BP$6:$BX$9,H$1,FALSE))))))*100</f>
        <v>0.38330999999999998</v>
      </c>
      <c r="I716" s="63">
        <f>IFERROR(VLOOKUP($B716,'Data Heavy'!$A$6:$I$61,I$1,FALSE),IFERROR(VLOOKUP($B716,'Data Heavy'!$O$6:$W$33,I$1,FALSE),IFERROR(VLOOKUP($B716,'Data Heavy'!$AB$6:$AJ$181,I$1,FALSE),IFERROR(VLOOKUP($B716,'Data Heavy'!$AP$6:$AX$93,I$1,FALSE),IFERROR(VLOOKUP($B716,'Data Heavy'!$BC$6:$BK$13,I$1,FALSE),VLOOKUP($B716,'Data Heavy'!$BP$6:$BX$9,I$1,FALSE))))))*100</f>
        <v>15.756390000000001</v>
      </c>
      <c r="J716" s="63">
        <f>IFERROR(VLOOKUP($B716,'Data Heavy'!$A$6:$I$61,J$1,FALSE),IFERROR(VLOOKUP($B716,'Data Heavy'!$O$6:$W$33,J$1,FALSE),IFERROR(VLOOKUP($B716,'Data Heavy'!$AB$6:$AJ$181,J$1,FALSE),IFERROR(VLOOKUP($B716,'Data Heavy'!$AP$6:$AX$93,J$1,FALSE),IFERROR(VLOOKUP($B716,'Data Heavy'!$BC$6:$BK$13,J$1,FALSE),VLOOKUP($B716,'Data Heavy'!$BP$6:$BX$9,J$1,FALSE))))))*100</f>
        <v>17.258990000000001</v>
      </c>
      <c r="K716" s="63">
        <f t="shared" si="143"/>
        <v>0.75130000000000052</v>
      </c>
      <c r="L716" s="63">
        <f t="shared" si="144"/>
        <v>0.75129999999999875</v>
      </c>
      <c r="O716" s="63">
        <f>'Data Heavy'!BH26*100</f>
        <v>16.50769</v>
      </c>
      <c r="P716" s="63">
        <f>'Data Heavy'!BI26*100</f>
        <v>0.38335000000000002</v>
      </c>
      <c r="Q716" s="63">
        <f>'Data Heavy'!BJ26*100</f>
        <v>15.756319999999999</v>
      </c>
      <c r="R716" s="63">
        <f>'Data Heavy'!BK26*100</f>
        <v>17.259050000000002</v>
      </c>
      <c r="S716" s="63">
        <f t="shared" si="139"/>
        <v>0.7513600000000018</v>
      </c>
      <c r="T716" s="63">
        <f t="shared" si="140"/>
        <v>0.75137000000000143</v>
      </c>
      <c r="V716" s="70">
        <f t="shared" si="145"/>
        <v>0</v>
      </c>
      <c r="W716" s="70">
        <f t="shared" si="146"/>
        <v>-4.0000000000040004E-5</v>
      </c>
      <c r="X716" s="70">
        <f t="shared" si="147"/>
        <v>7.000000000267903E-5</v>
      </c>
      <c r="Y716" s="70">
        <f t="shared" si="148"/>
        <v>-6.0000000001281251E-5</v>
      </c>
      <c r="Z716" s="70">
        <f t="shared" si="149"/>
        <v>-6.0000000001281251E-5</v>
      </c>
      <c r="AA716" s="70">
        <f t="shared" si="150"/>
        <v>-7.000000000267903E-5</v>
      </c>
    </row>
    <row r="717" spans="1:27">
      <c r="A717" s="15" t="str">
        <f t="shared" si="142"/>
        <v>HeavyD_2011-2015_45-64_Females_Wales</v>
      </c>
      <c r="B717" s="15" t="str">
        <f t="shared" si="141"/>
        <v>Wales_45-64_Females</v>
      </c>
      <c r="C717" s="15" t="s">
        <v>119</v>
      </c>
      <c r="D717" s="15" t="s">
        <v>50</v>
      </c>
      <c r="E717" s="15" t="s">
        <v>120</v>
      </c>
      <c r="F717" s="15" t="s">
        <v>40</v>
      </c>
      <c r="G717" s="63">
        <f>IFERROR(VLOOKUP($B717,'Data Heavy'!$A$6:$I$61,G$1,FALSE),IFERROR(VLOOKUP($B717,'Data Heavy'!$O$6:$W$33,G$1,FALSE),IFERROR(VLOOKUP($B717,'Data Heavy'!$AB$6:$AJ$181,G$1,FALSE),IFERROR(VLOOKUP($B717,'Data Heavy'!$AP$6:$AX$93,G$1,FALSE),IFERROR(VLOOKUP($B717,'Data Heavy'!$BC$6:$BK$13,G$1,FALSE),VLOOKUP($B717,'Data Heavy'!$BP$6:$BX$9,G$1,FALSE))))))*100</f>
        <v>10.559430000000001</v>
      </c>
      <c r="H717" s="63">
        <f>IFERROR(VLOOKUP($B717,'Data Heavy'!$A$6:$I$61,H$1,FALSE),IFERROR(VLOOKUP($B717,'Data Heavy'!$O$6:$W$33,H$1,FALSE),IFERROR(VLOOKUP($B717,'Data Heavy'!$AB$6:$AJ$181,H$1,FALSE),IFERROR(VLOOKUP($B717,'Data Heavy'!$AP$6:$AX$93,H$1,FALSE),IFERROR(VLOOKUP($B717,'Data Heavy'!$BC$6:$BK$13,H$1,FALSE),VLOOKUP($B717,'Data Heavy'!$BP$6:$BX$9,H$1,FALSE))))))*100</f>
        <v>0.28678000000000003</v>
      </c>
      <c r="I717" s="63">
        <f>IFERROR(VLOOKUP($B717,'Data Heavy'!$A$6:$I$61,I$1,FALSE),IFERROR(VLOOKUP($B717,'Data Heavy'!$O$6:$W$33,I$1,FALSE),IFERROR(VLOOKUP($B717,'Data Heavy'!$AB$6:$AJ$181,I$1,FALSE),IFERROR(VLOOKUP($B717,'Data Heavy'!$AP$6:$AX$93,I$1,FALSE),IFERROR(VLOOKUP($B717,'Data Heavy'!$BC$6:$BK$13,I$1,FALSE),VLOOKUP($B717,'Data Heavy'!$BP$6:$BX$9,I$1,FALSE))))))*100</f>
        <v>9.9973400000000012</v>
      </c>
      <c r="J717" s="63">
        <f>IFERROR(VLOOKUP($B717,'Data Heavy'!$A$6:$I$61,J$1,FALSE),IFERROR(VLOOKUP($B717,'Data Heavy'!$O$6:$W$33,J$1,FALSE),IFERROR(VLOOKUP($B717,'Data Heavy'!$AB$6:$AJ$181,J$1,FALSE),IFERROR(VLOOKUP($B717,'Data Heavy'!$AP$6:$AX$93,J$1,FALSE),IFERROR(VLOOKUP($B717,'Data Heavy'!$BC$6:$BK$13,J$1,FALSE),VLOOKUP($B717,'Data Heavy'!$BP$6:$BX$9,J$1,FALSE))))))*100</f>
        <v>11.12153</v>
      </c>
      <c r="K717" s="63">
        <f t="shared" si="143"/>
        <v>0.56209999999999916</v>
      </c>
      <c r="L717" s="63">
        <f t="shared" si="144"/>
        <v>0.56208999999999953</v>
      </c>
      <c r="O717" s="63">
        <f>'Data Heavy'!BH27*100</f>
        <v>10.559430000000001</v>
      </c>
      <c r="P717" s="63">
        <f>'Data Heavy'!BI27*100</f>
        <v>0.28681000000000001</v>
      </c>
      <c r="Q717" s="63">
        <f>'Data Heavy'!BJ27*100</f>
        <v>9.9972799999999999</v>
      </c>
      <c r="R717" s="63">
        <f>'Data Heavy'!BK27*100</f>
        <v>11.121590000000001</v>
      </c>
      <c r="S717" s="63">
        <f t="shared" si="139"/>
        <v>0.56216000000000044</v>
      </c>
      <c r="T717" s="63">
        <f t="shared" si="140"/>
        <v>0.56215000000000082</v>
      </c>
      <c r="V717" s="70">
        <f t="shared" si="145"/>
        <v>0</v>
      </c>
      <c r="W717" s="70">
        <f t="shared" si="146"/>
        <v>-2.9999999999974492E-5</v>
      </c>
      <c r="X717" s="70">
        <f t="shared" si="147"/>
        <v>6.0000000001281251E-5</v>
      </c>
      <c r="Y717" s="70">
        <f t="shared" si="148"/>
        <v>-6.0000000001281251E-5</v>
      </c>
      <c r="Z717" s="70">
        <f t="shared" si="149"/>
        <v>-6.0000000001281251E-5</v>
      </c>
      <c r="AA717" s="70">
        <f t="shared" si="150"/>
        <v>-6.0000000001281251E-5</v>
      </c>
    </row>
    <row r="718" spans="1:27">
      <c r="A718" s="15" t="str">
        <f t="shared" si="142"/>
        <v>HeavyD_2011-2015_65+_Females_Wales</v>
      </c>
      <c r="B718" s="15" t="str">
        <f t="shared" si="141"/>
        <v>Wales_65+_Females</v>
      </c>
      <c r="C718" s="15" t="s">
        <v>119</v>
      </c>
      <c r="D718" s="15" t="s">
        <v>43</v>
      </c>
      <c r="E718" s="15" t="s">
        <v>120</v>
      </c>
      <c r="F718" s="15" t="s">
        <v>40</v>
      </c>
      <c r="G718" s="63">
        <f>IFERROR(VLOOKUP($B718,'Data Heavy'!$A$6:$I$61,G$1,FALSE),IFERROR(VLOOKUP($B718,'Data Heavy'!$O$6:$W$33,G$1,FALSE),IFERROR(VLOOKUP($B718,'Data Heavy'!$AB$6:$AJ$181,G$1,FALSE),IFERROR(VLOOKUP($B718,'Data Heavy'!$AP$6:$AX$93,G$1,FALSE),IFERROR(VLOOKUP($B718,'Data Heavy'!$BC$6:$BK$13,G$1,FALSE),VLOOKUP($B718,'Data Heavy'!$BP$6:$BX$9,G$1,FALSE))))))*100</f>
        <v>2.04752</v>
      </c>
      <c r="H718" s="63">
        <f>IFERROR(VLOOKUP($B718,'Data Heavy'!$A$6:$I$61,H$1,FALSE),IFERROR(VLOOKUP($B718,'Data Heavy'!$O$6:$W$33,H$1,FALSE),IFERROR(VLOOKUP($B718,'Data Heavy'!$AB$6:$AJ$181,H$1,FALSE),IFERROR(VLOOKUP($B718,'Data Heavy'!$AP$6:$AX$93,H$1,FALSE),IFERROR(VLOOKUP($B718,'Data Heavy'!$BC$6:$BK$13,H$1,FALSE),VLOOKUP($B718,'Data Heavy'!$BP$6:$BX$9,H$1,FALSE))))))*100</f>
        <v>0.14104</v>
      </c>
      <c r="I718" s="63">
        <f>IFERROR(VLOOKUP($B718,'Data Heavy'!$A$6:$I$61,I$1,FALSE),IFERROR(VLOOKUP($B718,'Data Heavy'!$O$6:$W$33,I$1,FALSE),IFERROR(VLOOKUP($B718,'Data Heavy'!$AB$6:$AJ$181,I$1,FALSE),IFERROR(VLOOKUP($B718,'Data Heavy'!$AP$6:$AX$93,I$1,FALSE),IFERROR(VLOOKUP($B718,'Data Heavy'!$BC$6:$BK$13,I$1,FALSE),VLOOKUP($B718,'Data Heavy'!$BP$6:$BX$9,I$1,FALSE))))))*100</f>
        <v>1.77108</v>
      </c>
      <c r="J718" s="63">
        <f>IFERROR(VLOOKUP($B718,'Data Heavy'!$A$6:$I$61,J$1,FALSE),IFERROR(VLOOKUP($B718,'Data Heavy'!$O$6:$W$33,J$1,FALSE),IFERROR(VLOOKUP($B718,'Data Heavy'!$AB$6:$AJ$181,J$1,FALSE),IFERROR(VLOOKUP($B718,'Data Heavy'!$AP$6:$AX$93,J$1,FALSE),IFERROR(VLOOKUP($B718,'Data Heavy'!$BC$6:$BK$13,J$1,FALSE),VLOOKUP($B718,'Data Heavy'!$BP$6:$BX$9,J$1,FALSE))))))*100</f>
        <v>2.32395</v>
      </c>
      <c r="K718" s="63">
        <f t="shared" si="143"/>
        <v>0.27642999999999995</v>
      </c>
      <c r="L718" s="63">
        <f t="shared" si="144"/>
        <v>0.27644000000000002</v>
      </c>
      <c r="O718" s="63">
        <f>'Data Heavy'!BH28*100</f>
        <v>2.04752</v>
      </c>
      <c r="P718" s="63">
        <f>'Data Heavy'!BI28*100</f>
        <v>0.14104</v>
      </c>
      <c r="Q718" s="63">
        <f>'Data Heavy'!BJ28*100</f>
        <v>1.7710900000000001</v>
      </c>
      <c r="R718" s="63">
        <f>'Data Heavy'!BK28*100</f>
        <v>2.32395</v>
      </c>
      <c r="S718" s="63">
        <f t="shared" si="139"/>
        <v>0.27642999999999995</v>
      </c>
      <c r="T718" s="63">
        <f t="shared" si="140"/>
        <v>0.27642999999999995</v>
      </c>
      <c r="V718" s="70">
        <f t="shared" si="145"/>
        <v>0</v>
      </c>
      <c r="W718" s="70">
        <f t="shared" si="146"/>
        <v>0</v>
      </c>
      <c r="X718" s="70">
        <f t="shared" si="147"/>
        <v>-1.0000000000065512E-5</v>
      </c>
      <c r="Y718" s="70">
        <f t="shared" si="148"/>
        <v>0</v>
      </c>
      <c r="Z718" s="70">
        <f t="shared" si="149"/>
        <v>0</v>
      </c>
      <c r="AA718" s="70">
        <f t="shared" si="150"/>
        <v>1.0000000000065512E-5</v>
      </c>
    </row>
    <row r="719" spans="1:27">
      <c r="A719" s="15" t="str">
        <f t="shared" si="142"/>
        <v>HeavyD_2011-2015_16-24_Persons_Wales</v>
      </c>
      <c r="B719" s="15" t="str">
        <f t="shared" si="141"/>
        <v>Wales_16-24_Persons</v>
      </c>
      <c r="C719" s="15" t="s">
        <v>119</v>
      </c>
      <c r="D719" s="15" t="s">
        <v>48</v>
      </c>
      <c r="E719" s="15" t="s">
        <v>117</v>
      </c>
      <c r="F719" s="15" t="s">
        <v>40</v>
      </c>
      <c r="G719" s="63">
        <f>IFERROR(VLOOKUP($B719,'Data Heavy'!$A$6:$I$61,G$1,FALSE),IFERROR(VLOOKUP($B719,'Data Heavy'!$O$6:$W$33,G$1,FALSE),IFERROR(VLOOKUP($B719,'Data Heavy'!$AB$6:$AJ$181,G$1,FALSE),IFERROR(VLOOKUP($B719,'Data Heavy'!$AP$6:$AX$93,G$1,FALSE),IFERROR(VLOOKUP($B719,'Data Heavy'!$BC$6:$BK$13,G$1,FALSE),VLOOKUP($B719,'Data Heavy'!$BP$6:$BX$9,G$1,FALSE))))))*100</f>
        <v>20.3858</v>
      </c>
      <c r="H719" s="63">
        <f>IFERROR(VLOOKUP($B719,'Data Heavy'!$A$6:$I$61,H$1,FALSE),IFERROR(VLOOKUP($B719,'Data Heavy'!$O$6:$W$33,H$1,FALSE),IFERROR(VLOOKUP($B719,'Data Heavy'!$AB$6:$AJ$181,H$1,FALSE),IFERROR(VLOOKUP($B719,'Data Heavy'!$AP$6:$AX$93,H$1,FALSE),IFERROR(VLOOKUP($B719,'Data Heavy'!$BC$6:$BK$13,H$1,FALSE),VLOOKUP($B719,'Data Heavy'!$BP$6:$BX$9,H$1,FALSE))))))*100</f>
        <v>0.61206000000000005</v>
      </c>
      <c r="I719" s="63">
        <f>IFERROR(VLOOKUP($B719,'Data Heavy'!$A$6:$I$61,I$1,FALSE),IFERROR(VLOOKUP($B719,'Data Heavy'!$O$6:$W$33,I$1,FALSE),IFERROR(VLOOKUP($B719,'Data Heavy'!$AB$6:$AJ$181,I$1,FALSE),IFERROR(VLOOKUP($B719,'Data Heavy'!$AP$6:$AX$93,I$1,FALSE),IFERROR(VLOOKUP($B719,'Data Heavy'!$BC$6:$BK$13,I$1,FALSE),VLOOKUP($B719,'Data Heavy'!$BP$6:$BX$9,I$1,FALSE))))))*100</f>
        <v>19.186149999999998</v>
      </c>
      <c r="J719" s="63">
        <f>IFERROR(VLOOKUP($B719,'Data Heavy'!$A$6:$I$61,J$1,FALSE),IFERROR(VLOOKUP($B719,'Data Heavy'!$O$6:$W$33,J$1,FALSE),IFERROR(VLOOKUP($B719,'Data Heavy'!$AB$6:$AJ$181,J$1,FALSE),IFERROR(VLOOKUP($B719,'Data Heavy'!$AP$6:$AX$93,J$1,FALSE),IFERROR(VLOOKUP($B719,'Data Heavy'!$BC$6:$BK$13,J$1,FALSE),VLOOKUP($B719,'Data Heavy'!$BP$6:$BX$9,J$1,FALSE))))))*100</f>
        <v>21.585439999999998</v>
      </c>
      <c r="K719" s="63">
        <f t="shared" si="143"/>
        <v>1.1996399999999987</v>
      </c>
      <c r="L719" s="63">
        <f t="shared" si="144"/>
        <v>1.1996500000000019</v>
      </c>
      <c r="O719" s="63">
        <f>'Data Heavy'!BU18*100</f>
        <v>20.3858</v>
      </c>
      <c r="P719" s="63">
        <f>'Data Heavy'!BV18*100</f>
        <v>0.61211000000000004</v>
      </c>
      <c r="Q719" s="63">
        <f>'Data Heavy'!BW18*100</f>
        <v>19.186059999999998</v>
      </c>
      <c r="R719" s="63">
        <f>'Data Heavy'!BX18*100</f>
        <v>21.585529999999999</v>
      </c>
      <c r="S719" s="63">
        <f t="shared" si="139"/>
        <v>1.1997299999999989</v>
      </c>
      <c r="T719" s="63">
        <f t="shared" si="140"/>
        <v>1.199740000000002</v>
      </c>
      <c r="V719" s="70">
        <f t="shared" si="145"/>
        <v>0</v>
      </c>
      <c r="W719" s="70">
        <f t="shared" si="146"/>
        <v>-4.9999999999994493E-5</v>
      </c>
      <c r="X719" s="70">
        <f t="shared" si="147"/>
        <v>9.0000000000145519E-5</v>
      </c>
      <c r="Y719" s="70">
        <f t="shared" si="148"/>
        <v>-9.0000000000145519E-5</v>
      </c>
      <c r="Z719" s="70">
        <f t="shared" si="149"/>
        <v>-9.0000000000145519E-5</v>
      </c>
      <c r="AA719" s="70">
        <f t="shared" si="150"/>
        <v>-9.0000000000145519E-5</v>
      </c>
    </row>
    <row r="720" spans="1:27">
      <c r="A720" s="15" t="str">
        <f t="shared" si="142"/>
        <v>HeavyD_2011-2015_25-44_Persons_Wales</v>
      </c>
      <c r="B720" s="15" t="str">
        <f t="shared" si="141"/>
        <v>Wales_25-44_Persons</v>
      </c>
      <c r="C720" s="15" t="s">
        <v>119</v>
      </c>
      <c r="D720" s="15" t="s">
        <v>49</v>
      </c>
      <c r="E720" s="15" t="s">
        <v>117</v>
      </c>
      <c r="F720" s="15" t="s">
        <v>40</v>
      </c>
      <c r="G720" s="63">
        <f>IFERROR(VLOOKUP($B720,'Data Heavy'!$A$6:$I$61,G$1,FALSE),IFERROR(VLOOKUP($B720,'Data Heavy'!$O$6:$W$33,G$1,FALSE),IFERROR(VLOOKUP($B720,'Data Heavy'!$AB$6:$AJ$181,G$1,FALSE),IFERROR(VLOOKUP($B720,'Data Heavy'!$AP$6:$AX$93,G$1,FALSE),IFERROR(VLOOKUP($B720,'Data Heavy'!$BC$6:$BK$13,G$1,FALSE),VLOOKUP($B720,'Data Heavy'!$BP$6:$BX$9,G$1,FALSE))))))*100</f>
        <v>20.122150000000001</v>
      </c>
      <c r="H720" s="63">
        <f>IFERROR(VLOOKUP($B720,'Data Heavy'!$A$6:$I$61,H$1,FALSE),IFERROR(VLOOKUP($B720,'Data Heavy'!$O$6:$W$33,H$1,FALSE),IFERROR(VLOOKUP($B720,'Data Heavy'!$AB$6:$AJ$181,H$1,FALSE),IFERROR(VLOOKUP($B720,'Data Heavy'!$AP$6:$AX$93,H$1,FALSE),IFERROR(VLOOKUP($B720,'Data Heavy'!$BC$6:$BK$13,H$1,FALSE),VLOOKUP($B720,'Data Heavy'!$BP$6:$BX$9,H$1,FALSE))))))*100</f>
        <v>0.33496999999999999</v>
      </c>
      <c r="I720" s="63">
        <f>IFERROR(VLOOKUP($B720,'Data Heavy'!$A$6:$I$61,I$1,FALSE),IFERROR(VLOOKUP($B720,'Data Heavy'!$O$6:$W$33,I$1,FALSE),IFERROR(VLOOKUP($B720,'Data Heavy'!$AB$6:$AJ$181,I$1,FALSE),IFERROR(VLOOKUP($B720,'Data Heavy'!$AP$6:$AX$93,I$1,FALSE),IFERROR(VLOOKUP($B720,'Data Heavy'!$BC$6:$BK$13,I$1,FALSE),VLOOKUP($B720,'Data Heavy'!$BP$6:$BX$9,I$1,FALSE))))))*100</f>
        <v>19.465599999999998</v>
      </c>
      <c r="J720" s="63">
        <f>IFERROR(VLOOKUP($B720,'Data Heavy'!$A$6:$I$61,J$1,FALSE),IFERROR(VLOOKUP($B720,'Data Heavy'!$O$6:$W$33,J$1,FALSE),IFERROR(VLOOKUP($B720,'Data Heavy'!$AB$6:$AJ$181,J$1,FALSE),IFERROR(VLOOKUP($B720,'Data Heavy'!$AP$6:$AX$93,J$1,FALSE),IFERROR(VLOOKUP($B720,'Data Heavy'!$BC$6:$BK$13,J$1,FALSE),VLOOKUP($B720,'Data Heavy'!$BP$6:$BX$9,J$1,FALSE))))))*100</f>
        <v>20.77871</v>
      </c>
      <c r="K720" s="63">
        <f t="shared" si="143"/>
        <v>0.65655999999999892</v>
      </c>
      <c r="L720" s="63">
        <f t="shared" si="144"/>
        <v>0.65655000000000285</v>
      </c>
      <c r="O720" s="63">
        <f>'Data Heavy'!BU19*100</f>
        <v>20.122150000000001</v>
      </c>
      <c r="P720" s="63">
        <f>'Data Heavy'!BV19*100</f>
        <v>0.33504</v>
      </c>
      <c r="Q720" s="63">
        <f>'Data Heavy'!BW19*100</f>
        <v>19.46547</v>
      </c>
      <c r="R720" s="63">
        <f>'Data Heavy'!BX19*100</f>
        <v>20.778840000000002</v>
      </c>
      <c r="S720" s="63">
        <f t="shared" si="139"/>
        <v>0.65669000000000111</v>
      </c>
      <c r="T720" s="63">
        <f t="shared" si="140"/>
        <v>0.65668000000000148</v>
      </c>
      <c r="V720" s="70">
        <f t="shared" si="145"/>
        <v>0</v>
      </c>
      <c r="W720" s="70">
        <f t="shared" si="146"/>
        <v>-7.0000000000014495E-5</v>
      </c>
      <c r="X720" s="70">
        <f t="shared" si="147"/>
        <v>1.2999999999863121E-4</v>
      </c>
      <c r="Y720" s="70">
        <f t="shared" si="148"/>
        <v>-1.3000000000218392E-4</v>
      </c>
      <c r="Z720" s="70">
        <f t="shared" si="149"/>
        <v>-1.3000000000218392E-4</v>
      </c>
      <c r="AA720" s="70">
        <f t="shared" si="150"/>
        <v>-1.2999999999863121E-4</v>
      </c>
    </row>
    <row r="721" spans="1:27">
      <c r="A721" s="15" t="str">
        <f t="shared" si="142"/>
        <v>HeavyD_2011-2015_45-64_Persons_Wales</v>
      </c>
      <c r="B721" s="15" t="str">
        <f t="shared" si="141"/>
        <v>Wales_45-64_Persons</v>
      </c>
      <c r="C721" s="15" t="s">
        <v>119</v>
      </c>
      <c r="D721" s="15" t="s">
        <v>50</v>
      </c>
      <c r="E721" s="15" t="s">
        <v>117</v>
      </c>
      <c r="F721" s="15" t="s">
        <v>40</v>
      </c>
      <c r="G721" s="63">
        <f>IFERROR(VLOOKUP($B721,'Data Heavy'!$A$6:$I$61,G$1,FALSE),IFERROR(VLOOKUP($B721,'Data Heavy'!$O$6:$W$33,G$1,FALSE),IFERROR(VLOOKUP($B721,'Data Heavy'!$AB$6:$AJ$181,G$1,FALSE),IFERROR(VLOOKUP($B721,'Data Heavy'!$AP$6:$AX$93,G$1,FALSE),IFERROR(VLOOKUP($B721,'Data Heavy'!$BC$6:$BK$13,G$1,FALSE),VLOOKUP($B721,'Data Heavy'!$BP$6:$BX$9,G$1,FALSE))))))*100</f>
        <v>14.105449999999999</v>
      </c>
      <c r="H721" s="63">
        <f>IFERROR(VLOOKUP($B721,'Data Heavy'!$A$6:$I$61,H$1,FALSE),IFERROR(VLOOKUP($B721,'Data Heavy'!$O$6:$W$33,H$1,FALSE),IFERROR(VLOOKUP($B721,'Data Heavy'!$AB$6:$AJ$181,H$1,FALSE),IFERROR(VLOOKUP($B721,'Data Heavy'!$AP$6:$AX$93,H$1,FALSE),IFERROR(VLOOKUP($B721,'Data Heavy'!$BC$6:$BK$13,H$1,FALSE),VLOOKUP($B721,'Data Heavy'!$BP$6:$BX$9,H$1,FALSE))))))*100</f>
        <v>0.25420999999999999</v>
      </c>
      <c r="I721" s="63">
        <f>IFERROR(VLOOKUP($B721,'Data Heavy'!$A$6:$I$61,I$1,FALSE),IFERROR(VLOOKUP($B721,'Data Heavy'!$O$6:$W$33,I$1,FALSE),IFERROR(VLOOKUP($B721,'Data Heavy'!$AB$6:$AJ$181,I$1,FALSE),IFERROR(VLOOKUP($B721,'Data Heavy'!$AP$6:$AX$93,I$1,FALSE),IFERROR(VLOOKUP($B721,'Data Heavy'!$BC$6:$BK$13,I$1,FALSE),VLOOKUP($B721,'Data Heavy'!$BP$6:$BX$9,I$1,FALSE))))))*100</f>
        <v>13.607189999999999</v>
      </c>
      <c r="J721" s="63">
        <f>IFERROR(VLOOKUP($B721,'Data Heavy'!$A$6:$I$61,J$1,FALSE),IFERROR(VLOOKUP($B721,'Data Heavy'!$O$6:$W$33,J$1,FALSE),IFERROR(VLOOKUP($B721,'Data Heavy'!$AB$6:$AJ$181,J$1,FALSE),IFERROR(VLOOKUP($B721,'Data Heavy'!$AP$6:$AX$93,J$1,FALSE),IFERROR(VLOOKUP($B721,'Data Heavy'!$BC$6:$BK$13,J$1,FALSE),VLOOKUP($B721,'Data Heavy'!$BP$6:$BX$9,J$1,FALSE))))))*100</f>
        <v>14.6037</v>
      </c>
      <c r="K721" s="63">
        <f t="shared" si="143"/>
        <v>0.49825000000000053</v>
      </c>
      <c r="L721" s="63">
        <f t="shared" si="144"/>
        <v>0.49826000000000015</v>
      </c>
      <c r="O721" s="63">
        <f>'Data Heavy'!BU20*100</f>
        <v>14.105449999999999</v>
      </c>
      <c r="P721" s="63">
        <f>'Data Heavy'!BV20*100</f>
        <v>0.25428000000000001</v>
      </c>
      <c r="Q721" s="63">
        <f>'Data Heavy'!BW20*100</f>
        <v>13.607060000000001</v>
      </c>
      <c r="R721" s="63">
        <f>'Data Heavy'!BX20*100</f>
        <v>14.60383</v>
      </c>
      <c r="S721" s="63">
        <f t="shared" si="139"/>
        <v>0.49838000000000093</v>
      </c>
      <c r="T721" s="63">
        <f t="shared" si="140"/>
        <v>0.49838999999999878</v>
      </c>
      <c r="V721" s="70">
        <f t="shared" si="145"/>
        <v>0</v>
      </c>
      <c r="W721" s="70">
        <f t="shared" si="146"/>
        <v>-7.0000000000014495E-5</v>
      </c>
      <c r="X721" s="70">
        <f t="shared" si="147"/>
        <v>1.2999999999863121E-4</v>
      </c>
      <c r="Y721" s="70">
        <f t="shared" si="148"/>
        <v>-1.3000000000040757E-4</v>
      </c>
      <c r="Z721" s="70">
        <f t="shared" si="149"/>
        <v>-1.3000000000040757E-4</v>
      </c>
      <c r="AA721" s="70">
        <f t="shared" si="150"/>
        <v>-1.2999999999863121E-4</v>
      </c>
    </row>
    <row r="722" spans="1:27">
      <c r="A722" s="15" t="str">
        <f t="shared" si="142"/>
        <v>HeavyD_2011-2015_65+_Persons_Wales</v>
      </c>
      <c r="B722" s="15" t="str">
        <f t="shared" si="141"/>
        <v>Wales_65+_Persons</v>
      </c>
      <c r="C722" s="15" t="s">
        <v>119</v>
      </c>
      <c r="D722" s="15" t="s">
        <v>43</v>
      </c>
      <c r="E722" s="15" t="s">
        <v>117</v>
      </c>
      <c r="F722" s="15" t="s">
        <v>40</v>
      </c>
      <c r="G722" s="63">
        <f>IFERROR(VLOOKUP($B722,'Data Heavy'!$A$6:$I$61,G$1,FALSE),IFERROR(VLOOKUP($B722,'Data Heavy'!$O$6:$W$33,G$1,FALSE),IFERROR(VLOOKUP($B722,'Data Heavy'!$AB$6:$AJ$181,G$1,FALSE),IFERROR(VLOOKUP($B722,'Data Heavy'!$AP$6:$AX$93,G$1,FALSE),IFERROR(VLOOKUP($B722,'Data Heavy'!$BC$6:$BK$13,G$1,FALSE),VLOOKUP($B722,'Data Heavy'!$BP$6:$BX$9,G$1,FALSE))))))*100</f>
        <v>3.6577699999999997</v>
      </c>
      <c r="H722" s="63">
        <f>IFERROR(VLOOKUP($B722,'Data Heavy'!$A$6:$I$61,H$1,FALSE),IFERROR(VLOOKUP($B722,'Data Heavy'!$O$6:$W$33,H$1,FALSE),IFERROR(VLOOKUP($B722,'Data Heavy'!$AB$6:$AJ$181,H$1,FALSE),IFERROR(VLOOKUP($B722,'Data Heavy'!$AP$6:$AX$93,H$1,FALSE),IFERROR(VLOOKUP($B722,'Data Heavy'!$BC$6:$BK$13,H$1,FALSE),VLOOKUP($B722,'Data Heavy'!$BP$6:$BX$9,H$1,FALSE))))))*100</f>
        <v>0.14466999999999999</v>
      </c>
      <c r="I722" s="63">
        <f>IFERROR(VLOOKUP($B722,'Data Heavy'!$A$6:$I$61,I$1,FALSE),IFERROR(VLOOKUP($B722,'Data Heavy'!$O$6:$W$33,I$1,FALSE),IFERROR(VLOOKUP($B722,'Data Heavy'!$AB$6:$AJ$181,I$1,FALSE),IFERROR(VLOOKUP($B722,'Data Heavy'!$AP$6:$AX$93,I$1,FALSE),IFERROR(VLOOKUP($B722,'Data Heavy'!$BC$6:$BK$13,I$1,FALSE),VLOOKUP($B722,'Data Heavy'!$BP$6:$BX$9,I$1,FALSE))))))*100</f>
        <v>3.3742099999999997</v>
      </c>
      <c r="J722" s="63">
        <f>IFERROR(VLOOKUP($B722,'Data Heavy'!$A$6:$I$61,J$1,FALSE),IFERROR(VLOOKUP($B722,'Data Heavy'!$O$6:$W$33,J$1,FALSE),IFERROR(VLOOKUP($B722,'Data Heavy'!$AB$6:$AJ$181,J$1,FALSE),IFERROR(VLOOKUP($B722,'Data Heavy'!$AP$6:$AX$93,J$1,FALSE),IFERROR(VLOOKUP($B722,'Data Heavy'!$BC$6:$BK$13,J$1,FALSE),VLOOKUP($B722,'Data Heavy'!$BP$6:$BX$9,J$1,FALSE))))))*100</f>
        <v>3.9413299999999998</v>
      </c>
      <c r="K722" s="63">
        <f t="shared" si="143"/>
        <v>0.28356000000000003</v>
      </c>
      <c r="L722" s="63">
        <f t="shared" si="144"/>
        <v>0.28356000000000003</v>
      </c>
      <c r="O722" s="63">
        <f>'Data Heavy'!BU21*100</f>
        <v>3.6577699999999997</v>
      </c>
      <c r="P722" s="63">
        <f>'Data Heavy'!BV21*100</f>
        <v>0.14466999999999999</v>
      </c>
      <c r="Q722" s="63">
        <f>'Data Heavy'!BW21*100</f>
        <v>3.3742099999999997</v>
      </c>
      <c r="R722" s="63">
        <f>'Data Heavy'!BX21*100</f>
        <v>3.9413299999999998</v>
      </c>
      <c r="S722" s="63">
        <f t="shared" si="139"/>
        <v>0.28356000000000003</v>
      </c>
      <c r="T722" s="63">
        <f t="shared" si="140"/>
        <v>0.28356000000000003</v>
      </c>
      <c r="V722" s="70">
        <f t="shared" si="145"/>
        <v>0</v>
      </c>
      <c r="W722" s="70">
        <f t="shared" si="146"/>
        <v>0</v>
      </c>
      <c r="X722" s="70">
        <f t="shared" si="147"/>
        <v>0</v>
      </c>
      <c r="Y722" s="70">
        <f t="shared" si="148"/>
        <v>0</v>
      </c>
      <c r="Z722" s="70">
        <f t="shared" si="149"/>
        <v>0</v>
      </c>
      <c r="AA722" s="70">
        <f t="shared" si="150"/>
        <v>0</v>
      </c>
    </row>
    <row r="723" spans="1:27">
      <c r="A723" s="15" t="str">
        <f t="shared" si="142"/>
        <v>Binge_2011-2015_16-24_Males_Betsi Cadwaladr UHB</v>
      </c>
      <c r="B723" s="15" t="str">
        <f>C723&amp;"_"&amp;D723&amp;"_"&amp;E723</f>
        <v>Betsi Cadwaladr_16-24_Males</v>
      </c>
      <c r="C723" s="15" t="s">
        <v>139</v>
      </c>
      <c r="D723" s="15" t="s">
        <v>48</v>
      </c>
      <c r="E723" s="15" t="s">
        <v>21</v>
      </c>
      <c r="F723" s="15" t="s">
        <v>76</v>
      </c>
      <c r="G723" s="63">
        <f>IFERROR(VLOOKUP($B723,'Data Binge'!$A$6:$I$61,G$1,FALSE),IFERROR(VLOOKUP($B723,'Data Binge'!$O$6:$W$33,G$1,FALSE),IFERROR(VLOOKUP($B723,'Data Binge'!$AB$6:$AJ$181,G$1,FALSE),IFERROR(VLOOKUP($B723,'Data Binge'!$AP$6:$AX$93,G$1,FALSE),IFERROR(VLOOKUP($B723,'Data Binge'!$BC$6:$BK$13,G$1,FALSE),VLOOKUP($B723,'Data Binge'!$BP$6:$BX$9,G$1,FALSE))))))*100</f>
        <v>31.396210000000004</v>
      </c>
      <c r="H723" s="63">
        <f>IFERROR(VLOOKUP($B723,'Data Binge'!$A$6:$I$61,H$1,FALSE),IFERROR(VLOOKUP($B723,'Data Binge'!$O$6:$W$33,H$1,FALSE),IFERROR(VLOOKUP($B723,'Data Binge'!$AB$6:$AJ$181,H$1,FALSE),IFERROR(VLOOKUP($B723,'Data Binge'!$AP$6:$AX$93,H$1,FALSE),IFERROR(VLOOKUP($B723,'Data Binge'!$BC$6:$BK$13,H$1,FALSE),VLOOKUP($B723,'Data Binge'!$BP$6:$BX$9,H$1,FALSE))))))*100</f>
        <v>1.6567700000000001</v>
      </c>
      <c r="I723" s="63">
        <f>IFERROR(VLOOKUP($B723,'Data Binge'!$A$6:$I$61,I$1,FALSE),IFERROR(VLOOKUP($B723,'Data Binge'!$O$6:$W$33,I$1,FALSE),IFERROR(VLOOKUP($B723,'Data Binge'!$AB$6:$AJ$181,I$1,FALSE),IFERROR(VLOOKUP($B723,'Data Binge'!$AP$6:$AX$93,I$1,FALSE),IFERROR(VLOOKUP($B723,'Data Binge'!$BC$6:$BK$13,I$1,FALSE),VLOOKUP($B723,'Data Binge'!$BP$6:$BX$9,I$1,FALSE))))))*100</f>
        <v>28.148910000000001</v>
      </c>
      <c r="J723" s="63">
        <f>IFERROR(VLOOKUP($B723,'Data Binge'!$A$6:$I$61,J$1,FALSE),IFERROR(VLOOKUP($B723,'Data Binge'!$O$6:$W$33,J$1,FALSE),IFERROR(VLOOKUP($B723,'Data Binge'!$AB$6:$AJ$181,J$1,FALSE),IFERROR(VLOOKUP($B723,'Data Binge'!$AP$6:$AX$93,J$1,FALSE),IFERROR(VLOOKUP($B723,'Data Binge'!$BC$6:$BK$13,J$1,FALSE),VLOOKUP($B723,'Data Binge'!$BP$6:$BX$9,J$1,FALSE))))))*100</f>
        <v>34.643499999999996</v>
      </c>
      <c r="K723" s="63">
        <f t="shared" si="143"/>
        <v>3.2472899999999925</v>
      </c>
      <c r="L723" s="63">
        <f t="shared" si="144"/>
        <v>3.2473000000000027</v>
      </c>
      <c r="M723" s="15" t="s">
        <v>140</v>
      </c>
      <c r="O723" s="63">
        <f>'Data Binge'!F69*100</f>
        <v>31.396210000000004</v>
      </c>
      <c r="P723" s="63">
        <f>'Data Binge'!G69*100</f>
        <v>1.6567399999999999</v>
      </c>
      <c r="Q723" s="63">
        <f>'Data Binge'!H69*100</f>
        <v>28.149000000000001</v>
      </c>
      <c r="R723" s="63">
        <f>'Data Binge'!I69*100</f>
        <v>34.643410000000003</v>
      </c>
      <c r="S723" s="63">
        <f t="shared" ref="S723:S778" si="151">R723-O723</f>
        <v>3.2471999999999994</v>
      </c>
      <c r="T723" s="63">
        <f t="shared" ref="T723:T778" si="152">O723-Q723</f>
        <v>3.2472100000000026</v>
      </c>
      <c r="V723" s="70">
        <f t="shared" si="145"/>
        <v>0</v>
      </c>
      <c r="W723" s="70">
        <f t="shared" si="146"/>
        <v>3.0000000000196536E-5</v>
      </c>
      <c r="X723" s="70">
        <f t="shared" si="147"/>
        <v>-9.0000000000145519E-5</v>
      </c>
      <c r="Y723" s="70">
        <f t="shared" si="148"/>
        <v>8.9999999993040092E-5</v>
      </c>
      <c r="Z723" s="70">
        <f t="shared" si="149"/>
        <v>8.9999999993040092E-5</v>
      </c>
      <c r="AA723" s="70">
        <f t="shared" si="150"/>
        <v>9.0000000000145519E-5</v>
      </c>
    </row>
    <row r="724" spans="1:27">
      <c r="A724" s="15" t="str">
        <f t="shared" si="142"/>
        <v>Binge_2011-2015_25-44_Males_Betsi Cadwaladr UHB</v>
      </c>
      <c r="B724" s="15" t="str">
        <f t="shared" ref="B724:B787" si="153">C724&amp;"_"&amp;D724&amp;"_"&amp;E724</f>
        <v>Betsi Cadwaladr_25-44_Males</v>
      </c>
      <c r="C724" s="15" t="s">
        <v>139</v>
      </c>
      <c r="D724" s="15" t="s">
        <v>49</v>
      </c>
      <c r="E724" s="15" t="s">
        <v>21</v>
      </c>
      <c r="F724" s="15" t="s">
        <v>76</v>
      </c>
      <c r="G724" s="63">
        <f>IFERROR(VLOOKUP($B724,'Data Binge'!$A$6:$I$61,G$1,FALSE),IFERROR(VLOOKUP($B724,'Data Binge'!$O$6:$W$33,G$1,FALSE),IFERROR(VLOOKUP($B724,'Data Binge'!$AB$6:$AJ$181,G$1,FALSE),IFERROR(VLOOKUP($B724,'Data Binge'!$AP$6:$AX$93,G$1,FALSE),IFERROR(VLOOKUP($B724,'Data Binge'!$BC$6:$BK$13,G$1,FALSE),VLOOKUP($B724,'Data Binge'!$BP$6:$BX$9,G$1,FALSE))))))*100</f>
        <v>37.691670000000002</v>
      </c>
      <c r="H724" s="63">
        <f>IFERROR(VLOOKUP($B724,'Data Binge'!$A$6:$I$61,H$1,FALSE),IFERROR(VLOOKUP($B724,'Data Binge'!$O$6:$W$33,H$1,FALSE),IFERROR(VLOOKUP($B724,'Data Binge'!$AB$6:$AJ$181,H$1,FALSE),IFERROR(VLOOKUP($B724,'Data Binge'!$AP$6:$AX$93,H$1,FALSE),IFERROR(VLOOKUP($B724,'Data Binge'!$BC$6:$BK$13,H$1,FALSE),VLOOKUP($B724,'Data Binge'!$BP$6:$BX$9,H$1,FALSE))))))*100</f>
        <v>1.1064799999999999</v>
      </c>
      <c r="I724" s="63">
        <f>IFERROR(VLOOKUP($B724,'Data Binge'!$A$6:$I$61,I$1,FALSE),IFERROR(VLOOKUP($B724,'Data Binge'!$O$6:$W$33,I$1,FALSE),IFERROR(VLOOKUP($B724,'Data Binge'!$AB$6:$AJ$181,I$1,FALSE),IFERROR(VLOOKUP($B724,'Data Binge'!$AP$6:$AX$93,I$1,FALSE),IFERROR(VLOOKUP($B724,'Data Binge'!$BC$6:$BK$13,I$1,FALSE),VLOOKUP($B724,'Data Binge'!$BP$6:$BX$9,I$1,FALSE))))))*100</f>
        <v>35.522949999999994</v>
      </c>
      <c r="J724" s="63">
        <f>IFERROR(VLOOKUP($B724,'Data Binge'!$A$6:$I$61,J$1,FALSE),IFERROR(VLOOKUP($B724,'Data Binge'!$O$6:$W$33,J$1,FALSE),IFERROR(VLOOKUP($B724,'Data Binge'!$AB$6:$AJ$181,J$1,FALSE),IFERROR(VLOOKUP($B724,'Data Binge'!$AP$6:$AX$93,J$1,FALSE),IFERROR(VLOOKUP($B724,'Data Binge'!$BC$6:$BK$13,J$1,FALSE),VLOOKUP($B724,'Data Binge'!$BP$6:$BX$9,J$1,FALSE))))))*100</f>
        <v>39.860379999999999</v>
      </c>
      <c r="K724" s="63">
        <f t="shared" si="143"/>
        <v>2.1687099999999973</v>
      </c>
      <c r="L724" s="63">
        <f t="shared" si="144"/>
        <v>2.1687200000000075</v>
      </c>
      <c r="M724" s="15" t="s">
        <v>140</v>
      </c>
      <c r="O724" s="63">
        <f>'Data Binge'!F70*100</f>
        <v>37.691670000000002</v>
      </c>
      <c r="P724" s="63">
        <f>'Data Binge'!G70*100</f>
        <v>1.1066799999999999</v>
      </c>
      <c r="Q724" s="63">
        <f>'Data Binge'!H70*100</f>
        <v>35.522579999999998</v>
      </c>
      <c r="R724" s="63">
        <f>'Data Binge'!I70*100</f>
        <v>39.860750000000003</v>
      </c>
      <c r="S724" s="63">
        <f t="shared" si="151"/>
        <v>2.169080000000001</v>
      </c>
      <c r="T724" s="63">
        <f t="shared" si="152"/>
        <v>2.1690900000000042</v>
      </c>
      <c r="V724" s="70">
        <f t="shared" si="145"/>
        <v>0</v>
      </c>
      <c r="W724" s="70">
        <f t="shared" si="146"/>
        <v>-1.9999999999997797E-4</v>
      </c>
      <c r="X724" s="70">
        <f t="shared" si="147"/>
        <v>3.6999999999665079E-4</v>
      </c>
      <c r="Y724" s="70">
        <f t="shared" si="148"/>
        <v>-3.7000000000375621E-4</v>
      </c>
      <c r="Z724" s="70">
        <f t="shared" si="149"/>
        <v>-3.7000000000375621E-4</v>
      </c>
      <c r="AA724" s="70">
        <f t="shared" si="150"/>
        <v>-3.6999999999665079E-4</v>
      </c>
    </row>
    <row r="725" spans="1:27">
      <c r="A725" s="15" t="str">
        <f t="shared" si="142"/>
        <v>Binge_2011-2015_45-64_Males_Betsi Cadwaladr UHB</v>
      </c>
      <c r="B725" s="15" t="str">
        <f t="shared" si="153"/>
        <v>Betsi Cadwaladr_45-64_Males</v>
      </c>
      <c r="C725" s="15" t="s">
        <v>139</v>
      </c>
      <c r="D725" s="15" t="s">
        <v>50</v>
      </c>
      <c r="E725" s="15" t="s">
        <v>21</v>
      </c>
      <c r="F725" s="15" t="s">
        <v>76</v>
      </c>
      <c r="G725" s="63">
        <f>IFERROR(VLOOKUP($B725,'Data Binge'!$A$6:$I$61,G$1,FALSE),IFERROR(VLOOKUP($B725,'Data Binge'!$O$6:$W$33,G$1,FALSE),IFERROR(VLOOKUP($B725,'Data Binge'!$AB$6:$AJ$181,G$1,FALSE),IFERROR(VLOOKUP($B725,'Data Binge'!$AP$6:$AX$93,G$1,FALSE),IFERROR(VLOOKUP($B725,'Data Binge'!$BC$6:$BK$13,G$1,FALSE),VLOOKUP($B725,'Data Binge'!$BP$6:$BX$9,G$1,FALSE))))))*100</f>
        <v>33.474140000000006</v>
      </c>
      <c r="H725" s="63">
        <f>IFERROR(VLOOKUP($B725,'Data Binge'!$A$6:$I$61,H$1,FALSE),IFERROR(VLOOKUP($B725,'Data Binge'!$O$6:$W$33,H$1,FALSE),IFERROR(VLOOKUP($B725,'Data Binge'!$AB$6:$AJ$181,H$1,FALSE),IFERROR(VLOOKUP($B725,'Data Binge'!$AP$6:$AX$93,H$1,FALSE),IFERROR(VLOOKUP($B725,'Data Binge'!$BC$6:$BK$13,H$1,FALSE),VLOOKUP($B725,'Data Binge'!$BP$6:$BX$9,H$1,FALSE))))))*100</f>
        <v>0.88798999999999995</v>
      </c>
      <c r="I725" s="63">
        <f>IFERROR(VLOOKUP($B725,'Data Binge'!$A$6:$I$61,I$1,FALSE),IFERROR(VLOOKUP($B725,'Data Binge'!$O$6:$W$33,I$1,FALSE),IFERROR(VLOOKUP($B725,'Data Binge'!$AB$6:$AJ$181,I$1,FALSE),IFERROR(VLOOKUP($B725,'Data Binge'!$AP$6:$AX$93,I$1,FALSE),IFERROR(VLOOKUP($B725,'Data Binge'!$BC$6:$BK$13,I$1,FALSE),VLOOKUP($B725,'Data Binge'!$BP$6:$BX$9,I$1,FALSE))))))*100</f>
        <v>31.733670000000004</v>
      </c>
      <c r="J725" s="63">
        <f>IFERROR(VLOOKUP($B725,'Data Binge'!$A$6:$I$61,J$1,FALSE),IFERROR(VLOOKUP($B725,'Data Binge'!$O$6:$W$33,J$1,FALSE),IFERROR(VLOOKUP($B725,'Data Binge'!$AB$6:$AJ$181,J$1,FALSE),IFERROR(VLOOKUP($B725,'Data Binge'!$AP$6:$AX$93,J$1,FALSE),IFERROR(VLOOKUP($B725,'Data Binge'!$BC$6:$BK$13,J$1,FALSE),VLOOKUP($B725,'Data Binge'!$BP$6:$BX$9,J$1,FALSE))))))*100</f>
        <v>35.21461</v>
      </c>
      <c r="K725" s="63">
        <f t="shared" si="143"/>
        <v>1.7404699999999949</v>
      </c>
      <c r="L725" s="63">
        <f t="shared" si="144"/>
        <v>1.740470000000002</v>
      </c>
      <c r="M725" s="15" t="s">
        <v>140</v>
      </c>
      <c r="O725" s="63">
        <f>'Data Binge'!F71*100</f>
        <v>33.474140000000006</v>
      </c>
      <c r="P725" s="63">
        <f>'Data Binge'!G71*100</f>
        <v>0.88810999999999996</v>
      </c>
      <c r="Q725" s="63">
        <f>'Data Binge'!H71*100</f>
        <v>31.733450000000001</v>
      </c>
      <c r="R725" s="63">
        <f>'Data Binge'!I71*100</f>
        <v>35.214829999999999</v>
      </c>
      <c r="S725" s="63">
        <f t="shared" si="151"/>
        <v>1.7406899999999936</v>
      </c>
      <c r="T725" s="63">
        <f t="shared" si="152"/>
        <v>1.7406900000000043</v>
      </c>
      <c r="V725" s="70">
        <f t="shared" si="145"/>
        <v>0</v>
      </c>
      <c r="W725" s="70">
        <f t="shared" si="146"/>
        <v>-1.2000000000000899E-4</v>
      </c>
      <c r="X725" s="70">
        <f t="shared" si="147"/>
        <v>2.2000000000232944E-4</v>
      </c>
      <c r="Y725" s="70">
        <f t="shared" si="148"/>
        <v>-2.1999999999877673E-4</v>
      </c>
      <c r="Z725" s="70">
        <f t="shared" si="149"/>
        <v>-2.1999999999877673E-4</v>
      </c>
      <c r="AA725" s="70">
        <f t="shared" si="150"/>
        <v>-2.2000000000232944E-4</v>
      </c>
    </row>
    <row r="726" spans="1:27">
      <c r="A726" s="15" t="str">
        <f t="shared" si="142"/>
        <v>Binge_2011-2015_65+_Males_Betsi Cadwaladr UHB</v>
      </c>
      <c r="B726" s="15" t="str">
        <f t="shared" si="153"/>
        <v>Betsi Cadwaladr_65+_Males</v>
      </c>
      <c r="C726" s="15" t="s">
        <v>139</v>
      </c>
      <c r="D726" s="15" t="s">
        <v>43</v>
      </c>
      <c r="E726" s="15" t="s">
        <v>21</v>
      </c>
      <c r="F726" s="15" t="s">
        <v>76</v>
      </c>
      <c r="G726" s="63">
        <f>IFERROR(VLOOKUP($B726,'Data Binge'!$A$6:$I$61,G$1,FALSE),IFERROR(VLOOKUP($B726,'Data Binge'!$O$6:$W$33,G$1,FALSE),IFERROR(VLOOKUP($B726,'Data Binge'!$AB$6:$AJ$181,G$1,FALSE),IFERROR(VLOOKUP($B726,'Data Binge'!$AP$6:$AX$93,G$1,FALSE),IFERROR(VLOOKUP($B726,'Data Binge'!$BC$6:$BK$13,G$1,FALSE),VLOOKUP($B726,'Data Binge'!$BP$6:$BX$9,G$1,FALSE))))))*100</f>
        <v>13.22265</v>
      </c>
      <c r="H726" s="63">
        <f>IFERROR(VLOOKUP($B726,'Data Binge'!$A$6:$I$61,H$1,FALSE),IFERROR(VLOOKUP($B726,'Data Binge'!$O$6:$W$33,H$1,FALSE),IFERROR(VLOOKUP($B726,'Data Binge'!$AB$6:$AJ$181,H$1,FALSE),IFERROR(VLOOKUP($B726,'Data Binge'!$AP$6:$AX$93,H$1,FALSE),IFERROR(VLOOKUP($B726,'Data Binge'!$BC$6:$BK$13,H$1,FALSE),VLOOKUP($B726,'Data Binge'!$BP$6:$BX$9,H$1,FALSE))))))*100</f>
        <v>0.68894999999999995</v>
      </c>
      <c r="I726" s="63">
        <f>IFERROR(VLOOKUP($B726,'Data Binge'!$A$6:$I$61,I$1,FALSE),IFERROR(VLOOKUP($B726,'Data Binge'!$O$6:$W$33,I$1,FALSE),IFERROR(VLOOKUP($B726,'Data Binge'!$AB$6:$AJ$181,I$1,FALSE),IFERROR(VLOOKUP($B726,'Data Binge'!$AP$6:$AX$93,I$1,FALSE),IFERROR(VLOOKUP($B726,'Data Binge'!$BC$6:$BK$13,I$1,FALSE),VLOOKUP($B726,'Data Binge'!$BP$6:$BX$9,I$1,FALSE))))))*100</f>
        <v>11.872299999999999</v>
      </c>
      <c r="J726" s="63">
        <f>IFERROR(VLOOKUP($B726,'Data Binge'!$A$6:$I$61,J$1,FALSE),IFERROR(VLOOKUP($B726,'Data Binge'!$O$6:$W$33,J$1,FALSE),IFERROR(VLOOKUP($B726,'Data Binge'!$AB$6:$AJ$181,J$1,FALSE),IFERROR(VLOOKUP($B726,'Data Binge'!$AP$6:$AX$93,J$1,FALSE),IFERROR(VLOOKUP($B726,'Data Binge'!$BC$6:$BK$13,J$1,FALSE),VLOOKUP($B726,'Data Binge'!$BP$6:$BX$9,J$1,FALSE))))))*100</f>
        <v>14.573</v>
      </c>
      <c r="K726" s="63">
        <f t="shared" si="143"/>
        <v>1.3503500000000006</v>
      </c>
      <c r="L726" s="63">
        <f t="shared" si="144"/>
        <v>1.3503500000000006</v>
      </c>
      <c r="M726" s="15" t="s">
        <v>140</v>
      </c>
      <c r="O726" s="63">
        <f>'Data Binge'!F72*100</f>
        <v>13.22265</v>
      </c>
      <c r="P726" s="63">
        <f>'Data Binge'!G72*100</f>
        <v>0.68897999999999993</v>
      </c>
      <c r="Q726" s="63">
        <f>'Data Binge'!H72*100</f>
        <v>11.872249999999999</v>
      </c>
      <c r="R726" s="63">
        <f>'Data Binge'!I72*100</f>
        <v>14.573050000000002</v>
      </c>
      <c r="S726" s="63">
        <f t="shared" si="151"/>
        <v>1.3504000000000023</v>
      </c>
      <c r="T726" s="63">
        <f t="shared" si="152"/>
        <v>1.3504000000000005</v>
      </c>
      <c r="V726" s="70">
        <f t="shared" si="145"/>
        <v>0</v>
      </c>
      <c r="W726" s="70">
        <f t="shared" si="146"/>
        <v>-2.9999999999974492E-5</v>
      </c>
      <c r="X726" s="70">
        <f t="shared" si="147"/>
        <v>4.9999999999883471E-5</v>
      </c>
      <c r="Y726" s="70">
        <f t="shared" si="148"/>
        <v>-5.0000000001659828E-5</v>
      </c>
      <c r="Z726" s="70">
        <f t="shared" si="149"/>
        <v>-5.0000000001659828E-5</v>
      </c>
      <c r="AA726" s="70">
        <f t="shared" si="150"/>
        <v>-4.9999999999883471E-5</v>
      </c>
    </row>
    <row r="727" spans="1:27">
      <c r="A727" s="15" t="str">
        <f t="shared" si="142"/>
        <v>Binge_2011-2015_16-24_Females_Betsi Cadwaladr UHB</v>
      </c>
      <c r="B727" s="15" t="str">
        <f t="shared" si="153"/>
        <v>Betsi Cadwaladr_16-24_Females</v>
      </c>
      <c r="C727" s="15" t="s">
        <v>139</v>
      </c>
      <c r="D727" s="15" t="s">
        <v>48</v>
      </c>
      <c r="E727" s="15" t="s">
        <v>120</v>
      </c>
      <c r="F727" s="15" t="s">
        <v>76</v>
      </c>
      <c r="G727" s="63">
        <f>IFERROR(VLOOKUP($B727,'Data Binge'!$A$6:$I$61,G$1,FALSE),IFERROR(VLOOKUP($B727,'Data Binge'!$O$6:$W$33,G$1,FALSE),IFERROR(VLOOKUP($B727,'Data Binge'!$AB$6:$AJ$181,G$1,FALSE),IFERROR(VLOOKUP($B727,'Data Binge'!$AP$6:$AX$93,G$1,FALSE),IFERROR(VLOOKUP($B727,'Data Binge'!$BC$6:$BK$13,G$1,FALSE),VLOOKUP($B727,'Data Binge'!$BP$6:$BX$9,G$1,FALSE))))))*100</f>
        <v>25.95261</v>
      </c>
      <c r="H727" s="63">
        <f>IFERROR(VLOOKUP($B727,'Data Binge'!$A$6:$I$61,H$1,FALSE),IFERROR(VLOOKUP($B727,'Data Binge'!$O$6:$W$33,H$1,FALSE),IFERROR(VLOOKUP($B727,'Data Binge'!$AB$6:$AJ$181,H$1,FALSE),IFERROR(VLOOKUP($B727,'Data Binge'!$AP$6:$AX$93,H$1,FALSE),IFERROR(VLOOKUP($B727,'Data Binge'!$BC$6:$BK$13,H$1,FALSE),VLOOKUP($B727,'Data Binge'!$BP$6:$BX$9,H$1,FALSE))))))*100</f>
        <v>1.46896</v>
      </c>
      <c r="I727" s="63">
        <f>IFERROR(VLOOKUP($B727,'Data Binge'!$A$6:$I$61,I$1,FALSE),IFERROR(VLOOKUP($B727,'Data Binge'!$O$6:$W$33,I$1,FALSE),IFERROR(VLOOKUP($B727,'Data Binge'!$AB$6:$AJ$181,I$1,FALSE),IFERROR(VLOOKUP($B727,'Data Binge'!$AP$6:$AX$93,I$1,FALSE),IFERROR(VLOOKUP($B727,'Data Binge'!$BC$6:$BK$13,I$1,FALSE),VLOOKUP($B727,'Data Binge'!$BP$6:$BX$9,I$1,FALSE))))))*100</f>
        <v>23.073409999999999</v>
      </c>
      <c r="J727" s="63">
        <f>IFERROR(VLOOKUP($B727,'Data Binge'!$A$6:$I$61,J$1,FALSE),IFERROR(VLOOKUP($B727,'Data Binge'!$O$6:$W$33,J$1,FALSE),IFERROR(VLOOKUP($B727,'Data Binge'!$AB$6:$AJ$181,J$1,FALSE),IFERROR(VLOOKUP($B727,'Data Binge'!$AP$6:$AX$93,J$1,FALSE),IFERROR(VLOOKUP($B727,'Data Binge'!$BC$6:$BK$13,J$1,FALSE),VLOOKUP($B727,'Data Binge'!$BP$6:$BX$9,J$1,FALSE))))))*100</f>
        <v>28.831800000000001</v>
      </c>
      <c r="K727" s="63">
        <f t="shared" si="143"/>
        <v>2.8791900000000012</v>
      </c>
      <c r="L727" s="63">
        <f t="shared" si="144"/>
        <v>2.8792000000000009</v>
      </c>
      <c r="M727" s="15" t="s">
        <v>140</v>
      </c>
      <c r="O727" s="63">
        <f>'Data Binge'!F73*100</f>
        <v>25.95261</v>
      </c>
      <c r="P727" s="63">
        <f>'Data Binge'!G73*100</f>
        <v>1.46889</v>
      </c>
      <c r="Q727" s="63">
        <f>'Data Binge'!H73*100</f>
        <v>23.07358</v>
      </c>
      <c r="R727" s="63">
        <f>'Data Binge'!I73*100</f>
        <v>28.831639999999997</v>
      </c>
      <c r="S727" s="63">
        <f t="shared" si="151"/>
        <v>2.8790299999999966</v>
      </c>
      <c r="T727" s="63">
        <f t="shared" si="152"/>
        <v>2.8790300000000002</v>
      </c>
      <c r="V727" s="70">
        <f t="shared" si="145"/>
        <v>0</v>
      </c>
      <c r="W727" s="70">
        <f t="shared" si="146"/>
        <v>7.0000000000014495E-5</v>
      </c>
      <c r="X727" s="70">
        <f t="shared" si="147"/>
        <v>-1.7000000000066962E-4</v>
      </c>
      <c r="Y727" s="70">
        <f t="shared" si="148"/>
        <v>1.6000000000460091E-4</v>
      </c>
      <c r="Z727" s="70">
        <f t="shared" si="149"/>
        <v>1.6000000000460091E-4</v>
      </c>
      <c r="AA727" s="70">
        <f t="shared" si="150"/>
        <v>1.7000000000066962E-4</v>
      </c>
    </row>
    <row r="728" spans="1:27">
      <c r="A728" s="15" t="str">
        <f t="shared" si="142"/>
        <v>Binge_2011-2015_25-44_Females_Betsi Cadwaladr UHB</v>
      </c>
      <c r="B728" s="15" t="str">
        <f t="shared" si="153"/>
        <v>Betsi Cadwaladr_25-44_Females</v>
      </c>
      <c r="C728" s="15" t="s">
        <v>139</v>
      </c>
      <c r="D728" s="15" t="s">
        <v>49</v>
      </c>
      <c r="E728" s="15" t="s">
        <v>120</v>
      </c>
      <c r="F728" s="15" t="s">
        <v>76</v>
      </c>
      <c r="G728" s="63">
        <f>IFERROR(VLOOKUP($B728,'Data Binge'!$A$6:$I$61,G$1,FALSE),IFERROR(VLOOKUP($B728,'Data Binge'!$O$6:$W$33,G$1,FALSE),IFERROR(VLOOKUP($B728,'Data Binge'!$AB$6:$AJ$181,G$1,FALSE),IFERROR(VLOOKUP($B728,'Data Binge'!$AP$6:$AX$93,G$1,FALSE),IFERROR(VLOOKUP($B728,'Data Binge'!$BC$6:$BK$13,G$1,FALSE),VLOOKUP($B728,'Data Binge'!$BP$6:$BX$9,G$1,FALSE))))))*100</f>
        <v>27.680870000000002</v>
      </c>
      <c r="H728" s="63">
        <f>IFERROR(VLOOKUP($B728,'Data Binge'!$A$6:$I$61,H$1,FALSE),IFERROR(VLOOKUP($B728,'Data Binge'!$O$6:$W$33,H$1,FALSE),IFERROR(VLOOKUP($B728,'Data Binge'!$AB$6:$AJ$181,H$1,FALSE),IFERROR(VLOOKUP($B728,'Data Binge'!$AP$6:$AX$93,H$1,FALSE),IFERROR(VLOOKUP($B728,'Data Binge'!$BC$6:$BK$13,H$1,FALSE),VLOOKUP($B728,'Data Binge'!$BP$6:$BX$9,H$1,FALSE))))))*100</f>
        <v>0.90755000000000008</v>
      </c>
      <c r="I728" s="63">
        <f>IFERROR(VLOOKUP($B728,'Data Binge'!$A$6:$I$61,I$1,FALSE),IFERROR(VLOOKUP($B728,'Data Binge'!$O$6:$W$33,I$1,FALSE),IFERROR(VLOOKUP($B728,'Data Binge'!$AB$6:$AJ$181,I$1,FALSE),IFERROR(VLOOKUP($B728,'Data Binge'!$AP$6:$AX$93,I$1,FALSE),IFERROR(VLOOKUP($B728,'Data Binge'!$BC$6:$BK$13,I$1,FALSE),VLOOKUP($B728,'Data Binge'!$BP$6:$BX$9,I$1,FALSE))))))*100</f>
        <v>25.902049999999999</v>
      </c>
      <c r="J728" s="63">
        <f>IFERROR(VLOOKUP($B728,'Data Binge'!$A$6:$I$61,J$1,FALSE),IFERROR(VLOOKUP($B728,'Data Binge'!$O$6:$W$33,J$1,FALSE),IFERROR(VLOOKUP($B728,'Data Binge'!$AB$6:$AJ$181,J$1,FALSE),IFERROR(VLOOKUP($B728,'Data Binge'!$AP$6:$AX$93,J$1,FALSE),IFERROR(VLOOKUP($B728,'Data Binge'!$BC$6:$BK$13,J$1,FALSE),VLOOKUP($B728,'Data Binge'!$BP$6:$BX$9,J$1,FALSE))))))*100</f>
        <v>29.459699999999998</v>
      </c>
      <c r="K728" s="63">
        <f t="shared" si="143"/>
        <v>1.7788299999999957</v>
      </c>
      <c r="L728" s="63">
        <f t="shared" si="144"/>
        <v>1.7788200000000032</v>
      </c>
      <c r="M728" s="15" t="s">
        <v>140</v>
      </c>
      <c r="O728" s="63">
        <f>'Data Binge'!F74*100</f>
        <v>27.680870000000002</v>
      </c>
      <c r="P728" s="63">
        <f>'Data Binge'!G74*100</f>
        <v>0.90764999999999996</v>
      </c>
      <c r="Q728" s="63">
        <f>'Data Binge'!H74*100</f>
        <v>25.901869999999999</v>
      </c>
      <c r="R728" s="63">
        <f>'Data Binge'!I74*100</f>
        <v>29.459869999999999</v>
      </c>
      <c r="S728" s="63">
        <f t="shared" si="151"/>
        <v>1.7789999999999964</v>
      </c>
      <c r="T728" s="63">
        <f t="shared" si="152"/>
        <v>1.7790000000000035</v>
      </c>
      <c r="V728" s="70">
        <f t="shared" si="145"/>
        <v>0</v>
      </c>
      <c r="W728" s="70">
        <f t="shared" si="146"/>
        <v>-9.9999999999877964E-5</v>
      </c>
      <c r="X728" s="70">
        <f t="shared" si="147"/>
        <v>1.8000000000029104E-4</v>
      </c>
      <c r="Y728" s="70">
        <f t="shared" si="148"/>
        <v>-1.7000000000066962E-4</v>
      </c>
      <c r="Z728" s="70">
        <f t="shared" si="149"/>
        <v>-1.7000000000066962E-4</v>
      </c>
      <c r="AA728" s="70">
        <f t="shared" si="150"/>
        <v>-1.8000000000029104E-4</v>
      </c>
    </row>
    <row r="729" spans="1:27">
      <c r="A729" s="15" t="str">
        <f t="shared" si="142"/>
        <v>Binge_2011-2015_45-64_Females_Betsi Cadwaladr UHB</v>
      </c>
      <c r="B729" s="15" t="str">
        <f t="shared" si="153"/>
        <v>Betsi Cadwaladr_45-64_Females</v>
      </c>
      <c r="C729" s="15" t="s">
        <v>139</v>
      </c>
      <c r="D729" s="15" t="s">
        <v>50</v>
      </c>
      <c r="E729" s="15" t="s">
        <v>120</v>
      </c>
      <c r="F729" s="15" t="s">
        <v>76</v>
      </c>
      <c r="G729" s="63">
        <f>IFERROR(VLOOKUP($B729,'Data Binge'!$A$6:$I$61,G$1,FALSE),IFERROR(VLOOKUP($B729,'Data Binge'!$O$6:$W$33,G$1,FALSE),IFERROR(VLOOKUP($B729,'Data Binge'!$AB$6:$AJ$181,G$1,FALSE),IFERROR(VLOOKUP($B729,'Data Binge'!$AP$6:$AX$93,G$1,FALSE),IFERROR(VLOOKUP($B729,'Data Binge'!$BC$6:$BK$13,G$1,FALSE),VLOOKUP($B729,'Data Binge'!$BP$6:$BX$9,G$1,FALSE))))))*100</f>
        <v>22.021319999999999</v>
      </c>
      <c r="H729" s="63">
        <f>IFERROR(VLOOKUP($B729,'Data Binge'!$A$6:$I$61,H$1,FALSE),IFERROR(VLOOKUP($B729,'Data Binge'!$O$6:$W$33,H$1,FALSE),IFERROR(VLOOKUP($B729,'Data Binge'!$AB$6:$AJ$181,H$1,FALSE),IFERROR(VLOOKUP($B729,'Data Binge'!$AP$6:$AX$93,H$1,FALSE),IFERROR(VLOOKUP($B729,'Data Binge'!$BC$6:$BK$13,H$1,FALSE),VLOOKUP($B729,'Data Binge'!$BP$6:$BX$9,H$1,FALSE))))))*100</f>
        <v>0.73143000000000002</v>
      </c>
      <c r="I729" s="63">
        <f>IFERROR(VLOOKUP($B729,'Data Binge'!$A$6:$I$61,I$1,FALSE),IFERROR(VLOOKUP($B729,'Data Binge'!$O$6:$W$33,I$1,FALSE),IFERROR(VLOOKUP($B729,'Data Binge'!$AB$6:$AJ$181,I$1,FALSE),IFERROR(VLOOKUP($B729,'Data Binge'!$AP$6:$AX$93,I$1,FALSE),IFERROR(VLOOKUP($B729,'Data Binge'!$BC$6:$BK$13,I$1,FALSE),VLOOKUP($B729,'Data Binge'!$BP$6:$BX$9,I$1,FALSE))))))*100</f>
        <v>20.587700000000002</v>
      </c>
      <c r="J729" s="63">
        <f>IFERROR(VLOOKUP($B729,'Data Binge'!$A$6:$I$61,J$1,FALSE),IFERROR(VLOOKUP($B729,'Data Binge'!$O$6:$W$33,J$1,FALSE),IFERROR(VLOOKUP($B729,'Data Binge'!$AB$6:$AJ$181,J$1,FALSE),IFERROR(VLOOKUP($B729,'Data Binge'!$AP$6:$AX$93,J$1,FALSE),IFERROR(VLOOKUP($B729,'Data Binge'!$BC$6:$BK$13,J$1,FALSE),VLOOKUP($B729,'Data Binge'!$BP$6:$BX$9,J$1,FALSE))))))*100</f>
        <v>23.454940000000001</v>
      </c>
      <c r="K729" s="63">
        <f t="shared" si="143"/>
        <v>1.4336200000000012</v>
      </c>
      <c r="L729" s="63">
        <f t="shared" si="144"/>
        <v>1.4336199999999977</v>
      </c>
      <c r="M729" s="15" t="s">
        <v>140</v>
      </c>
      <c r="O729" s="63">
        <f>'Data Binge'!F75*100</f>
        <v>22.021319999999999</v>
      </c>
      <c r="P729" s="63">
        <f>'Data Binge'!G75*100</f>
        <v>0.73148999999999997</v>
      </c>
      <c r="Q729" s="63">
        <f>'Data Binge'!H75*100</f>
        <v>20.587589999999999</v>
      </c>
      <c r="R729" s="63">
        <f>'Data Binge'!I75*100</f>
        <v>23.45505</v>
      </c>
      <c r="S729" s="63">
        <f t="shared" si="151"/>
        <v>1.4337300000000006</v>
      </c>
      <c r="T729" s="63">
        <f t="shared" si="152"/>
        <v>1.4337300000000006</v>
      </c>
      <c r="V729" s="70">
        <f t="shared" si="145"/>
        <v>0</v>
      </c>
      <c r="W729" s="70">
        <f t="shared" si="146"/>
        <v>-5.9999999999948983E-5</v>
      </c>
      <c r="X729" s="70">
        <f t="shared" si="147"/>
        <v>1.1000000000294108E-4</v>
      </c>
      <c r="Y729" s="70">
        <f t="shared" si="148"/>
        <v>-1.0999999999938836E-4</v>
      </c>
      <c r="Z729" s="70">
        <f t="shared" si="149"/>
        <v>-1.0999999999938836E-4</v>
      </c>
      <c r="AA729" s="70">
        <f t="shared" si="150"/>
        <v>-1.1000000000294108E-4</v>
      </c>
    </row>
    <row r="730" spans="1:27">
      <c r="A730" s="15" t="str">
        <f t="shared" si="142"/>
        <v>Binge_2011-2015_65+_Females_Betsi Cadwaladr UHB</v>
      </c>
      <c r="B730" s="15" t="str">
        <f t="shared" si="153"/>
        <v>Betsi Cadwaladr_65+_Females</v>
      </c>
      <c r="C730" s="15" t="s">
        <v>139</v>
      </c>
      <c r="D730" s="15" t="s">
        <v>43</v>
      </c>
      <c r="E730" s="15" t="s">
        <v>120</v>
      </c>
      <c r="F730" s="15" t="s">
        <v>76</v>
      </c>
      <c r="G730" s="63">
        <f>IFERROR(VLOOKUP($B730,'Data Binge'!$A$6:$I$61,G$1,FALSE),IFERROR(VLOOKUP($B730,'Data Binge'!$O$6:$W$33,G$1,FALSE),IFERROR(VLOOKUP($B730,'Data Binge'!$AB$6:$AJ$181,G$1,FALSE),IFERROR(VLOOKUP($B730,'Data Binge'!$AP$6:$AX$93,G$1,FALSE),IFERROR(VLOOKUP($B730,'Data Binge'!$BC$6:$BK$13,G$1,FALSE),VLOOKUP($B730,'Data Binge'!$BP$6:$BX$9,G$1,FALSE))))))*100</f>
        <v>5.6536</v>
      </c>
      <c r="H730" s="63">
        <f>IFERROR(VLOOKUP($B730,'Data Binge'!$A$6:$I$61,H$1,FALSE),IFERROR(VLOOKUP($B730,'Data Binge'!$O$6:$W$33,H$1,FALSE),IFERROR(VLOOKUP($B730,'Data Binge'!$AB$6:$AJ$181,H$1,FALSE),IFERROR(VLOOKUP($B730,'Data Binge'!$AP$6:$AX$93,H$1,FALSE),IFERROR(VLOOKUP($B730,'Data Binge'!$BC$6:$BK$13,H$1,FALSE),VLOOKUP($B730,'Data Binge'!$BP$6:$BX$9,H$1,FALSE))))))*100</f>
        <v>0.42901</v>
      </c>
      <c r="I730" s="63">
        <f>IFERROR(VLOOKUP($B730,'Data Binge'!$A$6:$I$61,I$1,FALSE),IFERROR(VLOOKUP($B730,'Data Binge'!$O$6:$W$33,I$1,FALSE),IFERROR(VLOOKUP($B730,'Data Binge'!$AB$6:$AJ$181,I$1,FALSE),IFERROR(VLOOKUP($B730,'Data Binge'!$AP$6:$AX$93,I$1,FALSE),IFERROR(VLOOKUP($B730,'Data Binge'!$BC$6:$BK$13,I$1,FALSE),VLOOKUP($B730,'Data Binge'!$BP$6:$BX$9,I$1,FALSE))))))*100</f>
        <v>4.8127300000000002</v>
      </c>
      <c r="J730" s="63">
        <f>IFERROR(VLOOKUP($B730,'Data Binge'!$A$6:$I$61,J$1,FALSE),IFERROR(VLOOKUP($B730,'Data Binge'!$O$6:$W$33,J$1,FALSE),IFERROR(VLOOKUP($B730,'Data Binge'!$AB$6:$AJ$181,J$1,FALSE),IFERROR(VLOOKUP($B730,'Data Binge'!$AP$6:$AX$93,J$1,FALSE),IFERROR(VLOOKUP($B730,'Data Binge'!$BC$6:$BK$13,J$1,FALSE),VLOOKUP($B730,'Data Binge'!$BP$6:$BX$9,J$1,FALSE))))))*100</f>
        <v>6.4944699999999997</v>
      </c>
      <c r="K730" s="63">
        <f t="shared" si="143"/>
        <v>0.84086999999999978</v>
      </c>
      <c r="L730" s="63">
        <f t="shared" si="144"/>
        <v>0.84086999999999978</v>
      </c>
      <c r="M730" s="15" t="s">
        <v>140</v>
      </c>
      <c r="O730" s="63">
        <f>'Data Binge'!F76*100</f>
        <v>5.6536</v>
      </c>
      <c r="P730" s="63">
        <f>'Data Binge'!G76*100</f>
        <v>0.42900000000000005</v>
      </c>
      <c r="Q730" s="63">
        <f>'Data Binge'!H76*100</f>
        <v>4.8127499999999994</v>
      </c>
      <c r="R730" s="63">
        <f>'Data Binge'!I76*100</f>
        <v>6.4944500000000005</v>
      </c>
      <c r="S730" s="63">
        <f t="shared" si="151"/>
        <v>0.84085000000000054</v>
      </c>
      <c r="T730" s="63">
        <f t="shared" si="152"/>
        <v>0.84085000000000054</v>
      </c>
      <c r="V730" s="70">
        <f t="shared" si="145"/>
        <v>0</v>
      </c>
      <c r="W730" s="70">
        <f t="shared" si="146"/>
        <v>9.9999999999544897E-6</v>
      </c>
      <c r="X730" s="70">
        <f t="shared" si="147"/>
        <v>-1.9999999999242846E-5</v>
      </c>
      <c r="Y730" s="70">
        <f t="shared" si="148"/>
        <v>1.9999999999242846E-5</v>
      </c>
      <c r="Z730" s="70">
        <f t="shared" si="149"/>
        <v>1.9999999999242846E-5</v>
      </c>
      <c r="AA730" s="70">
        <f t="shared" si="150"/>
        <v>1.9999999999242846E-5</v>
      </c>
    </row>
    <row r="731" spans="1:27">
      <c r="A731" s="15" t="str">
        <f t="shared" si="142"/>
        <v>Binge_2011-2015_16-24_Males_Hywel Dda UHB</v>
      </c>
      <c r="B731" s="15" t="str">
        <f t="shared" si="153"/>
        <v>Hywel Dda_16-24_Males</v>
      </c>
      <c r="C731" s="15" t="s">
        <v>141</v>
      </c>
      <c r="D731" s="15" t="s">
        <v>48</v>
      </c>
      <c r="E731" s="15" t="s">
        <v>21</v>
      </c>
      <c r="F731" s="15" t="s">
        <v>76</v>
      </c>
      <c r="G731" s="63">
        <f>IFERROR(VLOOKUP($B731,'Data Binge'!$A$6:$I$61,G$1,FALSE),IFERROR(VLOOKUP($B731,'Data Binge'!$O$6:$W$33,G$1,FALSE),IFERROR(VLOOKUP($B731,'Data Binge'!$AB$6:$AJ$181,G$1,FALSE),IFERROR(VLOOKUP($B731,'Data Binge'!$AP$6:$AX$93,G$1,FALSE),IFERROR(VLOOKUP($B731,'Data Binge'!$BC$6:$BK$13,G$1,FALSE),VLOOKUP($B731,'Data Binge'!$BP$6:$BX$9,G$1,FALSE))))))*100</f>
        <v>30.479479999999999</v>
      </c>
      <c r="H731" s="63">
        <f>IFERROR(VLOOKUP($B731,'Data Binge'!$A$6:$I$61,H$1,FALSE),IFERROR(VLOOKUP($B731,'Data Binge'!$O$6:$W$33,H$1,FALSE),IFERROR(VLOOKUP($B731,'Data Binge'!$AB$6:$AJ$181,H$1,FALSE),IFERROR(VLOOKUP($B731,'Data Binge'!$AP$6:$AX$93,H$1,FALSE),IFERROR(VLOOKUP($B731,'Data Binge'!$BC$6:$BK$13,H$1,FALSE),VLOOKUP($B731,'Data Binge'!$BP$6:$BX$9,H$1,FALSE))))))*100</f>
        <v>2.3923300000000003</v>
      </c>
      <c r="I731" s="63">
        <f>IFERROR(VLOOKUP($B731,'Data Binge'!$A$6:$I$61,I$1,FALSE),IFERROR(VLOOKUP($B731,'Data Binge'!$O$6:$W$33,I$1,FALSE),IFERROR(VLOOKUP($B731,'Data Binge'!$AB$6:$AJ$181,I$1,FALSE),IFERROR(VLOOKUP($B731,'Data Binge'!$AP$6:$AX$93,I$1,FALSE),IFERROR(VLOOKUP($B731,'Data Binge'!$BC$6:$BK$13,I$1,FALSE),VLOOKUP($B731,'Data Binge'!$BP$6:$BX$9,I$1,FALSE))))))*100</f>
        <v>25.790469999999999</v>
      </c>
      <c r="J731" s="63">
        <f>IFERROR(VLOOKUP($B731,'Data Binge'!$A$6:$I$61,J$1,FALSE),IFERROR(VLOOKUP($B731,'Data Binge'!$O$6:$W$33,J$1,FALSE),IFERROR(VLOOKUP($B731,'Data Binge'!$AB$6:$AJ$181,J$1,FALSE),IFERROR(VLOOKUP($B731,'Data Binge'!$AP$6:$AX$93,J$1,FALSE),IFERROR(VLOOKUP($B731,'Data Binge'!$BC$6:$BK$13,J$1,FALSE),VLOOKUP($B731,'Data Binge'!$BP$6:$BX$9,J$1,FALSE))))))*100</f>
        <v>35.168490000000006</v>
      </c>
      <c r="K731" s="63">
        <f t="shared" si="143"/>
        <v>4.6890100000000068</v>
      </c>
      <c r="L731" s="63">
        <f t="shared" si="144"/>
        <v>4.6890099999999997</v>
      </c>
      <c r="M731" s="15" t="s">
        <v>140</v>
      </c>
      <c r="O731" s="63">
        <f>'Data Binge'!F77*100</f>
        <v>30.479479999999999</v>
      </c>
      <c r="P731" s="63">
        <f>'Data Binge'!G77*100</f>
        <v>2.39262</v>
      </c>
      <c r="Q731" s="63">
        <f>'Data Binge'!H77*100</f>
        <v>25.789940000000001</v>
      </c>
      <c r="R731" s="63">
        <f>'Data Binge'!I77*100</f>
        <v>35.169020000000003</v>
      </c>
      <c r="S731" s="63">
        <f t="shared" si="151"/>
        <v>4.6895400000000045</v>
      </c>
      <c r="T731" s="63">
        <f t="shared" si="152"/>
        <v>4.6895399999999974</v>
      </c>
      <c r="V731" s="70">
        <f t="shared" si="145"/>
        <v>0</v>
      </c>
      <c r="W731" s="70">
        <f t="shared" si="146"/>
        <v>-2.899999999996794E-4</v>
      </c>
      <c r="X731" s="70">
        <f t="shared" si="147"/>
        <v>5.2999999999769898E-4</v>
      </c>
      <c r="Y731" s="70">
        <f t="shared" si="148"/>
        <v>-5.2999999999769898E-4</v>
      </c>
      <c r="Z731" s="70">
        <f t="shared" si="149"/>
        <v>-5.2999999999769898E-4</v>
      </c>
      <c r="AA731" s="70">
        <f t="shared" si="150"/>
        <v>-5.2999999999769898E-4</v>
      </c>
    </row>
    <row r="732" spans="1:27">
      <c r="A732" s="15" t="str">
        <f t="shared" si="142"/>
        <v>Binge_2011-2015_25-44_Males_Hywel Dda UHB</v>
      </c>
      <c r="B732" s="15" t="str">
        <f t="shared" si="153"/>
        <v>Hywel Dda_25-44_Males</v>
      </c>
      <c r="C732" s="15" t="s">
        <v>141</v>
      </c>
      <c r="D732" s="15" t="s">
        <v>49</v>
      </c>
      <c r="E732" s="15" t="s">
        <v>21</v>
      </c>
      <c r="F732" s="15" t="s">
        <v>76</v>
      </c>
      <c r="G732" s="63">
        <f>IFERROR(VLOOKUP($B732,'Data Binge'!$A$6:$I$61,G$1,FALSE),IFERROR(VLOOKUP($B732,'Data Binge'!$O$6:$W$33,G$1,FALSE),IFERROR(VLOOKUP($B732,'Data Binge'!$AB$6:$AJ$181,G$1,FALSE),IFERROR(VLOOKUP($B732,'Data Binge'!$AP$6:$AX$93,G$1,FALSE),IFERROR(VLOOKUP($B732,'Data Binge'!$BC$6:$BK$13,G$1,FALSE),VLOOKUP($B732,'Data Binge'!$BP$6:$BX$9,G$1,FALSE))))))*100</f>
        <v>32.468240000000002</v>
      </c>
      <c r="H732" s="63">
        <f>IFERROR(VLOOKUP($B732,'Data Binge'!$A$6:$I$61,H$1,FALSE),IFERROR(VLOOKUP($B732,'Data Binge'!$O$6:$W$33,H$1,FALSE),IFERROR(VLOOKUP($B732,'Data Binge'!$AB$6:$AJ$181,H$1,FALSE),IFERROR(VLOOKUP($B732,'Data Binge'!$AP$6:$AX$93,H$1,FALSE),IFERROR(VLOOKUP($B732,'Data Binge'!$BC$6:$BK$13,H$1,FALSE),VLOOKUP($B732,'Data Binge'!$BP$6:$BX$9,H$1,FALSE))))))*100</f>
        <v>1.7017999999999998</v>
      </c>
      <c r="I732" s="63">
        <f>IFERROR(VLOOKUP($B732,'Data Binge'!$A$6:$I$61,I$1,FALSE),IFERROR(VLOOKUP($B732,'Data Binge'!$O$6:$W$33,I$1,FALSE),IFERROR(VLOOKUP($B732,'Data Binge'!$AB$6:$AJ$181,I$1,FALSE),IFERROR(VLOOKUP($B732,'Data Binge'!$AP$6:$AX$93,I$1,FALSE),IFERROR(VLOOKUP($B732,'Data Binge'!$BC$6:$BK$13,I$1,FALSE),VLOOKUP($B732,'Data Binge'!$BP$6:$BX$9,I$1,FALSE))))))*100</f>
        <v>29.132680000000001</v>
      </c>
      <c r="J732" s="63">
        <f>IFERROR(VLOOKUP($B732,'Data Binge'!$A$6:$I$61,J$1,FALSE),IFERROR(VLOOKUP($B732,'Data Binge'!$O$6:$W$33,J$1,FALSE),IFERROR(VLOOKUP($B732,'Data Binge'!$AB$6:$AJ$181,J$1,FALSE),IFERROR(VLOOKUP($B732,'Data Binge'!$AP$6:$AX$93,J$1,FALSE),IFERROR(VLOOKUP($B732,'Data Binge'!$BC$6:$BK$13,J$1,FALSE),VLOOKUP($B732,'Data Binge'!$BP$6:$BX$9,J$1,FALSE))))))*100</f>
        <v>35.803800000000003</v>
      </c>
      <c r="K732" s="63">
        <f t="shared" si="143"/>
        <v>3.335560000000001</v>
      </c>
      <c r="L732" s="63">
        <f t="shared" si="144"/>
        <v>3.335560000000001</v>
      </c>
      <c r="M732" s="15" t="s">
        <v>140</v>
      </c>
      <c r="O732" s="63">
        <f>'Data Binge'!F78*100</f>
        <v>32.468240000000002</v>
      </c>
      <c r="P732" s="63">
        <f>'Data Binge'!G78*100</f>
        <v>1.7016099999999998</v>
      </c>
      <c r="Q732" s="63">
        <f>'Data Binge'!H78*100</f>
        <v>29.13308</v>
      </c>
      <c r="R732" s="63">
        <f>'Data Binge'!I78*100</f>
        <v>35.803400000000003</v>
      </c>
      <c r="S732" s="63">
        <f t="shared" si="151"/>
        <v>3.3351600000000019</v>
      </c>
      <c r="T732" s="63">
        <f t="shared" si="152"/>
        <v>3.3351600000000019</v>
      </c>
      <c r="V732" s="70">
        <f t="shared" si="145"/>
        <v>0</v>
      </c>
      <c r="W732" s="70">
        <f t="shared" si="146"/>
        <v>1.8999999999991246E-4</v>
      </c>
      <c r="X732" s="70">
        <f t="shared" si="147"/>
        <v>-3.9999999999906777E-4</v>
      </c>
      <c r="Y732" s="70">
        <f t="shared" si="148"/>
        <v>3.9999999999906777E-4</v>
      </c>
      <c r="Z732" s="70">
        <f t="shared" si="149"/>
        <v>3.9999999999906777E-4</v>
      </c>
      <c r="AA732" s="70">
        <f t="shared" si="150"/>
        <v>3.9999999999906777E-4</v>
      </c>
    </row>
    <row r="733" spans="1:27">
      <c r="A733" s="15" t="str">
        <f t="shared" si="142"/>
        <v>Binge_2011-2015_45-64_Males_Hywel Dda UHB</v>
      </c>
      <c r="B733" s="15" t="str">
        <f t="shared" si="153"/>
        <v>Hywel Dda_45-64_Males</v>
      </c>
      <c r="C733" s="15" t="s">
        <v>141</v>
      </c>
      <c r="D733" s="15" t="s">
        <v>50</v>
      </c>
      <c r="E733" s="15" t="s">
        <v>21</v>
      </c>
      <c r="F733" s="15" t="s">
        <v>76</v>
      </c>
      <c r="G733" s="63">
        <f>IFERROR(VLOOKUP($B733,'Data Binge'!$A$6:$I$61,G$1,FALSE),IFERROR(VLOOKUP($B733,'Data Binge'!$O$6:$W$33,G$1,FALSE),IFERROR(VLOOKUP($B733,'Data Binge'!$AB$6:$AJ$181,G$1,FALSE),IFERROR(VLOOKUP($B733,'Data Binge'!$AP$6:$AX$93,G$1,FALSE),IFERROR(VLOOKUP($B733,'Data Binge'!$BC$6:$BK$13,G$1,FALSE),VLOOKUP($B733,'Data Binge'!$BP$6:$BX$9,G$1,FALSE))))))*100</f>
        <v>30.455310000000001</v>
      </c>
      <c r="H733" s="63">
        <f>IFERROR(VLOOKUP($B733,'Data Binge'!$A$6:$I$61,H$1,FALSE),IFERROR(VLOOKUP($B733,'Data Binge'!$O$6:$W$33,H$1,FALSE),IFERROR(VLOOKUP($B733,'Data Binge'!$AB$6:$AJ$181,H$1,FALSE),IFERROR(VLOOKUP($B733,'Data Binge'!$AP$6:$AX$93,H$1,FALSE),IFERROR(VLOOKUP($B733,'Data Binge'!$BC$6:$BK$13,H$1,FALSE),VLOOKUP($B733,'Data Binge'!$BP$6:$BX$9,H$1,FALSE))))))*100</f>
        <v>1.26407</v>
      </c>
      <c r="I733" s="63">
        <f>IFERROR(VLOOKUP($B733,'Data Binge'!$A$6:$I$61,I$1,FALSE),IFERROR(VLOOKUP($B733,'Data Binge'!$O$6:$W$33,I$1,FALSE),IFERROR(VLOOKUP($B733,'Data Binge'!$AB$6:$AJ$181,I$1,FALSE),IFERROR(VLOOKUP($B733,'Data Binge'!$AP$6:$AX$93,I$1,FALSE),IFERROR(VLOOKUP($B733,'Data Binge'!$BC$6:$BK$13,I$1,FALSE),VLOOKUP($B733,'Data Binge'!$BP$6:$BX$9,I$1,FALSE))))))*100</f>
        <v>27.977699999999999</v>
      </c>
      <c r="J733" s="63">
        <f>IFERROR(VLOOKUP($B733,'Data Binge'!$A$6:$I$61,J$1,FALSE),IFERROR(VLOOKUP($B733,'Data Binge'!$O$6:$W$33,J$1,FALSE),IFERROR(VLOOKUP($B733,'Data Binge'!$AB$6:$AJ$181,J$1,FALSE),IFERROR(VLOOKUP($B733,'Data Binge'!$AP$6:$AX$93,J$1,FALSE),IFERROR(VLOOKUP($B733,'Data Binge'!$BC$6:$BK$13,J$1,FALSE),VLOOKUP($B733,'Data Binge'!$BP$6:$BX$9,J$1,FALSE))))))*100</f>
        <v>32.932919999999996</v>
      </c>
      <c r="K733" s="63">
        <f t="shared" si="143"/>
        <v>2.477609999999995</v>
      </c>
      <c r="L733" s="63">
        <f t="shared" si="144"/>
        <v>2.4776100000000021</v>
      </c>
      <c r="M733" s="15" t="s">
        <v>140</v>
      </c>
      <c r="O733" s="63">
        <f>'Data Binge'!F79*100</f>
        <v>30.455310000000001</v>
      </c>
      <c r="P733" s="63">
        <f>'Data Binge'!G79*100</f>
        <v>1.2643500000000001</v>
      </c>
      <c r="Q733" s="63">
        <f>'Data Binge'!H79*100</f>
        <v>27.977180000000001</v>
      </c>
      <c r="R733" s="63">
        <f>'Data Binge'!I79*100</f>
        <v>32.933440000000004</v>
      </c>
      <c r="S733" s="63">
        <f t="shared" si="151"/>
        <v>2.4781300000000037</v>
      </c>
      <c r="T733" s="63">
        <f t="shared" si="152"/>
        <v>2.4781300000000002</v>
      </c>
      <c r="V733" s="70">
        <f t="shared" si="145"/>
        <v>0</v>
      </c>
      <c r="W733" s="70">
        <f t="shared" si="146"/>
        <v>-2.8000000000005798E-4</v>
      </c>
      <c r="X733" s="70">
        <f t="shared" si="147"/>
        <v>5.1999999999807756E-4</v>
      </c>
      <c r="Y733" s="70">
        <f t="shared" si="148"/>
        <v>-5.200000000087357E-4</v>
      </c>
      <c r="Z733" s="70">
        <f t="shared" si="149"/>
        <v>-5.200000000087357E-4</v>
      </c>
      <c r="AA733" s="70">
        <f t="shared" si="150"/>
        <v>-5.1999999999807756E-4</v>
      </c>
    </row>
    <row r="734" spans="1:27">
      <c r="A734" s="15" t="str">
        <f t="shared" si="142"/>
        <v>Binge_2011-2015_65+_Males_Hywel Dda UHB</v>
      </c>
      <c r="B734" s="15" t="str">
        <f t="shared" si="153"/>
        <v>Hywel Dda_65+_Males</v>
      </c>
      <c r="C734" s="15" t="s">
        <v>141</v>
      </c>
      <c r="D734" s="15" t="s">
        <v>43</v>
      </c>
      <c r="E734" s="15" t="s">
        <v>21</v>
      </c>
      <c r="F734" s="15" t="s">
        <v>76</v>
      </c>
      <c r="G734" s="63">
        <f>IFERROR(VLOOKUP($B734,'Data Binge'!$A$6:$I$61,G$1,FALSE),IFERROR(VLOOKUP($B734,'Data Binge'!$O$6:$W$33,G$1,FALSE),IFERROR(VLOOKUP($B734,'Data Binge'!$AB$6:$AJ$181,G$1,FALSE),IFERROR(VLOOKUP($B734,'Data Binge'!$AP$6:$AX$93,G$1,FALSE),IFERROR(VLOOKUP($B734,'Data Binge'!$BC$6:$BK$13,G$1,FALSE),VLOOKUP($B734,'Data Binge'!$BP$6:$BX$9,G$1,FALSE))))))*100</f>
        <v>12.8293</v>
      </c>
      <c r="H734" s="63">
        <f>IFERROR(VLOOKUP($B734,'Data Binge'!$A$6:$I$61,H$1,FALSE),IFERROR(VLOOKUP($B734,'Data Binge'!$O$6:$W$33,H$1,FALSE),IFERROR(VLOOKUP($B734,'Data Binge'!$AB$6:$AJ$181,H$1,FALSE),IFERROR(VLOOKUP($B734,'Data Binge'!$AP$6:$AX$93,H$1,FALSE),IFERROR(VLOOKUP($B734,'Data Binge'!$BC$6:$BK$13,H$1,FALSE),VLOOKUP($B734,'Data Binge'!$BP$6:$BX$9,H$1,FALSE))))))*100</f>
        <v>0.9710399999999999</v>
      </c>
      <c r="I734" s="63">
        <f>IFERROR(VLOOKUP($B734,'Data Binge'!$A$6:$I$61,I$1,FALSE),IFERROR(VLOOKUP($B734,'Data Binge'!$O$6:$W$33,I$1,FALSE),IFERROR(VLOOKUP($B734,'Data Binge'!$AB$6:$AJ$181,I$1,FALSE),IFERROR(VLOOKUP($B734,'Data Binge'!$AP$6:$AX$93,I$1,FALSE),IFERROR(VLOOKUP($B734,'Data Binge'!$BC$6:$BK$13,I$1,FALSE),VLOOKUP($B734,'Data Binge'!$BP$6:$BX$9,I$1,FALSE))))))*100</f>
        <v>10.926039999999999</v>
      </c>
      <c r="J734" s="63">
        <f>IFERROR(VLOOKUP($B734,'Data Binge'!$A$6:$I$61,J$1,FALSE),IFERROR(VLOOKUP($B734,'Data Binge'!$O$6:$W$33,J$1,FALSE),IFERROR(VLOOKUP($B734,'Data Binge'!$AB$6:$AJ$181,J$1,FALSE),IFERROR(VLOOKUP($B734,'Data Binge'!$AP$6:$AX$93,J$1,FALSE),IFERROR(VLOOKUP($B734,'Data Binge'!$BC$6:$BK$13,J$1,FALSE),VLOOKUP($B734,'Data Binge'!$BP$6:$BX$9,J$1,FALSE))))))*100</f>
        <v>14.732559999999999</v>
      </c>
      <c r="K734" s="63">
        <f t="shared" si="143"/>
        <v>1.9032599999999995</v>
      </c>
      <c r="L734" s="63">
        <f t="shared" si="144"/>
        <v>1.9032600000000013</v>
      </c>
      <c r="M734" s="15" t="s">
        <v>140</v>
      </c>
      <c r="O734" s="63">
        <f>'Data Binge'!F80*100</f>
        <v>12.8293</v>
      </c>
      <c r="P734" s="63">
        <f>'Data Binge'!G80*100</f>
        <v>0.97108000000000005</v>
      </c>
      <c r="Q734" s="63">
        <f>'Data Binge'!H80*100</f>
        <v>10.925989999999999</v>
      </c>
      <c r="R734" s="63">
        <f>'Data Binge'!I80*100</f>
        <v>14.732619999999999</v>
      </c>
      <c r="S734" s="63">
        <f t="shared" si="151"/>
        <v>1.903319999999999</v>
      </c>
      <c r="T734" s="63">
        <f t="shared" si="152"/>
        <v>1.9033100000000012</v>
      </c>
      <c r="V734" s="70">
        <f t="shared" si="145"/>
        <v>0</v>
      </c>
      <c r="W734" s="70">
        <f t="shared" si="146"/>
        <v>-4.0000000000151026E-5</v>
      </c>
      <c r="X734" s="70">
        <f t="shared" si="147"/>
        <v>4.9999999999883471E-5</v>
      </c>
      <c r="Y734" s="70">
        <f t="shared" si="148"/>
        <v>-5.9999999999504894E-5</v>
      </c>
      <c r="Z734" s="70">
        <f t="shared" si="149"/>
        <v>-5.9999999999504894E-5</v>
      </c>
      <c r="AA734" s="70">
        <f t="shared" si="150"/>
        <v>-4.9999999999883471E-5</v>
      </c>
    </row>
    <row r="735" spans="1:27">
      <c r="A735" s="15" t="str">
        <f t="shared" si="142"/>
        <v>Binge_2011-2015_16-24_Females_Hywel Dda UHB</v>
      </c>
      <c r="B735" s="15" t="str">
        <f t="shared" si="153"/>
        <v>Hywel Dda_16-24_Females</v>
      </c>
      <c r="C735" s="15" t="s">
        <v>141</v>
      </c>
      <c r="D735" s="15" t="s">
        <v>48</v>
      </c>
      <c r="E735" s="15" t="s">
        <v>120</v>
      </c>
      <c r="F735" s="15" t="s">
        <v>76</v>
      </c>
      <c r="G735" s="63">
        <f>IFERROR(VLOOKUP($B735,'Data Binge'!$A$6:$I$61,G$1,FALSE),IFERROR(VLOOKUP($B735,'Data Binge'!$O$6:$W$33,G$1,FALSE),IFERROR(VLOOKUP($B735,'Data Binge'!$AB$6:$AJ$181,G$1,FALSE),IFERROR(VLOOKUP($B735,'Data Binge'!$AP$6:$AX$93,G$1,FALSE),IFERROR(VLOOKUP($B735,'Data Binge'!$BC$6:$BK$13,G$1,FALSE),VLOOKUP($B735,'Data Binge'!$BP$6:$BX$9,G$1,FALSE))))))*100</f>
        <v>28.244419999999998</v>
      </c>
      <c r="H735" s="63">
        <f>IFERROR(VLOOKUP($B735,'Data Binge'!$A$6:$I$61,H$1,FALSE),IFERROR(VLOOKUP($B735,'Data Binge'!$O$6:$W$33,H$1,FALSE),IFERROR(VLOOKUP($B735,'Data Binge'!$AB$6:$AJ$181,H$1,FALSE),IFERROR(VLOOKUP($B735,'Data Binge'!$AP$6:$AX$93,H$1,FALSE),IFERROR(VLOOKUP($B735,'Data Binge'!$BC$6:$BK$13,H$1,FALSE),VLOOKUP($B735,'Data Binge'!$BP$6:$BX$9,H$1,FALSE))))))*100</f>
        <v>2.3395299999999999</v>
      </c>
      <c r="I735" s="63">
        <f>IFERROR(VLOOKUP($B735,'Data Binge'!$A$6:$I$61,I$1,FALSE),IFERROR(VLOOKUP($B735,'Data Binge'!$O$6:$W$33,I$1,FALSE),IFERROR(VLOOKUP($B735,'Data Binge'!$AB$6:$AJ$181,I$1,FALSE),IFERROR(VLOOKUP($B735,'Data Binge'!$AP$6:$AX$93,I$1,FALSE),IFERROR(VLOOKUP($B735,'Data Binge'!$BC$6:$BK$13,I$1,FALSE),VLOOKUP($B735,'Data Binge'!$BP$6:$BX$9,I$1,FALSE))))))*100</f>
        <v>23.65889</v>
      </c>
      <c r="J735" s="63">
        <f>IFERROR(VLOOKUP($B735,'Data Binge'!$A$6:$I$61,J$1,FALSE),IFERROR(VLOOKUP($B735,'Data Binge'!$O$6:$W$33,J$1,FALSE),IFERROR(VLOOKUP($B735,'Data Binge'!$AB$6:$AJ$181,J$1,FALSE),IFERROR(VLOOKUP($B735,'Data Binge'!$AP$6:$AX$93,J$1,FALSE),IFERROR(VLOOKUP($B735,'Data Binge'!$BC$6:$BK$13,J$1,FALSE),VLOOKUP($B735,'Data Binge'!$BP$6:$BX$9,J$1,FALSE))))))*100</f>
        <v>32.829950000000004</v>
      </c>
      <c r="K735" s="63">
        <f t="shared" si="143"/>
        <v>4.5855300000000057</v>
      </c>
      <c r="L735" s="63">
        <f t="shared" si="144"/>
        <v>4.5855299999999986</v>
      </c>
      <c r="M735" s="15" t="s">
        <v>140</v>
      </c>
      <c r="O735" s="63">
        <f>'Data Binge'!F81*100</f>
        <v>28.244419999999998</v>
      </c>
      <c r="P735" s="63">
        <f>'Data Binge'!G81*100</f>
        <v>2.3399199999999998</v>
      </c>
      <c r="Q735" s="63">
        <f>'Data Binge'!H81*100</f>
        <v>23.658180000000002</v>
      </c>
      <c r="R735" s="63">
        <f>'Data Binge'!I81*100</f>
        <v>32.830660000000002</v>
      </c>
      <c r="S735" s="63">
        <f t="shared" si="151"/>
        <v>4.5862400000000036</v>
      </c>
      <c r="T735" s="63">
        <f t="shared" si="152"/>
        <v>4.5862399999999965</v>
      </c>
      <c r="V735" s="70">
        <f t="shared" si="145"/>
        <v>0</v>
      </c>
      <c r="W735" s="70">
        <f t="shared" si="146"/>
        <v>-3.8999999999989043E-4</v>
      </c>
      <c r="X735" s="70">
        <f t="shared" si="147"/>
        <v>7.0999999999799002E-4</v>
      </c>
      <c r="Y735" s="70">
        <f t="shared" si="148"/>
        <v>-7.0999999999799002E-4</v>
      </c>
      <c r="Z735" s="70">
        <f t="shared" si="149"/>
        <v>-7.0999999999799002E-4</v>
      </c>
      <c r="AA735" s="70">
        <f t="shared" si="150"/>
        <v>-7.0999999999799002E-4</v>
      </c>
    </row>
    <row r="736" spans="1:27">
      <c r="A736" s="15" t="str">
        <f t="shared" si="142"/>
        <v>Binge_2011-2015_25-44_Females_Hywel Dda UHB</v>
      </c>
      <c r="B736" s="15" t="str">
        <f t="shared" si="153"/>
        <v>Hywel Dda_25-44_Females</v>
      </c>
      <c r="C736" s="15" t="s">
        <v>141</v>
      </c>
      <c r="D736" s="15" t="s">
        <v>49</v>
      </c>
      <c r="E736" s="15" t="s">
        <v>120</v>
      </c>
      <c r="F736" s="15" t="s">
        <v>76</v>
      </c>
      <c r="G736" s="63">
        <f>IFERROR(VLOOKUP($B736,'Data Binge'!$A$6:$I$61,G$1,FALSE),IFERROR(VLOOKUP($B736,'Data Binge'!$O$6:$W$33,G$1,FALSE),IFERROR(VLOOKUP($B736,'Data Binge'!$AB$6:$AJ$181,G$1,FALSE),IFERROR(VLOOKUP($B736,'Data Binge'!$AP$6:$AX$93,G$1,FALSE),IFERROR(VLOOKUP($B736,'Data Binge'!$BC$6:$BK$13,G$1,FALSE),VLOOKUP($B736,'Data Binge'!$BP$6:$BX$9,G$1,FALSE))))))*100</f>
        <v>25.84686</v>
      </c>
      <c r="H736" s="63">
        <f>IFERROR(VLOOKUP($B736,'Data Binge'!$A$6:$I$61,H$1,FALSE),IFERROR(VLOOKUP($B736,'Data Binge'!$O$6:$W$33,H$1,FALSE),IFERROR(VLOOKUP($B736,'Data Binge'!$AB$6:$AJ$181,H$1,FALSE),IFERROR(VLOOKUP($B736,'Data Binge'!$AP$6:$AX$93,H$1,FALSE),IFERROR(VLOOKUP($B736,'Data Binge'!$BC$6:$BK$13,H$1,FALSE),VLOOKUP($B736,'Data Binge'!$BP$6:$BX$9,H$1,FALSE))))))*100</f>
        <v>1.4043000000000001</v>
      </c>
      <c r="I736" s="63">
        <f>IFERROR(VLOOKUP($B736,'Data Binge'!$A$6:$I$61,I$1,FALSE),IFERROR(VLOOKUP($B736,'Data Binge'!$O$6:$W$33,I$1,FALSE),IFERROR(VLOOKUP($B736,'Data Binge'!$AB$6:$AJ$181,I$1,FALSE),IFERROR(VLOOKUP($B736,'Data Binge'!$AP$6:$AX$93,I$1,FALSE),IFERROR(VLOOKUP($B736,'Data Binge'!$BC$6:$BK$13,I$1,FALSE),VLOOKUP($B736,'Data Binge'!$BP$6:$BX$9,I$1,FALSE))))))*100</f>
        <v>23.094390000000001</v>
      </c>
      <c r="J736" s="63">
        <f>IFERROR(VLOOKUP($B736,'Data Binge'!$A$6:$I$61,J$1,FALSE),IFERROR(VLOOKUP($B736,'Data Binge'!$O$6:$W$33,J$1,FALSE),IFERROR(VLOOKUP($B736,'Data Binge'!$AB$6:$AJ$181,J$1,FALSE),IFERROR(VLOOKUP($B736,'Data Binge'!$AP$6:$AX$93,J$1,FALSE),IFERROR(VLOOKUP($B736,'Data Binge'!$BC$6:$BK$13,J$1,FALSE),VLOOKUP($B736,'Data Binge'!$BP$6:$BX$9,J$1,FALSE))))))*100</f>
        <v>28.599319999999999</v>
      </c>
      <c r="K736" s="63">
        <f t="shared" si="143"/>
        <v>2.7524599999999992</v>
      </c>
      <c r="L736" s="63">
        <f t="shared" si="144"/>
        <v>2.7524699999999989</v>
      </c>
      <c r="M736" s="15" t="s">
        <v>140</v>
      </c>
      <c r="O736" s="63">
        <f>'Data Binge'!F82*100</f>
        <v>25.84686</v>
      </c>
      <c r="P736" s="63">
        <f>'Data Binge'!G82*100</f>
        <v>1.40419</v>
      </c>
      <c r="Q736" s="63">
        <f>'Data Binge'!H82*100</f>
        <v>23.094650000000001</v>
      </c>
      <c r="R736" s="63">
        <f>'Data Binge'!I82*100</f>
        <v>28.599059999999998</v>
      </c>
      <c r="S736" s="63">
        <f t="shared" si="151"/>
        <v>2.7521999999999984</v>
      </c>
      <c r="T736" s="63">
        <f t="shared" si="152"/>
        <v>2.752209999999998</v>
      </c>
      <c r="V736" s="70">
        <f t="shared" si="145"/>
        <v>0</v>
      </c>
      <c r="W736" s="70">
        <f t="shared" si="146"/>
        <v>1.100000000000545E-4</v>
      </c>
      <c r="X736" s="70">
        <f t="shared" si="147"/>
        <v>-2.6000000000081513E-4</v>
      </c>
      <c r="Y736" s="70">
        <f t="shared" si="148"/>
        <v>2.6000000000081513E-4</v>
      </c>
      <c r="Z736" s="70">
        <f t="shared" si="149"/>
        <v>2.6000000000081513E-4</v>
      </c>
      <c r="AA736" s="70">
        <f t="shared" si="150"/>
        <v>2.6000000000081513E-4</v>
      </c>
    </row>
    <row r="737" spans="1:27">
      <c r="A737" s="15" t="str">
        <f t="shared" si="142"/>
        <v>Binge_2011-2015_45-64_Females_Hywel Dda UHB</v>
      </c>
      <c r="B737" s="15" t="str">
        <f t="shared" si="153"/>
        <v>Hywel Dda_45-64_Females</v>
      </c>
      <c r="C737" s="15" t="s">
        <v>141</v>
      </c>
      <c r="D737" s="15" t="s">
        <v>50</v>
      </c>
      <c r="E737" s="15" t="s">
        <v>120</v>
      </c>
      <c r="F737" s="15" t="s">
        <v>76</v>
      </c>
      <c r="G737" s="63">
        <f>IFERROR(VLOOKUP($B737,'Data Binge'!$A$6:$I$61,G$1,FALSE),IFERROR(VLOOKUP($B737,'Data Binge'!$O$6:$W$33,G$1,FALSE),IFERROR(VLOOKUP($B737,'Data Binge'!$AB$6:$AJ$181,G$1,FALSE),IFERROR(VLOOKUP($B737,'Data Binge'!$AP$6:$AX$93,G$1,FALSE),IFERROR(VLOOKUP($B737,'Data Binge'!$BC$6:$BK$13,G$1,FALSE),VLOOKUP($B737,'Data Binge'!$BP$6:$BX$9,G$1,FALSE))))))*100</f>
        <v>18.708350000000003</v>
      </c>
      <c r="H737" s="63">
        <f>IFERROR(VLOOKUP($B737,'Data Binge'!$A$6:$I$61,H$1,FALSE),IFERROR(VLOOKUP($B737,'Data Binge'!$O$6:$W$33,H$1,FALSE),IFERROR(VLOOKUP($B737,'Data Binge'!$AB$6:$AJ$181,H$1,FALSE),IFERROR(VLOOKUP($B737,'Data Binge'!$AP$6:$AX$93,H$1,FALSE),IFERROR(VLOOKUP($B737,'Data Binge'!$BC$6:$BK$13,H$1,FALSE),VLOOKUP($B737,'Data Binge'!$BP$6:$BX$9,H$1,FALSE))))))*100</f>
        <v>0.98981999999999992</v>
      </c>
      <c r="I737" s="63">
        <f>IFERROR(VLOOKUP($B737,'Data Binge'!$A$6:$I$61,I$1,FALSE),IFERROR(VLOOKUP($B737,'Data Binge'!$O$6:$W$33,I$1,FALSE),IFERROR(VLOOKUP($B737,'Data Binge'!$AB$6:$AJ$181,I$1,FALSE),IFERROR(VLOOKUP($B737,'Data Binge'!$AP$6:$AX$93,I$1,FALSE),IFERROR(VLOOKUP($B737,'Data Binge'!$BC$6:$BK$13,I$1,FALSE),VLOOKUP($B737,'Data Binge'!$BP$6:$BX$9,I$1,FALSE))))))*100</f>
        <v>16.76829</v>
      </c>
      <c r="J737" s="63">
        <f>IFERROR(VLOOKUP($B737,'Data Binge'!$A$6:$I$61,J$1,FALSE),IFERROR(VLOOKUP($B737,'Data Binge'!$O$6:$W$33,J$1,FALSE),IFERROR(VLOOKUP($B737,'Data Binge'!$AB$6:$AJ$181,J$1,FALSE),IFERROR(VLOOKUP($B737,'Data Binge'!$AP$6:$AX$93,J$1,FALSE),IFERROR(VLOOKUP($B737,'Data Binge'!$BC$6:$BK$13,J$1,FALSE),VLOOKUP($B737,'Data Binge'!$BP$6:$BX$9,J$1,FALSE))))))*100</f>
        <v>20.648410000000002</v>
      </c>
      <c r="K737" s="63">
        <f t="shared" si="143"/>
        <v>1.940059999999999</v>
      </c>
      <c r="L737" s="63">
        <f t="shared" si="144"/>
        <v>1.9400600000000026</v>
      </c>
      <c r="M737" s="15" t="s">
        <v>140</v>
      </c>
      <c r="O737" s="63">
        <f>'Data Binge'!F83*100</f>
        <v>18.708350000000003</v>
      </c>
      <c r="P737" s="63">
        <f>'Data Binge'!G83*100</f>
        <v>0.98971000000000009</v>
      </c>
      <c r="Q737" s="63">
        <f>'Data Binge'!H83*100</f>
        <v>16.768520000000002</v>
      </c>
      <c r="R737" s="63">
        <f>'Data Binge'!I83*100</f>
        <v>20.64818</v>
      </c>
      <c r="S737" s="63">
        <f t="shared" si="151"/>
        <v>1.9398299999999971</v>
      </c>
      <c r="T737" s="63">
        <f t="shared" si="152"/>
        <v>1.9398300000000006</v>
      </c>
      <c r="V737" s="70">
        <f t="shared" si="145"/>
        <v>0</v>
      </c>
      <c r="W737" s="70">
        <f t="shared" si="146"/>
        <v>1.0999999999983245E-4</v>
      </c>
      <c r="X737" s="70">
        <f t="shared" si="147"/>
        <v>-2.3000000000195087E-4</v>
      </c>
      <c r="Y737" s="70">
        <f t="shared" si="148"/>
        <v>2.3000000000195087E-4</v>
      </c>
      <c r="Z737" s="70">
        <f t="shared" si="149"/>
        <v>2.3000000000195087E-4</v>
      </c>
      <c r="AA737" s="70">
        <f t="shared" si="150"/>
        <v>2.3000000000195087E-4</v>
      </c>
    </row>
    <row r="738" spans="1:27">
      <c r="A738" s="15" t="str">
        <f t="shared" si="142"/>
        <v>Binge_2011-2015_65+_Females_Hywel Dda UHB</v>
      </c>
      <c r="B738" s="15" t="str">
        <f t="shared" si="153"/>
        <v>Hywel Dda_65+_Females</v>
      </c>
      <c r="C738" s="15" t="s">
        <v>141</v>
      </c>
      <c r="D738" s="15" t="s">
        <v>43</v>
      </c>
      <c r="E738" s="15" t="s">
        <v>120</v>
      </c>
      <c r="F738" s="15" t="s">
        <v>76</v>
      </c>
      <c r="G738" s="63">
        <f>IFERROR(VLOOKUP($B738,'Data Binge'!$A$6:$I$61,G$1,FALSE),IFERROR(VLOOKUP($B738,'Data Binge'!$O$6:$W$33,G$1,FALSE),IFERROR(VLOOKUP($B738,'Data Binge'!$AB$6:$AJ$181,G$1,FALSE),IFERROR(VLOOKUP($B738,'Data Binge'!$AP$6:$AX$93,G$1,FALSE),IFERROR(VLOOKUP($B738,'Data Binge'!$BC$6:$BK$13,G$1,FALSE),VLOOKUP($B738,'Data Binge'!$BP$6:$BX$9,G$1,FALSE))))))*100</f>
        <v>4.4447900000000002</v>
      </c>
      <c r="H738" s="63">
        <f>IFERROR(VLOOKUP($B738,'Data Binge'!$A$6:$I$61,H$1,FALSE),IFERROR(VLOOKUP($B738,'Data Binge'!$O$6:$W$33,H$1,FALSE),IFERROR(VLOOKUP($B738,'Data Binge'!$AB$6:$AJ$181,H$1,FALSE),IFERROR(VLOOKUP($B738,'Data Binge'!$AP$6:$AX$93,H$1,FALSE),IFERROR(VLOOKUP($B738,'Data Binge'!$BC$6:$BK$13,H$1,FALSE),VLOOKUP($B738,'Data Binge'!$BP$6:$BX$9,H$1,FALSE))))))*100</f>
        <v>0.54471999999999998</v>
      </c>
      <c r="I738" s="63">
        <f>IFERROR(VLOOKUP($B738,'Data Binge'!$A$6:$I$61,I$1,FALSE),IFERROR(VLOOKUP($B738,'Data Binge'!$O$6:$W$33,I$1,FALSE),IFERROR(VLOOKUP($B738,'Data Binge'!$AB$6:$AJ$181,I$1,FALSE),IFERROR(VLOOKUP($B738,'Data Binge'!$AP$6:$AX$93,I$1,FALSE),IFERROR(VLOOKUP($B738,'Data Binge'!$BC$6:$BK$13,I$1,FALSE),VLOOKUP($B738,'Data Binge'!$BP$6:$BX$9,I$1,FALSE))))))*100</f>
        <v>3.3771299999999997</v>
      </c>
      <c r="J738" s="63">
        <f>IFERROR(VLOOKUP($B738,'Data Binge'!$A$6:$I$61,J$1,FALSE),IFERROR(VLOOKUP($B738,'Data Binge'!$O$6:$W$33,J$1,FALSE),IFERROR(VLOOKUP($B738,'Data Binge'!$AB$6:$AJ$181,J$1,FALSE),IFERROR(VLOOKUP($B738,'Data Binge'!$AP$6:$AX$93,J$1,FALSE),IFERROR(VLOOKUP($B738,'Data Binge'!$BC$6:$BK$13,J$1,FALSE),VLOOKUP($B738,'Data Binge'!$BP$6:$BX$9,J$1,FALSE))))))*100</f>
        <v>5.5124399999999998</v>
      </c>
      <c r="K738" s="63">
        <f t="shared" si="143"/>
        <v>1.0676499999999995</v>
      </c>
      <c r="L738" s="63">
        <f t="shared" si="144"/>
        <v>1.0676600000000005</v>
      </c>
      <c r="M738" s="15" t="s">
        <v>140</v>
      </c>
      <c r="O738" s="63">
        <f>'Data Binge'!F84*100</f>
        <v>4.4447900000000002</v>
      </c>
      <c r="P738" s="63">
        <f>'Data Binge'!G84*100</f>
        <v>0.54469999999999996</v>
      </c>
      <c r="Q738" s="63">
        <f>'Data Binge'!H84*100</f>
        <v>3.37717</v>
      </c>
      <c r="R738" s="63">
        <f>'Data Binge'!I84*100</f>
        <v>5.5123999999999995</v>
      </c>
      <c r="S738" s="63">
        <f t="shared" si="151"/>
        <v>1.0676099999999993</v>
      </c>
      <c r="T738" s="63">
        <f t="shared" si="152"/>
        <v>1.0676200000000002</v>
      </c>
      <c r="V738" s="70">
        <f t="shared" si="145"/>
        <v>0</v>
      </c>
      <c r="W738" s="70">
        <f t="shared" si="146"/>
        <v>2.0000000000020002E-5</v>
      </c>
      <c r="X738" s="70">
        <f t="shared" si="147"/>
        <v>-4.0000000000262048E-5</v>
      </c>
      <c r="Y738" s="70">
        <f t="shared" si="148"/>
        <v>4.0000000000262048E-5</v>
      </c>
      <c r="Z738" s="70">
        <f t="shared" si="149"/>
        <v>4.0000000000262048E-5</v>
      </c>
      <c r="AA738" s="70">
        <f t="shared" si="150"/>
        <v>4.0000000000262048E-5</v>
      </c>
    </row>
    <row r="739" spans="1:27">
      <c r="A739" s="15" t="str">
        <f t="shared" si="142"/>
        <v>Binge_2011-2015_16-24_Males_Powys THB</v>
      </c>
      <c r="B739" s="15" t="str">
        <f t="shared" si="153"/>
        <v>Powys_16-24_Males</v>
      </c>
      <c r="C739" s="15" t="s">
        <v>118</v>
      </c>
      <c r="D739" s="15" t="s">
        <v>48</v>
      </c>
      <c r="E739" s="15" t="s">
        <v>21</v>
      </c>
      <c r="F739" s="15" t="s">
        <v>76</v>
      </c>
      <c r="G739" s="63">
        <f>IFERROR(VLOOKUP($B739,'Data Binge'!$A$6:$I$61,G$1,FALSE),IFERROR(VLOOKUP($B739,'Data Binge'!$O$6:$W$33,G$1,FALSE),IFERROR(VLOOKUP($B739,'Data Binge'!$AB$6:$AJ$181,G$1,FALSE),IFERROR(VLOOKUP($B739,'Data Binge'!$AP$6:$AX$93,G$1,FALSE),IFERROR(VLOOKUP($B739,'Data Binge'!$BC$6:$BK$13,G$1,FALSE),VLOOKUP($B739,'Data Binge'!$BP$6:$BX$9,G$1,FALSE))))))*100</f>
        <v>31.735629999999997</v>
      </c>
      <c r="H739" s="63">
        <f>IFERROR(VLOOKUP($B739,'Data Binge'!$A$6:$I$61,H$1,FALSE),IFERROR(VLOOKUP($B739,'Data Binge'!$O$6:$W$33,H$1,FALSE),IFERROR(VLOOKUP($B739,'Data Binge'!$AB$6:$AJ$181,H$1,FALSE),IFERROR(VLOOKUP($B739,'Data Binge'!$AP$6:$AX$93,H$1,FALSE),IFERROR(VLOOKUP($B739,'Data Binge'!$BC$6:$BK$13,H$1,FALSE),VLOOKUP($B739,'Data Binge'!$BP$6:$BX$9,H$1,FALSE))))))*100</f>
        <v>3.75901</v>
      </c>
      <c r="I739" s="63">
        <f>IFERROR(VLOOKUP($B739,'Data Binge'!$A$6:$I$61,I$1,FALSE),IFERROR(VLOOKUP($B739,'Data Binge'!$O$6:$W$33,I$1,FALSE),IFERROR(VLOOKUP($B739,'Data Binge'!$AB$6:$AJ$181,I$1,FALSE),IFERROR(VLOOKUP($B739,'Data Binge'!$AP$6:$AX$93,I$1,FALSE),IFERROR(VLOOKUP($B739,'Data Binge'!$BC$6:$BK$13,I$1,FALSE),VLOOKUP($B739,'Data Binge'!$BP$6:$BX$9,I$1,FALSE))))))*100</f>
        <v>24.367900000000002</v>
      </c>
      <c r="J739" s="63">
        <f>IFERROR(VLOOKUP($B739,'Data Binge'!$A$6:$I$61,J$1,FALSE),IFERROR(VLOOKUP($B739,'Data Binge'!$O$6:$W$33,J$1,FALSE),IFERROR(VLOOKUP($B739,'Data Binge'!$AB$6:$AJ$181,J$1,FALSE),IFERROR(VLOOKUP($B739,'Data Binge'!$AP$6:$AX$93,J$1,FALSE),IFERROR(VLOOKUP($B739,'Data Binge'!$BC$6:$BK$13,J$1,FALSE),VLOOKUP($B739,'Data Binge'!$BP$6:$BX$9,J$1,FALSE))))))*100</f>
        <v>39.103359999999995</v>
      </c>
      <c r="K739" s="63">
        <f t="shared" si="143"/>
        <v>7.3677299999999981</v>
      </c>
      <c r="L739" s="63">
        <f t="shared" si="144"/>
        <v>7.3677299999999946</v>
      </c>
      <c r="M739" s="15" t="s">
        <v>142</v>
      </c>
      <c r="O739" s="63">
        <f>'Data Binge'!F85*100</f>
        <v>31.735629999999997</v>
      </c>
      <c r="P739" s="63">
        <f>'Data Binge'!G85*100</f>
        <v>3.7586500000000003</v>
      </c>
      <c r="Q739" s="63">
        <f>'Data Binge'!H85*100</f>
        <v>24.368680000000001</v>
      </c>
      <c r="R739" s="63">
        <f>'Data Binge'!I85*100</f>
        <v>39.102589999999999</v>
      </c>
      <c r="S739" s="63">
        <f t="shared" si="151"/>
        <v>7.3669600000000024</v>
      </c>
      <c r="T739" s="63">
        <f t="shared" si="152"/>
        <v>7.3669499999999957</v>
      </c>
      <c r="V739" s="70">
        <f t="shared" si="145"/>
        <v>0</v>
      </c>
      <c r="W739" s="70">
        <f t="shared" si="146"/>
        <v>3.599999999996939E-4</v>
      </c>
      <c r="X739" s="70">
        <f t="shared" si="147"/>
        <v>-7.7999999999889269E-4</v>
      </c>
      <c r="Y739" s="70">
        <f t="shared" si="148"/>
        <v>7.6999999999571855E-4</v>
      </c>
      <c r="Z739" s="70">
        <f t="shared" si="149"/>
        <v>7.6999999999571855E-4</v>
      </c>
      <c r="AA739" s="70">
        <f t="shared" si="150"/>
        <v>7.7999999999889269E-4</v>
      </c>
    </row>
    <row r="740" spans="1:27">
      <c r="A740" s="15" t="str">
        <f t="shared" si="142"/>
        <v>Binge_2011-2015_25-44_Males_Powys THB</v>
      </c>
      <c r="B740" s="15" t="str">
        <f t="shared" si="153"/>
        <v>Powys_25-44_Males</v>
      </c>
      <c r="C740" s="15" t="s">
        <v>118</v>
      </c>
      <c r="D740" s="15" t="s">
        <v>49</v>
      </c>
      <c r="E740" s="15" t="s">
        <v>21</v>
      </c>
      <c r="F740" s="15" t="s">
        <v>76</v>
      </c>
      <c r="G740" s="63">
        <f>IFERROR(VLOOKUP($B740,'Data Binge'!$A$6:$I$61,G$1,FALSE),IFERROR(VLOOKUP($B740,'Data Binge'!$O$6:$W$33,G$1,FALSE),IFERROR(VLOOKUP($B740,'Data Binge'!$AB$6:$AJ$181,G$1,FALSE),IFERROR(VLOOKUP($B740,'Data Binge'!$AP$6:$AX$93,G$1,FALSE),IFERROR(VLOOKUP($B740,'Data Binge'!$BC$6:$BK$13,G$1,FALSE),VLOOKUP($B740,'Data Binge'!$BP$6:$BX$9,G$1,FALSE))))))*100</f>
        <v>37.206830000000004</v>
      </c>
      <c r="H740" s="63">
        <f>IFERROR(VLOOKUP($B740,'Data Binge'!$A$6:$I$61,H$1,FALSE),IFERROR(VLOOKUP($B740,'Data Binge'!$O$6:$W$33,H$1,FALSE),IFERROR(VLOOKUP($B740,'Data Binge'!$AB$6:$AJ$181,H$1,FALSE),IFERROR(VLOOKUP($B740,'Data Binge'!$AP$6:$AX$93,H$1,FALSE),IFERROR(VLOOKUP($B740,'Data Binge'!$BC$6:$BK$13,H$1,FALSE),VLOOKUP($B740,'Data Binge'!$BP$6:$BX$9,H$1,FALSE))))))*100</f>
        <v>2.7058300000000002</v>
      </c>
      <c r="I740" s="63">
        <f>IFERROR(VLOOKUP($B740,'Data Binge'!$A$6:$I$61,I$1,FALSE),IFERROR(VLOOKUP($B740,'Data Binge'!$O$6:$W$33,I$1,FALSE),IFERROR(VLOOKUP($B740,'Data Binge'!$AB$6:$AJ$181,I$1,FALSE),IFERROR(VLOOKUP($B740,'Data Binge'!$AP$6:$AX$93,I$1,FALSE),IFERROR(VLOOKUP($B740,'Data Binge'!$BC$6:$BK$13,I$1,FALSE),VLOOKUP($B740,'Data Binge'!$BP$6:$BX$9,I$1,FALSE))))))*100</f>
        <v>31.903340000000004</v>
      </c>
      <c r="J740" s="63">
        <f>IFERROR(VLOOKUP($B740,'Data Binge'!$A$6:$I$61,J$1,FALSE),IFERROR(VLOOKUP($B740,'Data Binge'!$O$6:$W$33,J$1,FALSE),IFERROR(VLOOKUP($B740,'Data Binge'!$AB$6:$AJ$181,J$1,FALSE),IFERROR(VLOOKUP($B740,'Data Binge'!$AP$6:$AX$93,J$1,FALSE),IFERROR(VLOOKUP($B740,'Data Binge'!$BC$6:$BK$13,J$1,FALSE),VLOOKUP($B740,'Data Binge'!$BP$6:$BX$9,J$1,FALSE))))))*100</f>
        <v>42.510310000000004</v>
      </c>
      <c r="K740" s="63">
        <f t="shared" si="143"/>
        <v>5.3034800000000004</v>
      </c>
      <c r="L740" s="63">
        <f t="shared" si="144"/>
        <v>5.30349</v>
      </c>
      <c r="M740" s="15" t="s">
        <v>142</v>
      </c>
      <c r="O740" s="63">
        <f>'Data Binge'!F86*100</f>
        <v>37.206830000000004</v>
      </c>
      <c r="P740" s="63">
        <f>'Data Binge'!G86*100</f>
        <v>2.7055800000000003</v>
      </c>
      <c r="Q740" s="63">
        <f>'Data Binge'!H86*100</f>
        <v>31.9039</v>
      </c>
      <c r="R740" s="63">
        <f>'Data Binge'!I86*100</f>
        <v>42.509750000000004</v>
      </c>
      <c r="S740" s="63">
        <f t="shared" si="151"/>
        <v>5.3029200000000003</v>
      </c>
      <c r="T740" s="63">
        <f t="shared" si="152"/>
        <v>5.3029300000000035</v>
      </c>
      <c r="V740" s="70">
        <f t="shared" si="145"/>
        <v>0</v>
      </c>
      <c r="W740" s="70">
        <f t="shared" si="146"/>
        <v>2.4999999999986144E-4</v>
      </c>
      <c r="X740" s="70">
        <f t="shared" si="147"/>
        <v>-5.5999999999656325E-4</v>
      </c>
      <c r="Y740" s="70">
        <f t="shared" si="148"/>
        <v>5.6000000000011596E-4</v>
      </c>
      <c r="Z740" s="70">
        <f t="shared" si="149"/>
        <v>5.6000000000011596E-4</v>
      </c>
      <c r="AA740" s="70">
        <f t="shared" si="150"/>
        <v>5.5999999999656325E-4</v>
      </c>
    </row>
    <row r="741" spans="1:27">
      <c r="A741" s="15" t="str">
        <f t="shared" si="142"/>
        <v>Binge_2011-2015_45-64_Males_Powys THB</v>
      </c>
      <c r="B741" s="15" t="str">
        <f t="shared" si="153"/>
        <v>Powys_45-64_Males</v>
      </c>
      <c r="C741" s="15" t="s">
        <v>118</v>
      </c>
      <c r="D741" s="15" t="s">
        <v>50</v>
      </c>
      <c r="E741" s="15" t="s">
        <v>21</v>
      </c>
      <c r="F741" s="15" t="s">
        <v>76</v>
      </c>
      <c r="G741" s="63">
        <f>IFERROR(VLOOKUP($B741,'Data Binge'!$A$6:$I$61,G$1,FALSE),IFERROR(VLOOKUP($B741,'Data Binge'!$O$6:$W$33,G$1,FALSE),IFERROR(VLOOKUP($B741,'Data Binge'!$AB$6:$AJ$181,G$1,FALSE),IFERROR(VLOOKUP($B741,'Data Binge'!$AP$6:$AX$93,G$1,FALSE),IFERROR(VLOOKUP($B741,'Data Binge'!$BC$6:$BK$13,G$1,FALSE),VLOOKUP($B741,'Data Binge'!$BP$6:$BX$9,G$1,FALSE))))))*100</f>
        <v>27.766310000000001</v>
      </c>
      <c r="H741" s="63">
        <f>IFERROR(VLOOKUP($B741,'Data Binge'!$A$6:$I$61,H$1,FALSE),IFERROR(VLOOKUP($B741,'Data Binge'!$O$6:$W$33,H$1,FALSE),IFERROR(VLOOKUP($B741,'Data Binge'!$AB$6:$AJ$181,H$1,FALSE),IFERROR(VLOOKUP($B741,'Data Binge'!$AP$6:$AX$93,H$1,FALSE),IFERROR(VLOOKUP($B741,'Data Binge'!$BC$6:$BK$13,H$1,FALSE),VLOOKUP($B741,'Data Binge'!$BP$6:$BX$9,H$1,FALSE))))))*100</f>
        <v>1.8529</v>
      </c>
      <c r="I741" s="63">
        <f>IFERROR(VLOOKUP($B741,'Data Binge'!$A$6:$I$61,I$1,FALSE),IFERROR(VLOOKUP($B741,'Data Binge'!$O$6:$W$33,I$1,FALSE),IFERROR(VLOOKUP($B741,'Data Binge'!$AB$6:$AJ$181,I$1,FALSE),IFERROR(VLOOKUP($B741,'Data Binge'!$AP$6:$AX$93,I$1,FALSE),IFERROR(VLOOKUP($B741,'Data Binge'!$BC$6:$BK$13,I$1,FALSE),VLOOKUP($B741,'Data Binge'!$BP$6:$BX$9,I$1,FALSE))))))*100</f>
        <v>24.134589999999999</v>
      </c>
      <c r="J741" s="63">
        <f>IFERROR(VLOOKUP($B741,'Data Binge'!$A$6:$I$61,J$1,FALSE),IFERROR(VLOOKUP($B741,'Data Binge'!$O$6:$W$33,J$1,FALSE),IFERROR(VLOOKUP($B741,'Data Binge'!$AB$6:$AJ$181,J$1,FALSE),IFERROR(VLOOKUP($B741,'Data Binge'!$AP$6:$AX$93,J$1,FALSE),IFERROR(VLOOKUP($B741,'Data Binge'!$BC$6:$BK$13,J$1,FALSE),VLOOKUP($B741,'Data Binge'!$BP$6:$BX$9,J$1,FALSE))))))*100</f>
        <v>31.398019999999999</v>
      </c>
      <c r="K741" s="63">
        <f t="shared" si="143"/>
        <v>3.6317099999999982</v>
      </c>
      <c r="L741" s="63">
        <f t="shared" si="144"/>
        <v>3.6317200000000014</v>
      </c>
      <c r="M741" s="15" t="s">
        <v>142</v>
      </c>
      <c r="O741" s="63">
        <f>'Data Binge'!F87*100</f>
        <v>27.766310000000001</v>
      </c>
      <c r="P741" s="63">
        <f>'Data Binge'!G87*100</f>
        <v>1.8527200000000001</v>
      </c>
      <c r="Q741" s="63">
        <f>'Data Binge'!H87*100</f>
        <v>24.134969999999999</v>
      </c>
      <c r="R741" s="63">
        <f>'Data Binge'!I87*100</f>
        <v>31.397639999999999</v>
      </c>
      <c r="S741" s="63">
        <f t="shared" si="151"/>
        <v>3.6313299999999984</v>
      </c>
      <c r="T741" s="63">
        <f t="shared" si="152"/>
        <v>3.6313400000000016</v>
      </c>
      <c r="V741" s="70">
        <f t="shared" si="145"/>
        <v>0</v>
      </c>
      <c r="W741" s="70">
        <f t="shared" si="146"/>
        <v>1.7999999999984695E-4</v>
      </c>
      <c r="X741" s="70">
        <f t="shared" si="147"/>
        <v>-3.7999999999982492E-4</v>
      </c>
      <c r="Y741" s="70">
        <f t="shared" si="148"/>
        <v>3.7999999999982492E-4</v>
      </c>
      <c r="Z741" s="70">
        <f t="shared" si="149"/>
        <v>3.7999999999982492E-4</v>
      </c>
      <c r="AA741" s="70">
        <f t="shared" si="150"/>
        <v>3.7999999999982492E-4</v>
      </c>
    </row>
    <row r="742" spans="1:27">
      <c r="A742" s="15" t="str">
        <f t="shared" si="142"/>
        <v>Binge_2011-2015_65+_Males_Powys THB</v>
      </c>
      <c r="B742" s="15" t="str">
        <f t="shared" si="153"/>
        <v>Powys_65+_Males</v>
      </c>
      <c r="C742" s="15" t="s">
        <v>118</v>
      </c>
      <c r="D742" s="15" t="s">
        <v>43</v>
      </c>
      <c r="E742" s="15" t="s">
        <v>21</v>
      </c>
      <c r="F742" s="15" t="s">
        <v>76</v>
      </c>
      <c r="G742" s="63">
        <f>IFERROR(VLOOKUP($B742,'Data Binge'!$A$6:$I$61,G$1,FALSE),IFERROR(VLOOKUP($B742,'Data Binge'!$O$6:$W$33,G$1,FALSE),IFERROR(VLOOKUP($B742,'Data Binge'!$AB$6:$AJ$181,G$1,FALSE),IFERROR(VLOOKUP($B742,'Data Binge'!$AP$6:$AX$93,G$1,FALSE),IFERROR(VLOOKUP($B742,'Data Binge'!$BC$6:$BK$13,G$1,FALSE),VLOOKUP($B742,'Data Binge'!$BP$6:$BX$9,G$1,FALSE))))))*100</f>
        <v>12.265919999999999</v>
      </c>
      <c r="H742" s="63">
        <f>IFERROR(VLOOKUP($B742,'Data Binge'!$A$6:$I$61,H$1,FALSE),IFERROR(VLOOKUP($B742,'Data Binge'!$O$6:$W$33,H$1,FALSE),IFERROR(VLOOKUP($B742,'Data Binge'!$AB$6:$AJ$181,H$1,FALSE),IFERROR(VLOOKUP($B742,'Data Binge'!$AP$6:$AX$93,H$1,FALSE),IFERROR(VLOOKUP($B742,'Data Binge'!$BC$6:$BK$13,H$1,FALSE),VLOOKUP($B742,'Data Binge'!$BP$6:$BX$9,H$1,FALSE))))))*100</f>
        <v>1.5072699999999999</v>
      </c>
      <c r="I742" s="63">
        <f>IFERROR(VLOOKUP($B742,'Data Binge'!$A$6:$I$61,I$1,FALSE),IFERROR(VLOOKUP($B742,'Data Binge'!$O$6:$W$33,I$1,FALSE),IFERROR(VLOOKUP($B742,'Data Binge'!$AB$6:$AJ$181,I$1,FALSE),IFERROR(VLOOKUP($B742,'Data Binge'!$AP$6:$AX$93,I$1,FALSE),IFERROR(VLOOKUP($B742,'Data Binge'!$BC$6:$BK$13,I$1,FALSE),VLOOKUP($B742,'Data Binge'!$BP$6:$BX$9,I$1,FALSE))))))*100</f>
        <v>9.3116400000000006</v>
      </c>
      <c r="J742" s="63">
        <f>IFERROR(VLOOKUP($B742,'Data Binge'!$A$6:$I$61,J$1,FALSE),IFERROR(VLOOKUP($B742,'Data Binge'!$O$6:$W$33,J$1,FALSE),IFERROR(VLOOKUP($B742,'Data Binge'!$AB$6:$AJ$181,J$1,FALSE),IFERROR(VLOOKUP($B742,'Data Binge'!$AP$6:$AX$93,J$1,FALSE),IFERROR(VLOOKUP($B742,'Data Binge'!$BC$6:$BK$13,J$1,FALSE),VLOOKUP($B742,'Data Binge'!$BP$6:$BX$9,J$1,FALSE))))))*100</f>
        <v>15.2202</v>
      </c>
      <c r="K742" s="63">
        <f t="shared" si="143"/>
        <v>2.9542800000000007</v>
      </c>
      <c r="L742" s="63">
        <f t="shared" si="144"/>
        <v>2.9542799999999989</v>
      </c>
      <c r="M742" s="15" t="s">
        <v>142</v>
      </c>
      <c r="O742" s="63">
        <f>'Data Binge'!F88*100</f>
        <v>12.265919999999999</v>
      </c>
      <c r="P742" s="63">
        <f>'Data Binge'!G88*100</f>
        <v>1.5071299999999999</v>
      </c>
      <c r="Q742" s="63">
        <f>'Data Binge'!H88*100</f>
        <v>9.3119499999999995</v>
      </c>
      <c r="R742" s="63">
        <f>'Data Binge'!I88*100</f>
        <v>15.219889999999999</v>
      </c>
      <c r="S742" s="63">
        <f t="shared" si="151"/>
        <v>2.95397</v>
      </c>
      <c r="T742" s="63">
        <f t="shared" si="152"/>
        <v>2.95397</v>
      </c>
      <c r="V742" s="70">
        <f t="shared" si="145"/>
        <v>0</v>
      </c>
      <c r="W742" s="70">
        <f t="shared" si="146"/>
        <v>1.4000000000002899E-4</v>
      </c>
      <c r="X742" s="70">
        <f t="shared" si="147"/>
        <v>-3.0999999999892225E-4</v>
      </c>
      <c r="Y742" s="70">
        <f t="shared" si="148"/>
        <v>3.1000000000069861E-4</v>
      </c>
      <c r="Z742" s="70">
        <f t="shared" si="149"/>
        <v>3.1000000000069861E-4</v>
      </c>
      <c r="AA742" s="70">
        <f t="shared" si="150"/>
        <v>3.0999999999892225E-4</v>
      </c>
    </row>
    <row r="743" spans="1:27">
      <c r="A743" s="15" t="str">
        <f t="shared" si="142"/>
        <v>Binge_2011-2015_16-24_Females_Powys THB</v>
      </c>
      <c r="B743" s="15" t="str">
        <f t="shared" si="153"/>
        <v>Powys_16-24_Females</v>
      </c>
      <c r="C743" s="15" t="s">
        <v>118</v>
      </c>
      <c r="D743" s="15" t="s">
        <v>48</v>
      </c>
      <c r="E743" s="15" t="s">
        <v>120</v>
      </c>
      <c r="F743" s="15" t="s">
        <v>76</v>
      </c>
      <c r="G743" s="63">
        <f>IFERROR(VLOOKUP($B743,'Data Binge'!$A$6:$I$61,G$1,FALSE),IFERROR(VLOOKUP($B743,'Data Binge'!$O$6:$W$33,G$1,FALSE),IFERROR(VLOOKUP($B743,'Data Binge'!$AB$6:$AJ$181,G$1,FALSE),IFERROR(VLOOKUP($B743,'Data Binge'!$AP$6:$AX$93,G$1,FALSE),IFERROR(VLOOKUP($B743,'Data Binge'!$BC$6:$BK$13,G$1,FALSE),VLOOKUP($B743,'Data Binge'!$BP$6:$BX$9,G$1,FALSE))))))*100</f>
        <v>26.37753</v>
      </c>
      <c r="H743" s="63">
        <f>IFERROR(VLOOKUP($B743,'Data Binge'!$A$6:$I$61,H$1,FALSE),IFERROR(VLOOKUP($B743,'Data Binge'!$O$6:$W$33,H$1,FALSE),IFERROR(VLOOKUP($B743,'Data Binge'!$AB$6:$AJ$181,H$1,FALSE),IFERROR(VLOOKUP($B743,'Data Binge'!$AP$6:$AX$93,H$1,FALSE),IFERROR(VLOOKUP($B743,'Data Binge'!$BC$6:$BK$13,H$1,FALSE),VLOOKUP($B743,'Data Binge'!$BP$6:$BX$9,H$1,FALSE))))))*100</f>
        <v>3.85446</v>
      </c>
      <c r="I743" s="63">
        <f>IFERROR(VLOOKUP($B743,'Data Binge'!$A$6:$I$61,I$1,FALSE),IFERROR(VLOOKUP($B743,'Data Binge'!$O$6:$W$33,I$1,FALSE),IFERROR(VLOOKUP($B743,'Data Binge'!$AB$6:$AJ$181,I$1,FALSE),IFERROR(VLOOKUP($B743,'Data Binge'!$AP$6:$AX$93,I$1,FALSE),IFERROR(VLOOKUP($B743,'Data Binge'!$BC$6:$BK$13,I$1,FALSE),VLOOKUP($B743,'Data Binge'!$BP$6:$BX$9,I$1,FALSE))))))*100</f>
        <v>18.822700000000001</v>
      </c>
      <c r="J743" s="63">
        <f>IFERROR(VLOOKUP($B743,'Data Binge'!$A$6:$I$61,J$1,FALSE),IFERROR(VLOOKUP($B743,'Data Binge'!$O$6:$W$33,J$1,FALSE),IFERROR(VLOOKUP($B743,'Data Binge'!$AB$6:$AJ$181,J$1,FALSE),IFERROR(VLOOKUP($B743,'Data Binge'!$AP$6:$AX$93,J$1,FALSE),IFERROR(VLOOKUP($B743,'Data Binge'!$BC$6:$BK$13,J$1,FALSE),VLOOKUP($B743,'Data Binge'!$BP$6:$BX$9,J$1,FALSE))))))*100</f>
        <v>33.93235</v>
      </c>
      <c r="K743" s="63">
        <f t="shared" si="143"/>
        <v>7.5548199999999994</v>
      </c>
      <c r="L743" s="63">
        <f t="shared" si="144"/>
        <v>7.554829999999999</v>
      </c>
      <c r="M743" s="15" t="s">
        <v>142</v>
      </c>
      <c r="O743" s="63">
        <f>'Data Binge'!F89*100</f>
        <v>26.37753</v>
      </c>
      <c r="P743" s="63">
        <f>'Data Binge'!G89*100</f>
        <v>3.8540999999999999</v>
      </c>
      <c r="Q743" s="63">
        <f>'Data Binge'!H89*100</f>
        <v>18.823500000000003</v>
      </c>
      <c r="R743" s="63">
        <f>'Data Binge'!I89*100</f>
        <v>33.931550000000001</v>
      </c>
      <c r="S743" s="63">
        <f t="shared" si="151"/>
        <v>7.5540200000000013</v>
      </c>
      <c r="T743" s="63">
        <f t="shared" si="152"/>
        <v>7.5540299999999974</v>
      </c>
      <c r="V743" s="70">
        <f t="shared" si="145"/>
        <v>0</v>
      </c>
      <c r="W743" s="70">
        <f t="shared" si="146"/>
        <v>3.6000000000013799E-4</v>
      </c>
      <c r="X743" s="70">
        <f t="shared" si="147"/>
        <v>-8.0000000000168825E-4</v>
      </c>
      <c r="Y743" s="70">
        <f t="shared" si="148"/>
        <v>7.9999999999813554E-4</v>
      </c>
      <c r="Z743" s="70">
        <f t="shared" si="149"/>
        <v>7.9999999999813554E-4</v>
      </c>
      <c r="AA743" s="70">
        <f t="shared" si="150"/>
        <v>8.0000000000168825E-4</v>
      </c>
    </row>
    <row r="744" spans="1:27">
      <c r="A744" s="15" t="str">
        <f t="shared" si="142"/>
        <v>Binge_2011-2015_25-44_Females_Powys THB</v>
      </c>
      <c r="B744" s="15" t="str">
        <f t="shared" si="153"/>
        <v>Powys_25-44_Females</v>
      </c>
      <c r="C744" s="15" t="s">
        <v>118</v>
      </c>
      <c r="D744" s="15" t="s">
        <v>49</v>
      </c>
      <c r="E744" s="15" t="s">
        <v>120</v>
      </c>
      <c r="F744" s="15" t="s">
        <v>76</v>
      </c>
      <c r="G744" s="63">
        <f>IFERROR(VLOOKUP($B744,'Data Binge'!$A$6:$I$61,G$1,FALSE),IFERROR(VLOOKUP($B744,'Data Binge'!$O$6:$W$33,G$1,FALSE),IFERROR(VLOOKUP($B744,'Data Binge'!$AB$6:$AJ$181,G$1,FALSE),IFERROR(VLOOKUP($B744,'Data Binge'!$AP$6:$AX$93,G$1,FALSE),IFERROR(VLOOKUP($B744,'Data Binge'!$BC$6:$BK$13,G$1,FALSE),VLOOKUP($B744,'Data Binge'!$BP$6:$BX$9,G$1,FALSE))))))*100</f>
        <v>26.03004</v>
      </c>
      <c r="H744" s="63">
        <f>IFERROR(VLOOKUP($B744,'Data Binge'!$A$6:$I$61,H$1,FALSE),IFERROR(VLOOKUP($B744,'Data Binge'!$O$6:$W$33,H$1,FALSE),IFERROR(VLOOKUP($B744,'Data Binge'!$AB$6:$AJ$181,H$1,FALSE),IFERROR(VLOOKUP($B744,'Data Binge'!$AP$6:$AX$93,H$1,FALSE),IFERROR(VLOOKUP($B744,'Data Binge'!$BC$6:$BK$13,H$1,FALSE),VLOOKUP($B744,'Data Binge'!$BP$6:$BX$9,H$1,FALSE))))))*100</f>
        <v>2.2778900000000002</v>
      </c>
      <c r="I744" s="63">
        <f>IFERROR(VLOOKUP($B744,'Data Binge'!$A$6:$I$61,I$1,FALSE),IFERROR(VLOOKUP($B744,'Data Binge'!$O$6:$W$33,I$1,FALSE),IFERROR(VLOOKUP($B744,'Data Binge'!$AB$6:$AJ$181,I$1,FALSE),IFERROR(VLOOKUP($B744,'Data Binge'!$AP$6:$AX$93,I$1,FALSE),IFERROR(VLOOKUP($B744,'Data Binge'!$BC$6:$BK$13,I$1,FALSE),VLOOKUP($B744,'Data Binge'!$BP$6:$BX$9,I$1,FALSE))))))*100</f>
        <v>21.56532</v>
      </c>
      <c r="J744" s="63">
        <f>IFERROR(VLOOKUP($B744,'Data Binge'!$A$6:$I$61,J$1,FALSE),IFERROR(VLOOKUP($B744,'Data Binge'!$O$6:$W$33,J$1,FALSE),IFERROR(VLOOKUP($B744,'Data Binge'!$AB$6:$AJ$181,J$1,FALSE),IFERROR(VLOOKUP($B744,'Data Binge'!$AP$6:$AX$93,J$1,FALSE),IFERROR(VLOOKUP($B744,'Data Binge'!$BC$6:$BK$13,J$1,FALSE),VLOOKUP($B744,'Data Binge'!$BP$6:$BX$9,J$1,FALSE))))))*100</f>
        <v>30.49475</v>
      </c>
      <c r="K744" s="63">
        <f t="shared" si="143"/>
        <v>4.4647100000000002</v>
      </c>
      <c r="L744" s="63">
        <f t="shared" si="144"/>
        <v>4.4647199999999998</v>
      </c>
      <c r="M744" s="15" t="s">
        <v>142</v>
      </c>
      <c r="O744" s="63">
        <f>'Data Binge'!F90*100</f>
        <v>26.03004</v>
      </c>
      <c r="P744" s="63">
        <f>'Data Binge'!G90*100</f>
        <v>2.2776800000000001</v>
      </c>
      <c r="Q744" s="63">
        <f>'Data Binge'!H90*100</f>
        <v>21.56579</v>
      </c>
      <c r="R744" s="63">
        <f>'Data Binge'!I90*100</f>
        <v>30.49428</v>
      </c>
      <c r="S744" s="63">
        <f t="shared" si="151"/>
        <v>4.4642400000000002</v>
      </c>
      <c r="T744" s="63">
        <f t="shared" si="152"/>
        <v>4.4642499999999998</v>
      </c>
      <c r="V744" s="70">
        <f t="shared" si="145"/>
        <v>0</v>
      </c>
      <c r="W744" s="70">
        <f t="shared" si="146"/>
        <v>2.1000000000004349E-4</v>
      </c>
      <c r="X744" s="70">
        <f t="shared" si="147"/>
        <v>-4.6999999999997044E-4</v>
      </c>
      <c r="Y744" s="70">
        <f t="shared" si="148"/>
        <v>4.6999999999997044E-4</v>
      </c>
      <c r="Z744" s="70">
        <f t="shared" si="149"/>
        <v>4.6999999999997044E-4</v>
      </c>
      <c r="AA744" s="70">
        <f t="shared" si="150"/>
        <v>4.6999999999997044E-4</v>
      </c>
    </row>
    <row r="745" spans="1:27">
      <c r="A745" s="15" t="str">
        <f t="shared" si="142"/>
        <v>Binge_2011-2015_45-64_Females_Powys THB</v>
      </c>
      <c r="B745" s="15" t="str">
        <f t="shared" si="153"/>
        <v>Powys_45-64_Females</v>
      </c>
      <c r="C745" s="15" t="s">
        <v>118</v>
      </c>
      <c r="D745" s="15" t="s">
        <v>50</v>
      </c>
      <c r="E745" s="15" t="s">
        <v>120</v>
      </c>
      <c r="F745" s="15" t="s">
        <v>76</v>
      </c>
      <c r="G745" s="63">
        <f>IFERROR(VLOOKUP($B745,'Data Binge'!$A$6:$I$61,G$1,FALSE),IFERROR(VLOOKUP($B745,'Data Binge'!$O$6:$W$33,G$1,FALSE),IFERROR(VLOOKUP($B745,'Data Binge'!$AB$6:$AJ$181,G$1,FALSE),IFERROR(VLOOKUP($B745,'Data Binge'!$AP$6:$AX$93,G$1,FALSE),IFERROR(VLOOKUP($B745,'Data Binge'!$BC$6:$BK$13,G$1,FALSE),VLOOKUP($B745,'Data Binge'!$BP$6:$BX$9,G$1,FALSE))))))*100</f>
        <v>16.793289999999999</v>
      </c>
      <c r="H745" s="63">
        <f>IFERROR(VLOOKUP($B745,'Data Binge'!$A$6:$I$61,H$1,FALSE),IFERROR(VLOOKUP($B745,'Data Binge'!$O$6:$W$33,H$1,FALSE),IFERROR(VLOOKUP($B745,'Data Binge'!$AB$6:$AJ$181,H$1,FALSE),IFERROR(VLOOKUP($B745,'Data Binge'!$AP$6:$AX$93,H$1,FALSE),IFERROR(VLOOKUP($B745,'Data Binge'!$BC$6:$BK$13,H$1,FALSE),VLOOKUP($B745,'Data Binge'!$BP$6:$BX$9,H$1,FALSE))))))*100</f>
        <v>1.5347500000000001</v>
      </c>
      <c r="I745" s="63">
        <f>IFERROR(VLOOKUP($B745,'Data Binge'!$A$6:$I$61,I$1,FALSE),IFERROR(VLOOKUP($B745,'Data Binge'!$O$6:$W$33,I$1,FALSE),IFERROR(VLOOKUP($B745,'Data Binge'!$AB$6:$AJ$181,I$1,FALSE),IFERROR(VLOOKUP($B745,'Data Binge'!$AP$6:$AX$93,I$1,FALSE),IFERROR(VLOOKUP($B745,'Data Binge'!$BC$6:$BK$13,I$1,FALSE),VLOOKUP($B745,'Data Binge'!$BP$6:$BX$9,I$1,FALSE))))))*100</f>
        <v>13.785159999999999</v>
      </c>
      <c r="J745" s="63">
        <f>IFERROR(VLOOKUP($B745,'Data Binge'!$A$6:$I$61,J$1,FALSE),IFERROR(VLOOKUP($B745,'Data Binge'!$O$6:$W$33,J$1,FALSE),IFERROR(VLOOKUP($B745,'Data Binge'!$AB$6:$AJ$181,J$1,FALSE),IFERROR(VLOOKUP($B745,'Data Binge'!$AP$6:$AX$93,J$1,FALSE),IFERROR(VLOOKUP($B745,'Data Binge'!$BC$6:$BK$13,J$1,FALSE),VLOOKUP($B745,'Data Binge'!$BP$6:$BX$9,J$1,FALSE))))))*100</f>
        <v>19.80143</v>
      </c>
      <c r="K745" s="63">
        <f t="shared" si="143"/>
        <v>3.0081400000000009</v>
      </c>
      <c r="L745" s="63">
        <f t="shared" si="144"/>
        <v>3.0081299999999995</v>
      </c>
      <c r="M745" s="15" t="s">
        <v>142</v>
      </c>
      <c r="O745" s="63">
        <f>'Data Binge'!F91*100</f>
        <v>16.793289999999999</v>
      </c>
      <c r="P745" s="63">
        <f>'Data Binge'!G91*100</f>
        <v>1.5346</v>
      </c>
      <c r="Q745" s="63">
        <f>'Data Binge'!H91*100</f>
        <v>13.78548</v>
      </c>
      <c r="R745" s="63">
        <f>'Data Binge'!I91*100</f>
        <v>19.801110000000001</v>
      </c>
      <c r="S745" s="63">
        <f t="shared" si="151"/>
        <v>3.0078200000000024</v>
      </c>
      <c r="T745" s="63">
        <f t="shared" si="152"/>
        <v>3.0078099999999992</v>
      </c>
      <c r="V745" s="70">
        <f t="shared" si="145"/>
        <v>0</v>
      </c>
      <c r="W745" s="70">
        <f t="shared" si="146"/>
        <v>1.500000000000945E-4</v>
      </c>
      <c r="X745" s="70">
        <f t="shared" si="147"/>
        <v>-3.2000000000032003E-4</v>
      </c>
      <c r="Y745" s="70">
        <f t="shared" si="148"/>
        <v>3.1999999999854367E-4</v>
      </c>
      <c r="Z745" s="70">
        <f t="shared" si="149"/>
        <v>3.1999999999854367E-4</v>
      </c>
      <c r="AA745" s="70">
        <f t="shared" si="150"/>
        <v>3.2000000000032003E-4</v>
      </c>
    </row>
    <row r="746" spans="1:27">
      <c r="A746" s="15" t="str">
        <f t="shared" si="142"/>
        <v>Binge_2011-2015_65+_Females_Powys THB</v>
      </c>
      <c r="B746" s="15" t="str">
        <f t="shared" si="153"/>
        <v>Powys_65+_Females</v>
      </c>
      <c r="C746" s="15" t="s">
        <v>118</v>
      </c>
      <c r="D746" s="15" t="s">
        <v>43</v>
      </c>
      <c r="E746" s="15" t="s">
        <v>120</v>
      </c>
      <c r="F746" s="15" t="s">
        <v>76</v>
      </c>
      <c r="G746" s="63">
        <f>IFERROR(VLOOKUP($B746,'Data Binge'!$A$6:$I$61,G$1,FALSE),IFERROR(VLOOKUP($B746,'Data Binge'!$O$6:$W$33,G$1,FALSE),IFERROR(VLOOKUP($B746,'Data Binge'!$AB$6:$AJ$181,G$1,FALSE),IFERROR(VLOOKUP($B746,'Data Binge'!$AP$6:$AX$93,G$1,FALSE),IFERROR(VLOOKUP($B746,'Data Binge'!$BC$6:$BK$13,G$1,FALSE),VLOOKUP($B746,'Data Binge'!$BP$6:$BX$9,G$1,FALSE))))))*100</f>
        <v>5.9974100000000004</v>
      </c>
      <c r="H746" s="63">
        <f>IFERROR(VLOOKUP($B746,'Data Binge'!$A$6:$I$61,H$1,FALSE),IFERROR(VLOOKUP($B746,'Data Binge'!$O$6:$W$33,H$1,FALSE),IFERROR(VLOOKUP($B746,'Data Binge'!$AB$6:$AJ$181,H$1,FALSE),IFERROR(VLOOKUP($B746,'Data Binge'!$AP$6:$AX$93,H$1,FALSE),IFERROR(VLOOKUP($B746,'Data Binge'!$BC$6:$BK$13,H$1,FALSE),VLOOKUP($B746,'Data Binge'!$BP$6:$BX$9,H$1,FALSE))))))*100</f>
        <v>1.01922</v>
      </c>
      <c r="I746" s="63">
        <f>IFERROR(VLOOKUP($B746,'Data Binge'!$A$6:$I$61,I$1,FALSE),IFERROR(VLOOKUP($B746,'Data Binge'!$O$6:$W$33,I$1,FALSE),IFERROR(VLOOKUP($B746,'Data Binge'!$AB$6:$AJ$181,I$1,FALSE),IFERROR(VLOOKUP($B746,'Data Binge'!$AP$6:$AX$93,I$1,FALSE),IFERROR(VLOOKUP($B746,'Data Binge'!$BC$6:$BK$13,I$1,FALSE),VLOOKUP($B746,'Data Binge'!$BP$6:$BX$9,I$1,FALSE))))))*100</f>
        <v>3.9997199999999995</v>
      </c>
      <c r="J746" s="63">
        <f>IFERROR(VLOOKUP($B746,'Data Binge'!$A$6:$I$61,J$1,FALSE),IFERROR(VLOOKUP($B746,'Data Binge'!$O$6:$W$33,J$1,FALSE),IFERROR(VLOOKUP($B746,'Data Binge'!$AB$6:$AJ$181,J$1,FALSE),IFERROR(VLOOKUP($B746,'Data Binge'!$AP$6:$AX$93,J$1,FALSE),IFERROR(VLOOKUP($B746,'Data Binge'!$BC$6:$BK$13,J$1,FALSE),VLOOKUP($B746,'Data Binge'!$BP$6:$BX$9,J$1,FALSE))))))*100</f>
        <v>7.995099999999999</v>
      </c>
      <c r="K746" s="63">
        <f t="shared" si="143"/>
        <v>1.9976899999999986</v>
      </c>
      <c r="L746" s="63">
        <f t="shared" si="144"/>
        <v>1.9976900000000009</v>
      </c>
      <c r="M746" s="15" t="s">
        <v>142</v>
      </c>
      <c r="O746" s="63">
        <f>'Data Binge'!F92*100</f>
        <v>5.9974100000000004</v>
      </c>
      <c r="P746" s="63">
        <f>'Data Binge'!G92*100</f>
        <v>1.01912</v>
      </c>
      <c r="Q746" s="63">
        <f>'Data Binge'!H92*100</f>
        <v>3.99993</v>
      </c>
      <c r="R746" s="63">
        <f>'Data Binge'!I92*100</f>
        <v>7.9948900000000007</v>
      </c>
      <c r="S746" s="63">
        <f t="shared" si="151"/>
        <v>1.9974800000000004</v>
      </c>
      <c r="T746" s="63">
        <f t="shared" si="152"/>
        <v>1.9974800000000004</v>
      </c>
      <c r="V746" s="70">
        <f t="shared" si="145"/>
        <v>0</v>
      </c>
      <c r="W746" s="70">
        <f t="shared" si="146"/>
        <v>9.9999999999988987E-5</v>
      </c>
      <c r="X746" s="70">
        <f t="shared" si="147"/>
        <v>-2.1000000000048757E-4</v>
      </c>
      <c r="Y746" s="70">
        <f t="shared" si="148"/>
        <v>2.0999999999826713E-4</v>
      </c>
      <c r="Z746" s="70">
        <f t="shared" si="149"/>
        <v>2.0999999999826713E-4</v>
      </c>
      <c r="AA746" s="70">
        <f t="shared" si="150"/>
        <v>2.1000000000048757E-4</v>
      </c>
    </row>
    <row r="747" spans="1:27">
      <c r="A747" s="15" t="str">
        <f t="shared" si="142"/>
        <v>Binge_2011-2015_16-24_Males_ABM UHB</v>
      </c>
      <c r="B747" s="15" t="str">
        <f t="shared" si="153"/>
        <v>ABM_16-24_Males</v>
      </c>
      <c r="C747" s="15" t="s">
        <v>143</v>
      </c>
      <c r="D747" s="15" t="s">
        <v>48</v>
      </c>
      <c r="E747" s="15" t="s">
        <v>21</v>
      </c>
      <c r="F747" s="15" t="s">
        <v>76</v>
      </c>
      <c r="G747" s="63">
        <f>IFERROR(VLOOKUP($B747,'Data Binge'!$A$6:$I$61,G$1,FALSE),IFERROR(VLOOKUP($B747,'Data Binge'!$O$6:$W$33,G$1,FALSE),IFERROR(VLOOKUP($B747,'Data Binge'!$AB$6:$AJ$181,G$1,FALSE),IFERROR(VLOOKUP($B747,'Data Binge'!$AP$6:$AX$93,G$1,FALSE),IFERROR(VLOOKUP($B747,'Data Binge'!$BC$6:$BK$13,G$1,FALSE),VLOOKUP($B747,'Data Binge'!$BP$6:$BX$9,G$1,FALSE))))))*100</f>
        <v>33.577300000000001</v>
      </c>
      <c r="H747" s="63">
        <f>IFERROR(VLOOKUP($B747,'Data Binge'!$A$6:$I$61,H$1,FALSE),IFERROR(VLOOKUP($B747,'Data Binge'!$O$6:$W$33,H$1,FALSE),IFERROR(VLOOKUP($B747,'Data Binge'!$AB$6:$AJ$181,H$1,FALSE),IFERROR(VLOOKUP($B747,'Data Binge'!$AP$6:$AX$93,H$1,FALSE),IFERROR(VLOOKUP($B747,'Data Binge'!$BC$6:$BK$13,H$1,FALSE),VLOOKUP($B747,'Data Binge'!$BP$6:$BX$9,H$1,FALSE))))))*100</f>
        <v>2.9275800000000003</v>
      </c>
      <c r="I747" s="63">
        <f>IFERROR(VLOOKUP($B747,'Data Binge'!$A$6:$I$61,I$1,FALSE),IFERROR(VLOOKUP($B747,'Data Binge'!$O$6:$W$33,I$1,FALSE),IFERROR(VLOOKUP($B747,'Data Binge'!$AB$6:$AJ$181,I$1,FALSE),IFERROR(VLOOKUP($B747,'Data Binge'!$AP$6:$AX$93,I$1,FALSE),IFERROR(VLOOKUP($B747,'Data Binge'!$BC$6:$BK$13,I$1,FALSE),VLOOKUP($B747,'Data Binge'!$BP$6:$BX$9,I$1,FALSE))))))*100</f>
        <v>27.839180000000002</v>
      </c>
      <c r="J747" s="63">
        <f>IFERROR(VLOOKUP($B747,'Data Binge'!$A$6:$I$61,J$1,FALSE),IFERROR(VLOOKUP($B747,'Data Binge'!$O$6:$W$33,J$1,FALSE),IFERROR(VLOOKUP($B747,'Data Binge'!$AB$6:$AJ$181,J$1,FALSE),IFERROR(VLOOKUP($B747,'Data Binge'!$AP$6:$AX$93,J$1,FALSE),IFERROR(VLOOKUP($B747,'Data Binge'!$BC$6:$BK$13,J$1,FALSE),VLOOKUP($B747,'Data Binge'!$BP$6:$BX$9,J$1,FALSE))))))*100</f>
        <v>39.315429999999999</v>
      </c>
      <c r="K747" s="63">
        <f t="shared" si="143"/>
        <v>5.7381299999999982</v>
      </c>
      <c r="L747" s="63">
        <f t="shared" si="144"/>
        <v>5.7381199999999986</v>
      </c>
      <c r="M747" s="15" t="s">
        <v>140</v>
      </c>
      <c r="O747" s="63">
        <f>'Data Binge'!F93*100</f>
        <v>33.577300000000001</v>
      </c>
      <c r="P747" s="63">
        <f>'Data Binge'!G93*100</f>
        <v>2.92774</v>
      </c>
      <c r="Q747" s="63">
        <f>'Data Binge'!H93*100</f>
        <v>27.838930000000001</v>
      </c>
      <c r="R747" s="63">
        <f>'Data Binge'!I93*100</f>
        <v>39.31568</v>
      </c>
      <c r="S747" s="63">
        <f t="shared" si="151"/>
        <v>5.7383799999999994</v>
      </c>
      <c r="T747" s="63">
        <f t="shared" si="152"/>
        <v>5.7383699999999997</v>
      </c>
      <c r="V747" s="70">
        <f t="shared" si="145"/>
        <v>0</v>
      </c>
      <c r="W747" s="70">
        <f t="shared" si="146"/>
        <v>-1.5999999999971593E-4</v>
      </c>
      <c r="X747" s="70">
        <f t="shared" si="147"/>
        <v>2.5000000000119371E-4</v>
      </c>
      <c r="Y747" s="70">
        <f t="shared" si="148"/>
        <v>-2.5000000000119371E-4</v>
      </c>
      <c r="Z747" s="70">
        <f t="shared" si="149"/>
        <v>-2.5000000000119371E-4</v>
      </c>
      <c r="AA747" s="70">
        <f t="shared" si="150"/>
        <v>-2.5000000000119371E-4</v>
      </c>
    </row>
    <row r="748" spans="1:27">
      <c r="A748" s="15" t="str">
        <f t="shared" si="142"/>
        <v>Binge_2011-2015_25-44_Males_ABM UHB</v>
      </c>
      <c r="B748" s="15" t="str">
        <f t="shared" si="153"/>
        <v>ABM_25-44_Males</v>
      </c>
      <c r="C748" s="15" t="s">
        <v>143</v>
      </c>
      <c r="D748" s="15" t="s">
        <v>49</v>
      </c>
      <c r="E748" s="15" t="s">
        <v>21</v>
      </c>
      <c r="F748" s="15" t="s">
        <v>76</v>
      </c>
      <c r="G748" s="63">
        <f>IFERROR(VLOOKUP($B748,'Data Binge'!$A$6:$I$61,G$1,FALSE),IFERROR(VLOOKUP($B748,'Data Binge'!$O$6:$W$33,G$1,FALSE),IFERROR(VLOOKUP($B748,'Data Binge'!$AB$6:$AJ$181,G$1,FALSE),IFERROR(VLOOKUP($B748,'Data Binge'!$AP$6:$AX$93,G$1,FALSE),IFERROR(VLOOKUP($B748,'Data Binge'!$BC$6:$BK$13,G$1,FALSE),VLOOKUP($B748,'Data Binge'!$BP$6:$BX$9,G$1,FALSE))))))*100</f>
        <v>37.754919999999998</v>
      </c>
      <c r="H748" s="63">
        <f>IFERROR(VLOOKUP($B748,'Data Binge'!$A$6:$I$61,H$1,FALSE),IFERROR(VLOOKUP($B748,'Data Binge'!$O$6:$W$33,H$1,FALSE),IFERROR(VLOOKUP($B748,'Data Binge'!$AB$6:$AJ$181,H$1,FALSE),IFERROR(VLOOKUP($B748,'Data Binge'!$AP$6:$AX$93,H$1,FALSE),IFERROR(VLOOKUP($B748,'Data Binge'!$BC$6:$BK$13,H$1,FALSE),VLOOKUP($B748,'Data Binge'!$BP$6:$BX$9,H$1,FALSE))))))*100</f>
        <v>1.4267399999999999</v>
      </c>
      <c r="I748" s="63">
        <f>IFERROR(VLOOKUP($B748,'Data Binge'!$A$6:$I$61,I$1,FALSE),IFERROR(VLOOKUP($B748,'Data Binge'!$O$6:$W$33,I$1,FALSE),IFERROR(VLOOKUP($B748,'Data Binge'!$AB$6:$AJ$181,I$1,FALSE),IFERROR(VLOOKUP($B748,'Data Binge'!$AP$6:$AX$93,I$1,FALSE),IFERROR(VLOOKUP($B748,'Data Binge'!$BC$6:$BK$13,I$1,FALSE),VLOOKUP($B748,'Data Binge'!$BP$6:$BX$9,I$1,FALSE))))))*100</f>
        <v>34.958479999999994</v>
      </c>
      <c r="J748" s="63">
        <f>IFERROR(VLOOKUP($B748,'Data Binge'!$A$6:$I$61,J$1,FALSE),IFERROR(VLOOKUP($B748,'Data Binge'!$O$6:$W$33,J$1,FALSE),IFERROR(VLOOKUP($B748,'Data Binge'!$AB$6:$AJ$181,J$1,FALSE),IFERROR(VLOOKUP($B748,'Data Binge'!$AP$6:$AX$93,J$1,FALSE),IFERROR(VLOOKUP($B748,'Data Binge'!$BC$6:$BK$13,J$1,FALSE),VLOOKUP($B748,'Data Binge'!$BP$6:$BX$9,J$1,FALSE))))))*100</f>
        <v>40.551359999999995</v>
      </c>
      <c r="K748" s="63">
        <f t="shared" si="143"/>
        <v>2.7964399999999969</v>
      </c>
      <c r="L748" s="63">
        <f t="shared" si="144"/>
        <v>2.796440000000004</v>
      </c>
      <c r="M748" s="15" t="s">
        <v>140</v>
      </c>
      <c r="O748" s="63">
        <f>'Data Binge'!F94*100</f>
        <v>37.754919999999998</v>
      </c>
      <c r="P748" s="63">
        <f>'Data Binge'!G94*100</f>
        <v>1.4266099999999999</v>
      </c>
      <c r="Q748" s="63">
        <f>'Data Binge'!H94*100</f>
        <v>34.958759999999998</v>
      </c>
      <c r="R748" s="63">
        <f>'Data Binge'!I94*100</f>
        <v>40.551079999999999</v>
      </c>
      <c r="S748" s="63">
        <f t="shared" si="151"/>
        <v>2.7961600000000004</v>
      </c>
      <c r="T748" s="63">
        <f t="shared" si="152"/>
        <v>2.7961600000000004</v>
      </c>
      <c r="V748" s="70">
        <f t="shared" si="145"/>
        <v>0</v>
      </c>
      <c r="W748" s="70">
        <f t="shared" si="146"/>
        <v>1.2999999999996348E-4</v>
      </c>
      <c r="X748" s="70">
        <f t="shared" si="147"/>
        <v>-2.8000000000361069E-4</v>
      </c>
      <c r="Y748" s="70">
        <f t="shared" si="148"/>
        <v>2.7999999999650527E-4</v>
      </c>
      <c r="Z748" s="70">
        <f t="shared" si="149"/>
        <v>2.7999999999650527E-4</v>
      </c>
      <c r="AA748" s="70">
        <f t="shared" si="150"/>
        <v>2.8000000000361069E-4</v>
      </c>
    </row>
    <row r="749" spans="1:27">
      <c r="A749" s="15" t="str">
        <f t="shared" si="142"/>
        <v>Binge_2011-2015_45-64_Males_ABM UHB</v>
      </c>
      <c r="B749" s="15" t="str">
        <f t="shared" si="153"/>
        <v>ABM_45-64_Males</v>
      </c>
      <c r="C749" s="15" t="s">
        <v>143</v>
      </c>
      <c r="D749" s="15" t="s">
        <v>50</v>
      </c>
      <c r="E749" s="15" t="s">
        <v>21</v>
      </c>
      <c r="F749" s="15" t="s">
        <v>76</v>
      </c>
      <c r="G749" s="63">
        <f>IFERROR(VLOOKUP($B749,'Data Binge'!$A$6:$I$61,G$1,FALSE),IFERROR(VLOOKUP($B749,'Data Binge'!$O$6:$W$33,G$1,FALSE),IFERROR(VLOOKUP($B749,'Data Binge'!$AB$6:$AJ$181,G$1,FALSE),IFERROR(VLOOKUP($B749,'Data Binge'!$AP$6:$AX$93,G$1,FALSE),IFERROR(VLOOKUP($B749,'Data Binge'!$BC$6:$BK$13,G$1,FALSE),VLOOKUP($B749,'Data Binge'!$BP$6:$BX$9,G$1,FALSE))))))*100</f>
        <v>41.078559999999996</v>
      </c>
      <c r="H749" s="63">
        <f>IFERROR(VLOOKUP($B749,'Data Binge'!$A$6:$I$61,H$1,FALSE),IFERROR(VLOOKUP($B749,'Data Binge'!$O$6:$W$33,H$1,FALSE),IFERROR(VLOOKUP($B749,'Data Binge'!$AB$6:$AJ$181,H$1,FALSE),IFERROR(VLOOKUP($B749,'Data Binge'!$AP$6:$AX$93,H$1,FALSE),IFERROR(VLOOKUP($B749,'Data Binge'!$BC$6:$BK$13,H$1,FALSE),VLOOKUP($B749,'Data Binge'!$BP$6:$BX$9,H$1,FALSE))))))*100</f>
        <v>1.24336</v>
      </c>
      <c r="I749" s="63">
        <f>IFERROR(VLOOKUP($B749,'Data Binge'!$A$6:$I$61,I$1,FALSE),IFERROR(VLOOKUP($B749,'Data Binge'!$O$6:$W$33,I$1,FALSE),IFERROR(VLOOKUP($B749,'Data Binge'!$AB$6:$AJ$181,I$1,FALSE),IFERROR(VLOOKUP($B749,'Data Binge'!$AP$6:$AX$93,I$1,FALSE),IFERROR(VLOOKUP($B749,'Data Binge'!$BC$6:$BK$13,I$1,FALSE),VLOOKUP($B749,'Data Binge'!$BP$6:$BX$9,I$1,FALSE))))))*100</f>
        <v>38.641550000000002</v>
      </c>
      <c r="J749" s="63">
        <f>IFERROR(VLOOKUP($B749,'Data Binge'!$A$6:$I$61,J$1,FALSE),IFERROR(VLOOKUP($B749,'Data Binge'!$O$6:$W$33,J$1,FALSE),IFERROR(VLOOKUP($B749,'Data Binge'!$AB$6:$AJ$181,J$1,FALSE),IFERROR(VLOOKUP($B749,'Data Binge'!$AP$6:$AX$93,J$1,FALSE),IFERROR(VLOOKUP($B749,'Data Binge'!$BC$6:$BK$13,J$1,FALSE),VLOOKUP($B749,'Data Binge'!$BP$6:$BX$9,J$1,FALSE))))))*100</f>
        <v>43.515560000000001</v>
      </c>
      <c r="K749" s="63">
        <f t="shared" si="143"/>
        <v>2.4370000000000047</v>
      </c>
      <c r="L749" s="63">
        <f t="shared" si="144"/>
        <v>2.4370099999999937</v>
      </c>
      <c r="M749" s="15" t="s">
        <v>140</v>
      </c>
      <c r="O749" s="63">
        <f>'Data Binge'!F95*100</f>
        <v>41.078559999999996</v>
      </c>
      <c r="P749" s="63">
        <f>'Data Binge'!G95*100</f>
        <v>1.2432500000000002</v>
      </c>
      <c r="Q749" s="63">
        <f>'Data Binge'!H95*100</f>
        <v>38.641779999999997</v>
      </c>
      <c r="R749" s="63">
        <f>'Data Binge'!I95*100</f>
        <v>43.515329999999999</v>
      </c>
      <c r="S749" s="63">
        <f t="shared" si="151"/>
        <v>2.4367700000000028</v>
      </c>
      <c r="T749" s="63">
        <f t="shared" si="152"/>
        <v>2.4367799999999988</v>
      </c>
      <c r="V749" s="70">
        <f t="shared" si="145"/>
        <v>0</v>
      </c>
      <c r="W749" s="70">
        <f t="shared" si="146"/>
        <v>1.0999999999983245E-4</v>
      </c>
      <c r="X749" s="70">
        <f t="shared" si="147"/>
        <v>-2.2999999999484544E-4</v>
      </c>
      <c r="Y749" s="70">
        <f t="shared" si="148"/>
        <v>2.3000000000195087E-4</v>
      </c>
      <c r="Z749" s="70">
        <f t="shared" si="149"/>
        <v>2.3000000000195087E-4</v>
      </c>
      <c r="AA749" s="70">
        <f t="shared" si="150"/>
        <v>2.2999999999484544E-4</v>
      </c>
    </row>
    <row r="750" spans="1:27">
      <c r="A750" s="15" t="str">
        <f t="shared" si="142"/>
        <v>Binge_2011-2015_65+_Males_ABM UHB</v>
      </c>
      <c r="B750" s="15" t="str">
        <f t="shared" si="153"/>
        <v>ABM_65+_Males</v>
      </c>
      <c r="C750" s="15" t="s">
        <v>143</v>
      </c>
      <c r="D750" s="15" t="s">
        <v>43</v>
      </c>
      <c r="E750" s="15" t="s">
        <v>21</v>
      </c>
      <c r="F750" s="15" t="s">
        <v>76</v>
      </c>
      <c r="G750" s="63">
        <f>IFERROR(VLOOKUP($B750,'Data Binge'!$A$6:$I$61,G$1,FALSE),IFERROR(VLOOKUP($B750,'Data Binge'!$O$6:$W$33,G$1,FALSE),IFERROR(VLOOKUP($B750,'Data Binge'!$AB$6:$AJ$181,G$1,FALSE),IFERROR(VLOOKUP($B750,'Data Binge'!$AP$6:$AX$93,G$1,FALSE),IFERROR(VLOOKUP($B750,'Data Binge'!$BC$6:$BK$13,G$1,FALSE),VLOOKUP($B750,'Data Binge'!$BP$6:$BX$9,G$1,FALSE))))))*100</f>
        <v>17.718450000000001</v>
      </c>
      <c r="H750" s="63">
        <f>IFERROR(VLOOKUP($B750,'Data Binge'!$A$6:$I$61,H$1,FALSE),IFERROR(VLOOKUP($B750,'Data Binge'!$O$6:$W$33,H$1,FALSE),IFERROR(VLOOKUP($B750,'Data Binge'!$AB$6:$AJ$181,H$1,FALSE),IFERROR(VLOOKUP($B750,'Data Binge'!$AP$6:$AX$93,H$1,FALSE),IFERROR(VLOOKUP($B750,'Data Binge'!$BC$6:$BK$13,H$1,FALSE),VLOOKUP($B750,'Data Binge'!$BP$6:$BX$9,H$1,FALSE))))))*100</f>
        <v>1.0744899999999999</v>
      </c>
      <c r="I750" s="63">
        <f>IFERROR(VLOOKUP($B750,'Data Binge'!$A$6:$I$61,I$1,FALSE),IFERROR(VLOOKUP($B750,'Data Binge'!$O$6:$W$33,I$1,FALSE),IFERROR(VLOOKUP($B750,'Data Binge'!$AB$6:$AJ$181,I$1,FALSE),IFERROR(VLOOKUP($B750,'Data Binge'!$AP$6:$AX$93,I$1,FALSE),IFERROR(VLOOKUP($B750,'Data Binge'!$BC$6:$BK$13,I$1,FALSE),VLOOKUP($B750,'Data Binge'!$BP$6:$BX$9,I$1,FALSE))))))*100</f>
        <v>15.612409999999999</v>
      </c>
      <c r="J750" s="63">
        <f>IFERROR(VLOOKUP($B750,'Data Binge'!$A$6:$I$61,J$1,FALSE),IFERROR(VLOOKUP($B750,'Data Binge'!$O$6:$W$33,J$1,FALSE),IFERROR(VLOOKUP($B750,'Data Binge'!$AB$6:$AJ$181,J$1,FALSE),IFERROR(VLOOKUP($B750,'Data Binge'!$AP$6:$AX$93,J$1,FALSE),IFERROR(VLOOKUP($B750,'Data Binge'!$BC$6:$BK$13,J$1,FALSE),VLOOKUP($B750,'Data Binge'!$BP$6:$BX$9,J$1,FALSE))))))*100</f>
        <v>19.824480000000001</v>
      </c>
      <c r="K750" s="63">
        <f t="shared" si="143"/>
        <v>2.1060300000000005</v>
      </c>
      <c r="L750" s="63">
        <f t="shared" si="144"/>
        <v>2.1060400000000019</v>
      </c>
      <c r="M750" s="15" t="s">
        <v>140</v>
      </c>
      <c r="O750" s="63">
        <f>'Data Binge'!F96*100</f>
        <v>17.718450000000001</v>
      </c>
      <c r="P750" s="63">
        <f>'Data Binge'!G96*100</f>
        <v>1.0744</v>
      </c>
      <c r="Q750" s="63">
        <f>'Data Binge'!H96*100</f>
        <v>15.61262</v>
      </c>
      <c r="R750" s="63">
        <f>'Data Binge'!I96*100</f>
        <v>19.824269999999999</v>
      </c>
      <c r="S750" s="63">
        <f t="shared" si="151"/>
        <v>2.1058199999999978</v>
      </c>
      <c r="T750" s="63">
        <f t="shared" si="152"/>
        <v>2.105830000000001</v>
      </c>
      <c r="V750" s="70">
        <f t="shared" si="145"/>
        <v>0</v>
      </c>
      <c r="W750" s="70">
        <f t="shared" si="146"/>
        <v>8.9999999999923475E-5</v>
      </c>
      <c r="X750" s="70">
        <f t="shared" si="147"/>
        <v>-2.1000000000093166E-4</v>
      </c>
      <c r="Y750" s="70">
        <f t="shared" si="148"/>
        <v>2.1000000000270802E-4</v>
      </c>
      <c r="Z750" s="70">
        <f t="shared" si="149"/>
        <v>2.1000000000270802E-4</v>
      </c>
      <c r="AA750" s="70">
        <f t="shared" si="150"/>
        <v>2.1000000000093166E-4</v>
      </c>
    </row>
    <row r="751" spans="1:27">
      <c r="A751" s="15" t="str">
        <f t="shared" si="142"/>
        <v>Binge_2011-2015_16-24_Females_ABM UHB</v>
      </c>
      <c r="B751" s="15" t="str">
        <f t="shared" si="153"/>
        <v>ABM_16-24_Females</v>
      </c>
      <c r="C751" s="15" t="s">
        <v>143</v>
      </c>
      <c r="D751" s="15" t="s">
        <v>48</v>
      </c>
      <c r="E751" s="15" t="s">
        <v>120</v>
      </c>
      <c r="F751" s="15" t="s">
        <v>76</v>
      </c>
      <c r="G751" s="63">
        <f>IFERROR(VLOOKUP($B751,'Data Binge'!$A$6:$I$61,G$1,FALSE),IFERROR(VLOOKUP($B751,'Data Binge'!$O$6:$W$33,G$1,FALSE),IFERROR(VLOOKUP($B751,'Data Binge'!$AB$6:$AJ$181,G$1,FALSE),IFERROR(VLOOKUP($B751,'Data Binge'!$AP$6:$AX$93,G$1,FALSE),IFERROR(VLOOKUP($B751,'Data Binge'!$BC$6:$BK$13,G$1,FALSE),VLOOKUP($B751,'Data Binge'!$BP$6:$BX$9,G$1,FALSE))))))*100</f>
        <v>29.165109999999999</v>
      </c>
      <c r="H751" s="63">
        <f>IFERROR(VLOOKUP($B751,'Data Binge'!$A$6:$I$61,H$1,FALSE),IFERROR(VLOOKUP($B751,'Data Binge'!$O$6:$W$33,H$1,FALSE),IFERROR(VLOOKUP($B751,'Data Binge'!$AB$6:$AJ$181,H$1,FALSE),IFERROR(VLOOKUP($B751,'Data Binge'!$AP$6:$AX$93,H$1,FALSE),IFERROR(VLOOKUP($B751,'Data Binge'!$BC$6:$BK$13,H$1,FALSE),VLOOKUP($B751,'Data Binge'!$BP$6:$BX$9,H$1,FALSE))))))*100</f>
        <v>2.51275</v>
      </c>
      <c r="I751" s="63">
        <f>IFERROR(VLOOKUP($B751,'Data Binge'!$A$6:$I$61,I$1,FALSE),IFERROR(VLOOKUP($B751,'Data Binge'!$O$6:$W$33,I$1,FALSE),IFERROR(VLOOKUP($B751,'Data Binge'!$AB$6:$AJ$181,I$1,FALSE),IFERROR(VLOOKUP($B751,'Data Binge'!$AP$6:$AX$93,I$1,FALSE),IFERROR(VLOOKUP($B751,'Data Binge'!$BC$6:$BK$13,I$1,FALSE),VLOOKUP($B751,'Data Binge'!$BP$6:$BX$9,I$1,FALSE))))))*100</f>
        <v>24.24006</v>
      </c>
      <c r="J751" s="63">
        <f>IFERROR(VLOOKUP($B751,'Data Binge'!$A$6:$I$61,J$1,FALSE),IFERROR(VLOOKUP($B751,'Data Binge'!$O$6:$W$33,J$1,FALSE),IFERROR(VLOOKUP($B751,'Data Binge'!$AB$6:$AJ$181,J$1,FALSE),IFERROR(VLOOKUP($B751,'Data Binge'!$AP$6:$AX$93,J$1,FALSE),IFERROR(VLOOKUP($B751,'Data Binge'!$BC$6:$BK$13,J$1,FALSE),VLOOKUP($B751,'Data Binge'!$BP$6:$BX$9,J$1,FALSE))))))*100</f>
        <v>34.090160000000004</v>
      </c>
      <c r="K751" s="63">
        <f t="shared" si="143"/>
        <v>4.9250500000000059</v>
      </c>
      <c r="L751" s="63">
        <f t="shared" si="144"/>
        <v>4.9250499999999988</v>
      </c>
      <c r="M751" s="15" t="s">
        <v>140</v>
      </c>
      <c r="O751" s="63">
        <f>'Data Binge'!F97*100</f>
        <v>29.165109999999999</v>
      </c>
      <c r="P751" s="63">
        <f>'Data Binge'!G97*100</f>
        <v>2.5128699999999999</v>
      </c>
      <c r="Q751" s="63">
        <f>'Data Binge'!H97*100</f>
        <v>24.239889999999999</v>
      </c>
      <c r="R751" s="63">
        <f>'Data Binge'!I97*100</f>
        <v>34.090330000000002</v>
      </c>
      <c r="S751" s="63">
        <f t="shared" si="151"/>
        <v>4.925220000000003</v>
      </c>
      <c r="T751" s="63">
        <f t="shared" si="152"/>
        <v>4.9252199999999995</v>
      </c>
      <c r="V751" s="70">
        <f t="shared" si="145"/>
        <v>0</v>
      </c>
      <c r="W751" s="70">
        <f t="shared" si="146"/>
        <v>-1.1999999999989797E-4</v>
      </c>
      <c r="X751" s="70">
        <f t="shared" si="147"/>
        <v>1.7000000000066962E-4</v>
      </c>
      <c r="Y751" s="70">
        <f t="shared" si="148"/>
        <v>-1.699999999971169E-4</v>
      </c>
      <c r="Z751" s="70">
        <f t="shared" si="149"/>
        <v>-1.699999999971169E-4</v>
      </c>
      <c r="AA751" s="70">
        <f t="shared" si="150"/>
        <v>-1.7000000000066962E-4</v>
      </c>
    </row>
    <row r="752" spans="1:27">
      <c r="A752" s="15" t="str">
        <f t="shared" si="142"/>
        <v>Binge_2011-2015_25-44_Females_ABM UHB</v>
      </c>
      <c r="B752" s="15" t="str">
        <f t="shared" si="153"/>
        <v>ABM_25-44_Females</v>
      </c>
      <c r="C752" s="15" t="s">
        <v>143</v>
      </c>
      <c r="D752" s="15" t="s">
        <v>49</v>
      </c>
      <c r="E752" s="15" t="s">
        <v>120</v>
      </c>
      <c r="F752" s="15" t="s">
        <v>76</v>
      </c>
      <c r="G752" s="63">
        <f>IFERROR(VLOOKUP($B752,'Data Binge'!$A$6:$I$61,G$1,FALSE),IFERROR(VLOOKUP($B752,'Data Binge'!$O$6:$W$33,G$1,FALSE),IFERROR(VLOOKUP($B752,'Data Binge'!$AB$6:$AJ$181,G$1,FALSE),IFERROR(VLOOKUP($B752,'Data Binge'!$AP$6:$AX$93,G$1,FALSE),IFERROR(VLOOKUP($B752,'Data Binge'!$BC$6:$BK$13,G$1,FALSE),VLOOKUP($B752,'Data Binge'!$BP$6:$BX$9,G$1,FALSE))))))*100</f>
        <v>27.722290000000001</v>
      </c>
      <c r="H752" s="63">
        <f>IFERROR(VLOOKUP($B752,'Data Binge'!$A$6:$I$61,H$1,FALSE),IFERROR(VLOOKUP($B752,'Data Binge'!$O$6:$W$33,H$1,FALSE),IFERROR(VLOOKUP($B752,'Data Binge'!$AB$6:$AJ$181,H$1,FALSE),IFERROR(VLOOKUP($B752,'Data Binge'!$AP$6:$AX$93,H$1,FALSE),IFERROR(VLOOKUP($B752,'Data Binge'!$BC$6:$BK$13,H$1,FALSE),VLOOKUP($B752,'Data Binge'!$BP$6:$BX$9,H$1,FALSE))))))*100</f>
        <v>1.1657000000000002</v>
      </c>
      <c r="I752" s="63">
        <f>IFERROR(VLOOKUP($B752,'Data Binge'!$A$6:$I$61,I$1,FALSE),IFERROR(VLOOKUP($B752,'Data Binge'!$O$6:$W$33,I$1,FALSE),IFERROR(VLOOKUP($B752,'Data Binge'!$AB$6:$AJ$181,I$1,FALSE),IFERROR(VLOOKUP($B752,'Data Binge'!$AP$6:$AX$93,I$1,FALSE),IFERROR(VLOOKUP($B752,'Data Binge'!$BC$6:$BK$13,I$1,FALSE),VLOOKUP($B752,'Data Binge'!$BP$6:$BX$9,I$1,FALSE))))))*100</f>
        <v>25.437480000000001</v>
      </c>
      <c r="J752" s="63">
        <f>IFERROR(VLOOKUP($B752,'Data Binge'!$A$6:$I$61,J$1,FALSE),IFERROR(VLOOKUP($B752,'Data Binge'!$O$6:$W$33,J$1,FALSE),IFERROR(VLOOKUP($B752,'Data Binge'!$AB$6:$AJ$181,J$1,FALSE),IFERROR(VLOOKUP($B752,'Data Binge'!$AP$6:$AX$93,J$1,FALSE),IFERROR(VLOOKUP($B752,'Data Binge'!$BC$6:$BK$13,J$1,FALSE),VLOOKUP($B752,'Data Binge'!$BP$6:$BX$9,J$1,FALSE))))))*100</f>
        <v>30.007089999999998</v>
      </c>
      <c r="K752" s="63">
        <f t="shared" si="143"/>
        <v>2.2847999999999971</v>
      </c>
      <c r="L752" s="63">
        <f t="shared" si="144"/>
        <v>2.2848100000000002</v>
      </c>
      <c r="M752" s="15" t="s">
        <v>140</v>
      </c>
      <c r="O752" s="63">
        <f>'Data Binge'!F98*100</f>
        <v>27.722290000000001</v>
      </c>
      <c r="P752" s="63">
        <f>'Data Binge'!G98*100</f>
        <v>1.1657000000000002</v>
      </c>
      <c r="Q752" s="63">
        <f>'Data Binge'!H98*100</f>
        <v>25.437520000000003</v>
      </c>
      <c r="R752" s="63">
        <f>'Data Binge'!I98*100</f>
        <v>30.007050000000003</v>
      </c>
      <c r="S752" s="63">
        <f t="shared" si="151"/>
        <v>2.2847600000000021</v>
      </c>
      <c r="T752" s="63">
        <f t="shared" si="152"/>
        <v>2.2847699999999982</v>
      </c>
      <c r="V752" s="70">
        <f t="shared" si="145"/>
        <v>0</v>
      </c>
      <c r="W752" s="70">
        <f t="shared" si="146"/>
        <v>0</v>
      </c>
      <c r="X752" s="70">
        <f t="shared" si="147"/>
        <v>-4.0000000002038405E-5</v>
      </c>
      <c r="Y752" s="70">
        <f t="shared" si="148"/>
        <v>3.9999999994932978E-5</v>
      </c>
      <c r="Z752" s="70">
        <f t="shared" si="149"/>
        <v>3.9999999994932978E-5</v>
      </c>
      <c r="AA752" s="70">
        <f t="shared" si="150"/>
        <v>4.0000000002038405E-5</v>
      </c>
    </row>
    <row r="753" spans="1:27">
      <c r="A753" s="15" t="str">
        <f t="shared" si="142"/>
        <v>Binge_2011-2015_45-64_Females_ABM UHB</v>
      </c>
      <c r="B753" s="15" t="str">
        <f t="shared" si="153"/>
        <v>ABM_45-64_Females</v>
      </c>
      <c r="C753" s="15" t="s">
        <v>143</v>
      </c>
      <c r="D753" s="15" t="s">
        <v>50</v>
      </c>
      <c r="E753" s="15" t="s">
        <v>120</v>
      </c>
      <c r="F753" s="15" t="s">
        <v>76</v>
      </c>
      <c r="G753" s="63">
        <f>IFERROR(VLOOKUP($B753,'Data Binge'!$A$6:$I$61,G$1,FALSE),IFERROR(VLOOKUP($B753,'Data Binge'!$O$6:$W$33,G$1,FALSE),IFERROR(VLOOKUP($B753,'Data Binge'!$AB$6:$AJ$181,G$1,FALSE),IFERROR(VLOOKUP($B753,'Data Binge'!$AP$6:$AX$93,G$1,FALSE),IFERROR(VLOOKUP($B753,'Data Binge'!$BC$6:$BK$13,G$1,FALSE),VLOOKUP($B753,'Data Binge'!$BP$6:$BX$9,G$1,FALSE))))))*100</f>
        <v>23.84402</v>
      </c>
      <c r="H753" s="63">
        <f>IFERROR(VLOOKUP($B753,'Data Binge'!$A$6:$I$61,H$1,FALSE),IFERROR(VLOOKUP($B753,'Data Binge'!$O$6:$W$33,H$1,FALSE),IFERROR(VLOOKUP($B753,'Data Binge'!$AB$6:$AJ$181,H$1,FALSE),IFERROR(VLOOKUP($B753,'Data Binge'!$AP$6:$AX$93,H$1,FALSE),IFERROR(VLOOKUP($B753,'Data Binge'!$BC$6:$BK$13,H$1,FALSE),VLOOKUP($B753,'Data Binge'!$BP$6:$BX$9,H$1,FALSE))))))*100</f>
        <v>1.0227999999999999</v>
      </c>
      <c r="I753" s="63">
        <f>IFERROR(VLOOKUP($B753,'Data Binge'!$A$6:$I$61,I$1,FALSE),IFERROR(VLOOKUP($B753,'Data Binge'!$O$6:$W$33,I$1,FALSE),IFERROR(VLOOKUP($B753,'Data Binge'!$AB$6:$AJ$181,I$1,FALSE),IFERROR(VLOOKUP($B753,'Data Binge'!$AP$6:$AX$93,I$1,FALSE),IFERROR(VLOOKUP($B753,'Data Binge'!$BC$6:$BK$13,I$1,FALSE),VLOOKUP($B753,'Data Binge'!$BP$6:$BX$9,I$1,FALSE))))))*100</f>
        <v>21.839310000000001</v>
      </c>
      <c r="J753" s="63">
        <f>IFERROR(VLOOKUP($B753,'Data Binge'!$A$6:$I$61,J$1,FALSE),IFERROR(VLOOKUP($B753,'Data Binge'!$O$6:$W$33,J$1,FALSE),IFERROR(VLOOKUP($B753,'Data Binge'!$AB$6:$AJ$181,J$1,FALSE),IFERROR(VLOOKUP($B753,'Data Binge'!$AP$6:$AX$93,J$1,FALSE),IFERROR(VLOOKUP($B753,'Data Binge'!$BC$6:$BK$13,J$1,FALSE),VLOOKUP($B753,'Data Binge'!$BP$6:$BX$9,J$1,FALSE))))))*100</f>
        <v>25.848739999999999</v>
      </c>
      <c r="K753" s="63">
        <f t="shared" si="143"/>
        <v>2.0047199999999989</v>
      </c>
      <c r="L753" s="63">
        <f t="shared" si="144"/>
        <v>2.0047099999999993</v>
      </c>
      <c r="M753" s="15" t="s">
        <v>140</v>
      </c>
      <c r="O753" s="63">
        <f>'Data Binge'!F99*100</f>
        <v>23.84402</v>
      </c>
      <c r="P753" s="63">
        <f>'Data Binge'!G99*100</f>
        <v>1.02277</v>
      </c>
      <c r="Q753" s="63">
        <f>'Data Binge'!H99*100</f>
        <v>21.839400000000001</v>
      </c>
      <c r="R753" s="63">
        <f>'Data Binge'!I99*100</f>
        <v>25.848649999999999</v>
      </c>
      <c r="S753" s="63">
        <f t="shared" si="151"/>
        <v>2.0046299999999988</v>
      </c>
      <c r="T753" s="63">
        <f t="shared" si="152"/>
        <v>2.0046199999999992</v>
      </c>
      <c r="V753" s="70">
        <f t="shared" si="145"/>
        <v>0</v>
      </c>
      <c r="W753" s="70">
        <f t="shared" si="146"/>
        <v>2.9999999999974492E-5</v>
      </c>
      <c r="X753" s="70">
        <f t="shared" si="147"/>
        <v>-9.0000000000145519E-5</v>
      </c>
      <c r="Y753" s="70">
        <f t="shared" si="148"/>
        <v>9.0000000000145519E-5</v>
      </c>
      <c r="Z753" s="70">
        <f t="shared" si="149"/>
        <v>9.0000000000145519E-5</v>
      </c>
      <c r="AA753" s="70">
        <f t="shared" si="150"/>
        <v>9.0000000000145519E-5</v>
      </c>
    </row>
    <row r="754" spans="1:27">
      <c r="A754" s="15" t="str">
        <f t="shared" si="142"/>
        <v>Binge_2011-2015_65+_Females_ABM UHB</v>
      </c>
      <c r="B754" s="15" t="str">
        <f t="shared" si="153"/>
        <v>ABM_65+_Females</v>
      </c>
      <c r="C754" s="15" t="s">
        <v>143</v>
      </c>
      <c r="D754" s="15" t="s">
        <v>43</v>
      </c>
      <c r="E754" s="15" t="s">
        <v>120</v>
      </c>
      <c r="F754" s="15" t="s">
        <v>76</v>
      </c>
      <c r="G754" s="63">
        <f>IFERROR(VLOOKUP($B754,'Data Binge'!$A$6:$I$61,G$1,FALSE),IFERROR(VLOOKUP($B754,'Data Binge'!$O$6:$W$33,G$1,FALSE),IFERROR(VLOOKUP($B754,'Data Binge'!$AB$6:$AJ$181,G$1,FALSE),IFERROR(VLOOKUP($B754,'Data Binge'!$AP$6:$AX$93,G$1,FALSE),IFERROR(VLOOKUP($B754,'Data Binge'!$BC$6:$BK$13,G$1,FALSE),VLOOKUP($B754,'Data Binge'!$BP$6:$BX$9,G$1,FALSE))))))*100</f>
        <v>6.0236999999999998</v>
      </c>
      <c r="H754" s="63">
        <f>IFERROR(VLOOKUP($B754,'Data Binge'!$A$6:$I$61,H$1,FALSE),IFERROR(VLOOKUP($B754,'Data Binge'!$O$6:$W$33,H$1,FALSE),IFERROR(VLOOKUP($B754,'Data Binge'!$AB$6:$AJ$181,H$1,FALSE),IFERROR(VLOOKUP($B754,'Data Binge'!$AP$6:$AX$93,H$1,FALSE),IFERROR(VLOOKUP($B754,'Data Binge'!$BC$6:$BK$13,H$1,FALSE),VLOOKUP($B754,'Data Binge'!$BP$6:$BX$9,H$1,FALSE))))))*100</f>
        <v>0.60585999999999995</v>
      </c>
      <c r="I754" s="63">
        <f>IFERROR(VLOOKUP($B754,'Data Binge'!$A$6:$I$61,I$1,FALSE),IFERROR(VLOOKUP($B754,'Data Binge'!$O$6:$W$33,I$1,FALSE),IFERROR(VLOOKUP($B754,'Data Binge'!$AB$6:$AJ$181,I$1,FALSE),IFERROR(VLOOKUP($B754,'Data Binge'!$AP$6:$AX$93,I$1,FALSE),IFERROR(VLOOKUP($B754,'Data Binge'!$BC$6:$BK$13,I$1,FALSE),VLOOKUP($B754,'Data Binge'!$BP$6:$BX$9,I$1,FALSE))))))*100</f>
        <v>4.8361999999999998</v>
      </c>
      <c r="J754" s="63">
        <f>IFERROR(VLOOKUP($B754,'Data Binge'!$A$6:$I$61,J$1,FALSE),IFERROR(VLOOKUP($B754,'Data Binge'!$O$6:$W$33,J$1,FALSE),IFERROR(VLOOKUP($B754,'Data Binge'!$AB$6:$AJ$181,J$1,FALSE),IFERROR(VLOOKUP($B754,'Data Binge'!$AP$6:$AX$93,J$1,FALSE),IFERROR(VLOOKUP($B754,'Data Binge'!$BC$6:$BK$13,J$1,FALSE),VLOOKUP($B754,'Data Binge'!$BP$6:$BX$9,J$1,FALSE))))))*100</f>
        <v>7.2111999999999998</v>
      </c>
      <c r="K754" s="63">
        <f t="shared" si="143"/>
        <v>1.1875</v>
      </c>
      <c r="L754" s="63">
        <f t="shared" si="144"/>
        <v>1.1875</v>
      </c>
      <c r="M754" s="15" t="s">
        <v>140</v>
      </c>
      <c r="O754" s="63">
        <f>'Data Binge'!F100*100</f>
        <v>6.0236999999999998</v>
      </c>
      <c r="P754" s="63">
        <f>'Data Binge'!G100*100</f>
        <v>0.60585</v>
      </c>
      <c r="Q754" s="63">
        <f>'Data Binge'!H100*100</f>
        <v>4.8362400000000001</v>
      </c>
      <c r="R754" s="63">
        <f>'Data Binge'!I100*100</f>
        <v>7.2111599999999996</v>
      </c>
      <c r="S754" s="63">
        <f t="shared" si="151"/>
        <v>1.1874599999999997</v>
      </c>
      <c r="T754" s="63">
        <f t="shared" si="152"/>
        <v>1.1874599999999997</v>
      </c>
      <c r="V754" s="70">
        <f t="shared" si="145"/>
        <v>0</v>
      </c>
      <c r="W754" s="70">
        <f t="shared" si="146"/>
        <v>9.9999999999544897E-6</v>
      </c>
      <c r="X754" s="70">
        <f t="shared" si="147"/>
        <v>-4.0000000000262048E-5</v>
      </c>
      <c r="Y754" s="70">
        <f t="shared" si="148"/>
        <v>4.0000000000262048E-5</v>
      </c>
      <c r="Z754" s="70">
        <f t="shared" si="149"/>
        <v>4.0000000000262048E-5</v>
      </c>
      <c r="AA754" s="70">
        <f t="shared" si="150"/>
        <v>4.0000000000262048E-5</v>
      </c>
    </row>
    <row r="755" spans="1:27">
      <c r="A755" s="15" t="str">
        <f t="shared" si="142"/>
        <v>Binge_2011-2015_16-24_Males_Cwm Taf UHB</v>
      </c>
      <c r="B755" s="15" t="str">
        <f t="shared" si="153"/>
        <v>Cwm Taf_16-24_Males</v>
      </c>
      <c r="C755" s="15" t="s">
        <v>144</v>
      </c>
      <c r="D755" s="15" t="s">
        <v>48</v>
      </c>
      <c r="E755" s="15" t="s">
        <v>21</v>
      </c>
      <c r="F755" s="15" t="s">
        <v>76</v>
      </c>
      <c r="G755" s="63">
        <f>IFERROR(VLOOKUP($B755,'Data Binge'!$A$6:$I$61,G$1,FALSE),IFERROR(VLOOKUP($B755,'Data Binge'!$O$6:$W$33,G$1,FALSE),IFERROR(VLOOKUP($B755,'Data Binge'!$AB$6:$AJ$181,G$1,FALSE),IFERROR(VLOOKUP($B755,'Data Binge'!$AP$6:$AX$93,G$1,FALSE),IFERROR(VLOOKUP($B755,'Data Binge'!$BC$6:$BK$13,G$1,FALSE),VLOOKUP($B755,'Data Binge'!$BP$6:$BX$9,G$1,FALSE))))))*100</f>
        <v>28.36148</v>
      </c>
      <c r="H755" s="63">
        <f>IFERROR(VLOOKUP($B755,'Data Binge'!$A$6:$I$61,H$1,FALSE),IFERROR(VLOOKUP($B755,'Data Binge'!$O$6:$W$33,H$1,FALSE),IFERROR(VLOOKUP($B755,'Data Binge'!$AB$6:$AJ$181,H$1,FALSE),IFERROR(VLOOKUP($B755,'Data Binge'!$AP$6:$AX$93,H$1,FALSE),IFERROR(VLOOKUP($B755,'Data Binge'!$BC$6:$BK$13,H$1,FALSE),VLOOKUP($B755,'Data Binge'!$BP$6:$BX$9,H$1,FALSE))))))*100</f>
        <v>2.6589999999999998</v>
      </c>
      <c r="I755" s="63">
        <f>IFERROR(VLOOKUP($B755,'Data Binge'!$A$6:$I$61,I$1,FALSE),IFERROR(VLOOKUP($B755,'Data Binge'!$O$6:$W$33,I$1,FALSE),IFERROR(VLOOKUP($B755,'Data Binge'!$AB$6:$AJ$181,I$1,FALSE),IFERROR(VLOOKUP($B755,'Data Binge'!$AP$6:$AX$93,I$1,FALSE),IFERROR(VLOOKUP($B755,'Data Binge'!$BC$6:$BK$13,I$1,FALSE),VLOOKUP($B755,'Data Binge'!$BP$6:$BX$9,I$1,FALSE))))))*100</f>
        <v>23.149789999999999</v>
      </c>
      <c r="J755" s="63">
        <f>IFERROR(VLOOKUP($B755,'Data Binge'!$A$6:$I$61,J$1,FALSE),IFERROR(VLOOKUP($B755,'Data Binge'!$O$6:$W$33,J$1,FALSE),IFERROR(VLOOKUP($B755,'Data Binge'!$AB$6:$AJ$181,J$1,FALSE),IFERROR(VLOOKUP($B755,'Data Binge'!$AP$6:$AX$93,J$1,FALSE),IFERROR(VLOOKUP($B755,'Data Binge'!$BC$6:$BK$13,J$1,FALSE),VLOOKUP($B755,'Data Binge'!$BP$6:$BX$9,J$1,FALSE))))))*100</f>
        <v>33.573170000000005</v>
      </c>
      <c r="K755" s="63">
        <f t="shared" si="143"/>
        <v>5.2116900000000044</v>
      </c>
      <c r="L755" s="63">
        <f t="shared" si="144"/>
        <v>5.2116900000000008</v>
      </c>
      <c r="M755" s="15" t="s">
        <v>140</v>
      </c>
      <c r="O755" s="63">
        <f>'Data Binge'!F101*100</f>
        <v>28.36148</v>
      </c>
      <c r="P755" s="63">
        <f>'Data Binge'!G101*100</f>
        <v>2.6587700000000001</v>
      </c>
      <c r="Q755" s="63">
        <f>'Data Binge'!H101*100</f>
        <v>23.150290000000002</v>
      </c>
      <c r="R755" s="63">
        <f>'Data Binge'!I101*100</f>
        <v>33.572670000000002</v>
      </c>
      <c r="S755" s="63">
        <f t="shared" si="151"/>
        <v>5.211190000000002</v>
      </c>
      <c r="T755" s="63">
        <f t="shared" si="152"/>
        <v>5.2111899999999984</v>
      </c>
      <c r="V755" s="70">
        <f t="shared" si="145"/>
        <v>0</v>
      </c>
      <c r="W755" s="70">
        <f t="shared" si="146"/>
        <v>2.2999999999973042E-4</v>
      </c>
      <c r="X755" s="70">
        <f t="shared" si="147"/>
        <v>-5.0000000000238742E-4</v>
      </c>
      <c r="Y755" s="70">
        <f t="shared" si="148"/>
        <v>5.0000000000238742E-4</v>
      </c>
      <c r="Z755" s="70">
        <f t="shared" si="149"/>
        <v>5.0000000000238742E-4</v>
      </c>
      <c r="AA755" s="70">
        <f t="shared" si="150"/>
        <v>5.0000000000238742E-4</v>
      </c>
    </row>
    <row r="756" spans="1:27">
      <c r="A756" s="15" t="str">
        <f t="shared" si="142"/>
        <v>Binge_2011-2015_25-44_Males_Cwm Taf UHB</v>
      </c>
      <c r="B756" s="15" t="str">
        <f t="shared" si="153"/>
        <v>Cwm Taf_25-44_Males</v>
      </c>
      <c r="C756" s="15" t="s">
        <v>144</v>
      </c>
      <c r="D756" s="15" t="s">
        <v>49</v>
      </c>
      <c r="E756" s="15" t="s">
        <v>21</v>
      </c>
      <c r="F756" s="15" t="s">
        <v>76</v>
      </c>
      <c r="G756" s="63">
        <f>IFERROR(VLOOKUP($B756,'Data Binge'!$A$6:$I$61,G$1,FALSE),IFERROR(VLOOKUP($B756,'Data Binge'!$O$6:$W$33,G$1,FALSE),IFERROR(VLOOKUP($B756,'Data Binge'!$AB$6:$AJ$181,G$1,FALSE),IFERROR(VLOOKUP($B756,'Data Binge'!$AP$6:$AX$93,G$1,FALSE),IFERROR(VLOOKUP($B756,'Data Binge'!$BC$6:$BK$13,G$1,FALSE),VLOOKUP($B756,'Data Binge'!$BP$6:$BX$9,G$1,FALSE))))))*100</f>
        <v>41.574739999999998</v>
      </c>
      <c r="H756" s="63">
        <f>IFERROR(VLOOKUP($B756,'Data Binge'!$A$6:$I$61,H$1,FALSE),IFERROR(VLOOKUP($B756,'Data Binge'!$O$6:$W$33,H$1,FALSE),IFERROR(VLOOKUP($B756,'Data Binge'!$AB$6:$AJ$181,H$1,FALSE),IFERROR(VLOOKUP($B756,'Data Binge'!$AP$6:$AX$93,H$1,FALSE),IFERROR(VLOOKUP($B756,'Data Binge'!$BC$6:$BK$13,H$1,FALSE),VLOOKUP($B756,'Data Binge'!$BP$6:$BX$9,H$1,FALSE))))))*100</f>
        <v>1.8102799999999999</v>
      </c>
      <c r="I756" s="63">
        <f>IFERROR(VLOOKUP($B756,'Data Binge'!$A$6:$I$61,I$1,FALSE),IFERROR(VLOOKUP($B756,'Data Binge'!$O$6:$W$33,I$1,FALSE),IFERROR(VLOOKUP($B756,'Data Binge'!$AB$6:$AJ$181,I$1,FALSE),IFERROR(VLOOKUP($B756,'Data Binge'!$AP$6:$AX$93,I$1,FALSE),IFERROR(VLOOKUP($B756,'Data Binge'!$BC$6:$BK$13,I$1,FALSE),VLOOKUP($B756,'Data Binge'!$BP$6:$BX$9,I$1,FALSE))))))*100</f>
        <v>38.02655</v>
      </c>
      <c r="J756" s="63">
        <f>IFERROR(VLOOKUP($B756,'Data Binge'!$A$6:$I$61,J$1,FALSE),IFERROR(VLOOKUP($B756,'Data Binge'!$O$6:$W$33,J$1,FALSE),IFERROR(VLOOKUP($B756,'Data Binge'!$AB$6:$AJ$181,J$1,FALSE),IFERROR(VLOOKUP($B756,'Data Binge'!$AP$6:$AX$93,J$1,FALSE),IFERROR(VLOOKUP($B756,'Data Binge'!$BC$6:$BK$13,J$1,FALSE),VLOOKUP($B756,'Data Binge'!$BP$6:$BX$9,J$1,FALSE))))))*100</f>
        <v>45.12294</v>
      </c>
      <c r="K756" s="63">
        <f t="shared" si="143"/>
        <v>3.5482000000000014</v>
      </c>
      <c r="L756" s="63">
        <f t="shared" si="144"/>
        <v>3.5481899999999982</v>
      </c>
      <c r="M756" s="15" t="s">
        <v>140</v>
      </c>
      <c r="O756" s="63">
        <f>'Data Binge'!F102*100</f>
        <v>41.574739999999998</v>
      </c>
      <c r="P756" s="63">
        <f>'Data Binge'!G102*100</f>
        <v>1.8103</v>
      </c>
      <c r="Q756" s="63">
        <f>'Data Binge'!H102*100</f>
        <v>38.026559999999996</v>
      </c>
      <c r="R756" s="63">
        <f>'Data Binge'!I102*100</f>
        <v>45.122929999999997</v>
      </c>
      <c r="S756" s="63">
        <f t="shared" si="151"/>
        <v>3.5481899999999982</v>
      </c>
      <c r="T756" s="63">
        <f t="shared" si="152"/>
        <v>3.5481800000000021</v>
      </c>
      <c r="V756" s="70">
        <f t="shared" si="145"/>
        <v>0</v>
      </c>
      <c r="W756" s="70">
        <f t="shared" si="146"/>
        <v>-2.0000000000131024E-5</v>
      </c>
      <c r="X756" s="70">
        <f t="shared" si="147"/>
        <v>-9.9999999960687092E-6</v>
      </c>
      <c r="Y756" s="70">
        <f t="shared" si="148"/>
        <v>1.0000000003174137E-5</v>
      </c>
      <c r="Z756" s="70">
        <f t="shared" si="149"/>
        <v>1.0000000003174137E-5</v>
      </c>
      <c r="AA756" s="70">
        <f t="shared" si="150"/>
        <v>9.9999999960687092E-6</v>
      </c>
    </row>
    <row r="757" spans="1:27">
      <c r="A757" s="15" t="str">
        <f t="shared" si="142"/>
        <v>Binge_2011-2015_45-64_Males_Cwm Taf UHB</v>
      </c>
      <c r="B757" s="15" t="str">
        <f t="shared" si="153"/>
        <v>Cwm Taf_45-64_Males</v>
      </c>
      <c r="C757" s="15" t="s">
        <v>144</v>
      </c>
      <c r="D757" s="15" t="s">
        <v>50</v>
      </c>
      <c r="E757" s="15" t="s">
        <v>21</v>
      </c>
      <c r="F757" s="15" t="s">
        <v>76</v>
      </c>
      <c r="G757" s="63">
        <f>IFERROR(VLOOKUP($B757,'Data Binge'!$A$6:$I$61,G$1,FALSE),IFERROR(VLOOKUP($B757,'Data Binge'!$O$6:$W$33,G$1,FALSE),IFERROR(VLOOKUP($B757,'Data Binge'!$AB$6:$AJ$181,G$1,FALSE),IFERROR(VLOOKUP($B757,'Data Binge'!$AP$6:$AX$93,G$1,FALSE),IFERROR(VLOOKUP($B757,'Data Binge'!$BC$6:$BK$13,G$1,FALSE),VLOOKUP($B757,'Data Binge'!$BP$6:$BX$9,G$1,FALSE))))))*100</f>
        <v>41.364220000000003</v>
      </c>
      <c r="H757" s="63">
        <f>IFERROR(VLOOKUP($B757,'Data Binge'!$A$6:$I$61,H$1,FALSE),IFERROR(VLOOKUP($B757,'Data Binge'!$O$6:$W$33,H$1,FALSE),IFERROR(VLOOKUP($B757,'Data Binge'!$AB$6:$AJ$181,H$1,FALSE),IFERROR(VLOOKUP($B757,'Data Binge'!$AP$6:$AX$93,H$1,FALSE),IFERROR(VLOOKUP($B757,'Data Binge'!$BC$6:$BK$13,H$1,FALSE),VLOOKUP($B757,'Data Binge'!$BP$6:$BX$9,H$1,FALSE))))))*100</f>
        <v>1.6392</v>
      </c>
      <c r="I757" s="63">
        <f>IFERROR(VLOOKUP($B757,'Data Binge'!$A$6:$I$61,I$1,FALSE),IFERROR(VLOOKUP($B757,'Data Binge'!$O$6:$W$33,I$1,FALSE),IFERROR(VLOOKUP($B757,'Data Binge'!$AB$6:$AJ$181,I$1,FALSE),IFERROR(VLOOKUP($B757,'Data Binge'!$AP$6:$AX$93,I$1,FALSE),IFERROR(VLOOKUP($B757,'Data Binge'!$BC$6:$BK$13,I$1,FALSE),VLOOKUP($B757,'Data Binge'!$BP$6:$BX$9,I$1,FALSE))))))*100</f>
        <v>38.151360000000004</v>
      </c>
      <c r="J757" s="63">
        <f>IFERROR(VLOOKUP($B757,'Data Binge'!$A$6:$I$61,J$1,FALSE),IFERROR(VLOOKUP($B757,'Data Binge'!$O$6:$W$33,J$1,FALSE),IFERROR(VLOOKUP($B757,'Data Binge'!$AB$6:$AJ$181,J$1,FALSE),IFERROR(VLOOKUP($B757,'Data Binge'!$AP$6:$AX$93,J$1,FALSE),IFERROR(VLOOKUP($B757,'Data Binge'!$BC$6:$BK$13,J$1,FALSE),VLOOKUP($B757,'Data Binge'!$BP$6:$BX$9,J$1,FALSE))))))*100</f>
        <v>44.577080000000002</v>
      </c>
      <c r="K757" s="63">
        <f t="shared" si="143"/>
        <v>3.2128599999999992</v>
      </c>
      <c r="L757" s="63">
        <f t="shared" si="144"/>
        <v>3.2128599999999992</v>
      </c>
      <c r="M757" s="15" t="s">
        <v>140</v>
      </c>
      <c r="O757" s="63">
        <f>'Data Binge'!F103*100</f>
        <v>41.364220000000003</v>
      </c>
      <c r="P757" s="63">
        <f>'Data Binge'!G103*100</f>
        <v>1.6390800000000001</v>
      </c>
      <c r="Q757" s="63">
        <f>'Data Binge'!H103*100</f>
        <v>38.151629999999997</v>
      </c>
      <c r="R757" s="63">
        <f>'Data Binge'!I103*100</f>
        <v>44.576819999999998</v>
      </c>
      <c r="S757" s="63">
        <f t="shared" si="151"/>
        <v>3.2125999999999948</v>
      </c>
      <c r="T757" s="63">
        <f t="shared" si="152"/>
        <v>3.2125900000000058</v>
      </c>
      <c r="V757" s="70">
        <f t="shared" si="145"/>
        <v>0</v>
      </c>
      <c r="W757" s="70">
        <f t="shared" si="146"/>
        <v>1.1999999999989797E-4</v>
      </c>
      <c r="X757" s="70">
        <f t="shared" si="147"/>
        <v>-2.6999999999333113E-4</v>
      </c>
      <c r="Y757" s="70">
        <f t="shared" si="148"/>
        <v>2.6000000000436785E-4</v>
      </c>
      <c r="Z757" s="70">
        <f t="shared" si="149"/>
        <v>2.6000000000436785E-4</v>
      </c>
      <c r="AA757" s="70">
        <f t="shared" si="150"/>
        <v>2.6999999999333113E-4</v>
      </c>
    </row>
    <row r="758" spans="1:27">
      <c r="A758" s="15" t="str">
        <f t="shared" si="142"/>
        <v>Binge_2011-2015_65+_Males_Cwm Taf UHB</v>
      </c>
      <c r="B758" s="15" t="str">
        <f t="shared" si="153"/>
        <v>Cwm Taf_65+_Males</v>
      </c>
      <c r="C758" s="15" t="s">
        <v>144</v>
      </c>
      <c r="D758" s="15" t="s">
        <v>43</v>
      </c>
      <c r="E758" s="15" t="s">
        <v>21</v>
      </c>
      <c r="F758" s="15" t="s">
        <v>76</v>
      </c>
      <c r="G758" s="63">
        <f>IFERROR(VLOOKUP($B758,'Data Binge'!$A$6:$I$61,G$1,FALSE),IFERROR(VLOOKUP($B758,'Data Binge'!$O$6:$W$33,G$1,FALSE),IFERROR(VLOOKUP($B758,'Data Binge'!$AB$6:$AJ$181,G$1,FALSE),IFERROR(VLOOKUP($B758,'Data Binge'!$AP$6:$AX$93,G$1,FALSE),IFERROR(VLOOKUP($B758,'Data Binge'!$BC$6:$BK$13,G$1,FALSE),VLOOKUP($B758,'Data Binge'!$BP$6:$BX$9,G$1,FALSE))))))*100</f>
        <v>19.19519</v>
      </c>
      <c r="H758" s="63">
        <f>IFERROR(VLOOKUP($B758,'Data Binge'!$A$6:$I$61,H$1,FALSE),IFERROR(VLOOKUP($B758,'Data Binge'!$O$6:$W$33,H$1,FALSE),IFERROR(VLOOKUP($B758,'Data Binge'!$AB$6:$AJ$181,H$1,FALSE),IFERROR(VLOOKUP($B758,'Data Binge'!$AP$6:$AX$93,H$1,FALSE),IFERROR(VLOOKUP($B758,'Data Binge'!$BC$6:$BK$13,H$1,FALSE),VLOOKUP($B758,'Data Binge'!$BP$6:$BX$9,H$1,FALSE))))))*100</f>
        <v>1.50756</v>
      </c>
      <c r="I758" s="63">
        <f>IFERROR(VLOOKUP($B758,'Data Binge'!$A$6:$I$61,I$1,FALSE),IFERROR(VLOOKUP($B758,'Data Binge'!$O$6:$W$33,I$1,FALSE),IFERROR(VLOOKUP($B758,'Data Binge'!$AB$6:$AJ$181,I$1,FALSE),IFERROR(VLOOKUP($B758,'Data Binge'!$AP$6:$AX$93,I$1,FALSE),IFERROR(VLOOKUP($B758,'Data Binge'!$BC$6:$BK$13,I$1,FALSE),VLOOKUP($B758,'Data Binge'!$BP$6:$BX$9,I$1,FALSE))))))*100</f>
        <v>16.240349999999999</v>
      </c>
      <c r="J758" s="63">
        <f>IFERROR(VLOOKUP($B758,'Data Binge'!$A$6:$I$61,J$1,FALSE),IFERROR(VLOOKUP($B758,'Data Binge'!$O$6:$W$33,J$1,FALSE),IFERROR(VLOOKUP($B758,'Data Binge'!$AB$6:$AJ$181,J$1,FALSE),IFERROR(VLOOKUP($B758,'Data Binge'!$AP$6:$AX$93,J$1,FALSE),IFERROR(VLOOKUP($B758,'Data Binge'!$BC$6:$BK$13,J$1,FALSE),VLOOKUP($B758,'Data Binge'!$BP$6:$BX$9,J$1,FALSE))))))*100</f>
        <v>22.150030000000001</v>
      </c>
      <c r="K758" s="63">
        <f t="shared" si="143"/>
        <v>2.9548400000000008</v>
      </c>
      <c r="L758" s="63">
        <f t="shared" si="144"/>
        <v>2.9548400000000008</v>
      </c>
      <c r="M758" s="15" t="s">
        <v>140</v>
      </c>
      <c r="O758" s="63">
        <f>'Data Binge'!F104*100</f>
        <v>19.19519</v>
      </c>
      <c r="P758" s="63">
        <f>'Data Binge'!G104*100</f>
        <v>1.50743</v>
      </c>
      <c r="Q758" s="63">
        <f>'Data Binge'!H104*100</f>
        <v>16.240629999999999</v>
      </c>
      <c r="R758" s="63">
        <f>'Data Binge'!I104*100</f>
        <v>22.149750000000001</v>
      </c>
      <c r="S758" s="63">
        <f t="shared" si="151"/>
        <v>2.9545600000000007</v>
      </c>
      <c r="T758" s="63">
        <f t="shared" si="152"/>
        <v>2.9545600000000007</v>
      </c>
      <c r="V758" s="70">
        <f t="shared" si="145"/>
        <v>0</v>
      </c>
      <c r="W758" s="70">
        <f t="shared" si="146"/>
        <v>1.2999999999996348E-4</v>
      </c>
      <c r="X758" s="70">
        <f t="shared" si="147"/>
        <v>-2.8000000000005798E-4</v>
      </c>
      <c r="Y758" s="70">
        <f t="shared" si="148"/>
        <v>2.8000000000005798E-4</v>
      </c>
      <c r="Z758" s="70">
        <f t="shared" si="149"/>
        <v>2.8000000000005798E-4</v>
      </c>
      <c r="AA758" s="70">
        <f t="shared" si="150"/>
        <v>2.8000000000005798E-4</v>
      </c>
    </row>
    <row r="759" spans="1:27">
      <c r="A759" s="15" t="str">
        <f t="shared" si="142"/>
        <v>Binge_2011-2015_16-24_Females_Cwm Taf UHB</v>
      </c>
      <c r="B759" s="15" t="str">
        <f t="shared" si="153"/>
        <v>Cwm Taf_16-24_Females</v>
      </c>
      <c r="C759" s="15" t="s">
        <v>144</v>
      </c>
      <c r="D759" s="15" t="s">
        <v>48</v>
      </c>
      <c r="E759" s="15" t="s">
        <v>120</v>
      </c>
      <c r="F759" s="15" t="s">
        <v>76</v>
      </c>
      <c r="G759" s="63">
        <f>IFERROR(VLOOKUP($B759,'Data Binge'!$A$6:$I$61,G$1,FALSE),IFERROR(VLOOKUP($B759,'Data Binge'!$O$6:$W$33,G$1,FALSE),IFERROR(VLOOKUP($B759,'Data Binge'!$AB$6:$AJ$181,G$1,FALSE),IFERROR(VLOOKUP($B759,'Data Binge'!$AP$6:$AX$93,G$1,FALSE),IFERROR(VLOOKUP($B759,'Data Binge'!$BC$6:$BK$13,G$1,FALSE),VLOOKUP($B759,'Data Binge'!$BP$6:$BX$9,G$1,FALSE))))))*100</f>
        <v>21.01219</v>
      </c>
      <c r="H759" s="63">
        <f>IFERROR(VLOOKUP($B759,'Data Binge'!$A$6:$I$61,H$1,FALSE),IFERROR(VLOOKUP($B759,'Data Binge'!$O$6:$W$33,H$1,FALSE),IFERROR(VLOOKUP($B759,'Data Binge'!$AB$6:$AJ$181,H$1,FALSE),IFERROR(VLOOKUP($B759,'Data Binge'!$AP$6:$AX$93,H$1,FALSE),IFERROR(VLOOKUP($B759,'Data Binge'!$BC$6:$BK$13,H$1,FALSE),VLOOKUP($B759,'Data Binge'!$BP$6:$BX$9,H$1,FALSE))))))*100</f>
        <v>2.2193499999999999</v>
      </c>
      <c r="I759" s="63">
        <f>IFERROR(VLOOKUP($B759,'Data Binge'!$A$6:$I$61,I$1,FALSE),IFERROR(VLOOKUP($B759,'Data Binge'!$O$6:$W$33,I$1,FALSE),IFERROR(VLOOKUP($B759,'Data Binge'!$AB$6:$AJ$181,I$1,FALSE),IFERROR(VLOOKUP($B759,'Data Binge'!$AP$6:$AX$93,I$1,FALSE),IFERROR(VLOOKUP($B759,'Data Binge'!$BC$6:$BK$13,I$1,FALSE),VLOOKUP($B759,'Data Binge'!$BP$6:$BX$9,I$1,FALSE))))))*100</f>
        <v>16.662230000000001</v>
      </c>
      <c r="J759" s="63">
        <f>IFERROR(VLOOKUP($B759,'Data Binge'!$A$6:$I$61,J$1,FALSE),IFERROR(VLOOKUP($B759,'Data Binge'!$O$6:$W$33,J$1,FALSE),IFERROR(VLOOKUP($B759,'Data Binge'!$AB$6:$AJ$181,J$1,FALSE),IFERROR(VLOOKUP($B759,'Data Binge'!$AP$6:$AX$93,J$1,FALSE),IFERROR(VLOOKUP($B759,'Data Binge'!$BC$6:$BK$13,J$1,FALSE),VLOOKUP($B759,'Data Binge'!$BP$6:$BX$9,J$1,FALSE))))))*100</f>
        <v>25.362159999999999</v>
      </c>
      <c r="K759" s="63">
        <f t="shared" si="143"/>
        <v>4.349969999999999</v>
      </c>
      <c r="L759" s="63">
        <f t="shared" si="144"/>
        <v>4.3499599999999994</v>
      </c>
      <c r="M759" s="15" t="s">
        <v>140</v>
      </c>
      <c r="O759" s="63">
        <f>'Data Binge'!F105*100</f>
        <v>21.01219</v>
      </c>
      <c r="P759" s="63">
        <f>'Data Binge'!G105*100</f>
        <v>2.21916</v>
      </c>
      <c r="Q759" s="63">
        <f>'Data Binge'!H105*100</f>
        <v>16.662649999999999</v>
      </c>
      <c r="R759" s="63">
        <f>'Data Binge'!I105*100</f>
        <v>25.361739999999998</v>
      </c>
      <c r="S759" s="63">
        <f t="shared" si="151"/>
        <v>4.3495499999999971</v>
      </c>
      <c r="T759" s="63">
        <f t="shared" si="152"/>
        <v>4.3495400000000011</v>
      </c>
      <c r="V759" s="70">
        <f t="shared" si="145"/>
        <v>0</v>
      </c>
      <c r="W759" s="70">
        <f t="shared" si="146"/>
        <v>1.8999999999991246E-4</v>
      </c>
      <c r="X759" s="70">
        <f t="shared" si="147"/>
        <v>-4.1999999999831061E-4</v>
      </c>
      <c r="Y759" s="70">
        <f t="shared" si="148"/>
        <v>4.2000000000186333E-4</v>
      </c>
      <c r="Z759" s="70">
        <f t="shared" si="149"/>
        <v>4.2000000000186333E-4</v>
      </c>
      <c r="AA759" s="70">
        <f t="shared" si="150"/>
        <v>4.1999999999831061E-4</v>
      </c>
    </row>
    <row r="760" spans="1:27">
      <c r="A760" s="15" t="str">
        <f t="shared" si="142"/>
        <v>Binge_2011-2015_25-44_Females_Cwm Taf UHB</v>
      </c>
      <c r="B760" s="15" t="str">
        <f t="shared" si="153"/>
        <v>Cwm Taf_25-44_Females</v>
      </c>
      <c r="C760" s="15" t="s">
        <v>144</v>
      </c>
      <c r="D760" s="15" t="s">
        <v>49</v>
      </c>
      <c r="E760" s="15" t="s">
        <v>120</v>
      </c>
      <c r="F760" s="15" t="s">
        <v>76</v>
      </c>
      <c r="G760" s="63">
        <f>IFERROR(VLOOKUP($B760,'Data Binge'!$A$6:$I$61,G$1,FALSE),IFERROR(VLOOKUP($B760,'Data Binge'!$O$6:$W$33,G$1,FALSE),IFERROR(VLOOKUP($B760,'Data Binge'!$AB$6:$AJ$181,G$1,FALSE),IFERROR(VLOOKUP($B760,'Data Binge'!$AP$6:$AX$93,G$1,FALSE),IFERROR(VLOOKUP($B760,'Data Binge'!$BC$6:$BK$13,G$1,FALSE),VLOOKUP($B760,'Data Binge'!$BP$6:$BX$9,G$1,FALSE))))))*100</f>
        <v>31.385380000000001</v>
      </c>
      <c r="H760" s="63">
        <f>IFERROR(VLOOKUP($B760,'Data Binge'!$A$6:$I$61,H$1,FALSE),IFERROR(VLOOKUP($B760,'Data Binge'!$O$6:$W$33,H$1,FALSE),IFERROR(VLOOKUP($B760,'Data Binge'!$AB$6:$AJ$181,H$1,FALSE),IFERROR(VLOOKUP($B760,'Data Binge'!$AP$6:$AX$93,H$1,FALSE),IFERROR(VLOOKUP($B760,'Data Binge'!$BC$6:$BK$13,H$1,FALSE),VLOOKUP($B760,'Data Binge'!$BP$6:$BX$9,H$1,FALSE))))))*100</f>
        <v>1.54416</v>
      </c>
      <c r="I760" s="63">
        <f>IFERROR(VLOOKUP($B760,'Data Binge'!$A$6:$I$61,I$1,FALSE),IFERROR(VLOOKUP($B760,'Data Binge'!$O$6:$W$33,I$1,FALSE),IFERROR(VLOOKUP($B760,'Data Binge'!$AB$6:$AJ$181,I$1,FALSE),IFERROR(VLOOKUP($B760,'Data Binge'!$AP$6:$AX$93,I$1,FALSE),IFERROR(VLOOKUP($B760,'Data Binge'!$BC$6:$BK$13,I$1,FALSE),VLOOKUP($B760,'Data Binge'!$BP$6:$BX$9,I$1,FALSE))))))*100</f>
        <v>28.358800000000002</v>
      </c>
      <c r="J760" s="63">
        <f>IFERROR(VLOOKUP($B760,'Data Binge'!$A$6:$I$61,J$1,FALSE),IFERROR(VLOOKUP($B760,'Data Binge'!$O$6:$W$33,J$1,FALSE),IFERROR(VLOOKUP($B760,'Data Binge'!$AB$6:$AJ$181,J$1,FALSE),IFERROR(VLOOKUP($B760,'Data Binge'!$AP$6:$AX$93,J$1,FALSE),IFERROR(VLOOKUP($B760,'Data Binge'!$BC$6:$BK$13,J$1,FALSE),VLOOKUP($B760,'Data Binge'!$BP$6:$BX$9,J$1,FALSE))))))*100</f>
        <v>34.411969999999997</v>
      </c>
      <c r="K760" s="63">
        <f t="shared" si="143"/>
        <v>3.0265899999999952</v>
      </c>
      <c r="L760" s="63">
        <f t="shared" si="144"/>
        <v>3.0265799999999992</v>
      </c>
      <c r="M760" s="15" t="s">
        <v>140</v>
      </c>
      <c r="O760" s="63">
        <f>'Data Binge'!F106*100</f>
        <v>31.385380000000001</v>
      </c>
      <c r="P760" s="63">
        <f>'Data Binge'!G106*100</f>
        <v>1.54406</v>
      </c>
      <c r="Q760" s="63">
        <f>'Data Binge'!H106*100</f>
        <v>28.35904</v>
      </c>
      <c r="R760" s="63">
        <f>'Data Binge'!I106*100</f>
        <v>34.411729999999999</v>
      </c>
      <c r="S760" s="63">
        <f t="shared" si="151"/>
        <v>3.0263499999999972</v>
      </c>
      <c r="T760" s="63">
        <f t="shared" si="152"/>
        <v>3.0263400000000011</v>
      </c>
      <c r="V760" s="70">
        <f t="shared" si="145"/>
        <v>0</v>
      </c>
      <c r="W760" s="70">
        <f t="shared" si="146"/>
        <v>9.9999999999988987E-5</v>
      </c>
      <c r="X760" s="70">
        <f t="shared" si="147"/>
        <v>-2.3999999999801958E-4</v>
      </c>
      <c r="Y760" s="70">
        <f t="shared" si="148"/>
        <v>2.3999999999801958E-4</v>
      </c>
      <c r="Z760" s="70">
        <f t="shared" si="149"/>
        <v>2.3999999999801958E-4</v>
      </c>
      <c r="AA760" s="70">
        <f t="shared" si="150"/>
        <v>2.3999999999801958E-4</v>
      </c>
    </row>
    <row r="761" spans="1:27">
      <c r="A761" s="15" t="str">
        <f t="shared" si="142"/>
        <v>Binge_2011-2015_45-64_Females_Cwm Taf UHB</v>
      </c>
      <c r="B761" s="15" t="str">
        <f t="shared" si="153"/>
        <v>Cwm Taf_45-64_Females</v>
      </c>
      <c r="C761" s="15" t="s">
        <v>144</v>
      </c>
      <c r="D761" s="15" t="s">
        <v>50</v>
      </c>
      <c r="E761" s="15" t="s">
        <v>120</v>
      </c>
      <c r="F761" s="15" t="s">
        <v>76</v>
      </c>
      <c r="G761" s="63">
        <f>IFERROR(VLOOKUP($B761,'Data Binge'!$A$6:$I$61,G$1,FALSE),IFERROR(VLOOKUP($B761,'Data Binge'!$O$6:$W$33,G$1,FALSE),IFERROR(VLOOKUP($B761,'Data Binge'!$AB$6:$AJ$181,G$1,FALSE),IFERROR(VLOOKUP($B761,'Data Binge'!$AP$6:$AX$93,G$1,FALSE),IFERROR(VLOOKUP($B761,'Data Binge'!$BC$6:$BK$13,G$1,FALSE),VLOOKUP($B761,'Data Binge'!$BP$6:$BX$9,G$1,FALSE))))))*100</f>
        <v>24.216439999999999</v>
      </c>
      <c r="H761" s="63">
        <f>IFERROR(VLOOKUP($B761,'Data Binge'!$A$6:$I$61,H$1,FALSE),IFERROR(VLOOKUP($B761,'Data Binge'!$O$6:$W$33,H$1,FALSE),IFERROR(VLOOKUP($B761,'Data Binge'!$AB$6:$AJ$181,H$1,FALSE),IFERROR(VLOOKUP($B761,'Data Binge'!$AP$6:$AX$93,H$1,FALSE),IFERROR(VLOOKUP($B761,'Data Binge'!$BC$6:$BK$13,H$1,FALSE),VLOOKUP($B761,'Data Binge'!$BP$6:$BX$9,H$1,FALSE))))))*100</f>
        <v>1.3601000000000001</v>
      </c>
      <c r="I761" s="63">
        <f>IFERROR(VLOOKUP($B761,'Data Binge'!$A$6:$I$61,I$1,FALSE),IFERROR(VLOOKUP($B761,'Data Binge'!$O$6:$W$33,I$1,FALSE),IFERROR(VLOOKUP($B761,'Data Binge'!$AB$6:$AJ$181,I$1,FALSE),IFERROR(VLOOKUP($B761,'Data Binge'!$AP$6:$AX$93,I$1,FALSE),IFERROR(VLOOKUP($B761,'Data Binge'!$BC$6:$BK$13,I$1,FALSE),VLOOKUP($B761,'Data Binge'!$BP$6:$BX$9,I$1,FALSE))))))*100</f>
        <v>21.550620000000002</v>
      </c>
      <c r="J761" s="63">
        <f>IFERROR(VLOOKUP($B761,'Data Binge'!$A$6:$I$61,J$1,FALSE),IFERROR(VLOOKUP($B761,'Data Binge'!$O$6:$W$33,J$1,FALSE),IFERROR(VLOOKUP($B761,'Data Binge'!$AB$6:$AJ$181,J$1,FALSE),IFERROR(VLOOKUP($B761,'Data Binge'!$AP$6:$AX$93,J$1,FALSE),IFERROR(VLOOKUP($B761,'Data Binge'!$BC$6:$BK$13,J$1,FALSE),VLOOKUP($B761,'Data Binge'!$BP$6:$BX$9,J$1,FALSE))))))*100</f>
        <v>26.882260000000002</v>
      </c>
      <c r="K761" s="63">
        <f t="shared" si="143"/>
        <v>2.6658200000000036</v>
      </c>
      <c r="L761" s="63">
        <f t="shared" si="144"/>
        <v>2.6658199999999965</v>
      </c>
      <c r="M761" s="15" t="s">
        <v>140</v>
      </c>
      <c r="O761" s="63">
        <f>'Data Binge'!F107*100</f>
        <v>24.216439999999999</v>
      </c>
      <c r="P761" s="63">
        <f>'Data Binge'!G107*100</f>
        <v>1.35999</v>
      </c>
      <c r="Q761" s="63">
        <f>'Data Binge'!H107*100</f>
        <v>21.55087</v>
      </c>
      <c r="R761" s="63">
        <f>'Data Binge'!I107*100</f>
        <v>26.882010000000001</v>
      </c>
      <c r="S761" s="63">
        <f t="shared" si="151"/>
        <v>2.6655700000000024</v>
      </c>
      <c r="T761" s="63">
        <f t="shared" si="152"/>
        <v>2.6655699999999989</v>
      </c>
      <c r="V761" s="70">
        <f t="shared" si="145"/>
        <v>0</v>
      </c>
      <c r="W761" s="70">
        <f t="shared" si="146"/>
        <v>1.100000000000545E-4</v>
      </c>
      <c r="X761" s="70">
        <f t="shared" si="147"/>
        <v>-2.49999999997641E-4</v>
      </c>
      <c r="Y761" s="70">
        <f t="shared" si="148"/>
        <v>2.5000000000119371E-4</v>
      </c>
      <c r="Z761" s="70">
        <f t="shared" si="149"/>
        <v>2.5000000000119371E-4</v>
      </c>
      <c r="AA761" s="70">
        <f t="shared" si="150"/>
        <v>2.49999999997641E-4</v>
      </c>
    </row>
    <row r="762" spans="1:27">
      <c r="A762" s="15" t="str">
        <f t="shared" si="142"/>
        <v>Binge_2011-2015_65+_Females_Cwm Taf UHB</v>
      </c>
      <c r="B762" s="15" t="str">
        <f t="shared" si="153"/>
        <v>Cwm Taf_65+_Females</v>
      </c>
      <c r="C762" s="15" t="s">
        <v>144</v>
      </c>
      <c r="D762" s="15" t="s">
        <v>43</v>
      </c>
      <c r="E762" s="15" t="s">
        <v>120</v>
      </c>
      <c r="F762" s="15" t="s">
        <v>76</v>
      </c>
      <c r="G762" s="63">
        <f>IFERROR(VLOOKUP($B762,'Data Binge'!$A$6:$I$61,G$1,FALSE),IFERROR(VLOOKUP($B762,'Data Binge'!$O$6:$W$33,G$1,FALSE),IFERROR(VLOOKUP($B762,'Data Binge'!$AB$6:$AJ$181,G$1,FALSE),IFERROR(VLOOKUP($B762,'Data Binge'!$AP$6:$AX$93,G$1,FALSE),IFERROR(VLOOKUP($B762,'Data Binge'!$BC$6:$BK$13,G$1,FALSE),VLOOKUP($B762,'Data Binge'!$BP$6:$BX$9,G$1,FALSE))))))*100</f>
        <v>4.8722300000000001</v>
      </c>
      <c r="H762" s="63">
        <f>IFERROR(VLOOKUP($B762,'Data Binge'!$A$6:$I$61,H$1,FALSE),IFERROR(VLOOKUP($B762,'Data Binge'!$O$6:$W$33,H$1,FALSE),IFERROR(VLOOKUP($B762,'Data Binge'!$AB$6:$AJ$181,H$1,FALSE),IFERROR(VLOOKUP($B762,'Data Binge'!$AP$6:$AX$93,H$1,FALSE),IFERROR(VLOOKUP($B762,'Data Binge'!$BC$6:$BK$13,H$1,FALSE),VLOOKUP($B762,'Data Binge'!$BP$6:$BX$9,H$1,FALSE))))))*100</f>
        <v>0.77031000000000005</v>
      </c>
      <c r="I762" s="63">
        <f>IFERROR(VLOOKUP($B762,'Data Binge'!$A$6:$I$61,I$1,FALSE),IFERROR(VLOOKUP($B762,'Data Binge'!$O$6:$W$33,I$1,FALSE),IFERROR(VLOOKUP($B762,'Data Binge'!$AB$6:$AJ$181,I$1,FALSE),IFERROR(VLOOKUP($B762,'Data Binge'!$AP$6:$AX$93,I$1,FALSE),IFERROR(VLOOKUP($B762,'Data Binge'!$BC$6:$BK$13,I$1,FALSE),VLOOKUP($B762,'Data Binge'!$BP$6:$BX$9,I$1,FALSE))))))*100</f>
        <v>3.3624099999999997</v>
      </c>
      <c r="J762" s="63">
        <f>IFERROR(VLOOKUP($B762,'Data Binge'!$A$6:$I$61,J$1,FALSE),IFERROR(VLOOKUP($B762,'Data Binge'!$O$6:$W$33,J$1,FALSE),IFERROR(VLOOKUP($B762,'Data Binge'!$AB$6:$AJ$181,J$1,FALSE),IFERROR(VLOOKUP($B762,'Data Binge'!$AP$6:$AX$93,J$1,FALSE),IFERROR(VLOOKUP($B762,'Data Binge'!$BC$6:$BK$13,J$1,FALSE),VLOOKUP($B762,'Data Binge'!$BP$6:$BX$9,J$1,FALSE))))))*100</f>
        <v>6.3820500000000004</v>
      </c>
      <c r="K762" s="63">
        <f t="shared" si="143"/>
        <v>1.5098200000000004</v>
      </c>
      <c r="L762" s="63">
        <f t="shared" si="144"/>
        <v>1.5098200000000004</v>
      </c>
      <c r="M762" s="15" t="s">
        <v>140</v>
      </c>
      <c r="O762" s="63">
        <f>'Data Binge'!F108*100</f>
        <v>4.8722300000000001</v>
      </c>
      <c r="P762" s="63">
        <f>'Data Binge'!G108*100</f>
        <v>0.77024999999999999</v>
      </c>
      <c r="Q762" s="63">
        <f>'Data Binge'!H108*100</f>
        <v>3.3625400000000001</v>
      </c>
      <c r="R762" s="63">
        <f>'Data Binge'!I108*100</f>
        <v>6.3819299999999997</v>
      </c>
      <c r="S762" s="63">
        <f t="shared" si="151"/>
        <v>1.5096999999999996</v>
      </c>
      <c r="T762" s="63">
        <f t="shared" si="152"/>
        <v>1.50969</v>
      </c>
      <c r="V762" s="70">
        <f t="shared" si="145"/>
        <v>0</v>
      </c>
      <c r="W762" s="70">
        <f t="shared" si="146"/>
        <v>6.0000000000060005E-5</v>
      </c>
      <c r="X762" s="70">
        <f t="shared" si="147"/>
        <v>-1.3000000000040757E-4</v>
      </c>
      <c r="Y762" s="70">
        <f t="shared" si="148"/>
        <v>1.2000000000078614E-4</v>
      </c>
      <c r="Z762" s="70">
        <f t="shared" si="149"/>
        <v>1.2000000000078614E-4</v>
      </c>
      <c r="AA762" s="70">
        <f t="shared" si="150"/>
        <v>1.3000000000040757E-4</v>
      </c>
    </row>
    <row r="763" spans="1:27">
      <c r="A763" s="15" t="str">
        <f t="shared" si="142"/>
        <v>Binge_2011-2015_16-24_Males_Cardiff and Vale UHB</v>
      </c>
      <c r="B763" s="15" t="str">
        <f t="shared" si="153"/>
        <v>Cardiff and Vale_16-24_Males</v>
      </c>
      <c r="C763" s="15" t="s">
        <v>145</v>
      </c>
      <c r="D763" s="15" t="s">
        <v>48</v>
      </c>
      <c r="E763" s="15" t="s">
        <v>21</v>
      </c>
      <c r="F763" s="15" t="s">
        <v>76</v>
      </c>
      <c r="G763" s="63">
        <f>IFERROR(VLOOKUP($B763,'Data Binge'!$A$6:$I$61,G$1,FALSE),IFERROR(VLOOKUP($B763,'Data Binge'!$O$6:$W$33,G$1,FALSE),IFERROR(VLOOKUP($B763,'Data Binge'!$AB$6:$AJ$181,G$1,FALSE),IFERROR(VLOOKUP($B763,'Data Binge'!$AP$6:$AX$93,G$1,FALSE),IFERROR(VLOOKUP($B763,'Data Binge'!$BC$6:$BK$13,G$1,FALSE),VLOOKUP($B763,'Data Binge'!$BP$6:$BX$9,G$1,FALSE))))))*100</f>
        <v>28.936699999999998</v>
      </c>
      <c r="H763" s="63">
        <f>IFERROR(VLOOKUP($B763,'Data Binge'!$A$6:$I$61,H$1,FALSE),IFERROR(VLOOKUP($B763,'Data Binge'!$O$6:$W$33,H$1,FALSE),IFERROR(VLOOKUP($B763,'Data Binge'!$AB$6:$AJ$181,H$1,FALSE),IFERROR(VLOOKUP($B763,'Data Binge'!$AP$6:$AX$93,H$1,FALSE),IFERROR(VLOOKUP($B763,'Data Binge'!$BC$6:$BK$13,H$1,FALSE),VLOOKUP($B763,'Data Binge'!$BP$6:$BX$9,H$1,FALSE))))))*100</f>
        <v>2.70607</v>
      </c>
      <c r="I763" s="63">
        <f>IFERROR(VLOOKUP($B763,'Data Binge'!$A$6:$I$61,I$1,FALSE),IFERROR(VLOOKUP($B763,'Data Binge'!$O$6:$W$33,I$1,FALSE),IFERROR(VLOOKUP($B763,'Data Binge'!$AB$6:$AJ$181,I$1,FALSE),IFERROR(VLOOKUP($B763,'Data Binge'!$AP$6:$AX$93,I$1,FALSE),IFERROR(VLOOKUP($B763,'Data Binge'!$BC$6:$BK$13,I$1,FALSE),VLOOKUP($B763,'Data Binge'!$BP$6:$BX$9,I$1,FALSE))))))*100</f>
        <v>23.632749999999998</v>
      </c>
      <c r="J763" s="63">
        <f>IFERROR(VLOOKUP($B763,'Data Binge'!$A$6:$I$61,J$1,FALSE),IFERROR(VLOOKUP($B763,'Data Binge'!$O$6:$W$33,J$1,FALSE),IFERROR(VLOOKUP($B763,'Data Binge'!$AB$6:$AJ$181,J$1,FALSE),IFERROR(VLOOKUP($B763,'Data Binge'!$AP$6:$AX$93,J$1,FALSE),IFERROR(VLOOKUP($B763,'Data Binge'!$BC$6:$BK$13,J$1,FALSE),VLOOKUP($B763,'Data Binge'!$BP$6:$BX$9,J$1,FALSE))))))*100</f>
        <v>34.240650000000002</v>
      </c>
      <c r="K763" s="63">
        <f t="shared" si="143"/>
        <v>5.3039500000000039</v>
      </c>
      <c r="L763" s="63">
        <f t="shared" si="144"/>
        <v>5.3039500000000004</v>
      </c>
      <c r="M763" s="15" t="s">
        <v>140</v>
      </c>
      <c r="O763" s="63">
        <f>'Data Binge'!F109*100</f>
        <v>28.936699999999998</v>
      </c>
      <c r="P763" s="63">
        <f>'Data Binge'!G109*100</f>
        <v>2.7058800000000001</v>
      </c>
      <c r="Q763" s="63">
        <f>'Data Binge'!H109*100</f>
        <v>23.63317</v>
      </c>
      <c r="R763" s="63">
        <f>'Data Binge'!I109*100</f>
        <v>34.240229999999997</v>
      </c>
      <c r="S763" s="63">
        <f t="shared" si="151"/>
        <v>5.3035299999999985</v>
      </c>
      <c r="T763" s="63">
        <f t="shared" si="152"/>
        <v>5.3035299999999985</v>
      </c>
      <c r="V763" s="70">
        <f t="shared" si="145"/>
        <v>0</v>
      </c>
      <c r="W763" s="70">
        <f t="shared" si="146"/>
        <v>1.8999999999991246E-4</v>
      </c>
      <c r="X763" s="70">
        <f t="shared" si="147"/>
        <v>-4.2000000000186333E-4</v>
      </c>
      <c r="Y763" s="70">
        <f t="shared" si="148"/>
        <v>4.2000000000541604E-4</v>
      </c>
      <c r="Z763" s="70">
        <f t="shared" si="149"/>
        <v>4.2000000000541604E-4</v>
      </c>
      <c r="AA763" s="70">
        <f t="shared" si="150"/>
        <v>4.2000000000186333E-4</v>
      </c>
    </row>
    <row r="764" spans="1:27">
      <c r="A764" s="15" t="str">
        <f t="shared" si="142"/>
        <v>Binge_2011-2015_25-44_Males_Cardiff and Vale UHB</v>
      </c>
      <c r="B764" s="15" t="str">
        <f t="shared" si="153"/>
        <v>Cardiff and Vale_25-44_Males</v>
      </c>
      <c r="C764" s="15" t="s">
        <v>145</v>
      </c>
      <c r="D764" s="15" t="s">
        <v>49</v>
      </c>
      <c r="E764" s="15" t="s">
        <v>21</v>
      </c>
      <c r="F764" s="15" t="s">
        <v>76</v>
      </c>
      <c r="G764" s="63">
        <f>IFERROR(VLOOKUP($B764,'Data Binge'!$A$6:$I$61,G$1,FALSE),IFERROR(VLOOKUP($B764,'Data Binge'!$O$6:$W$33,G$1,FALSE),IFERROR(VLOOKUP($B764,'Data Binge'!$AB$6:$AJ$181,G$1,FALSE),IFERROR(VLOOKUP($B764,'Data Binge'!$AP$6:$AX$93,G$1,FALSE),IFERROR(VLOOKUP($B764,'Data Binge'!$BC$6:$BK$13,G$1,FALSE),VLOOKUP($B764,'Data Binge'!$BP$6:$BX$9,G$1,FALSE))))))*100</f>
        <v>35.617979999999996</v>
      </c>
      <c r="H764" s="63">
        <f>IFERROR(VLOOKUP($B764,'Data Binge'!$A$6:$I$61,H$1,FALSE),IFERROR(VLOOKUP($B764,'Data Binge'!$O$6:$W$33,H$1,FALSE),IFERROR(VLOOKUP($B764,'Data Binge'!$AB$6:$AJ$181,H$1,FALSE),IFERROR(VLOOKUP($B764,'Data Binge'!$AP$6:$AX$93,H$1,FALSE),IFERROR(VLOOKUP($B764,'Data Binge'!$BC$6:$BK$13,H$1,FALSE),VLOOKUP($B764,'Data Binge'!$BP$6:$BX$9,H$1,FALSE))))))*100</f>
        <v>1.57944</v>
      </c>
      <c r="I764" s="63">
        <f>IFERROR(VLOOKUP($B764,'Data Binge'!$A$6:$I$61,I$1,FALSE),IFERROR(VLOOKUP($B764,'Data Binge'!$O$6:$W$33,I$1,FALSE),IFERROR(VLOOKUP($B764,'Data Binge'!$AB$6:$AJ$181,I$1,FALSE),IFERROR(VLOOKUP($B764,'Data Binge'!$AP$6:$AX$93,I$1,FALSE),IFERROR(VLOOKUP($B764,'Data Binge'!$BC$6:$BK$13,I$1,FALSE),VLOOKUP($B764,'Data Binge'!$BP$6:$BX$9,I$1,FALSE))))))*100</f>
        <v>32.52225</v>
      </c>
      <c r="J764" s="63">
        <f>IFERROR(VLOOKUP($B764,'Data Binge'!$A$6:$I$61,J$1,FALSE),IFERROR(VLOOKUP($B764,'Data Binge'!$O$6:$W$33,J$1,FALSE),IFERROR(VLOOKUP($B764,'Data Binge'!$AB$6:$AJ$181,J$1,FALSE),IFERROR(VLOOKUP($B764,'Data Binge'!$AP$6:$AX$93,J$1,FALSE),IFERROR(VLOOKUP($B764,'Data Binge'!$BC$6:$BK$13,J$1,FALSE),VLOOKUP($B764,'Data Binge'!$BP$6:$BX$9,J$1,FALSE))))))*100</f>
        <v>38.713709999999999</v>
      </c>
      <c r="K764" s="63">
        <f t="shared" si="143"/>
        <v>3.0957300000000032</v>
      </c>
      <c r="L764" s="63">
        <f t="shared" si="144"/>
        <v>3.0957299999999961</v>
      </c>
      <c r="M764" s="15" t="s">
        <v>140</v>
      </c>
      <c r="O764" s="63">
        <f>'Data Binge'!F110*100</f>
        <v>35.617979999999996</v>
      </c>
      <c r="P764" s="63">
        <f>'Data Binge'!G110*100</f>
        <v>1.5793299999999999</v>
      </c>
      <c r="Q764" s="63">
        <f>'Data Binge'!H110*100</f>
        <v>32.522509999999997</v>
      </c>
      <c r="R764" s="63">
        <f>'Data Binge'!I110*100</f>
        <v>38.713459999999998</v>
      </c>
      <c r="S764" s="63">
        <f t="shared" si="151"/>
        <v>3.095480000000002</v>
      </c>
      <c r="T764" s="63">
        <f t="shared" si="152"/>
        <v>3.0954699999999988</v>
      </c>
      <c r="V764" s="70">
        <f t="shared" si="145"/>
        <v>0</v>
      </c>
      <c r="W764" s="70">
        <f t="shared" si="146"/>
        <v>1.100000000000545E-4</v>
      </c>
      <c r="X764" s="70">
        <f t="shared" si="147"/>
        <v>-2.5999999999726242E-4</v>
      </c>
      <c r="Y764" s="70">
        <f t="shared" si="148"/>
        <v>2.5000000000119371E-4</v>
      </c>
      <c r="Z764" s="70">
        <f t="shared" si="149"/>
        <v>2.5000000000119371E-4</v>
      </c>
      <c r="AA764" s="70">
        <f t="shared" si="150"/>
        <v>2.5999999999726242E-4</v>
      </c>
    </row>
    <row r="765" spans="1:27">
      <c r="A765" s="15" t="str">
        <f t="shared" si="142"/>
        <v>Binge_2011-2015_45-64_Males_Cardiff and Vale UHB</v>
      </c>
      <c r="B765" s="15" t="str">
        <f t="shared" si="153"/>
        <v>Cardiff and Vale_45-64_Males</v>
      </c>
      <c r="C765" s="15" t="s">
        <v>145</v>
      </c>
      <c r="D765" s="15" t="s">
        <v>50</v>
      </c>
      <c r="E765" s="15" t="s">
        <v>21</v>
      </c>
      <c r="F765" s="15" t="s">
        <v>76</v>
      </c>
      <c r="G765" s="63">
        <f>IFERROR(VLOOKUP($B765,'Data Binge'!$A$6:$I$61,G$1,FALSE),IFERROR(VLOOKUP($B765,'Data Binge'!$O$6:$W$33,G$1,FALSE),IFERROR(VLOOKUP($B765,'Data Binge'!$AB$6:$AJ$181,G$1,FALSE),IFERROR(VLOOKUP($B765,'Data Binge'!$AP$6:$AX$93,G$1,FALSE),IFERROR(VLOOKUP($B765,'Data Binge'!$BC$6:$BK$13,G$1,FALSE),VLOOKUP($B765,'Data Binge'!$BP$6:$BX$9,G$1,FALSE))))))*100</f>
        <v>36.019390000000001</v>
      </c>
      <c r="H765" s="63">
        <f>IFERROR(VLOOKUP($B765,'Data Binge'!$A$6:$I$61,H$1,FALSE),IFERROR(VLOOKUP($B765,'Data Binge'!$O$6:$W$33,H$1,FALSE),IFERROR(VLOOKUP($B765,'Data Binge'!$AB$6:$AJ$181,H$1,FALSE),IFERROR(VLOOKUP($B765,'Data Binge'!$AP$6:$AX$93,H$1,FALSE),IFERROR(VLOOKUP($B765,'Data Binge'!$BC$6:$BK$13,H$1,FALSE),VLOOKUP($B765,'Data Binge'!$BP$6:$BX$9,H$1,FALSE))))))*100</f>
        <v>1.4411700000000001</v>
      </c>
      <c r="I765" s="63">
        <f>IFERROR(VLOOKUP($B765,'Data Binge'!$A$6:$I$61,I$1,FALSE),IFERROR(VLOOKUP($B765,'Data Binge'!$O$6:$W$33,I$1,FALSE),IFERROR(VLOOKUP($B765,'Data Binge'!$AB$6:$AJ$181,I$1,FALSE),IFERROR(VLOOKUP($B765,'Data Binge'!$AP$6:$AX$93,I$1,FALSE),IFERROR(VLOOKUP($B765,'Data Binge'!$BC$6:$BK$13,I$1,FALSE),VLOOKUP($B765,'Data Binge'!$BP$6:$BX$9,I$1,FALSE))))))*100</f>
        <v>33.194659999999999</v>
      </c>
      <c r="J765" s="63">
        <f>IFERROR(VLOOKUP($B765,'Data Binge'!$A$6:$I$61,J$1,FALSE),IFERROR(VLOOKUP($B765,'Data Binge'!$O$6:$W$33,J$1,FALSE),IFERROR(VLOOKUP($B765,'Data Binge'!$AB$6:$AJ$181,J$1,FALSE),IFERROR(VLOOKUP($B765,'Data Binge'!$AP$6:$AX$93,J$1,FALSE),IFERROR(VLOOKUP($B765,'Data Binge'!$BC$6:$BK$13,J$1,FALSE),VLOOKUP($B765,'Data Binge'!$BP$6:$BX$9,J$1,FALSE))))))*100</f>
        <v>38.844119999999997</v>
      </c>
      <c r="K765" s="63">
        <f t="shared" si="143"/>
        <v>2.8247299999999953</v>
      </c>
      <c r="L765" s="63">
        <f t="shared" si="144"/>
        <v>2.8247300000000024</v>
      </c>
      <c r="M765" s="15" t="s">
        <v>140</v>
      </c>
      <c r="O765" s="63">
        <f>'Data Binge'!F111*100</f>
        <v>36.019390000000001</v>
      </c>
      <c r="P765" s="63">
        <f>'Data Binge'!G111*100</f>
        <v>1.44113</v>
      </c>
      <c r="Q765" s="63">
        <f>'Data Binge'!H111*100</f>
        <v>33.194769999999998</v>
      </c>
      <c r="R765" s="63">
        <f>'Data Binge'!I111*100</f>
        <v>38.844000000000001</v>
      </c>
      <c r="S765" s="63">
        <f t="shared" si="151"/>
        <v>2.8246099999999998</v>
      </c>
      <c r="T765" s="63">
        <f t="shared" si="152"/>
        <v>2.824620000000003</v>
      </c>
      <c r="V765" s="70">
        <f t="shared" si="145"/>
        <v>0</v>
      </c>
      <c r="W765" s="70">
        <f t="shared" si="146"/>
        <v>4.0000000000040004E-5</v>
      </c>
      <c r="X765" s="70">
        <f t="shared" si="147"/>
        <v>-1.0999999999938836E-4</v>
      </c>
      <c r="Y765" s="70">
        <f t="shared" si="148"/>
        <v>1.1999999999545707E-4</v>
      </c>
      <c r="Z765" s="70">
        <f t="shared" si="149"/>
        <v>1.1999999999545707E-4</v>
      </c>
      <c r="AA765" s="70">
        <f t="shared" si="150"/>
        <v>1.0999999999938836E-4</v>
      </c>
    </row>
    <row r="766" spans="1:27">
      <c r="A766" s="15" t="str">
        <f t="shared" si="142"/>
        <v>Binge_2011-2015_65+_Males_Cardiff and Vale UHB</v>
      </c>
      <c r="B766" s="15" t="str">
        <f t="shared" si="153"/>
        <v>Cardiff and Vale_65+_Males</v>
      </c>
      <c r="C766" s="15" t="s">
        <v>145</v>
      </c>
      <c r="D766" s="15" t="s">
        <v>43</v>
      </c>
      <c r="E766" s="15" t="s">
        <v>21</v>
      </c>
      <c r="F766" s="15" t="s">
        <v>76</v>
      </c>
      <c r="G766" s="63">
        <f>IFERROR(VLOOKUP($B766,'Data Binge'!$A$6:$I$61,G$1,FALSE),IFERROR(VLOOKUP($B766,'Data Binge'!$O$6:$W$33,G$1,FALSE),IFERROR(VLOOKUP($B766,'Data Binge'!$AB$6:$AJ$181,G$1,FALSE),IFERROR(VLOOKUP($B766,'Data Binge'!$AP$6:$AX$93,G$1,FALSE),IFERROR(VLOOKUP($B766,'Data Binge'!$BC$6:$BK$13,G$1,FALSE),VLOOKUP($B766,'Data Binge'!$BP$6:$BX$9,G$1,FALSE))))))*100</f>
        <v>16.77149</v>
      </c>
      <c r="H766" s="63">
        <f>IFERROR(VLOOKUP($B766,'Data Binge'!$A$6:$I$61,H$1,FALSE),IFERROR(VLOOKUP($B766,'Data Binge'!$O$6:$W$33,H$1,FALSE),IFERROR(VLOOKUP($B766,'Data Binge'!$AB$6:$AJ$181,H$1,FALSE),IFERROR(VLOOKUP($B766,'Data Binge'!$AP$6:$AX$93,H$1,FALSE),IFERROR(VLOOKUP($B766,'Data Binge'!$BC$6:$BK$13,H$1,FALSE),VLOOKUP($B766,'Data Binge'!$BP$6:$BX$9,H$1,FALSE))))))*100</f>
        <v>1.27694</v>
      </c>
      <c r="I766" s="63">
        <f>IFERROR(VLOOKUP($B766,'Data Binge'!$A$6:$I$61,I$1,FALSE),IFERROR(VLOOKUP($B766,'Data Binge'!$O$6:$W$33,I$1,FALSE),IFERROR(VLOOKUP($B766,'Data Binge'!$AB$6:$AJ$181,I$1,FALSE),IFERROR(VLOOKUP($B766,'Data Binge'!$AP$6:$AX$93,I$1,FALSE),IFERROR(VLOOKUP($B766,'Data Binge'!$BC$6:$BK$13,I$1,FALSE),VLOOKUP($B766,'Data Binge'!$BP$6:$BX$9,I$1,FALSE))))))*100</f>
        <v>14.268660000000001</v>
      </c>
      <c r="J766" s="63">
        <f>IFERROR(VLOOKUP($B766,'Data Binge'!$A$6:$I$61,J$1,FALSE),IFERROR(VLOOKUP($B766,'Data Binge'!$O$6:$W$33,J$1,FALSE),IFERROR(VLOOKUP($B766,'Data Binge'!$AB$6:$AJ$181,J$1,FALSE),IFERROR(VLOOKUP($B766,'Data Binge'!$AP$6:$AX$93,J$1,FALSE),IFERROR(VLOOKUP($B766,'Data Binge'!$BC$6:$BK$13,J$1,FALSE),VLOOKUP($B766,'Data Binge'!$BP$6:$BX$9,J$1,FALSE))))))*100</f>
        <v>19.27431</v>
      </c>
      <c r="K766" s="63">
        <f t="shared" si="143"/>
        <v>2.5028199999999998</v>
      </c>
      <c r="L766" s="63">
        <f t="shared" si="144"/>
        <v>2.5028299999999994</v>
      </c>
      <c r="M766" s="15" t="s">
        <v>140</v>
      </c>
      <c r="O766" s="63">
        <f>'Data Binge'!F112*100</f>
        <v>16.77149</v>
      </c>
      <c r="P766" s="63">
        <f>'Data Binge'!G112*100</f>
        <v>1.27684</v>
      </c>
      <c r="Q766" s="63">
        <f>'Data Binge'!H112*100</f>
        <v>14.268890000000001</v>
      </c>
      <c r="R766" s="63">
        <f>'Data Binge'!I112*100</f>
        <v>19.274090000000001</v>
      </c>
      <c r="S766" s="63">
        <f t="shared" si="151"/>
        <v>2.502600000000001</v>
      </c>
      <c r="T766" s="63">
        <f t="shared" si="152"/>
        <v>2.5025999999999993</v>
      </c>
      <c r="V766" s="70">
        <f t="shared" si="145"/>
        <v>0</v>
      </c>
      <c r="W766" s="70">
        <f t="shared" si="146"/>
        <v>9.9999999999988987E-5</v>
      </c>
      <c r="X766" s="70">
        <f t="shared" si="147"/>
        <v>-2.3000000000017451E-4</v>
      </c>
      <c r="Y766" s="70">
        <f t="shared" si="148"/>
        <v>2.1999999999877673E-4</v>
      </c>
      <c r="Z766" s="70">
        <f t="shared" si="149"/>
        <v>2.1999999999877673E-4</v>
      </c>
      <c r="AA766" s="70">
        <f t="shared" si="150"/>
        <v>2.3000000000017451E-4</v>
      </c>
    </row>
    <row r="767" spans="1:27">
      <c r="A767" s="15" t="str">
        <f t="shared" si="142"/>
        <v>Binge_2011-2015_16-24_Females_Cardiff and Vale UHB</v>
      </c>
      <c r="B767" s="15" t="str">
        <f t="shared" si="153"/>
        <v>Cardiff and Vale_16-24_Females</v>
      </c>
      <c r="C767" s="15" t="s">
        <v>145</v>
      </c>
      <c r="D767" s="15" t="s">
        <v>48</v>
      </c>
      <c r="E767" s="15" t="s">
        <v>120</v>
      </c>
      <c r="F767" s="15" t="s">
        <v>76</v>
      </c>
      <c r="G767" s="63">
        <f>IFERROR(VLOOKUP($B767,'Data Binge'!$A$6:$I$61,G$1,FALSE),IFERROR(VLOOKUP($B767,'Data Binge'!$O$6:$W$33,G$1,FALSE),IFERROR(VLOOKUP($B767,'Data Binge'!$AB$6:$AJ$181,G$1,FALSE),IFERROR(VLOOKUP($B767,'Data Binge'!$AP$6:$AX$93,G$1,FALSE),IFERROR(VLOOKUP($B767,'Data Binge'!$BC$6:$BK$13,G$1,FALSE),VLOOKUP($B767,'Data Binge'!$BP$6:$BX$9,G$1,FALSE))))))*100</f>
        <v>26.91263</v>
      </c>
      <c r="H767" s="63">
        <f>IFERROR(VLOOKUP($B767,'Data Binge'!$A$6:$I$61,H$1,FALSE),IFERROR(VLOOKUP($B767,'Data Binge'!$O$6:$W$33,H$1,FALSE),IFERROR(VLOOKUP($B767,'Data Binge'!$AB$6:$AJ$181,H$1,FALSE),IFERROR(VLOOKUP($B767,'Data Binge'!$AP$6:$AX$93,H$1,FALSE),IFERROR(VLOOKUP($B767,'Data Binge'!$BC$6:$BK$13,H$1,FALSE),VLOOKUP($B767,'Data Binge'!$BP$6:$BX$9,H$1,FALSE))))))*100</f>
        <v>2.2986499999999999</v>
      </c>
      <c r="I767" s="63">
        <f>IFERROR(VLOOKUP($B767,'Data Binge'!$A$6:$I$61,I$1,FALSE),IFERROR(VLOOKUP($B767,'Data Binge'!$O$6:$W$33,I$1,FALSE),IFERROR(VLOOKUP($B767,'Data Binge'!$AB$6:$AJ$181,I$1,FALSE),IFERROR(VLOOKUP($B767,'Data Binge'!$AP$6:$AX$93,I$1,FALSE),IFERROR(VLOOKUP($B767,'Data Binge'!$BC$6:$BK$13,I$1,FALSE),VLOOKUP($B767,'Data Binge'!$BP$6:$BX$9,I$1,FALSE))))))*100</f>
        <v>22.407229999999998</v>
      </c>
      <c r="J767" s="63">
        <f>IFERROR(VLOOKUP($B767,'Data Binge'!$A$6:$I$61,J$1,FALSE),IFERROR(VLOOKUP($B767,'Data Binge'!$O$6:$W$33,J$1,FALSE),IFERROR(VLOOKUP($B767,'Data Binge'!$AB$6:$AJ$181,J$1,FALSE),IFERROR(VLOOKUP($B767,'Data Binge'!$AP$6:$AX$93,J$1,FALSE),IFERROR(VLOOKUP($B767,'Data Binge'!$BC$6:$BK$13,J$1,FALSE),VLOOKUP($B767,'Data Binge'!$BP$6:$BX$9,J$1,FALSE))))))*100</f>
        <v>31.418030000000002</v>
      </c>
      <c r="K767" s="63">
        <f t="shared" si="143"/>
        <v>4.5054000000000016</v>
      </c>
      <c r="L767" s="63">
        <f t="shared" si="144"/>
        <v>4.5054000000000016</v>
      </c>
      <c r="M767" s="15" t="s">
        <v>140</v>
      </c>
      <c r="O767" s="63">
        <f>'Data Binge'!F113*100</f>
        <v>26.91263</v>
      </c>
      <c r="P767" s="63">
        <f>'Data Binge'!G113*100</f>
        <v>2.2985800000000003</v>
      </c>
      <c r="Q767" s="63">
        <f>'Data Binge'!H113*100</f>
        <v>22.407420000000002</v>
      </c>
      <c r="R767" s="63">
        <f>'Data Binge'!I113*100</f>
        <v>31.417850000000001</v>
      </c>
      <c r="S767" s="63">
        <f t="shared" si="151"/>
        <v>4.5052200000000013</v>
      </c>
      <c r="T767" s="63">
        <f t="shared" si="152"/>
        <v>4.5052099999999982</v>
      </c>
      <c r="V767" s="70">
        <f t="shared" si="145"/>
        <v>0</v>
      </c>
      <c r="W767" s="70">
        <f t="shared" si="146"/>
        <v>6.9999999999570406E-5</v>
      </c>
      <c r="X767" s="70">
        <f t="shared" si="147"/>
        <v>-1.9000000000346517E-4</v>
      </c>
      <c r="Y767" s="70">
        <f t="shared" si="148"/>
        <v>1.8000000000029104E-4</v>
      </c>
      <c r="Z767" s="70">
        <f t="shared" si="149"/>
        <v>1.8000000000029104E-4</v>
      </c>
      <c r="AA767" s="70">
        <f t="shared" si="150"/>
        <v>1.9000000000346517E-4</v>
      </c>
    </row>
    <row r="768" spans="1:27">
      <c r="A768" s="15" t="str">
        <f t="shared" si="142"/>
        <v>Binge_2011-2015_25-44_Females_Cardiff and Vale UHB</v>
      </c>
      <c r="B768" s="15" t="str">
        <f t="shared" si="153"/>
        <v>Cardiff and Vale_25-44_Females</v>
      </c>
      <c r="C768" s="15" t="s">
        <v>145</v>
      </c>
      <c r="D768" s="15" t="s">
        <v>49</v>
      </c>
      <c r="E768" s="15" t="s">
        <v>120</v>
      </c>
      <c r="F768" s="15" t="s">
        <v>76</v>
      </c>
      <c r="G768" s="63">
        <f>IFERROR(VLOOKUP($B768,'Data Binge'!$A$6:$I$61,G$1,FALSE),IFERROR(VLOOKUP($B768,'Data Binge'!$O$6:$W$33,G$1,FALSE),IFERROR(VLOOKUP($B768,'Data Binge'!$AB$6:$AJ$181,G$1,FALSE),IFERROR(VLOOKUP($B768,'Data Binge'!$AP$6:$AX$93,G$1,FALSE),IFERROR(VLOOKUP($B768,'Data Binge'!$BC$6:$BK$13,G$1,FALSE),VLOOKUP($B768,'Data Binge'!$BP$6:$BX$9,G$1,FALSE))))))*100</f>
        <v>26.900320000000001</v>
      </c>
      <c r="H768" s="63">
        <f>IFERROR(VLOOKUP($B768,'Data Binge'!$A$6:$I$61,H$1,FALSE),IFERROR(VLOOKUP($B768,'Data Binge'!$O$6:$W$33,H$1,FALSE),IFERROR(VLOOKUP($B768,'Data Binge'!$AB$6:$AJ$181,H$1,FALSE),IFERROR(VLOOKUP($B768,'Data Binge'!$AP$6:$AX$93,H$1,FALSE),IFERROR(VLOOKUP($B768,'Data Binge'!$BC$6:$BK$13,H$1,FALSE),VLOOKUP($B768,'Data Binge'!$BP$6:$BX$9,H$1,FALSE))))))*100</f>
        <v>1.26335</v>
      </c>
      <c r="I768" s="63">
        <f>IFERROR(VLOOKUP($B768,'Data Binge'!$A$6:$I$61,I$1,FALSE),IFERROR(VLOOKUP($B768,'Data Binge'!$O$6:$W$33,I$1,FALSE),IFERROR(VLOOKUP($B768,'Data Binge'!$AB$6:$AJ$181,I$1,FALSE),IFERROR(VLOOKUP($B768,'Data Binge'!$AP$6:$AX$93,I$1,FALSE),IFERROR(VLOOKUP($B768,'Data Binge'!$BC$6:$BK$13,I$1,FALSE),VLOOKUP($B768,'Data Binge'!$BP$6:$BX$9,I$1,FALSE))))))*100</f>
        <v>24.424129999999998</v>
      </c>
      <c r="J768" s="63">
        <f>IFERROR(VLOOKUP($B768,'Data Binge'!$A$6:$I$61,J$1,FALSE),IFERROR(VLOOKUP($B768,'Data Binge'!$O$6:$W$33,J$1,FALSE),IFERROR(VLOOKUP($B768,'Data Binge'!$AB$6:$AJ$181,J$1,FALSE),IFERROR(VLOOKUP($B768,'Data Binge'!$AP$6:$AX$93,J$1,FALSE),IFERROR(VLOOKUP($B768,'Data Binge'!$BC$6:$BK$13,J$1,FALSE),VLOOKUP($B768,'Data Binge'!$BP$6:$BX$9,J$1,FALSE))))))*100</f>
        <v>29.3765</v>
      </c>
      <c r="K768" s="63">
        <f t="shared" si="143"/>
        <v>2.4761799999999994</v>
      </c>
      <c r="L768" s="63">
        <f t="shared" si="144"/>
        <v>2.4761900000000026</v>
      </c>
      <c r="M768" s="15" t="s">
        <v>140</v>
      </c>
      <c r="O768" s="63">
        <f>'Data Binge'!F114*100</f>
        <v>26.900320000000001</v>
      </c>
      <c r="P768" s="63">
        <f>'Data Binge'!G114*100</f>
        <v>1.2632700000000001</v>
      </c>
      <c r="Q768" s="63">
        <f>'Data Binge'!H114*100</f>
        <v>24.424299999999999</v>
      </c>
      <c r="R768" s="63">
        <f>'Data Binge'!I114*100</f>
        <v>29.376329999999999</v>
      </c>
      <c r="S768" s="63">
        <f t="shared" si="151"/>
        <v>2.4760099999999987</v>
      </c>
      <c r="T768" s="63">
        <f t="shared" si="152"/>
        <v>2.4760200000000019</v>
      </c>
      <c r="V768" s="70">
        <f t="shared" si="145"/>
        <v>0</v>
      </c>
      <c r="W768" s="70">
        <f t="shared" si="146"/>
        <v>7.9999999999857963E-5</v>
      </c>
      <c r="X768" s="70">
        <f t="shared" si="147"/>
        <v>-1.7000000000066962E-4</v>
      </c>
      <c r="Y768" s="70">
        <f t="shared" si="148"/>
        <v>1.7000000000066962E-4</v>
      </c>
      <c r="Z768" s="70">
        <f t="shared" si="149"/>
        <v>1.7000000000066962E-4</v>
      </c>
      <c r="AA768" s="70">
        <f t="shared" si="150"/>
        <v>1.7000000000066962E-4</v>
      </c>
    </row>
    <row r="769" spans="1:27">
      <c r="A769" s="15" t="str">
        <f t="shared" si="142"/>
        <v>Binge_2011-2015_45-64_Females_Cardiff and Vale UHB</v>
      </c>
      <c r="B769" s="15" t="str">
        <f t="shared" si="153"/>
        <v>Cardiff and Vale_45-64_Females</v>
      </c>
      <c r="C769" s="15" t="s">
        <v>145</v>
      </c>
      <c r="D769" s="15" t="s">
        <v>50</v>
      </c>
      <c r="E769" s="15" t="s">
        <v>120</v>
      </c>
      <c r="F769" s="15" t="s">
        <v>76</v>
      </c>
      <c r="G769" s="63">
        <f>IFERROR(VLOOKUP($B769,'Data Binge'!$A$6:$I$61,G$1,FALSE),IFERROR(VLOOKUP($B769,'Data Binge'!$O$6:$W$33,G$1,FALSE),IFERROR(VLOOKUP($B769,'Data Binge'!$AB$6:$AJ$181,G$1,FALSE),IFERROR(VLOOKUP($B769,'Data Binge'!$AP$6:$AX$93,G$1,FALSE),IFERROR(VLOOKUP($B769,'Data Binge'!$BC$6:$BK$13,G$1,FALSE),VLOOKUP($B769,'Data Binge'!$BP$6:$BX$9,G$1,FALSE))))))*100</f>
        <v>24.225469999999998</v>
      </c>
      <c r="H769" s="63">
        <f>IFERROR(VLOOKUP($B769,'Data Binge'!$A$6:$I$61,H$1,FALSE),IFERROR(VLOOKUP($B769,'Data Binge'!$O$6:$W$33,H$1,FALSE),IFERROR(VLOOKUP($B769,'Data Binge'!$AB$6:$AJ$181,H$1,FALSE),IFERROR(VLOOKUP($B769,'Data Binge'!$AP$6:$AX$93,H$1,FALSE),IFERROR(VLOOKUP($B769,'Data Binge'!$BC$6:$BK$13,H$1,FALSE),VLOOKUP($B769,'Data Binge'!$BP$6:$BX$9,H$1,FALSE))))))*100</f>
        <v>1.22153</v>
      </c>
      <c r="I769" s="63">
        <f>IFERROR(VLOOKUP($B769,'Data Binge'!$A$6:$I$61,I$1,FALSE),IFERROR(VLOOKUP($B769,'Data Binge'!$O$6:$W$33,I$1,FALSE),IFERROR(VLOOKUP($B769,'Data Binge'!$AB$6:$AJ$181,I$1,FALSE),IFERROR(VLOOKUP($B769,'Data Binge'!$AP$6:$AX$93,I$1,FALSE),IFERROR(VLOOKUP($B769,'Data Binge'!$BC$6:$BK$13,I$1,FALSE),VLOOKUP($B769,'Data Binge'!$BP$6:$BX$9,I$1,FALSE))))))*100</f>
        <v>21.831250000000001</v>
      </c>
      <c r="J769" s="63">
        <f>IFERROR(VLOOKUP($B769,'Data Binge'!$A$6:$I$61,J$1,FALSE),IFERROR(VLOOKUP($B769,'Data Binge'!$O$6:$W$33,J$1,FALSE),IFERROR(VLOOKUP($B769,'Data Binge'!$AB$6:$AJ$181,J$1,FALSE),IFERROR(VLOOKUP($B769,'Data Binge'!$AP$6:$AX$93,J$1,FALSE),IFERROR(VLOOKUP($B769,'Data Binge'!$BC$6:$BK$13,J$1,FALSE),VLOOKUP($B769,'Data Binge'!$BP$6:$BX$9,J$1,FALSE))))))*100</f>
        <v>26.619690000000002</v>
      </c>
      <c r="K769" s="63">
        <f t="shared" si="143"/>
        <v>2.3942200000000042</v>
      </c>
      <c r="L769" s="63">
        <f t="shared" si="144"/>
        <v>2.3942199999999971</v>
      </c>
      <c r="M769" s="15" t="s">
        <v>140</v>
      </c>
      <c r="O769" s="63">
        <f>'Data Binge'!F115*100</f>
        <v>24.225469999999998</v>
      </c>
      <c r="P769" s="63">
        <f>'Data Binge'!G115*100</f>
        <v>1.2214499999999999</v>
      </c>
      <c r="Q769" s="63">
        <f>'Data Binge'!H115*100</f>
        <v>21.831420000000001</v>
      </c>
      <c r="R769" s="63">
        <f>'Data Binge'!I115*100</f>
        <v>26.619520000000001</v>
      </c>
      <c r="S769" s="63">
        <f t="shared" si="151"/>
        <v>2.3940500000000036</v>
      </c>
      <c r="T769" s="63">
        <f t="shared" si="152"/>
        <v>2.3940499999999965</v>
      </c>
      <c r="V769" s="70">
        <f t="shared" si="145"/>
        <v>0</v>
      </c>
      <c r="W769" s="70">
        <f t="shared" si="146"/>
        <v>8.0000000000080007E-5</v>
      </c>
      <c r="X769" s="70">
        <f t="shared" si="147"/>
        <v>-1.7000000000066962E-4</v>
      </c>
      <c r="Y769" s="70">
        <f t="shared" si="148"/>
        <v>1.7000000000066962E-4</v>
      </c>
      <c r="Z769" s="70">
        <f t="shared" si="149"/>
        <v>1.7000000000066962E-4</v>
      </c>
      <c r="AA769" s="70">
        <f t="shared" si="150"/>
        <v>1.7000000000066962E-4</v>
      </c>
    </row>
    <row r="770" spans="1:27">
      <c r="A770" s="15" t="str">
        <f t="shared" si="142"/>
        <v>Binge_2011-2015_65+_Females_Cardiff and Vale UHB</v>
      </c>
      <c r="B770" s="15" t="str">
        <f t="shared" si="153"/>
        <v>Cardiff and Vale_65+_Females</v>
      </c>
      <c r="C770" s="15" t="s">
        <v>145</v>
      </c>
      <c r="D770" s="15" t="s">
        <v>43</v>
      </c>
      <c r="E770" s="15" t="s">
        <v>120</v>
      </c>
      <c r="F770" s="15" t="s">
        <v>76</v>
      </c>
      <c r="G770" s="63">
        <f>IFERROR(VLOOKUP($B770,'Data Binge'!$A$6:$I$61,G$1,FALSE),IFERROR(VLOOKUP($B770,'Data Binge'!$O$6:$W$33,G$1,FALSE),IFERROR(VLOOKUP($B770,'Data Binge'!$AB$6:$AJ$181,G$1,FALSE),IFERROR(VLOOKUP($B770,'Data Binge'!$AP$6:$AX$93,G$1,FALSE),IFERROR(VLOOKUP($B770,'Data Binge'!$BC$6:$BK$13,G$1,FALSE),VLOOKUP($B770,'Data Binge'!$BP$6:$BX$9,G$1,FALSE))))))*100</f>
        <v>6.1493399999999996</v>
      </c>
      <c r="H770" s="63">
        <f>IFERROR(VLOOKUP($B770,'Data Binge'!$A$6:$I$61,H$1,FALSE),IFERROR(VLOOKUP($B770,'Data Binge'!$O$6:$W$33,H$1,FALSE),IFERROR(VLOOKUP($B770,'Data Binge'!$AB$6:$AJ$181,H$1,FALSE),IFERROR(VLOOKUP($B770,'Data Binge'!$AP$6:$AX$93,H$1,FALSE),IFERROR(VLOOKUP($B770,'Data Binge'!$BC$6:$BK$13,H$1,FALSE),VLOOKUP($B770,'Data Binge'!$BP$6:$BX$9,H$1,FALSE))))))*100</f>
        <v>0.75129999999999997</v>
      </c>
      <c r="I770" s="63">
        <f>IFERROR(VLOOKUP($B770,'Data Binge'!$A$6:$I$61,I$1,FALSE),IFERROR(VLOOKUP($B770,'Data Binge'!$O$6:$W$33,I$1,FALSE),IFERROR(VLOOKUP($B770,'Data Binge'!$AB$6:$AJ$181,I$1,FALSE),IFERROR(VLOOKUP($B770,'Data Binge'!$AP$6:$AX$93,I$1,FALSE),IFERROR(VLOOKUP($B770,'Data Binge'!$BC$6:$BK$13,I$1,FALSE),VLOOKUP($B770,'Data Binge'!$BP$6:$BX$9,I$1,FALSE))))))*100</f>
        <v>4.6767700000000003</v>
      </c>
      <c r="J770" s="63">
        <f>IFERROR(VLOOKUP($B770,'Data Binge'!$A$6:$I$61,J$1,FALSE),IFERROR(VLOOKUP($B770,'Data Binge'!$O$6:$W$33,J$1,FALSE),IFERROR(VLOOKUP($B770,'Data Binge'!$AB$6:$AJ$181,J$1,FALSE),IFERROR(VLOOKUP($B770,'Data Binge'!$AP$6:$AX$93,J$1,FALSE),IFERROR(VLOOKUP($B770,'Data Binge'!$BC$6:$BK$13,J$1,FALSE),VLOOKUP($B770,'Data Binge'!$BP$6:$BX$9,J$1,FALSE))))))*100</f>
        <v>7.6218999999999992</v>
      </c>
      <c r="K770" s="63">
        <f t="shared" si="143"/>
        <v>1.4725599999999996</v>
      </c>
      <c r="L770" s="63">
        <f t="shared" si="144"/>
        <v>1.4725699999999993</v>
      </c>
      <c r="M770" s="15" t="s">
        <v>140</v>
      </c>
      <c r="O770" s="63">
        <f>'Data Binge'!F116*100</f>
        <v>6.1493399999999996</v>
      </c>
      <c r="P770" s="63">
        <f>'Data Binge'!G116*100</f>
        <v>0.75124999999999997</v>
      </c>
      <c r="Q770" s="63">
        <f>'Data Binge'!H116*100</f>
        <v>4.6768799999999997</v>
      </c>
      <c r="R770" s="63">
        <f>'Data Binge'!I116*100</f>
        <v>7.6217900000000007</v>
      </c>
      <c r="S770" s="63">
        <f t="shared" si="151"/>
        <v>1.4724500000000011</v>
      </c>
      <c r="T770" s="63">
        <f t="shared" si="152"/>
        <v>1.4724599999999999</v>
      </c>
      <c r="V770" s="70">
        <f t="shared" si="145"/>
        <v>0</v>
      </c>
      <c r="W770" s="70">
        <f t="shared" si="146"/>
        <v>4.9999999999994493E-5</v>
      </c>
      <c r="X770" s="70">
        <f t="shared" si="147"/>
        <v>-1.0999999999938836E-4</v>
      </c>
      <c r="Y770" s="70">
        <f t="shared" si="148"/>
        <v>1.0999999999850019E-4</v>
      </c>
      <c r="Z770" s="70">
        <f t="shared" si="149"/>
        <v>1.0999999999850019E-4</v>
      </c>
      <c r="AA770" s="70">
        <f t="shared" si="150"/>
        <v>1.0999999999938836E-4</v>
      </c>
    </row>
    <row r="771" spans="1:27">
      <c r="A771" s="15" t="str">
        <f t="shared" si="142"/>
        <v>Binge_2011-2015_16-24_Males_Aneurin Bevan UHB</v>
      </c>
      <c r="B771" s="15" t="str">
        <f t="shared" si="153"/>
        <v>Aneurin Bevan_16-24_Males</v>
      </c>
      <c r="C771" s="15" t="s">
        <v>146</v>
      </c>
      <c r="D771" s="15" t="s">
        <v>48</v>
      </c>
      <c r="E771" s="15" t="s">
        <v>21</v>
      </c>
      <c r="F771" s="15" t="s">
        <v>76</v>
      </c>
      <c r="G771" s="63">
        <f>IFERROR(VLOOKUP($B771,'Data Binge'!$A$6:$I$61,G$1,FALSE),IFERROR(VLOOKUP($B771,'Data Binge'!$O$6:$W$33,G$1,FALSE),IFERROR(VLOOKUP($B771,'Data Binge'!$AB$6:$AJ$181,G$1,FALSE),IFERROR(VLOOKUP($B771,'Data Binge'!$AP$6:$AX$93,G$1,FALSE),IFERROR(VLOOKUP($B771,'Data Binge'!$BC$6:$BK$13,G$1,FALSE),VLOOKUP($B771,'Data Binge'!$BP$6:$BX$9,G$1,FALSE))))))*100</f>
        <v>25.926579999999998</v>
      </c>
      <c r="H771" s="63">
        <f>IFERROR(VLOOKUP($B771,'Data Binge'!$A$6:$I$61,H$1,FALSE),IFERROR(VLOOKUP($B771,'Data Binge'!$O$6:$W$33,H$1,FALSE),IFERROR(VLOOKUP($B771,'Data Binge'!$AB$6:$AJ$181,H$1,FALSE),IFERROR(VLOOKUP($B771,'Data Binge'!$AP$6:$AX$93,H$1,FALSE),IFERROR(VLOOKUP($B771,'Data Binge'!$BC$6:$BK$13,H$1,FALSE),VLOOKUP($B771,'Data Binge'!$BP$6:$BX$9,H$1,FALSE))))))*100</f>
        <v>1.6389399999999998</v>
      </c>
      <c r="I771" s="63">
        <f>IFERROR(VLOOKUP($B771,'Data Binge'!$A$6:$I$61,I$1,FALSE),IFERROR(VLOOKUP($B771,'Data Binge'!$O$6:$W$33,I$1,FALSE),IFERROR(VLOOKUP($B771,'Data Binge'!$AB$6:$AJ$181,I$1,FALSE),IFERROR(VLOOKUP($B771,'Data Binge'!$AP$6:$AX$93,I$1,FALSE),IFERROR(VLOOKUP($B771,'Data Binge'!$BC$6:$BK$13,I$1,FALSE),VLOOKUP($B771,'Data Binge'!$BP$6:$BX$9,I$1,FALSE))))))*100</f>
        <v>22.714219999999997</v>
      </c>
      <c r="J771" s="63">
        <f>IFERROR(VLOOKUP($B771,'Data Binge'!$A$6:$I$61,J$1,FALSE),IFERROR(VLOOKUP($B771,'Data Binge'!$O$6:$W$33,J$1,FALSE),IFERROR(VLOOKUP($B771,'Data Binge'!$AB$6:$AJ$181,J$1,FALSE),IFERROR(VLOOKUP($B771,'Data Binge'!$AP$6:$AX$93,J$1,FALSE),IFERROR(VLOOKUP($B771,'Data Binge'!$BC$6:$BK$13,J$1,FALSE),VLOOKUP($B771,'Data Binge'!$BP$6:$BX$9,J$1,FALSE))))))*100</f>
        <v>29.138940000000002</v>
      </c>
      <c r="K771" s="63">
        <f t="shared" si="143"/>
        <v>3.2123600000000039</v>
      </c>
      <c r="L771" s="63">
        <f t="shared" si="144"/>
        <v>3.2123600000000003</v>
      </c>
      <c r="M771" s="15" t="s">
        <v>140</v>
      </c>
      <c r="O771" s="63">
        <f>'Data Binge'!F117*100</f>
        <v>25.926579999999998</v>
      </c>
      <c r="P771" s="63">
        <f>'Data Binge'!G117*100</f>
        <v>1.6389500000000001</v>
      </c>
      <c r="Q771" s="63">
        <f>'Data Binge'!H117*100</f>
        <v>22.71425</v>
      </c>
      <c r="R771" s="63">
        <f>'Data Binge'!I117*100</f>
        <v>29.138910000000003</v>
      </c>
      <c r="S771" s="63">
        <f t="shared" si="151"/>
        <v>3.212330000000005</v>
      </c>
      <c r="T771" s="63">
        <f t="shared" si="152"/>
        <v>3.2123299999999979</v>
      </c>
      <c r="V771" s="70">
        <f t="shared" si="145"/>
        <v>0</v>
      </c>
      <c r="W771" s="70">
        <f t="shared" si="146"/>
        <v>-1.0000000000287557E-5</v>
      </c>
      <c r="X771" s="70">
        <f t="shared" si="147"/>
        <v>-3.0000000002416982E-5</v>
      </c>
      <c r="Y771" s="70">
        <f t="shared" si="148"/>
        <v>2.9999999998864268E-5</v>
      </c>
      <c r="Z771" s="70">
        <f t="shared" si="149"/>
        <v>2.9999999998864268E-5</v>
      </c>
      <c r="AA771" s="70">
        <f t="shared" si="150"/>
        <v>3.0000000002416982E-5</v>
      </c>
    </row>
    <row r="772" spans="1:27">
      <c r="A772" s="15" t="str">
        <f t="shared" ref="A772:A835" si="154">TRIM(F772&amp;"_2011-2015"&amp;"_"&amp;D772&amp;"_"&amp;E772&amp;"_"&amp;C772&amp;" "&amp;M772)</f>
        <v>Binge_2011-2015_25-44_Males_Aneurin Bevan UHB</v>
      </c>
      <c r="B772" s="15" t="str">
        <f t="shared" si="153"/>
        <v>Aneurin Bevan_25-44_Males</v>
      </c>
      <c r="C772" s="15" t="s">
        <v>146</v>
      </c>
      <c r="D772" s="15" t="s">
        <v>49</v>
      </c>
      <c r="E772" s="15" t="s">
        <v>21</v>
      </c>
      <c r="F772" s="15" t="s">
        <v>76</v>
      </c>
      <c r="G772" s="63">
        <f>IFERROR(VLOOKUP($B772,'Data Binge'!$A$6:$I$61,G$1,FALSE),IFERROR(VLOOKUP($B772,'Data Binge'!$O$6:$W$33,G$1,FALSE),IFERROR(VLOOKUP($B772,'Data Binge'!$AB$6:$AJ$181,G$1,FALSE),IFERROR(VLOOKUP($B772,'Data Binge'!$AP$6:$AX$93,G$1,FALSE),IFERROR(VLOOKUP($B772,'Data Binge'!$BC$6:$BK$13,G$1,FALSE),VLOOKUP($B772,'Data Binge'!$BP$6:$BX$9,G$1,FALSE))))))*100</f>
        <v>40.456019999999995</v>
      </c>
      <c r="H772" s="63">
        <f>IFERROR(VLOOKUP($B772,'Data Binge'!$A$6:$I$61,H$1,FALSE),IFERROR(VLOOKUP($B772,'Data Binge'!$O$6:$W$33,H$1,FALSE),IFERROR(VLOOKUP($B772,'Data Binge'!$AB$6:$AJ$181,H$1,FALSE),IFERROR(VLOOKUP($B772,'Data Binge'!$AP$6:$AX$93,H$1,FALSE),IFERROR(VLOOKUP($B772,'Data Binge'!$BC$6:$BK$13,H$1,FALSE),VLOOKUP($B772,'Data Binge'!$BP$6:$BX$9,H$1,FALSE))))))*100</f>
        <v>1.1552899999999999</v>
      </c>
      <c r="I772" s="63">
        <f>IFERROR(VLOOKUP($B772,'Data Binge'!$A$6:$I$61,I$1,FALSE),IFERROR(VLOOKUP($B772,'Data Binge'!$O$6:$W$33,I$1,FALSE),IFERROR(VLOOKUP($B772,'Data Binge'!$AB$6:$AJ$181,I$1,FALSE),IFERROR(VLOOKUP($B772,'Data Binge'!$AP$6:$AX$93,I$1,FALSE),IFERROR(VLOOKUP($B772,'Data Binge'!$BC$6:$BK$13,I$1,FALSE),VLOOKUP($B772,'Data Binge'!$BP$6:$BX$9,I$1,FALSE))))))*100</f>
        <v>38.191609999999997</v>
      </c>
      <c r="J772" s="63">
        <f>IFERROR(VLOOKUP($B772,'Data Binge'!$A$6:$I$61,J$1,FALSE),IFERROR(VLOOKUP($B772,'Data Binge'!$O$6:$W$33,J$1,FALSE),IFERROR(VLOOKUP($B772,'Data Binge'!$AB$6:$AJ$181,J$1,FALSE),IFERROR(VLOOKUP($B772,'Data Binge'!$AP$6:$AX$93,J$1,FALSE),IFERROR(VLOOKUP($B772,'Data Binge'!$BC$6:$BK$13,J$1,FALSE),VLOOKUP($B772,'Data Binge'!$BP$6:$BX$9,J$1,FALSE))))))*100</f>
        <v>42.720419999999997</v>
      </c>
      <c r="K772" s="63">
        <f t="shared" ref="K772:K835" si="155">J772-G772</f>
        <v>2.264400000000002</v>
      </c>
      <c r="L772" s="63">
        <f t="shared" ref="L772:L835" si="156">G772-I772</f>
        <v>2.264409999999998</v>
      </c>
      <c r="M772" s="15" t="s">
        <v>140</v>
      </c>
      <c r="O772" s="63">
        <f>'Data Binge'!F118*100</f>
        <v>40.456019999999995</v>
      </c>
      <c r="P772" s="63">
        <f>'Data Binge'!G118*100</f>
        <v>1.15537</v>
      </c>
      <c r="Q772" s="63">
        <f>'Data Binge'!H118*100</f>
        <v>38.191490000000002</v>
      </c>
      <c r="R772" s="63">
        <f>'Data Binge'!I118*100</f>
        <v>42.720550000000003</v>
      </c>
      <c r="S772" s="63">
        <f t="shared" si="151"/>
        <v>2.2645300000000077</v>
      </c>
      <c r="T772" s="63">
        <f t="shared" si="152"/>
        <v>2.2645299999999935</v>
      </c>
      <c r="V772" s="70">
        <f t="shared" ref="V772:V835" si="157">G772-O772</f>
        <v>0</v>
      </c>
      <c r="W772" s="70">
        <f t="shared" ref="W772:W835" si="158">H772-P772</f>
        <v>-8.0000000000080007E-5</v>
      </c>
      <c r="X772" s="70">
        <f t="shared" ref="X772:X835" si="159">I772-Q772</f>
        <v>1.1999999999545707E-4</v>
      </c>
      <c r="Y772" s="70">
        <f t="shared" ref="Y772:Y835" si="160">J772-R772</f>
        <v>-1.3000000000573664E-4</v>
      </c>
      <c r="Z772" s="70">
        <f t="shared" ref="Z772:Z835" si="161">K772-S772</f>
        <v>-1.3000000000573664E-4</v>
      </c>
      <c r="AA772" s="70">
        <f t="shared" ref="AA772:AA835" si="162">L772-T772</f>
        <v>-1.1999999999545707E-4</v>
      </c>
    </row>
    <row r="773" spans="1:27">
      <c r="A773" s="15" t="str">
        <f t="shared" si="154"/>
        <v>Binge_2011-2015_45-64_Males_Aneurin Bevan UHB</v>
      </c>
      <c r="B773" s="15" t="str">
        <f t="shared" si="153"/>
        <v>Aneurin Bevan_45-64_Males</v>
      </c>
      <c r="C773" s="15" t="s">
        <v>146</v>
      </c>
      <c r="D773" s="15" t="s">
        <v>50</v>
      </c>
      <c r="E773" s="15" t="s">
        <v>21</v>
      </c>
      <c r="F773" s="15" t="s">
        <v>76</v>
      </c>
      <c r="G773" s="63">
        <f>IFERROR(VLOOKUP($B773,'Data Binge'!$A$6:$I$61,G$1,FALSE),IFERROR(VLOOKUP($B773,'Data Binge'!$O$6:$W$33,G$1,FALSE),IFERROR(VLOOKUP($B773,'Data Binge'!$AB$6:$AJ$181,G$1,FALSE),IFERROR(VLOOKUP($B773,'Data Binge'!$AP$6:$AX$93,G$1,FALSE),IFERROR(VLOOKUP($B773,'Data Binge'!$BC$6:$BK$13,G$1,FALSE),VLOOKUP($B773,'Data Binge'!$BP$6:$BX$9,G$1,FALSE))))))*100</f>
        <v>36.484740000000002</v>
      </c>
      <c r="H773" s="63">
        <f>IFERROR(VLOOKUP($B773,'Data Binge'!$A$6:$I$61,H$1,FALSE),IFERROR(VLOOKUP($B773,'Data Binge'!$O$6:$W$33,H$1,FALSE),IFERROR(VLOOKUP($B773,'Data Binge'!$AB$6:$AJ$181,H$1,FALSE),IFERROR(VLOOKUP($B773,'Data Binge'!$AP$6:$AX$93,H$1,FALSE),IFERROR(VLOOKUP($B773,'Data Binge'!$BC$6:$BK$13,H$1,FALSE),VLOOKUP($B773,'Data Binge'!$BP$6:$BX$9,H$1,FALSE))))))*100</f>
        <v>0.98794999999999988</v>
      </c>
      <c r="I773" s="63">
        <f>IFERROR(VLOOKUP($B773,'Data Binge'!$A$6:$I$61,I$1,FALSE),IFERROR(VLOOKUP($B773,'Data Binge'!$O$6:$W$33,I$1,FALSE),IFERROR(VLOOKUP($B773,'Data Binge'!$AB$6:$AJ$181,I$1,FALSE),IFERROR(VLOOKUP($B773,'Data Binge'!$AP$6:$AX$93,I$1,FALSE),IFERROR(VLOOKUP($B773,'Data Binge'!$BC$6:$BK$13,I$1,FALSE),VLOOKUP($B773,'Data Binge'!$BP$6:$BX$9,I$1,FALSE))))))*100</f>
        <v>34.54833</v>
      </c>
      <c r="J773" s="63">
        <f>IFERROR(VLOOKUP($B773,'Data Binge'!$A$6:$I$61,J$1,FALSE),IFERROR(VLOOKUP($B773,'Data Binge'!$O$6:$W$33,J$1,FALSE),IFERROR(VLOOKUP($B773,'Data Binge'!$AB$6:$AJ$181,J$1,FALSE),IFERROR(VLOOKUP($B773,'Data Binge'!$AP$6:$AX$93,J$1,FALSE),IFERROR(VLOOKUP($B773,'Data Binge'!$BC$6:$BK$13,J$1,FALSE),VLOOKUP($B773,'Data Binge'!$BP$6:$BX$9,J$1,FALSE))))))*100</f>
        <v>38.421149999999997</v>
      </c>
      <c r="K773" s="63">
        <f t="shared" si="155"/>
        <v>1.9364099999999951</v>
      </c>
      <c r="L773" s="63">
        <f t="shared" si="156"/>
        <v>1.9364100000000022</v>
      </c>
      <c r="M773" s="15" t="s">
        <v>140</v>
      </c>
      <c r="O773" s="63">
        <f>'Data Binge'!F119*100</f>
        <v>36.484740000000002</v>
      </c>
      <c r="P773" s="63">
        <f>'Data Binge'!G119*100</f>
        <v>0.98811000000000004</v>
      </c>
      <c r="Q773" s="63">
        <f>'Data Binge'!H119*100</f>
        <v>34.548050000000003</v>
      </c>
      <c r="R773" s="63">
        <f>'Data Binge'!I119*100</f>
        <v>38.421430000000001</v>
      </c>
      <c r="S773" s="63">
        <f t="shared" si="151"/>
        <v>1.9366899999999987</v>
      </c>
      <c r="T773" s="63">
        <f t="shared" si="152"/>
        <v>1.9366899999999987</v>
      </c>
      <c r="V773" s="70">
        <f t="shared" si="157"/>
        <v>0</v>
      </c>
      <c r="W773" s="70">
        <f t="shared" si="158"/>
        <v>-1.6000000000016001E-4</v>
      </c>
      <c r="X773" s="70">
        <f t="shared" si="159"/>
        <v>2.7999999999650527E-4</v>
      </c>
      <c r="Y773" s="70">
        <f t="shared" si="160"/>
        <v>-2.8000000000361069E-4</v>
      </c>
      <c r="Z773" s="70">
        <f t="shared" si="161"/>
        <v>-2.8000000000361069E-4</v>
      </c>
      <c r="AA773" s="70">
        <f t="shared" si="162"/>
        <v>-2.7999999999650527E-4</v>
      </c>
    </row>
    <row r="774" spans="1:27">
      <c r="A774" s="15" t="str">
        <f t="shared" si="154"/>
        <v>Binge_2011-2015_65+_Males_Aneurin Bevan UHB</v>
      </c>
      <c r="B774" s="15" t="str">
        <f t="shared" si="153"/>
        <v>Aneurin Bevan_65+_Males</v>
      </c>
      <c r="C774" s="15" t="s">
        <v>146</v>
      </c>
      <c r="D774" s="15" t="s">
        <v>43</v>
      </c>
      <c r="E774" s="15" t="s">
        <v>21</v>
      </c>
      <c r="F774" s="15" t="s">
        <v>76</v>
      </c>
      <c r="G774" s="63">
        <f>IFERROR(VLOOKUP($B774,'Data Binge'!$A$6:$I$61,G$1,FALSE),IFERROR(VLOOKUP($B774,'Data Binge'!$O$6:$W$33,G$1,FALSE),IFERROR(VLOOKUP($B774,'Data Binge'!$AB$6:$AJ$181,G$1,FALSE),IFERROR(VLOOKUP($B774,'Data Binge'!$AP$6:$AX$93,G$1,FALSE),IFERROR(VLOOKUP($B774,'Data Binge'!$BC$6:$BK$13,G$1,FALSE),VLOOKUP($B774,'Data Binge'!$BP$6:$BX$9,G$1,FALSE))))))*100</f>
        <v>16.617529999999999</v>
      </c>
      <c r="H774" s="63">
        <f>IFERROR(VLOOKUP($B774,'Data Binge'!$A$6:$I$61,H$1,FALSE),IFERROR(VLOOKUP($B774,'Data Binge'!$O$6:$W$33,H$1,FALSE),IFERROR(VLOOKUP($B774,'Data Binge'!$AB$6:$AJ$181,H$1,FALSE),IFERROR(VLOOKUP($B774,'Data Binge'!$AP$6:$AX$93,H$1,FALSE),IFERROR(VLOOKUP($B774,'Data Binge'!$BC$6:$BK$13,H$1,FALSE),VLOOKUP($B774,'Data Binge'!$BP$6:$BX$9,H$1,FALSE))))))*100</f>
        <v>0.8952</v>
      </c>
      <c r="I774" s="63">
        <f>IFERROR(VLOOKUP($B774,'Data Binge'!$A$6:$I$61,I$1,FALSE),IFERROR(VLOOKUP($B774,'Data Binge'!$O$6:$W$33,I$1,FALSE),IFERROR(VLOOKUP($B774,'Data Binge'!$AB$6:$AJ$181,I$1,FALSE),IFERROR(VLOOKUP($B774,'Data Binge'!$AP$6:$AX$93,I$1,FALSE),IFERROR(VLOOKUP($B774,'Data Binge'!$BC$6:$BK$13,I$1,FALSE),VLOOKUP($B774,'Data Binge'!$BP$6:$BX$9,I$1,FALSE))))))*100</f>
        <v>14.862919999999999</v>
      </c>
      <c r="J774" s="63">
        <f>IFERROR(VLOOKUP($B774,'Data Binge'!$A$6:$I$61,J$1,FALSE),IFERROR(VLOOKUP($B774,'Data Binge'!$O$6:$W$33,J$1,FALSE),IFERROR(VLOOKUP($B774,'Data Binge'!$AB$6:$AJ$181,J$1,FALSE),IFERROR(VLOOKUP($B774,'Data Binge'!$AP$6:$AX$93,J$1,FALSE),IFERROR(VLOOKUP($B774,'Data Binge'!$BC$6:$BK$13,J$1,FALSE),VLOOKUP($B774,'Data Binge'!$BP$6:$BX$9,J$1,FALSE))))))*100</f>
        <v>18.372130000000002</v>
      </c>
      <c r="K774" s="63">
        <f t="shared" si="155"/>
        <v>1.7546000000000035</v>
      </c>
      <c r="L774" s="63">
        <f t="shared" si="156"/>
        <v>1.7546099999999996</v>
      </c>
      <c r="M774" s="15" t="s">
        <v>140</v>
      </c>
      <c r="O774" s="63">
        <f>'Data Binge'!F120*100</f>
        <v>16.617529999999999</v>
      </c>
      <c r="P774" s="63">
        <f>'Data Binge'!G120*100</f>
        <v>0.89522000000000002</v>
      </c>
      <c r="Q774" s="63">
        <f>'Data Binge'!H120*100</f>
        <v>14.862900000000002</v>
      </c>
      <c r="R774" s="63">
        <f>'Data Binge'!I120*100</f>
        <v>18.372150000000001</v>
      </c>
      <c r="S774" s="63">
        <f t="shared" si="151"/>
        <v>1.7546200000000027</v>
      </c>
      <c r="T774" s="63">
        <f t="shared" si="152"/>
        <v>1.754629999999997</v>
      </c>
      <c r="V774" s="70">
        <f t="shared" si="157"/>
        <v>0</v>
      </c>
      <c r="W774" s="70">
        <f t="shared" si="158"/>
        <v>-2.0000000000020002E-5</v>
      </c>
      <c r="X774" s="70">
        <f t="shared" si="159"/>
        <v>1.9999999997466489E-5</v>
      </c>
      <c r="Y774" s="70">
        <f t="shared" si="160"/>
        <v>-1.9999999999242846E-5</v>
      </c>
      <c r="Z774" s="70">
        <f t="shared" si="161"/>
        <v>-1.9999999999242846E-5</v>
      </c>
      <c r="AA774" s="70">
        <f t="shared" si="162"/>
        <v>-1.9999999997466489E-5</v>
      </c>
    </row>
    <row r="775" spans="1:27">
      <c r="A775" s="15" t="str">
        <f t="shared" si="154"/>
        <v>Binge_2011-2015_16-24_Females_Aneurin Bevan UHB</v>
      </c>
      <c r="B775" s="15" t="str">
        <f t="shared" si="153"/>
        <v>Aneurin Bevan_16-24_Females</v>
      </c>
      <c r="C775" s="15" t="s">
        <v>146</v>
      </c>
      <c r="D775" s="15" t="s">
        <v>48</v>
      </c>
      <c r="E775" s="15" t="s">
        <v>120</v>
      </c>
      <c r="F775" s="15" t="s">
        <v>76</v>
      </c>
      <c r="G775" s="63">
        <f>IFERROR(VLOOKUP($B775,'Data Binge'!$A$6:$I$61,G$1,FALSE),IFERROR(VLOOKUP($B775,'Data Binge'!$O$6:$W$33,G$1,FALSE),IFERROR(VLOOKUP($B775,'Data Binge'!$AB$6:$AJ$181,G$1,FALSE),IFERROR(VLOOKUP($B775,'Data Binge'!$AP$6:$AX$93,G$1,FALSE),IFERROR(VLOOKUP($B775,'Data Binge'!$BC$6:$BK$13,G$1,FALSE),VLOOKUP($B775,'Data Binge'!$BP$6:$BX$9,G$1,FALSE))))))*100</f>
        <v>25.517699999999998</v>
      </c>
      <c r="H775" s="63">
        <f>IFERROR(VLOOKUP($B775,'Data Binge'!$A$6:$I$61,H$1,FALSE),IFERROR(VLOOKUP($B775,'Data Binge'!$O$6:$W$33,H$1,FALSE),IFERROR(VLOOKUP($B775,'Data Binge'!$AB$6:$AJ$181,H$1,FALSE),IFERROR(VLOOKUP($B775,'Data Binge'!$AP$6:$AX$93,H$1,FALSE),IFERROR(VLOOKUP($B775,'Data Binge'!$BC$6:$BK$13,H$1,FALSE),VLOOKUP($B775,'Data Binge'!$BP$6:$BX$9,H$1,FALSE))))))*100</f>
        <v>1.46397</v>
      </c>
      <c r="I775" s="63">
        <f>IFERROR(VLOOKUP($B775,'Data Binge'!$A$6:$I$61,I$1,FALSE),IFERROR(VLOOKUP($B775,'Data Binge'!$O$6:$W$33,I$1,FALSE),IFERROR(VLOOKUP($B775,'Data Binge'!$AB$6:$AJ$181,I$1,FALSE),IFERROR(VLOOKUP($B775,'Data Binge'!$AP$6:$AX$93,I$1,FALSE),IFERROR(VLOOKUP($B775,'Data Binge'!$BC$6:$BK$13,I$1,FALSE),VLOOKUP($B775,'Data Binge'!$BP$6:$BX$9,I$1,FALSE))))))*100</f>
        <v>22.648289999999999</v>
      </c>
      <c r="J775" s="63">
        <f>IFERROR(VLOOKUP($B775,'Data Binge'!$A$6:$I$61,J$1,FALSE),IFERROR(VLOOKUP($B775,'Data Binge'!$O$6:$W$33,J$1,FALSE),IFERROR(VLOOKUP($B775,'Data Binge'!$AB$6:$AJ$181,J$1,FALSE),IFERROR(VLOOKUP($B775,'Data Binge'!$AP$6:$AX$93,J$1,FALSE),IFERROR(VLOOKUP($B775,'Data Binge'!$BC$6:$BK$13,J$1,FALSE),VLOOKUP($B775,'Data Binge'!$BP$6:$BX$9,J$1,FALSE))))))*100</f>
        <v>28.38711</v>
      </c>
      <c r="K775" s="63">
        <f t="shared" si="155"/>
        <v>2.869410000000002</v>
      </c>
      <c r="L775" s="63">
        <f t="shared" si="156"/>
        <v>2.8694099999999985</v>
      </c>
      <c r="M775" s="15" t="s">
        <v>140</v>
      </c>
      <c r="O775" s="63">
        <f>'Data Binge'!F121*100</f>
        <v>25.517699999999998</v>
      </c>
      <c r="P775" s="63">
        <f>'Data Binge'!G121*100</f>
        <v>1.46397</v>
      </c>
      <c r="Q775" s="63">
        <f>'Data Binge'!H121*100</f>
        <v>22.648309999999999</v>
      </c>
      <c r="R775" s="63">
        <f>'Data Binge'!I121*100</f>
        <v>28.387079999999997</v>
      </c>
      <c r="S775" s="63">
        <f t="shared" si="151"/>
        <v>2.8693799999999996</v>
      </c>
      <c r="T775" s="63">
        <f t="shared" si="152"/>
        <v>2.8693899999999992</v>
      </c>
      <c r="V775" s="70">
        <f t="shared" si="157"/>
        <v>0</v>
      </c>
      <c r="W775" s="70">
        <f t="shared" si="158"/>
        <v>0</v>
      </c>
      <c r="X775" s="70">
        <f t="shared" si="159"/>
        <v>-1.9999999999242846E-5</v>
      </c>
      <c r="Y775" s="70">
        <f t="shared" si="160"/>
        <v>3.0000000002416982E-5</v>
      </c>
      <c r="Z775" s="70">
        <f t="shared" si="161"/>
        <v>3.0000000002416982E-5</v>
      </c>
      <c r="AA775" s="70">
        <f t="shared" si="162"/>
        <v>1.9999999999242846E-5</v>
      </c>
    </row>
    <row r="776" spans="1:27">
      <c r="A776" s="15" t="str">
        <f t="shared" si="154"/>
        <v>Binge_2011-2015_25-44_Females_Aneurin Bevan UHB</v>
      </c>
      <c r="B776" s="15" t="str">
        <f t="shared" si="153"/>
        <v>Aneurin Bevan_25-44_Females</v>
      </c>
      <c r="C776" s="15" t="s">
        <v>146</v>
      </c>
      <c r="D776" s="15" t="s">
        <v>49</v>
      </c>
      <c r="E776" s="15" t="s">
        <v>120</v>
      </c>
      <c r="F776" s="15" t="s">
        <v>76</v>
      </c>
      <c r="G776" s="63">
        <f>IFERROR(VLOOKUP($B776,'Data Binge'!$A$6:$I$61,G$1,FALSE),IFERROR(VLOOKUP($B776,'Data Binge'!$O$6:$W$33,G$1,FALSE),IFERROR(VLOOKUP($B776,'Data Binge'!$AB$6:$AJ$181,G$1,FALSE),IFERROR(VLOOKUP($B776,'Data Binge'!$AP$6:$AX$93,G$1,FALSE),IFERROR(VLOOKUP($B776,'Data Binge'!$BC$6:$BK$13,G$1,FALSE),VLOOKUP($B776,'Data Binge'!$BP$6:$BX$9,G$1,FALSE))))))*100</f>
        <v>29.783520000000003</v>
      </c>
      <c r="H776" s="63">
        <f>IFERROR(VLOOKUP($B776,'Data Binge'!$A$6:$I$61,H$1,FALSE),IFERROR(VLOOKUP($B776,'Data Binge'!$O$6:$W$33,H$1,FALSE),IFERROR(VLOOKUP($B776,'Data Binge'!$AB$6:$AJ$181,H$1,FALSE),IFERROR(VLOOKUP($B776,'Data Binge'!$AP$6:$AX$93,H$1,FALSE),IFERROR(VLOOKUP($B776,'Data Binge'!$BC$6:$BK$13,H$1,FALSE),VLOOKUP($B776,'Data Binge'!$BP$6:$BX$9,H$1,FALSE))))))*100</f>
        <v>0.97545999999999999</v>
      </c>
      <c r="I776" s="63">
        <f>IFERROR(VLOOKUP($B776,'Data Binge'!$A$6:$I$61,I$1,FALSE),IFERROR(VLOOKUP($B776,'Data Binge'!$O$6:$W$33,I$1,FALSE),IFERROR(VLOOKUP($B776,'Data Binge'!$AB$6:$AJ$181,I$1,FALSE),IFERROR(VLOOKUP($B776,'Data Binge'!$AP$6:$AX$93,I$1,FALSE),IFERROR(VLOOKUP($B776,'Data Binge'!$BC$6:$BK$13,I$1,FALSE),VLOOKUP($B776,'Data Binge'!$BP$6:$BX$9,I$1,FALSE))))))*100</f>
        <v>27.871600000000001</v>
      </c>
      <c r="J776" s="63">
        <f>IFERROR(VLOOKUP($B776,'Data Binge'!$A$6:$I$61,J$1,FALSE),IFERROR(VLOOKUP($B776,'Data Binge'!$O$6:$W$33,J$1,FALSE),IFERROR(VLOOKUP($B776,'Data Binge'!$AB$6:$AJ$181,J$1,FALSE),IFERROR(VLOOKUP($B776,'Data Binge'!$AP$6:$AX$93,J$1,FALSE),IFERROR(VLOOKUP($B776,'Data Binge'!$BC$6:$BK$13,J$1,FALSE),VLOOKUP($B776,'Data Binge'!$BP$6:$BX$9,J$1,FALSE))))))*100</f>
        <v>31.695430000000002</v>
      </c>
      <c r="K776" s="63">
        <f t="shared" si="155"/>
        <v>1.9119099999999989</v>
      </c>
      <c r="L776" s="63">
        <f t="shared" si="156"/>
        <v>1.9119200000000021</v>
      </c>
      <c r="M776" s="15" t="s">
        <v>140</v>
      </c>
      <c r="O776" s="63">
        <f>'Data Binge'!F122*100</f>
        <v>29.783520000000003</v>
      </c>
      <c r="P776" s="63">
        <f>'Data Binge'!G122*100</f>
        <v>0.97543000000000002</v>
      </c>
      <c r="Q776" s="63">
        <f>'Data Binge'!H122*100</f>
        <v>27.871669999999998</v>
      </c>
      <c r="R776" s="63">
        <f>'Data Binge'!I122*100</f>
        <v>31.69537</v>
      </c>
      <c r="S776" s="63">
        <f t="shared" si="151"/>
        <v>1.9118499999999976</v>
      </c>
      <c r="T776" s="63">
        <f t="shared" si="152"/>
        <v>1.9118500000000047</v>
      </c>
      <c r="V776" s="70">
        <f t="shared" si="157"/>
        <v>0</v>
      </c>
      <c r="W776" s="70">
        <f t="shared" si="158"/>
        <v>2.9999999999974492E-5</v>
      </c>
      <c r="X776" s="70">
        <f t="shared" si="159"/>
        <v>-6.999999999734996E-5</v>
      </c>
      <c r="Y776" s="70">
        <f t="shared" si="160"/>
        <v>6.0000000001281251E-5</v>
      </c>
      <c r="Z776" s="70">
        <f t="shared" si="161"/>
        <v>6.0000000001281251E-5</v>
      </c>
      <c r="AA776" s="70">
        <f t="shared" si="162"/>
        <v>6.999999999734996E-5</v>
      </c>
    </row>
    <row r="777" spans="1:27">
      <c r="A777" s="15" t="str">
        <f t="shared" si="154"/>
        <v>Binge_2011-2015_45-64_Females_Aneurin Bevan UHB</v>
      </c>
      <c r="B777" s="15" t="str">
        <f t="shared" si="153"/>
        <v>Aneurin Bevan_45-64_Females</v>
      </c>
      <c r="C777" s="15" t="s">
        <v>146</v>
      </c>
      <c r="D777" s="15" t="s">
        <v>50</v>
      </c>
      <c r="E777" s="15" t="s">
        <v>120</v>
      </c>
      <c r="F777" s="15" t="s">
        <v>76</v>
      </c>
      <c r="G777" s="63">
        <f>IFERROR(VLOOKUP($B777,'Data Binge'!$A$6:$I$61,G$1,FALSE),IFERROR(VLOOKUP($B777,'Data Binge'!$O$6:$W$33,G$1,FALSE),IFERROR(VLOOKUP($B777,'Data Binge'!$AB$6:$AJ$181,G$1,FALSE),IFERROR(VLOOKUP($B777,'Data Binge'!$AP$6:$AX$93,G$1,FALSE),IFERROR(VLOOKUP($B777,'Data Binge'!$BC$6:$BK$13,G$1,FALSE),VLOOKUP($B777,'Data Binge'!$BP$6:$BX$9,G$1,FALSE))))))*100</f>
        <v>22.328880000000002</v>
      </c>
      <c r="H777" s="63">
        <f>IFERROR(VLOOKUP($B777,'Data Binge'!$A$6:$I$61,H$1,FALSE),IFERROR(VLOOKUP($B777,'Data Binge'!$O$6:$W$33,H$1,FALSE),IFERROR(VLOOKUP($B777,'Data Binge'!$AB$6:$AJ$181,H$1,FALSE),IFERROR(VLOOKUP($B777,'Data Binge'!$AP$6:$AX$93,H$1,FALSE),IFERROR(VLOOKUP($B777,'Data Binge'!$BC$6:$BK$13,H$1,FALSE),VLOOKUP($B777,'Data Binge'!$BP$6:$BX$9,H$1,FALSE))))))*100</f>
        <v>0.81391999999999998</v>
      </c>
      <c r="I777" s="63">
        <f>IFERROR(VLOOKUP($B777,'Data Binge'!$A$6:$I$61,I$1,FALSE),IFERROR(VLOOKUP($B777,'Data Binge'!$O$6:$W$33,I$1,FALSE),IFERROR(VLOOKUP($B777,'Data Binge'!$AB$6:$AJ$181,I$1,FALSE),IFERROR(VLOOKUP($B777,'Data Binge'!$AP$6:$AX$93,I$1,FALSE),IFERROR(VLOOKUP($B777,'Data Binge'!$BC$6:$BK$13,I$1,FALSE),VLOOKUP($B777,'Data Binge'!$BP$6:$BX$9,I$1,FALSE))))))*100</f>
        <v>20.73358</v>
      </c>
      <c r="J777" s="63">
        <f>IFERROR(VLOOKUP($B777,'Data Binge'!$A$6:$I$61,J$1,FALSE),IFERROR(VLOOKUP($B777,'Data Binge'!$O$6:$W$33,J$1,FALSE),IFERROR(VLOOKUP($B777,'Data Binge'!$AB$6:$AJ$181,J$1,FALSE),IFERROR(VLOOKUP($B777,'Data Binge'!$AP$6:$AX$93,J$1,FALSE),IFERROR(VLOOKUP($B777,'Data Binge'!$BC$6:$BK$13,J$1,FALSE),VLOOKUP($B777,'Data Binge'!$BP$6:$BX$9,J$1,FALSE))))))*100</f>
        <v>23.924189999999999</v>
      </c>
      <c r="K777" s="63">
        <f t="shared" si="155"/>
        <v>1.5953099999999978</v>
      </c>
      <c r="L777" s="63">
        <f t="shared" si="156"/>
        <v>1.5953000000000017</v>
      </c>
      <c r="M777" s="15" t="s">
        <v>140</v>
      </c>
      <c r="O777" s="63">
        <f>'Data Binge'!F123*100</f>
        <v>22.328880000000002</v>
      </c>
      <c r="P777" s="63">
        <f>'Data Binge'!G123*100</f>
        <v>0.81391999999999998</v>
      </c>
      <c r="Q777" s="63">
        <f>'Data Binge'!H123*100</f>
        <v>20.733599999999999</v>
      </c>
      <c r="R777" s="63">
        <f>'Data Binge'!I123*100</f>
        <v>23.92417</v>
      </c>
      <c r="S777" s="63">
        <f t="shared" si="151"/>
        <v>1.5952899999999985</v>
      </c>
      <c r="T777" s="63">
        <f t="shared" si="152"/>
        <v>1.5952800000000025</v>
      </c>
      <c r="V777" s="70">
        <f t="shared" si="157"/>
        <v>0</v>
      </c>
      <c r="W777" s="70">
        <f t="shared" si="158"/>
        <v>0</v>
      </c>
      <c r="X777" s="70">
        <f t="shared" si="159"/>
        <v>-1.9999999999242846E-5</v>
      </c>
      <c r="Y777" s="70">
        <f t="shared" si="160"/>
        <v>1.9999999999242846E-5</v>
      </c>
      <c r="Z777" s="70">
        <f t="shared" si="161"/>
        <v>1.9999999999242846E-5</v>
      </c>
      <c r="AA777" s="70">
        <f t="shared" si="162"/>
        <v>1.9999999999242846E-5</v>
      </c>
    </row>
    <row r="778" spans="1:27">
      <c r="A778" s="15" t="str">
        <f t="shared" si="154"/>
        <v>Binge_2011-2015_65+_Females_Aneurin Bevan UHB</v>
      </c>
      <c r="B778" s="15" t="str">
        <f t="shared" si="153"/>
        <v>Aneurin Bevan_65+_Females</v>
      </c>
      <c r="C778" s="15" t="s">
        <v>146</v>
      </c>
      <c r="D778" s="15" t="s">
        <v>43</v>
      </c>
      <c r="E778" s="15" t="s">
        <v>120</v>
      </c>
      <c r="F778" s="15" t="s">
        <v>76</v>
      </c>
      <c r="G778" s="63">
        <f>IFERROR(VLOOKUP($B778,'Data Binge'!$A$6:$I$61,G$1,FALSE),IFERROR(VLOOKUP($B778,'Data Binge'!$O$6:$W$33,G$1,FALSE),IFERROR(VLOOKUP($B778,'Data Binge'!$AB$6:$AJ$181,G$1,FALSE),IFERROR(VLOOKUP($B778,'Data Binge'!$AP$6:$AX$93,G$1,FALSE),IFERROR(VLOOKUP($B778,'Data Binge'!$BC$6:$BK$13,G$1,FALSE),VLOOKUP($B778,'Data Binge'!$BP$6:$BX$9,G$1,FALSE))))))*100</f>
        <v>5.3262799999999997</v>
      </c>
      <c r="H778" s="63">
        <f>IFERROR(VLOOKUP($B778,'Data Binge'!$A$6:$I$61,H$1,FALSE),IFERROR(VLOOKUP($B778,'Data Binge'!$O$6:$W$33,H$1,FALSE),IFERROR(VLOOKUP($B778,'Data Binge'!$AB$6:$AJ$181,H$1,FALSE),IFERROR(VLOOKUP($B778,'Data Binge'!$AP$6:$AX$93,H$1,FALSE),IFERROR(VLOOKUP($B778,'Data Binge'!$BC$6:$BK$13,H$1,FALSE),VLOOKUP($B778,'Data Binge'!$BP$6:$BX$9,H$1,FALSE))))))*100</f>
        <v>0.48599000000000003</v>
      </c>
      <c r="I778" s="63">
        <f>IFERROR(VLOOKUP($B778,'Data Binge'!$A$6:$I$61,I$1,FALSE),IFERROR(VLOOKUP($B778,'Data Binge'!$O$6:$W$33,I$1,FALSE),IFERROR(VLOOKUP($B778,'Data Binge'!$AB$6:$AJ$181,I$1,FALSE),IFERROR(VLOOKUP($B778,'Data Binge'!$AP$6:$AX$93,I$1,FALSE),IFERROR(VLOOKUP($B778,'Data Binge'!$BC$6:$BK$13,I$1,FALSE),VLOOKUP($B778,'Data Binge'!$BP$6:$BX$9,I$1,FALSE))))))*100</f>
        <v>4.3737300000000001</v>
      </c>
      <c r="J778" s="63">
        <f>IFERROR(VLOOKUP($B778,'Data Binge'!$A$6:$I$61,J$1,FALSE),IFERROR(VLOOKUP($B778,'Data Binge'!$O$6:$W$33,J$1,FALSE),IFERROR(VLOOKUP($B778,'Data Binge'!$AB$6:$AJ$181,J$1,FALSE),IFERROR(VLOOKUP($B778,'Data Binge'!$AP$6:$AX$93,J$1,FALSE),IFERROR(VLOOKUP($B778,'Data Binge'!$BC$6:$BK$13,J$1,FALSE),VLOOKUP($B778,'Data Binge'!$BP$6:$BX$9,J$1,FALSE))))))*100</f>
        <v>6.2788300000000001</v>
      </c>
      <c r="K778" s="63">
        <f t="shared" si="155"/>
        <v>0.95255000000000045</v>
      </c>
      <c r="L778" s="63">
        <f t="shared" si="156"/>
        <v>0.95254999999999956</v>
      </c>
      <c r="M778" s="15" t="s">
        <v>140</v>
      </c>
      <c r="O778" s="63">
        <f>'Data Binge'!F124*100</f>
        <v>5.3262799999999997</v>
      </c>
      <c r="P778" s="63">
        <f>'Data Binge'!G124*100</f>
        <v>0.48598000000000002</v>
      </c>
      <c r="Q778" s="63">
        <f>'Data Binge'!H124*100</f>
        <v>4.3737699999999995</v>
      </c>
      <c r="R778" s="63">
        <f>'Data Binge'!I124*100</f>
        <v>6.278789999999999</v>
      </c>
      <c r="S778" s="63">
        <f t="shared" si="151"/>
        <v>0.9525099999999993</v>
      </c>
      <c r="T778" s="63">
        <f t="shared" si="152"/>
        <v>0.95251000000000019</v>
      </c>
      <c r="V778" s="70">
        <f t="shared" si="157"/>
        <v>0</v>
      </c>
      <c r="W778" s="70">
        <f t="shared" si="158"/>
        <v>1.0000000000010001E-5</v>
      </c>
      <c r="X778" s="70">
        <f t="shared" si="159"/>
        <v>-3.999999999937387E-5</v>
      </c>
      <c r="Y778" s="70">
        <f t="shared" si="160"/>
        <v>4.0000000001150227E-5</v>
      </c>
      <c r="Z778" s="70">
        <f t="shared" si="161"/>
        <v>4.0000000001150227E-5</v>
      </c>
      <c r="AA778" s="70">
        <f t="shared" si="162"/>
        <v>3.999999999937387E-5</v>
      </c>
    </row>
    <row r="779" spans="1:27">
      <c r="A779" s="15" t="str">
        <f t="shared" si="154"/>
        <v>Binge_2011-2015_16-24_Persons_Betsi Cadwaladr UHB</v>
      </c>
      <c r="B779" s="15" t="str">
        <f t="shared" si="153"/>
        <v>Betsi Cadwaladr_16-24_Persons</v>
      </c>
      <c r="C779" s="15" t="s">
        <v>139</v>
      </c>
      <c r="D779" s="15" t="s">
        <v>48</v>
      </c>
      <c r="E779" s="15" t="s">
        <v>117</v>
      </c>
      <c r="F779" s="15" t="s">
        <v>76</v>
      </c>
      <c r="G779" s="63">
        <f>IFERROR(VLOOKUP($B779,'Data Binge'!$A$6:$I$61,G$1,FALSE),IFERROR(VLOOKUP($B779,'Data Binge'!$O$6:$W$33,G$1,FALSE),IFERROR(VLOOKUP($B779,'Data Binge'!$AB$6:$AJ$181,G$1,FALSE),IFERROR(VLOOKUP($B779,'Data Binge'!$AP$6:$AX$93,G$1,FALSE),IFERROR(VLOOKUP($B779,'Data Binge'!$BC$6:$BK$13,G$1,FALSE),VLOOKUP($B779,'Data Binge'!$BP$6:$BX$9,G$1,FALSE))))))*100</f>
        <v>28.669280000000004</v>
      </c>
      <c r="H779" s="63">
        <f>IFERROR(VLOOKUP($B779,'Data Binge'!$A$6:$I$61,H$1,FALSE),IFERROR(VLOOKUP($B779,'Data Binge'!$O$6:$W$33,H$1,FALSE),IFERROR(VLOOKUP($B779,'Data Binge'!$AB$6:$AJ$181,H$1,FALSE),IFERROR(VLOOKUP($B779,'Data Binge'!$AP$6:$AX$93,H$1,FALSE),IFERROR(VLOOKUP($B779,'Data Binge'!$BC$6:$BK$13,H$1,FALSE),VLOOKUP($B779,'Data Binge'!$BP$6:$BX$9,H$1,FALSE))))))*100</f>
        <v>1.16394</v>
      </c>
      <c r="I779" s="63">
        <f>IFERROR(VLOOKUP($B779,'Data Binge'!$A$6:$I$61,I$1,FALSE),IFERROR(VLOOKUP($B779,'Data Binge'!$O$6:$W$33,I$1,FALSE),IFERROR(VLOOKUP($B779,'Data Binge'!$AB$6:$AJ$181,I$1,FALSE),IFERROR(VLOOKUP($B779,'Data Binge'!$AP$6:$AX$93,I$1,FALSE),IFERROR(VLOOKUP($B779,'Data Binge'!$BC$6:$BK$13,I$1,FALSE),VLOOKUP($B779,'Data Binge'!$BP$6:$BX$9,I$1,FALSE))))))*100</f>
        <v>26.38794</v>
      </c>
      <c r="J779" s="63">
        <f>IFERROR(VLOOKUP($B779,'Data Binge'!$A$6:$I$61,J$1,FALSE),IFERROR(VLOOKUP($B779,'Data Binge'!$O$6:$W$33,J$1,FALSE),IFERROR(VLOOKUP($B779,'Data Binge'!$AB$6:$AJ$181,J$1,FALSE),IFERROR(VLOOKUP($B779,'Data Binge'!$AP$6:$AX$93,J$1,FALSE),IFERROR(VLOOKUP($B779,'Data Binge'!$BC$6:$BK$13,J$1,FALSE),VLOOKUP($B779,'Data Binge'!$BP$6:$BX$9,J$1,FALSE))))))*100</f>
        <v>30.95063</v>
      </c>
      <c r="K779" s="63">
        <f t="shared" si="155"/>
        <v>2.2813499999999962</v>
      </c>
      <c r="L779" s="63">
        <f t="shared" si="156"/>
        <v>2.2813400000000037</v>
      </c>
      <c r="M779" s="15" t="s">
        <v>140</v>
      </c>
      <c r="O779" s="63">
        <f>'Data Binge'!T41*100</f>
        <v>28.669280000000004</v>
      </c>
      <c r="P779" s="63">
        <f>'Data Binge'!U41*100</f>
        <v>1.1639200000000001</v>
      </c>
      <c r="Q779" s="63">
        <f>'Data Binge'!V41*100</f>
        <v>26.388000000000002</v>
      </c>
      <c r="R779" s="63">
        <f>'Data Binge'!W41*100</f>
        <v>30.950569999999999</v>
      </c>
      <c r="S779" s="63">
        <f t="shared" ref="S779:S842" si="163">R779-O779</f>
        <v>2.2812899999999949</v>
      </c>
      <c r="T779" s="63">
        <f t="shared" ref="T779:T842" si="164">O779-Q779</f>
        <v>2.2812800000000024</v>
      </c>
      <c r="V779" s="70">
        <f t="shared" si="157"/>
        <v>0</v>
      </c>
      <c r="W779" s="70">
        <f t="shared" si="158"/>
        <v>1.9999999999908979E-5</v>
      </c>
      <c r="X779" s="70">
        <f t="shared" si="159"/>
        <v>-6.0000000001281251E-5</v>
      </c>
      <c r="Y779" s="70">
        <f t="shared" si="160"/>
        <v>6.0000000001281251E-5</v>
      </c>
      <c r="Z779" s="70">
        <f t="shared" si="161"/>
        <v>6.0000000001281251E-5</v>
      </c>
      <c r="AA779" s="70">
        <f t="shared" si="162"/>
        <v>6.0000000001281251E-5</v>
      </c>
    </row>
    <row r="780" spans="1:27">
      <c r="A780" s="15" t="str">
        <f t="shared" si="154"/>
        <v>Binge_2011-2015_25-44_Persons_Betsi Cadwaladr UHB</v>
      </c>
      <c r="B780" s="15" t="str">
        <f t="shared" si="153"/>
        <v>Betsi Cadwaladr_25-44_Persons</v>
      </c>
      <c r="C780" s="15" t="s">
        <v>139</v>
      </c>
      <c r="D780" s="15" t="s">
        <v>49</v>
      </c>
      <c r="E780" s="15" t="s">
        <v>117</v>
      </c>
      <c r="F780" s="15" t="s">
        <v>76</v>
      </c>
      <c r="G780" s="63">
        <f>IFERROR(VLOOKUP($B780,'Data Binge'!$A$6:$I$61,G$1,FALSE),IFERROR(VLOOKUP($B780,'Data Binge'!$O$6:$W$33,G$1,FALSE),IFERROR(VLOOKUP($B780,'Data Binge'!$AB$6:$AJ$181,G$1,FALSE),IFERROR(VLOOKUP($B780,'Data Binge'!$AP$6:$AX$93,G$1,FALSE),IFERROR(VLOOKUP($B780,'Data Binge'!$BC$6:$BK$13,G$1,FALSE),VLOOKUP($B780,'Data Binge'!$BP$6:$BX$9,G$1,FALSE))))))*100</f>
        <v>32.682580000000002</v>
      </c>
      <c r="H780" s="63">
        <f>IFERROR(VLOOKUP($B780,'Data Binge'!$A$6:$I$61,H$1,FALSE),IFERROR(VLOOKUP($B780,'Data Binge'!$O$6:$W$33,H$1,FALSE),IFERROR(VLOOKUP($B780,'Data Binge'!$AB$6:$AJ$181,H$1,FALSE),IFERROR(VLOOKUP($B780,'Data Binge'!$AP$6:$AX$93,H$1,FALSE),IFERROR(VLOOKUP($B780,'Data Binge'!$BC$6:$BK$13,H$1,FALSE),VLOOKUP($B780,'Data Binge'!$BP$6:$BX$9,H$1,FALSE))))))*100</f>
        <v>0.77970000000000006</v>
      </c>
      <c r="I780" s="63">
        <f>IFERROR(VLOOKUP($B780,'Data Binge'!$A$6:$I$61,I$1,FALSE),IFERROR(VLOOKUP($B780,'Data Binge'!$O$6:$W$33,I$1,FALSE),IFERROR(VLOOKUP($B780,'Data Binge'!$AB$6:$AJ$181,I$1,FALSE),IFERROR(VLOOKUP($B780,'Data Binge'!$AP$6:$AX$93,I$1,FALSE),IFERROR(VLOOKUP($B780,'Data Binge'!$BC$6:$BK$13,I$1,FALSE),VLOOKUP($B780,'Data Binge'!$BP$6:$BX$9,I$1,FALSE))))))*100</f>
        <v>31.154340000000001</v>
      </c>
      <c r="J780" s="63">
        <f>IFERROR(VLOOKUP($B780,'Data Binge'!$A$6:$I$61,J$1,FALSE),IFERROR(VLOOKUP($B780,'Data Binge'!$O$6:$W$33,J$1,FALSE),IFERROR(VLOOKUP($B780,'Data Binge'!$AB$6:$AJ$181,J$1,FALSE),IFERROR(VLOOKUP($B780,'Data Binge'!$AP$6:$AX$93,J$1,FALSE),IFERROR(VLOOKUP($B780,'Data Binge'!$BC$6:$BK$13,J$1,FALSE),VLOOKUP($B780,'Data Binge'!$BP$6:$BX$9,J$1,FALSE))))))*100</f>
        <v>34.210819999999998</v>
      </c>
      <c r="K780" s="63">
        <f t="shared" si="155"/>
        <v>1.5282399999999967</v>
      </c>
      <c r="L780" s="63">
        <f t="shared" si="156"/>
        <v>1.5282400000000003</v>
      </c>
      <c r="M780" s="15" t="s">
        <v>140</v>
      </c>
      <c r="O780" s="63">
        <f>'Data Binge'!T42*100</f>
        <v>32.682580000000002</v>
      </c>
      <c r="P780" s="63">
        <f>'Data Binge'!U42*100</f>
        <v>0.77990999999999999</v>
      </c>
      <c r="Q780" s="63">
        <f>'Data Binge'!V42*100</f>
        <v>31.153960000000001</v>
      </c>
      <c r="R780" s="63">
        <f>'Data Binge'!W42*100</f>
        <v>34.211200000000005</v>
      </c>
      <c r="S780" s="63">
        <f t="shared" si="163"/>
        <v>1.5286200000000036</v>
      </c>
      <c r="T780" s="63">
        <f t="shared" si="164"/>
        <v>1.5286200000000001</v>
      </c>
      <c r="V780" s="70">
        <f t="shared" si="157"/>
        <v>0</v>
      </c>
      <c r="W780" s="70">
        <f t="shared" si="158"/>
        <v>-2.0999999999993246E-4</v>
      </c>
      <c r="X780" s="70">
        <f t="shared" si="159"/>
        <v>3.7999999999982492E-4</v>
      </c>
      <c r="Y780" s="70">
        <f t="shared" si="160"/>
        <v>-3.8000000000693035E-4</v>
      </c>
      <c r="Z780" s="70">
        <f t="shared" si="161"/>
        <v>-3.8000000000693035E-4</v>
      </c>
      <c r="AA780" s="70">
        <f t="shared" si="162"/>
        <v>-3.7999999999982492E-4</v>
      </c>
    </row>
    <row r="781" spans="1:27">
      <c r="A781" s="15" t="str">
        <f t="shared" si="154"/>
        <v>Binge_2011-2015_45-64_Persons_Betsi Cadwaladr UHB</v>
      </c>
      <c r="B781" s="15" t="str">
        <f t="shared" si="153"/>
        <v>Betsi Cadwaladr_45-64_Persons</v>
      </c>
      <c r="C781" s="15" t="s">
        <v>139</v>
      </c>
      <c r="D781" s="15" t="s">
        <v>50</v>
      </c>
      <c r="E781" s="15" t="s">
        <v>117</v>
      </c>
      <c r="F781" s="15" t="s">
        <v>76</v>
      </c>
      <c r="G781" s="63">
        <f>IFERROR(VLOOKUP($B781,'Data Binge'!$A$6:$I$61,G$1,FALSE),IFERROR(VLOOKUP($B781,'Data Binge'!$O$6:$W$33,G$1,FALSE),IFERROR(VLOOKUP($B781,'Data Binge'!$AB$6:$AJ$181,G$1,FALSE),IFERROR(VLOOKUP($B781,'Data Binge'!$AP$6:$AX$93,G$1,FALSE),IFERROR(VLOOKUP($B781,'Data Binge'!$BC$6:$BK$13,G$1,FALSE),VLOOKUP($B781,'Data Binge'!$BP$6:$BX$9,G$1,FALSE))))))*100</f>
        <v>27.62772</v>
      </c>
      <c r="H781" s="63">
        <f>IFERROR(VLOOKUP($B781,'Data Binge'!$A$6:$I$61,H$1,FALSE),IFERROR(VLOOKUP($B781,'Data Binge'!$O$6:$W$33,H$1,FALSE),IFERROR(VLOOKUP($B781,'Data Binge'!$AB$6:$AJ$181,H$1,FALSE),IFERROR(VLOOKUP($B781,'Data Binge'!$AP$6:$AX$93,H$1,FALSE),IFERROR(VLOOKUP($B781,'Data Binge'!$BC$6:$BK$13,H$1,FALSE),VLOOKUP($B781,'Data Binge'!$BP$6:$BX$9,H$1,FALSE))))))*100</f>
        <v>0.63216000000000006</v>
      </c>
      <c r="I781" s="63">
        <f>IFERROR(VLOOKUP($B781,'Data Binge'!$A$6:$I$61,I$1,FALSE),IFERROR(VLOOKUP($B781,'Data Binge'!$O$6:$W$33,I$1,FALSE),IFERROR(VLOOKUP($B781,'Data Binge'!$AB$6:$AJ$181,I$1,FALSE),IFERROR(VLOOKUP($B781,'Data Binge'!$AP$6:$AX$93,I$1,FALSE),IFERROR(VLOOKUP($B781,'Data Binge'!$BC$6:$BK$13,I$1,FALSE),VLOOKUP($B781,'Data Binge'!$BP$6:$BX$9,I$1,FALSE))))))*100</f>
        <v>26.388669999999998</v>
      </c>
      <c r="J781" s="63">
        <f>IFERROR(VLOOKUP($B781,'Data Binge'!$A$6:$I$61,J$1,FALSE),IFERROR(VLOOKUP($B781,'Data Binge'!$O$6:$W$33,J$1,FALSE),IFERROR(VLOOKUP($B781,'Data Binge'!$AB$6:$AJ$181,J$1,FALSE),IFERROR(VLOOKUP($B781,'Data Binge'!$AP$6:$AX$93,J$1,FALSE),IFERROR(VLOOKUP($B781,'Data Binge'!$BC$6:$BK$13,J$1,FALSE),VLOOKUP($B781,'Data Binge'!$BP$6:$BX$9,J$1,FALSE))))))*100</f>
        <v>28.866770000000002</v>
      </c>
      <c r="K781" s="63">
        <f t="shared" si="155"/>
        <v>1.2390500000000024</v>
      </c>
      <c r="L781" s="63">
        <f t="shared" si="156"/>
        <v>1.2390500000000024</v>
      </c>
      <c r="M781" s="15" t="s">
        <v>140</v>
      </c>
      <c r="O781" s="63">
        <f>'Data Binge'!T43*100</f>
        <v>27.62772</v>
      </c>
      <c r="P781" s="63">
        <f>'Data Binge'!U43*100</f>
        <v>0.63224999999999998</v>
      </c>
      <c r="Q781" s="63">
        <f>'Data Binge'!V43*100</f>
        <v>26.388509999999997</v>
      </c>
      <c r="R781" s="63">
        <f>'Data Binge'!W43*100</f>
        <v>28.86692</v>
      </c>
      <c r="S781" s="63">
        <f t="shared" si="163"/>
        <v>1.2392000000000003</v>
      </c>
      <c r="T781" s="63">
        <f t="shared" si="164"/>
        <v>1.2392100000000035</v>
      </c>
      <c r="V781" s="70">
        <f t="shared" si="157"/>
        <v>0</v>
      </c>
      <c r="W781" s="70">
        <f t="shared" si="158"/>
        <v>-8.9999999999923475E-5</v>
      </c>
      <c r="X781" s="70">
        <f t="shared" si="159"/>
        <v>1.6000000000104819E-4</v>
      </c>
      <c r="Y781" s="70">
        <f t="shared" si="160"/>
        <v>-1.4999999999787406E-4</v>
      </c>
      <c r="Z781" s="70">
        <f t="shared" si="161"/>
        <v>-1.4999999999787406E-4</v>
      </c>
      <c r="AA781" s="70">
        <f t="shared" si="162"/>
        <v>-1.6000000000104819E-4</v>
      </c>
    </row>
    <row r="782" spans="1:27">
      <c r="A782" s="15" t="str">
        <f t="shared" si="154"/>
        <v>Binge_2011-2015_65+_Persons_Betsi Cadwaladr UHB</v>
      </c>
      <c r="B782" s="15" t="str">
        <f t="shared" si="153"/>
        <v>Betsi Cadwaladr_65+_Persons</v>
      </c>
      <c r="C782" s="15" t="s">
        <v>139</v>
      </c>
      <c r="D782" s="15" t="s">
        <v>43</v>
      </c>
      <c r="E782" s="15" t="s">
        <v>117</v>
      </c>
      <c r="F782" s="15" t="s">
        <v>76</v>
      </c>
      <c r="G782" s="63">
        <f>IFERROR(VLOOKUP($B782,'Data Binge'!$A$6:$I$61,G$1,FALSE),IFERROR(VLOOKUP($B782,'Data Binge'!$O$6:$W$33,G$1,FALSE),IFERROR(VLOOKUP($B782,'Data Binge'!$AB$6:$AJ$181,G$1,FALSE),IFERROR(VLOOKUP($B782,'Data Binge'!$AP$6:$AX$93,G$1,FALSE),IFERROR(VLOOKUP($B782,'Data Binge'!$BC$6:$BK$13,G$1,FALSE),VLOOKUP($B782,'Data Binge'!$BP$6:$BX$9,G$1,FALSE))))))*100</f>
        <v>9.0859300000000012</v>
      </c>
      <c r="H782" s="63">
        <f>IFERROR(VLOOKUP($B782,'Data Binge'!$A$6:$I$61,H$1,FALSE),IFERROR(VLOOKUP($B782,'Data Binge'!$O$6:$W$33,H$1,FALSE),IFERROR(VLOOKUP($B782,'Data Binge'!$AB$6:$AJ$181,H$1,FALSE),IFERROR(VLOOKUP($B782,'Data Binge'!$AP$6:$AX$93,H$1,FALSE),IFERROR(VLOOKUP($B782,'Data Binge'!$BC$6:$BK$13,H$1,FALSE),VLOOKUP($B782,'Data Binge'!$BP$6:$BX$9,H$1,FALSE))))))*100</f>
        <v>0.41777999999999998</v>
      </c>
      <c r="I782" s="63">
        <f>IFERROR(VLOOKUP($B782,'Data Binge'!$A$6:$I$61,I$1,FALSE),IFERROR(VLOOKUP($B782,'Data Binge'!$O$6:$W$33,I$1,FALSE),IFERROR(VLOOKUP($B782,'Data Binge'!$AB$6:$AJ$181,I$1,FALSE),IFERROR(VLOOKUP($B782,'Data Binge'!$AP$6:$AX$93,I$1,FALSE),IFERROR(VLOOKUP($B782,'Data Binge'!$BC$6:$BK$13,I$1,FALSE),VLOOKUP($B782,'Data Binge'!$BP$6:$BX$9,I$1,FALSE))))))*100</f>
        <v>8.2670700000000004</v>
      </c>
      <c r="J782" s="63">
        <f>IFERROR(VLOOKUP($B782,'Data Binge'!$A$6:$I$61,J$1,FALSE),IFERROR(VLOOKUP($B782,'Data Binge'!$O$6:$W$33,J$1,FALSE),IFERROR(VLOOKUP($B782,'Data Binge'!$AB$6:$AJ$181,J$1,FALSE),IFERROR(VLOOKUP($B782,'Data Binge'!$AP$6:$AX$93,J$1,FALSE),IFERROR(VLOOKUP($B782,'Data Binge'!$BC$6:$BK$13,J$1,FALSE),VLOOKUP($B782,'Data Binge'!$BP$6:$BX$9,J$1,FALSE))))))*100</f>
        <v>9.9047999999999998</v>
      </c>
      <c r="K782" s="63">
        <f t="shared" si="155"/>
        <v>0.81886999999999865</v>
      </c>
      <c r="L782" s="63">
        <f t="shared" si="156"/>
        <v>0.81886000000000081</v>
      </c>
      <c r="M782" s="15" t="s">
        <v>140</v>
      </c>
      <c r="O782" s="63">
        <f>'Data Binge'!T44*100</f>
        <v>9.0859300000000012</v>
      </c>
      <c r="P782" s="63">
        <f>'Data Binge'!U44*100</f>
        <v>0.41776000000000002</v>
      </c>
      <c r="Q782" s="63">
        <f>'Data Binge'!V44*100</f>
        <v>8.2671299999999999</v>
      </c>
      <c r="R782" s="63">
        <f>'Data Binge'!W44*100</f>
        <v>9.9047300000000007</v>
      </c>
      <c r="S782" s="63">
        <f t="shared" si="163"/>
        <v>0.81879999999999953</v>
      </c>
      <c r="T782" s="63">
        <f t="shared" si="164"/>
        <v>0.8188000000000013</v>
      </c>
      <c r="V782" s="70">
        <f t="shared" si="157"/>
        <v>0</v>
      </c>
      <c r="W782" s="70">
        <f t="shared" si="158"/>
        <v>1.9999999999964491E-5</v>
      </c>
      <c r="X782" s="70">
        <f t="shared" si="159"/>
        <v>-5.9999999999504894E-5</v>
      </c>
      <c r="Y782" s="70">
        <f t="shared" si="160"/>
        <v>6.9999999999126317E-5</v>
      </c>
      <c r="Z782" s="70">
        <f t="shared" si="161"/>
        <v>6.9999999999126317E-5</v>
      </c>
      <c r="AA782" s="70">
        <f t="shared" si="162"/>
        <v>5.9999999999504894E-5</v>
      </c>
    </row>
    <row r="783" spans="1:27">
      <c r="A783" s="15" t="str">
        <f t="shared" si="154"/>
        <v>Binge_2011-2015_16-24_Persons_Hywel Dda UHB</v>
      </c>
      <c r="B783" s="15" t="str">
        <f t="shared" si="153"/>
        <v>Hywel Dda_16-24_Persons</v>
      </c>
      <c r="C783" s="15" t="s">
        <v>141</v>
      </c>
      <c r="D783" s="15" t="s">
        <v>48</v>
      </c>
      <c r="E783" s="15" t="s">
        <v>117</v>
      </c>
      <c r="F783" s="15" t="s">
        <v>76</v>
      </c>
      <c r="G783" s="63">
        <f>IFERROR(VLOOKUP($B783,'Data Binge'!$A$6:$I$61,G$1,FALSE),IFERROR(VLOOKUP($B783,'Data Binge'!$O$6:$W$33,G$1,FALSE),IFERROR(VLOOKUP($B783,'Data Binge'!$AB$6:$AJ$181,G$1,FALSE),IFERROR(VLOOKUP($B783,'Data Binge'!$AP$6:$AX$93,G$1,FALSE),IFERROR(VLOOKUP($B783,'Data Binge'!$BC$6:$BK$13,G$1,FALSE),VLOOKUP($B783,'Data Binge'!$BP$6:$BX$9,G$1,FALSE))))))*100</f>
        <v>29.472470000000001</v>
      </c>
      <c r="H783" s="63">
        <f>IFERROR(VLOOKUP($B783,'Data Binge'!$A$6:$I$61,H$1,FALSE),IFERROR(VLOOKUP($B783,'Data Binge'!$O$6:$W$33,H$1,FALSE),IFERROR(VLOOKUP($B783,'Data Binge'!$AB$6:$AJ$181,H$1,FALSE),IFERROR(VLOOKUP($B783,'Data Binge'!$AP$6:$AX$93,H$1,FALSE),IFERROR(VLOOKUP($B783,'Data Binge'!$BC$6:$BK$13,H$1,FALSE),VLOOKUP($B783,'Data Binge'!$BP$6:$BX$9,H$1,FALSE))))))*100</f>
        <v>1.8068299999999999</v>
      </c>
      <c r="I783" s="63">
        <f>IFERROR(VLOOKUP($B783,'Data Binge'!$A$6:$I$61,I$1,FALSE),IFERROR(VLOOKUP($B783,'Data Binge'!$O$6:$W$33,I$1,FALSE),IFERROR(VLOOKUP($B783,'Data Binge'!$AB$6:$AJ$181,I$1,FALSE),IFERROR(VLOOKUP($B783,'Data Binge'!$AP$6:$AX$93,I$1,FALSE),IFERROR(VLOOKUP($B783,'Data Binge'!$BC$6:$BK$13,I$1,FALSE),VLOOKUP($B783,'Data Binge'!$BP$6:$BX$9,I$1,FALSE))))))*100</f>
        <v>25.931039999999999</v>
      </c>
      <c r="J783" s="63">
        <f>IFERROR(VLOOKUP($B783,'Data Binge'!$A$6:$I$61,J$1,FALSE),IFERROR(VLOOKUP($B783,'Data Binge'!$O$6:$W$33,J$1,FALSE),IFERROR(VLOOKUP($B783,'Data Binge'!$AB$6:$AJ$181,J$1,FALSE),IFERROR(VLOOKUP($B783,'Data Binge'!$AP$6:$AX$93,J$1,FALSE),IFERROR(VLOOKUP($B783,'Data Binge'!$BC$6:$BK$13,J$1,FALSE),VLOOKUP($B783,'Data Binge'!$BP$6:$BX$9,J$1,FALSE))))))*100</f>
        <v>33.013910000000003</v>
      </c>
      <c r="K783" s="63">
        <f t="shared" si="155"/>
        <v>3.5414400000000015</v>
      </c>
      <c r="L783" s="63">
        <f t="shared" si="156"/>
        <v>3.5414300000000019</v>
      </c>
      <c r="M783" s="15" t="s">
        <v>140</v>
      </c>
      <c r="O783" s="63">
        <f>'Data Binge'!T45*100</f>
        <v>29.472470000000001</v>
      </c>
      <c r="P783" s="63">
        <f>'Data Binge'!U45*100</f>
        <v>1.8073800000000002</v>
      </c>
      <c r="Q783" s="63">
        <f>'Data Binge'!V45*100</f>
        <v>25.929999999999996</v>
      </c>
      <c r="R783" s="63">
        <f>'Data Binge'!W45*100</f>
        <v>33.014949999999999</v>
      </c>
      <c r="S783" s="63">
        <f t="shared" si="163"/>
        <v>3.5424799999999976</v>
      </c>
      <c r="T783" s="63">
        <f t="shared" si="164"/>
        <v>3.5424700000000051</v>
      </c>
      <c r="V783" s="70">
        <f t="shared" si="157"/>
        <v>0</v>
      </c>
      <c r="W783" s="70">
        <f t="shared" si="158"/>
        <v>-5.5000000000027249E-4</v>
      </c>
      <c r="X783" s="70">
        <f t="shared" si="159"/>
        <v>1.0400000000032605E-3</v>
      </c>
      <c r="Y783" s="70">
        <f t="shared" si="160"/>
        <v>-1.0399999999961551E-3</v>
      </c>
      <c r="Z783" s="70">
        <f t="shared" si="161"/>
        <v>-1.0399999999961551E-3</v>
      </c>
      <c r="AA783" s="70">
        <f t="shared" si="162"/>
        <v>-1.0400000000032605E-3</v>
      </c>
    </row>
    <row r="784" spans="1:27">
      <c r="A784" s="15" t="str">
        <f t="shared" si="154"/>
        <v>Binge_2011-2015_25-44_Persons_Hywel Dda UHB</v>
      </c>
      <c r="B784" s="15" t="str">
        <f t="shared" si="153"/>
        <v>Hywel Dda_25-44_Persons</v>
      </c>
      <c r="C784" s="15" t="s">
        <v>141</v>
      </c>
      <c r="D784" s="15" t="s">
        <v>49</v>
      </c>
      <c r="E784" s="15" t="s">
        <v>117</v>
      </c>
      <c r="F784" s="15" t="s">
        <v>76</v>
      </c>
      <c r="G784" s="63">
        <f>IFERROR(VLOOKUP($B784,'Data Binge'!$A$6:$I$61,G$1,FALSE),IFERROR(VLOOKUP($B784,'Data Binge'!$O$6:$W$33,G$1,FALSE),IFERROR(VLOOKUP($B784,'Data Binge'!$AB$6:$AJ$181,G$1,FALSE),IFERROR(VLOOKUP($B784,'Data Binge'!$AP$6:$AX$93,G$1,FALSE),IFERROR(VLOOKUP($B784,'Data Binge'!$BC$6:$BK$13,G$1,FALSE),VLOOKUP($B784,'Data Binge'!$BP$6:$BX$9,G$1,FALSE))))))*100</f>
        <v>29.10378</v>
      </c>
      <c r="H784" s="63">
        <f>IFERROR(VLOOKUP($B784,'Data Binge'!$A$6:$I$61,H$1,FALSE),IFERROR(VLOOKUP($B784,'Data Binge'!$O$6:$W$33,H$1,FALSE),IFERROR(VLOOKUP($B784,'Data Binge'!$AB$6:$AJ$181,H$1,FALSE),IFERROR(VLOOKUP($B784,'Data Binge'!$AP$6:$AX$93,H$1,FALSE),IFERROR(VLOOKUP($B784,'Data Binge'!$BC$6:$BK$13,H$1,FALSE),VLOOKUP($B784,'Data Binge'!$BP$6:$BX$9,H$1,FALSE))))))*100</f>
        <v>1.21225</v>
      </c>
      <c r="I784" s="63">
        <f>IFERROR(VLOOKUP($B784,'Data Binge'!$A$6:$I$61,I$1,FALSE),IFERROR(VLOOKUP($B784,'Data Binge'!$O$6:$W$33,I$1,FALSE),IFERROR(VLOOKUP($B784,'Data Binge'!$AB$6:$AJ$181,I$1,FALSE),IFERROR(VLOOKUP($B784,'Data Binge'!$AP$6:$AX$93,I$1,FALSE),IFERROR(VLOOKUP($B784,'Data Binge'!$BC$6:$BK$13,I$1,FALSE),VLOOKUP($B784,'Data Binge'!$BP$6:$BX$9,I$1,FALSE))))))*100</f>
        <v>26.72775</v>
      </c>
      <c r="J784" s="63">
        <f>IFERROR(VLOOKUP($B784,'Data Binge'!$A$6:$I$61,J$1,FALSE),IFERROR(VLOOKUP($B784,'Data Binge'!$O$6:$W$33,J$1,FALSE),IFERROR(VLOOKUP($B784,'Data Binge'!$AB$6:$AJ$181,J$1,FALSE),IFERROR(VLOOKUP($B784,'Data Binge'!$AP$6:$AX$93,J$1,FALSE),IFERROR(VLOOKUP($B784,'Data Binge'!$BC$6:$BK$13,J$1,FALSE),VLOOKUP($B784,'Data Binge'!$BP$6:$BX$9,J$1,FALSE))))))*100</f>
        <v>31.479810000000004</v>
      </c>
      <c r="K784" s="63">
        <f t="shared" si="155"/>
        <v>2.3760300000000036</v>
      </c>
      <c r="L784" s="63">
        <f t="shared" si="156"/>
        <v>2.3760300000000001</v>
      </c>
      <c r="M784" s="15" t="s">
        <v>140</v>
      </c>
      <c r="O784" s="63">
        <f>'Data Binge'!T46*100</f>
        <v>29.10378</v>
      </c>
      <c r="P784" s="63">
        <f>'Data Binge'!U46*100</f>
        <v>1.2121299999999999</v>
      </c>
      <c r="Q784" s="63">
        <f>'Data Binge'!V46*100</f>
        <v>26.728010000000001</v>
      </c>
      <c r="R784" s="63">
        <f>'Data Binge'!W46*100</f>
        <v>31.47955</v>
      </c>
      <c r="S784" s="63">
        <f t="shared" si="163"/>
        <v>2.3757699999999993</v>
      </c>
      <c r="T784" s="63">
        <f t="shared" si="164"/>
        <v>2.3757699999999993</v>
      </c>
      <c r="V784" s="70">
        <f t="shared" si="157"/>
        <v>0</v>
      </c>
      <c r="W784" s="70">
        <f t="shared" si="158"/>
        <v>1.2000000000012001E-4</v>
      </c>
      <c r="X784" s="70">
        <f t="shared" si="159"/>
        <v>-2.6000000000081513E-4</v>
      </c>
      <c r="Y784" s="70">
        <f t="shared" si="160"/>
        <v>2.6000000000436785E-4</v>
      </c>
      <c r="Z784" s="70">
        <f t="shared" si="161"/>
        <v>2.6000000000436785E-4</v>
      </c>
      <c r="AA784" s="70">
        <f t="shared" si="162"/>
        <v>2.6000000000081513E-4</v>
      </c>
    </row>
    <row r="785" spans="1:27">
      <c r="A785" s="15" t="str">
        <f t="shared" si="154"/>
        <v>Binge_2011-2015_45-64_Persons_Hywel Dda UHB</v>
      </c>
      <c r="B785" s="15" t="str">
        <f t="shared" si="153"/>
        <v>Hywel Dda_45-64_Persons</v>
      </c>
      <c r="C785" s="15" t="s">
        <v>141</v>
      </c>
      <c r="D785" s="15" t="s">
        <v>50</v>
      </c>
      <c r="E785" s="15" t="s">
        <v>117</v>
      </c>
      <c r="F785" s="15" t="s">
        <v>76</v>
      </c>
      <c r="G785" s="63">
        <f>IFERROR(VLOOKUP($B785,'Data Binge'!$A$6:$I$61,G$1,FALSE),IFERROR(VLOOKUP($B785,'Data Binge'!$O$6:$W$33,G$1,FALSE),IFERROR(VLOOKUP($B785,'Data Binge'!$AB$6:$AJ$181,G$1,FALSE),IFERROR(VLOOKUP($B785,'Data Binge'!$AP$6:$AX$93,G$1,FALSE),IFERROR(VLOOKUP($B785,'Data Binge'!$BC$6:$BK$13,G$1,FALSE),VLOOKUP($B785,'Data Binge'!$BP$6:$BX$9,G$1,FALSE))))))*100</f>
        <v>24.384399999999999</v>
      </c>
      <c r="H785" s="63">
        <f>IFERROR(VLOOKUP($B785,'Data Binge'!$A$6:$I$61,H$1,FALSE),IFERROR(VLOOKUP($B785,'Data Binge'!$O$6:$W$33,H$1,FALSE),IFERROR(VLOOKUP($B785,'Data Binge'!$AB$6:$AJ$181,H$1,FALSE),IFERROR(VLOOKUP($B785,'Data Binge'!$AP$6:$AX$93,H$1,FALSE),IFERROR(VLOOKUP($B785,'Data Binge'!$BC$6:$BK$13,H$1,FALSE),VLOOKUP($B785,'Data Binge'!$BP$6:$BX$9,H$1,FALSE))))))*100</f>
        <v>0.87256</v>
      </c>
      <c r="I785" s="63">
        <f>IFERROR(VLOOKUP($B785,'Data Binge'!$A$6:$I$61,I$1,FALSE),IFERROR(VLOOKUP($B785,'Data Binge'!$O$6:$W$33,I$1,FALSE),IFERROR(VLOOKUP($B785,'Data Binge'!$AB$6:$AJ$181,I$1,FALSE),IFERROR(VLOOKUP($B785,'Data Binge'!$AP$6:$AX$93,I$1,FALSE),IFERROR(VLOOKUP($B785,'Data Binge'!$BC$6:$BK$13,I$1,FALSE),VLOOKUP($B785,'Data Binge'!$BP$6:$BX$9,I$1,FALSE))))))*100</f>
        <v>22.67417</v>
      </c>
      <c r="J785" s="63">
        <f>IFERROR(VLOOKUP($B785,'Data Binge'!$A$6:$I$61,J$1,FALSE),IFERROR(VLOOKUP($B785,'Data Binge'!$O$6:$W$33,J$1,FALSE),IFERROR(VLOOKUP($B785,'Data Binge'!$AB$6:$AJ$181,J$1,FALSE),IFERROR(VLOOKUP($B785,'Data Binge'!$AP$6:$AX$93,J$1,FALSE),IFERROR(VLOOKUP($B785,'Data Binge'!$BC$6:$BK$13,J$1,FALSE),VLOOKUP($B785,'Data Binge'!$BP$6:$BX$9,J$1,FALSE))))))*100</f>
        <v>26.094630000000002</v>
      </c>
      <c r="K785" s="63">
        <f t="shared" si="155"/>
        <v>1.7102300000000028</v>
      </c>
      <c r="L785" s="63">
        <f t="shared" si="156"/>
        <v>1.7102299999999993</v>
      </c>
      <c r="M785" s="15" t="s">
        <v>140</v>
      </c>
      <c r="O785" s="63">
        <f>'Data Binge'!T47*100</f>
        <v>24.384399999999999</v>
      </c>
      <c r="P785" s="63">
        <f>'Data Binge'!U47*100</f>
        <v>0.87258000000000002</v>
      </c>
      <c r="Q785" s="63">
        <f>'Data Binge'!V47*100</f>
        <v>22.674140000000001</v>
      </c>
      <c r="R785" s="63">
        <f>'Data Binge'!W47*100</f>
        <v>26.094659999999998</v>
      </c>
      <c r="S785" s="63">
        <f t="shared" si="163"/>
        <v>1.7102599999999981</v>
      </c>
      <c r="T785" s="63">
        <f t="shared" si="164"/>
        <v>1.7102599999999981</v>
      </c>
      <c r="V785" s="70">
        <f t="shared" si="157"/>
        <v>0</v>
      </c>
      <c r="W785" s="70">
        <f t="shared" si="158"/>
        <v>-2.0000000000020002E-5</v>
      </c>
      <c r="X785" s="70">
        <f t="shared" si="159"/>
        <v>2.9999999998864268E-5</v>
      </c>
      <c r="Y785" s="70">
        <f t="shared" si="160"/>
        <v>-2.9999999995311555E-5</v>
      </c>
      <c r="Z785" s="70">
        <f t="shared" si="161"/>
        <v>-2.9999999995311555E-5</v>
      </c>
      <c r="AA785" s="70">
        <f t="shared" si="162"/>
        <v>-2.9999999998864268E-5</v>
      </c>
    </row>
    <row r="786" spans="1:27">
      <c r="A786" s="15" t="str">
        <f t="shared" si="154"/>
        <v>Binge_2011-2015_65+_Persons_Hywel Dda UHB</v>
      </c>
      <c r="B786" s="15" t="str">
        <f t="shared" si="153"/>
        <v>Hywel Dda_65+_Persons</v>
      </c>
      <c r="C786" s="15" t="s">
        <v>141</v>
      </c>
      <c r="D786" s="15" t="s">
        <v>43</v>
      </c>
      <c r="E786" s="15" t="s">
        <v>117</v>
      </c>
      <c r="F786" s="15" t="s">
        <v>76</v>
      </c>
      <c r="G786" s="63">
        <f>IFERROR(VLOOKUP($B786,'Data Binge'!$A$6:$I$61,G$1,FALSE),IFERROR(VLOOKUP($B786,'Data Binge'!$O$6:$W$33,G$1,FALSE),IFERROR(VLOOKUP($B786,'Data Binge'!$AB$6:$AJ$181,G$1,FALSE),IFERROR(VLOOKUP($B786,'Data Binge'!$AP$6:$AX$93,G$1,FALSE),IFERROR(VLOOKUP($B786,'Data Binge'!$BC$6:$BK$13,G$1,FALSE),VLOOKUP($B786,'Data Binge'!$BP$6:$BX$9,G$1,FALSE))))))*100</f>
        <v>8.3160800000000012</v>
      </c>
      <c r="H786" s="63">
        <f>IFERROR(VLOOKUP($B786,'Data Binge'!$A$6:$I$61,H$1,FALSE),IFERROR(VLOOKUP($B786,'Data Binge'!$O$6:$W$33,H$1,FALSE),IFERROR(VLOOKUP($B786,'Data Binge'!$AB$6:$AJ$181,H$1,FALSE),IFERROR(VLOOKUP($B786,'Data Binge'!$AP$6:$AX$93,H$1,FALSE),IFERROR(VLOOKUP($B786,'Data Binge'!$BC$6:$BK$13,H$1,FALSE),VLOOKUP($B786,'Data Binge'!$BP$6:$BX$9,H$1,FALSE))))))*100</f>
        <v>0.56884999999999997</v>
      </c>
      <c r="I786" s="63">
        <f>IFERROR(VLOOKUP($B786,'Data Binge'!$A$6:$I$61,I$1,FALSE),IFERROR(VLOOKUP($B786,'Data Binge'!$O$6:$W$33,I$1,FALSE),IFERROR(VLOOKUP($B786,'Data Binge'!$AB$6:$AJ$181,I$1,FALSE),IFERROR(VLOOKUP($B786,'Data Binge'!$AP$6:$AX$93,I$1,FALSE),IFERROR(VLOOKUP($B786,'Data Binge'!$BC$6:$BK$13,I$1,FALSE),VLOOKUP($B786,'Data Binge'!$BP$6:$BX$9,I$1,FALSE))))))*100</f>
        <v>7.2011199999999995</v>
      </c>
      <c r="J786" s="63">
        <f>IFERROR(VLOOKUP($B786,'Data Binge'!$A$6:$I$61,J$1,FALSE),IFERROR(VLOOKUP($B786,'Data Binge'!$O$6:$W$33,J$1,FALSE),IFERROR(VLOOKUP($B786,'Data Binge'!$AB$6:$AJ$181,J$1,FALSE),IFERROR(VLOOKUP($B786,'Data Binge'!$AP$6:$AX$93,J$1,FALSE),IFERROR(VLOOKUP($B786,'Data Binge'!$BC$6:$BK$13,J$1,FALSE),VLOOKUP($B786,'Data Binge'!$BP$6:$BX$9,J$1,FALSE))))))*100</f>
        <v>9.4310399999999994</v>
      </c>
      <c r="K786" s="63">
        <f t="shared" si="155"/>
        <v>1.1149599999999982</v>
      </c>
      <c r="L786" s="63">
        <f t="shared" si="156"/>
        <v>1.1149600000000017</v>
      </c>
      <c r="M786" s="15" t="s">
        <v>140</v>
      </c>
      <c r="O786" s="63">
        <f>'Data Binge'!T48*100</f>
        <v>8.3160800000000012</v>
      </c>
      <c r="P786" s="63">
        <f>'Data Binge'!U48*100</f>
        <v>0.56886999999999999</v>
      </c>
      <c r="Q786" s="63">
        <f>'Data Binge'!V48*100</f>
        <v>7.2010900000000007</v>
      </c>
      <c r="R786" s="63">
        <f>'Data Binge'!W48*100</f>
        <v>9.4310700000000001</v>
      </c>
      <c r="S786" s="63">
        <f t="shared" si="163"/>
        <v>1.1149899999999988</v>
      </c>
      <c r="T786" s="63">
        <f t="shared" si="164"/>
        <v>1.1149900000000006</v>
      </c>
      <c r="V786" s="70">
        <f t="shared" si="157"/>
        <v>0</v>
      </c>
      <c r="W786" s="70">
        <f t="shared" si="158"/>
        <v>-2.0000000000020002E-5</v>
      </c>
      <c r="X786" s="70">
        <f t="shared" si="159"/>
        <v>2.9999999998864268E-5</v>
      </c>
      <c r="Y786" s="70">
        <f t="shared" si="160"/>
        <v>-3.0000000000640625E-5</v>
      </c>
      <c r="Z786" s="70">
        <f t="shared" si="161"/>
        <v>-3.0000000000640625E-5</v>
      </c>
      <c r="AA786" s="70">
        <f t="shared" si="162"/>
        <v>-2.9999999998864268E-5</v>
      </c>
    </row>
    <row r="787" spans="1:27">
      <c r="A787" s="15" t="str">
        <f t="shared" si="154"/>
        <v>Binge_2011-2015_16-24_Persons_Powys THB</v>
      </c>
      <c r="B787" s="15" t="str">
        <f t="shared" si="153"/>
        <v>Powys_16-24_Persons</v>
      </c>
      <c r="C787" s="15" t="s">
        <v>118</v>
      </c>
      <c r="D787" s="15" t="s">
        <v>48</v>
      </c>
      <c r="E787" s="15" t="s">
        <v>117</v>
      </c>
      <c r="F787" s="15" t="s">
        <v>76</v>
      </c>
      <c r="G787" s="63">
        <f>IFERROR(VLOOKUP($B787,'Data Binge'!$A$6:$I$61,G$1,FALSE),IFERROR(VLOOKUP($B787,'Data Binge'!$O$6:$W$33,G$1,FALSE),IFERROR(VLOOKUP($B787,'Data Binge'!$AB$6:$AJ$181,G$1,FALSE),IFERROR(VLOOKUP($B787,'Data Binge'!$AP$6:$AX$93,G$1,FALSE),IFERROR(VLOOKUP($B787,'Data Binge'!$BC$6:$BK$13,G$1,FALSE),VLOOKUP($B787,'Data Binge'!$BP$6:$BX$9,G$1,FALSE))))))*100</f>
        <v>29.14528</v>
      </c>
      <c r="H787" s="63">
        <f>IFERROR(VLOOKUP($B787,'Data Binge'!$A$6:$I$61,H$1,FALSE),IFERROR(VLOOKUP($B787,'Data Binge'!$O$6:$W$33,H$1,FALSE),IFERROR(VLOOKUP($B787,'Data Binge'!$AB$6:$AJ$181,H$1,FALSE),IFERROR(VLOOKUP($B787,'Data Binge'!$AP$6:$AX$93,H$1,FALSE),IFERROR(VLOOKUP($B787,'Data Binge'!$BC$6:$BK$13,H$1,FALSE),VLOOKUP($B787,'Data Binge'!$BP$6:$BX$9,H$1,FALSE))))))*100</f>
        <v>2.69103</v>
      </c>
      <c r="I787" s="63">
        <f>IFERROR(VLOOKUP($B787,'Data Binge'!$A$6:$I$61,I$1,FALSE),IFERROR(VLOOKUP($B787,'Data Binge'!$O$6:$W$33,I$1,FALSE),IFERROR(VLOOKUP($B787,'Data Binge'!$AB$6:$AJ$181,I$1,FALSE),IFERROR(VLOOKUP($B787,'Data Binge'!$AP$6:$AX$93,I$1,FALSE),IFERROR(VLOOKUP($B787,'Data Binge'!$BC$6:$BK$13,I$1,FALSE),VLOOKUP($B787,'Data Binge'!$BP$6:$BX$9,I$1,FALSE))))))*100</f>
        <v>23.870810000000002</v>
      </c>
      <c r="J787" s="63">
        <f>IFERROR(VLOOKUP($B787,'Data Binge'!$A$6:$I$61,J$1,FALSE),IFERROR(VLOOKUP($B787,'Data Binge'!$O$6:$W$33,J$1,FALSE),IFERROR(VLOOKUP($B787,'Data Binge'!$AB$6:$AJ$181,J$1,FALSE),IFERROR(VLOOKUP($B787,'Data Binge'!$AP$6:$AX$93,J$1,FALSE),IFERROR(VLOOKUP($B787,'Data Binge'!$BC$6:$BK$13,J$1,FALSE),VLOOKUP($B787,'Data Binge'!$BP$6:$BX$9,J$1,FALSE))))))*100</f>
        <v>34.419750000000001</v>
      </c>
      <c r="K787" s="63">
        <f t="shared" si="155"/>
        <v>5.2744700000000009</v>
      </c>
      <c r="L787" s="63">
        <f t="shared" si="156"/>
        <v>5.2744699999999973</v>
      </c>
      <c r="M787" s="15" t="s">
        <v>142</v>
      </c>
      <c r="O787" s="63">
        <f>'Data Binge'!T49*100</f>
        <v>29.14528</v>
      </c>
      <c r="P787" s="63">
        <f>'Data Binge'!U49*100</f>
        <v>2.6907700000000001</v>
      </c>
      <c r="Q787" s="63">
        <f>'Data Binge'!V49*100</f>
        <v>23.871369999999999</v>
      </c>
      <c r="R787" s="63">
        <f>'Data Binge'!W49*100</f>
        <v>34.41919</v>
      </c>
      <c r="S787" s="63">
        <f t="shared" si="163"/>
        <v>5.2739100000000008</v>
      </c>
      <c r="T787" s="63">
        <f t="shared" si="164"/>
        <v>5.2739100000000008</v>
      </c>
      <c r="V787" s="70">
        <f t="shared" si="157"/>
        <v>0</v>
      </c>
      <c r="W787" s="70">
        <f t="shared" si="158"/>
        <v>2.5999999999992696E-4</v>
      </c>
      <c r="X787" s="70">
        <f t="shared" si="159"/>
        <v>-5.5999999999656325E-4</v>
      </c>
      <c r="Y787" s="70">
        <f t="shared" si="160"/>
        <v>5.6000000000011596E-4</v>
      </c>
      <c r="Z787" s="70">
        <f t="shared" si="161"/>
        <v>5.6000000000011596E-4</v>
      </c>
      <c r="AA787" s="70">
        <f t="shared" si="162"/>
        <v>5.5999999999656325E-4</v>
      </c>
    </row>
    <row r="788" spans="1:27">
      <c r="A788" s="15" t="str">
        <f t="shared" si="154"/>
        <v>Binge_2011-2015_25-44_Persons_Powys THB</v>
      </c>
      <c r="B788" s="15" t="str">
        <f t="shared" ref="B788:B851" si="165">C788&amp;"_"&amp;D788&amp;"_"&amp;E788</f>
        <v>Powys_25-44_Persons</v>
      </c>
      <c r="C788" s="15" t="s">
        <v>118</v>
      </c>
      <c r="D788" s="15" t="s">
        <v>49</v>
      </c>
      <c r="E788" s="15" t="s">
        <v>117</v>
      </c>
      <c r="F788" s="15" t="s">
        <v>76</v>
      </c>
      <c r="G788" s="63">
        <f>IFERROR(VLOOKUP($B788,'Data Binge'!$A$6:$I$61,G$1,FALSE),IFERROR(VLOOKUP($B788,'Data Binge'!$O$6:$W$33,G$1,FALSE),IFERROR(VLOOKUP($B788,'Data Binge'!$AB$6:$AJ$181,G$1,FALSE),IFERROR(VLOOKUP($B788,'Data Binge'!$AP$6:$AX$93,G$1,FALSE),IFERROR(VLOOKUP($B788,'Data Binge'!$BC$6:$BK$13,G$1,FALSE),VLOOKUP($B788,'Data Binge'!$BP$6:$BX$9,G$1,FALSE))))))*100</f>
        <v>31.687700000000003</v>
      </c>
      <c r="H788" s="63">
        <f>IFERROR(VLOOKUP($B788,'Data Binge'!$A$6:$I$61,H$1,FALSE),IFERROR(VLOOKUP($B788,'Data Binge'!$O$6:$W$33,H$1,FALSE),IFERROR(VLOOKUP($B788,'Data Binge'!$AB$6:$AJ$181,H$1,FALSE),IFERROR(VLOOKUP($B788,'Data Binge'!$AP$6:$AX$93,H$1,FALSE),IFERROR(VLOOKUP($B788,'Data Binge'!$BC$6:$BK$13,H$1,FALSE),VLOOKUP($B788,'Data Binge'!$BP$6:$BX$9,H$1,FALSE))))))*100</f>
        <v>1.9656</v>
      </c>
      <c r="I788" s="63">
        <f>IFERROR(VLOOKUP($B788,'Data Binge'!$A$6:$I$61,I$1,FALSE),IFERROR(VLOOKUP($B788,'Data Binge'!$O$6:$W$33,I$1,FALSE),IFERROR(VLOOKUP($B788,'Data Binge'!$AB$6:$AJ$181,I$1,FALSE),IFERROR(VLOOKUP($B788,'Data Binge'!$AP$6:$AX$93,I$1,FALSE),IFERROR(VLOOKUP($B788,'Data Binge'!$BC$6:$BK$13,I$1,FALSE),VLOOKUP($B788,'Data Binge'!$BP$6:$BX$9,I$1,FALSE))))))*100</f>
        <v>27.835090000000001</v>
      </c>
      <c r="J788" s="63">
        <f>IFERROR(VLOOKUP($B788,'Data Binge'!$A$6:$I$61,J$1,FALSE),IFERROR(VLOOKUP($B788,'Data Binge'!$O$6:$W$33,J$1,FALSE),IFERROR(VLOOKUP($B788,'Data Binge'!$AB$6:$AJ$181,J$1,FALSE),IFERROR(VLOOKUP($B788,'Data Binge'!$AP$6:$AX$93,J$1,FALSE),IFERROR(VLOOKUP($B788,'Data Binge'!$BC$6:$BK$13,J$1,FALSE),VLOOKUP($B788,'Data Binge'!$BP$6:$BX$9,J$1,FALSE))))))*100</f>
        <v>35.540310000000005</v>
      </c>
      <c r="K788" s="63">
        <f t="shared" si="155"/>
        <v>3.8526100000000021</v>
      </c>
      <c r="L788" s="63">
        <f t="shared" si="156"/>
        <v>3.8526100000000021</v>
      </c>
      <c r="M788" s="15" t="s">
        <v>142</v>
      </c>
      <c r="O788" s="63">
        <f>'Data Binge'!T50*100</f>
        <v>31.687700000000003</v>
      </c>
      <c r="P788" s="63">
        <f>'Data Binge'!U50*100</f>
        <v>1.9654100000000001</v>
      </c>
      <c r="Q788" s="63">
        <f>'Data Binge'!V50*100</f>
        <v>27.83549</v>
      </c>
      <c r="R788" s="63">
        <f>'Data Binge'!W50*100</f>
        <v>35.539909999999999</v>
      </c>
      <c r="S788" s="63">
        <f t="shared" si="163"/>
        <v>3.8522099999999959</v>
      </c>
      <c r="T788" s="63">
        <f t="shared" si="164"/>
        <v>3.852210000000003</v>
      </c>
      <c r="V788" s="70">
        <f t="shared" si="157"/>
        <v>0</v>
      </c>
      <c r="W788" s="70">
        <f t="shared" si="158"/>
        <v>1.8999999999991246E-4</v>
      </c>
      <c r="X788" s="70">
        <f t="shared" si="159"/>
        <v>-3.9999999999906777E-4</v>
      </c>
      <c r="Y788" s="70">
        <f t="shared" si="160"/>
        <v>4.000000000061732E-4</v>
      </c>
      <c r="Z788" s="70">
        <f t="shared" si="161"/>
        <v>4.000000000061732E-4</v>
      </c>
      <c r="AA788" s="70">
        <f t="shared" si="162"/>
        <v>3.9999999999906777E-4</v>
      </c>
    </row>
    <row r="789" spans="1:27">
      <c r="A789" s="15" t="str">
        <f t="shared" si="154"/>
        <v>Binge_2011-2015_45-64_Persons_Powys THB</v>
      </c>
      <c r="B789" s="15" t="str">
        <f t="shared" si="165"/>
        <v>Powys_45-64_Persons</v>
      </c>
      <c r="C789" s="15" t="s">
        <v>118</v>
      </c>
      <c r="D789" s="15" t="s">
        <v>50</v>
      </c>
      <c r="E789" s="15" t="s">
        <v>117</v>
      </c>
      <c r="F789" s="15" t="s">
        <v>76</v>
      </c>
      <c r="G789" s="63">
        <f>IFERROR(VLOOKUP($B789,'Data Binge'!$A$6:$I$61,G$1,FALSE),IFERROR(VLOOKUP($B789,'Data Binge'!$O$6:$W$33,G$1,FALSE),IFERROR(VLOOKUP($B789,'Data Binge'!$AB$6:$AJ$181,G$1,FALSE),IFERROR(VLOOKUP($B789,'Data Binge'!$AP$6:$AX$93,G$1,FALSE),IFERROR(VLOOKUP($B789,'Data Binge'!$BC$6:$BK$13,G$1,FALSE),VLOOKUP($B789,'Data Binge'!$BP$6:$BX$9,G$1,FALSE))))))*100</f>
        <v>22.315909999999999</v>
      </c>
      <c r="H789" s="63">
        <f>IFERROR(VLOOKUP($B789,'Data Binge'!$A$6:$I$61,H$1,FALSE),IFERROR(VLOOKUP($B789,'Data Binge'!$O$6:$W$33,H$1,FALSE),IFERROR(VLOOKUP($B789,'Data Binge'!$AB$6:$AJ$181,H$1,FALSE),IFERROR(VLOOKUP($B789,'Data Binge'!$AP$6:$AX$93,H$1,FALSE),IFERROR(VLOOKUP($B789,'Data Binge'!$BC$6:$BK$13,H$1,FALSE),VLOOKUP($B789,'Data Binge'!$BP$6:$BX$9,H$1,FALSE))))))*100</f>
        <v>1.32274</v>
      </c>
      <c r="I789" s="63">
        <f>IFERROR(VLOOKUP($B789,'Data Binge'!$A$6:$I$61,I$1,FALSE),IFERROR(VLOOKUP($B789,'Data Binge'!$O$6:$W$33,I$1,FALSE),IFERROR(VLOOKUP($B789,'Data Binge'!$AB$6:$AJ$181,I$1,FALSE),IFERROR(VLOOKUP($B789,'Data Binge'!$AP$6:$AX$93,I$1,FALSE),IFERROR(VLOOKUP($B789,'Data Binge'!$BC$6:$BK$13,I$1,FALSE),VLOOKUP($B789,'Data Binge'!$BP$6:$BX$9,I$1,FALSE))))))*100</f>
        <v>19.723320000000001</v>
      </c>
      <c r="J789" s="63">
        <f>IFERROR(VLOOKUP($B789,'Data Binge'!$A$6:$I$61,J$1,FALSE),IFERROR(VLOOKUP($B789,'Data Binge'!$O$6:$W$33,J$1,FALSE),IFERROR(VLOOKUP($B789,'Data Binge'!$AB$6:$AJ$181,J$1,FALSE),IFERROR(VLOOKUP($B789,'Data Binge'!$AP$6:$AX$93,J$1,FALSE),IFERROR(VLOOKUP($B789,'Data Binge'!$BC$6:$BK$13,J$1,FALSE),VLOOKUP($B789,'Data Binge'!$BP$6:$BX$9,J$1,FALSE))))))*100</f>
        <v>24.9085</v>
      </c>
      <c r="K789" s="63">
        <f t="shared" si="155"/>
        <v>2.5925900000000013</v>
      </c>
      <c r="L789" s="63">
        <f t="shared" si="156"/>
        <v>2.5925899999999977</v>
      </c>
      <c r="M789" s="15" t="s">
        <v>142</v>
      </c>
      <c r="O789" s="63">
        <f>'Data Binge'!T51*100</f>
        <v>22.315909999999999</v>
      </c>
      <c r="P789" s="63">
        <f>'Data Binge'!U51*100</f>
        <v>1.3226099999999998</v>
      </c>
      <c r="Q789" s="63">
        <f>'Data Binge'!V51*100</f>
        <v>19.723589999999998</v>
      </c>
      <c r="R789" s="63">
        <f>'Data Binge'!W51*100</f>
        <v>24.90823</v>
      </c>
      <c r="S789" s="63">
        <f t="shared" si="163"/>
        <v>2.5923200000000008</v>
      </c>
      <c r="T789" s="63">
        <f t="shared" si="164"/>
        <v>2.5923200000000008</v>
      </c>
      <c r="V789" s="70">
        <f t="shared" si="157"/>
        <v>0</v>
      </c>
      <c r="W789" s="70">
        <f t="shared" si="158"/>
        <v>1.3000000000018552E-4</v>
      </c>
      <c r="X789" s="70">
        <f t="shared" si="159"/>
        <v>-2.6999999999688384E-4</v>
      </c>
      <c r="Y789" s="70">
        <f t="shared" si="160"/>
        <v>2.7000000000043656E-4</v>
      </c>
      <c r="Z789" s="70">
        <f t="shared" si="161"/>
        <v>2.7000000000043656E-4</v>
      </c>
      <c r="AA789" s="70">
        <f t="shared" si="162"/>
        <v>2.6999999999688384E-4</v>
      </c>
    </row>
    <row r="790" spans="1:27">
      <c r="A790" s="15" t="str">
        <f t="shared" si="154"/>
        <v>Binge_2011-2015_65+_Persons_Powys THB</v>
      </c>
      <c r="B790" s="15" t="str">
        <f t="shared" si="165"/>
        <v>Powys_65+_Persons</v>
      </c>
      <c r="C790" s="15" t="s">
        <v>118</v>
      </c>
      <c r="D790" s="15" t="s">
        <v>43</v>
      </c>
      <c r="E790" s="15" t="s">
        <v>117</v>
      </c>
      <c r="F790" s="15" t="s">
        <v>76</v>
      </c>
      <c r="G790" s="63">
        <f>IFERROR(VLOOKUP($B790,'Data Binge'!$A$6:$I$61,G$1,FALSE),IFERROR(VLOOKUP($B790,'Data Binge'!$O$6:$W$33,G$1,FALSE),IFERROR(VLOOKUP($B790,'Data Binge'!$AB$6:$AJ$181,G$1,FALSE),IFERROR(VLOOKUP($B790,'Data Binge'!$AP$6:$AX$93,G$1,FALSE),IFERROR(VLOOKUP($B790,'Data Binge'!$BC$6:$BK$13,G$1,FALSE),VLOOKUP($B790,'Data Binge'!$BP$6:$BX$9,G$1,FALSE))))))*100</f>
        <v>8.8801900000000007</v>
      </c>
      <c r="H790" s="63">
        <f>IFERROR(VLOOKUP($B790,'Data Binge'!$A$6:$I$61,H$1,FALSE),IFERROR(VLOOKUP($B790,'Data Binge'!$O$6:$W$33,H$1,FALSE),IFERROR(VLOOKUP($B790,'Data Binge'!$AB$6:$AJ$181,H$1,FALSE),IFERROR(VLOOKUP($B790,'Data Binge'!$AP$6:$AX$93,H$1,FALSE),IFERROR(VLOOKUP($B790,'Data Binge'!$BC$6:$BK$13,H$1,FALSE),VLOOKUP($B790,'Data Binge'!$BP$6:$BX$9,H$1,FALSE))))))*100</f>
        <v>1.0074799999999999</v>
      </c>
      <c r="I790" s="63">
        <f>IFERROR(VLOOKUP($B790,'Data Binge'!$A$6:$I$61,I$1,FALSE),IFERROR(VLOOKUP($B790,'Data Binge'!$O$6:$W$33,I$1,FALSE),IFERROR(VLOOKUP($B790,'Data Binge'!$AB$6:$AJ$181,I$1,FALSE),IFERROR(VLOOKUP($B790,'Data Binge'!$AP$6:$AX$93,I$1,FALSE),IFERROR(VLOOKUP($B790,'Data Binge'!$BC$6:$BK$13,I$1,FALSE),VLOOKUP($B790,'Data Binge'!$BP$6:$BX$9,I$1,FALSE))))))*100</f>
        <v>6.9055000000000009</v>
      </c>
      <c r="J790" s="63">
        <f>IFERROR(VLOOKUP($B790,'Data Binge'!$A$6:$I$61,J$1,FALSE),IFERROR(VLOOKUP($B790,'Data Binge'!$O$6:$W$33,J$1,FALSE),IFERROR(VLOOKUP($B790,'Data Binge'!$AB$6:$AJ$181,J$1,FALSE),IFERROR(VLOOKUP($B790,'Data Binge'!$AP$6:$AX$93,J$1,FALSE),IFERROR(VLOOKUP($B790,'Data Binge'!$BC$6:$BK$13,J$1,FALSE),VLOOKUP($B790,'Data Binge'!$BP$6:$BX$9,J$1,FALSE))))))*100</f>
        <v>10.85487</v>
      </c>
      <c r="K790" s="63">
        <f t="shared" si="155"/>
        <v>1.9746799999999993</v>
      </c>
      <c r="L790" s="63">
        <f t="shared" si="156"/>
        <v>1.9746899999999998</v>
      </c>
      <c r="M790" s="15" t="s">
        <v>142</v>
      </c>
      <c r="O790" s="63">
        <f>'Data Binge'!T52*100</f>
        <v>8.8801900000000007</v>
      </c>
      <c r="P790" s="63">
        <f>'Data Binge'!U52*100</f>
        <v>1.00739</v>
      </c>
      <c r="Q790" s="63">
        <f>'Data Binge'!V52*100</f>
        <v>6.90571</v>
      </c>
      <c r="R790" s="63">
        <f>'Data Binge'!W52*100</f>
        <v>10.854669999999999</v>
      </c>
      <c r="S790" s="63">
        <f t="shared" si="163"/>
        <v>1.974479999999998</v>
      </c>
      <c r="T790" s="63">
        <f t="shared" si="164"/>
        <v>1.9744800000000007</v>
      </c>
      <c r="V790" s="70">
        <f t="shared" si="157"/>
        <v>0</v>
      </c>
      <c r="W790" s="70">
        <f t="shared" si="158"/>
        <v>8.9999999999923475E-5</v>
      </c>
      <c r="X790" s="70">
        <f t="shared" si="159"/>
        <v>-2.0999999999915531E-4</v>
      </c>
      <c r="Y790" s="70">
        <f t="shared" si="160"/>
        <v>2.0000000000131024E-4</v>
      </c>
      <c r="Z790" s="70">
        <f t="shared" si="161"/>
        <v>2.0000000000131024E-4</v>
      </c>
      <c r="AA790" s="70">
        <f t="shared" si="162"/>
        <v>2.0999999999915531E-4</v>
      </c>
    </row>
    <row r="791" spans="1:27">
      <c r="A791" s="15" t="str">
        <f t="shared" si="154"/>
        <v>Binge_2011-2015_16-24_Persons_ABM UHB</v>
      </c>
      <c r="B791" s="15" t="str">
        <f t="shared" si="165"/>
        <v>ABM_16-24_Persons</v>
      </c>
      <c r="C791" s="15" t="s">
        <v>143</v>
      </c>
      <c r="D791" s="15" t="s">
        <v>48</v>
      </c>
      <c r="E791" s="15" t="s">
        <v>117</v>
      </c>
      <c r="F791" s="15" t="s">
        <v>76</v>
      </c>
      <c r="G791" s="63">
        <f>IFERROR(VLOOKUP($B791,'Data Binge'!$A$6:$I$61,G$1,FALSE),IFERROR(VLOOKUP($B791,'Data Binge'!$O$6:$W$33,G$1,FALSE),IFERROR(VLOOKUP($B791,'Data Binge'!$AB$6:$AJ$181,G$1,FALSE),IFERROR(VLOOKUP($B791,'Data Binge'!$AP$6:$AX$93,G$1,FALSE),IFERROR(VLOOKUP($B791,'Data Binge'!$BC$6:$BK$13,G$1,FALSE),VLOOKUP($B791,'Data Binge'!$BP$6:$BX$9,G$1,FALSE))))))*100</f>
        <v>31.47878</v>
      </c>
      <c r="H791" s="63">
        <f>IFERROR(VLOOKUP($B791,'Data Binge'!$A$6:$I$61,H$1,FALSE),IFERROR(VLOOKUP($B791,'Data Binge'!$O$6:$W$33,H$1,FALSE),IFERROR(VLOOKUP($B791,'Data Binge'!$AB$6:$AJ$181,H$1,FALSE),IFERROR(VLOOKUP($B791,'Data Binge'!$AP$6:$AX$93,H$1,FALSE),IFERROR(VLOOKUP($B791,'Data Binge'!$BC$6:$BK$13,H$1,FALSE),VLOOKUP($B791,'Data Binge'!$BP$6:$BX$9,H$1,FALSE))))))*100</f>
        <v>2.2190399999999997</v>
      </c>
      <c r="I791" s="63">
        <f>IFERROR(VLOOKUP($B791,'Data Binge'!$A$6:$I$61,I$1,FALSE),IFERROR(VLOOKUP($B791,'Data Binge'!$O$6:$W$33,I$1,FALSE),IFERROR(VLOOKUP($B791,'Data Binge'!$AB$6:$AJ$181,I$1,FALSE),IFERROR(VLOOKUP($B791,'Data Binge'!$AP$6:$AX$93,I$1,FALSE),IFERROR(VLOOKUP($B791,'Data Binge'!$BC$6:$BK$13,I$1,FALSE),VLOOKUP($B791,'Data Binge'!$BP$6:$BX$9,I$1,FALSE))))))*100</f>
        <v>27.12941</v>
      </c>
      <c r="J791" s="63">
        <f>IFERROR(VLOOKUP($B791,'Data Binge'!$A$6:$I$61,J$1,FALSE),IFERROR(VLOOKUP($B791,'Data Binge'!$O$6:$W$33,J$1,FALSE),IFERROR(VLOOKUP($B791,'Data Binge'!$AB$6:$AJ$181,J$1,FALSE),IFERROR(VLOOKUP($B791,'Data Binge'!$AP$6:$AX$93,J$1,FALSE),IFERROR(VLOOKUP($B791,'Data Binge'!$BC$6:$BK$13,J$1,FALSE),VLOOKUP($B791,'Data Binge'!$BP$6:$BX$9,J$1,FALSE))))))*100</f>
        <v>35.828150000000001</v>
      </c>
      <c r="K791" s="63">
        <f t="shared" si="155"/>
        <v>4.3493700000000004</v>
      </c>
      <c r="L791" s="63">
        <f t="shared" si="156"/>
        <v>4.3493700000000004</v>
      </c>
      <c r="M791" s="15" t="s">
        <v>140</v>
      </c>
      <c r="O791" s="63">
        <f>'Data Binge'!T53*100</f>
        <v>31.47878</v>
      </c>
      <c r="P791" s="63">
        <f>'Data Binge'!U53*100</f>
        <v>2.2193000000000001</v>
      </c>
      <c r="Q791" s="63">
        <f>'Data Binge'!V53*100</f>
        <v>27.128950000000003</v>
      </c>
      <c r="R791" s="63">
        <f>'Data Binge'!W53*100</f>
        <v>35.828609999999998</v>
      </c>
      <c r="S791" s="63">
        <f t="shared" si="163"/>
        <v>4.3498299999999972</v>
      </c>
      <c r="T791" s="63">
        <f t="shared" si="164"/>
        <v>4.3498299999999972</v>
      </c>
      <c r="V791" s="70">
        <f t="shared" si="157"/>
        <v>0</v>
      </c>
      <c r="W791" s="70">
        <f t="shared" si="158"/>
        <v>-2.6000000000037105E-4</v>
      </c>
      <c r="X791" s="70">
        <f t="shared" si="159"/>
        <v>4.599999999967963E-4</v>
      </c>
      <c r="Y791" s="70">
        <f t="shared" si="160"/>
        <v>-4.599999999967963E-4</v>
      </c>
      <c r="Z791" s="70">
        <f t="shared" si="161"/>
        <v>-4.599999999967963E-4</v>
      </c>
      <c r="AA791" s="70">
        <f t="shared" si="162"/>
        <v>-4.599999999967963E-4</v>
      </c>
    </row>
    <row r="792" spans="1:27">
      <c r="A792" s="15" t="str">
        <f t="shared" si="154"/>
        <v>Binge_2011-2015_25-44_Persons_ABM UHB</v>
      </c>
      <c r="B792" s="15" t="str">
        <f t="shared" si="165"/>
        <v>ABM_25-44_Persons</v>
      </c>
      <c r="C792" s="15" t="s">
        <v>143</v>
      </c>
      <c r="D792" s="15" t="s">
        <v>49</v>
      </c>
      <c r="E792" s="15" t="s">
        <v>117</v>
      </c>
      <c r="F792" s="15" t="s">
        <v>76</v>
      </c>
      <c r="G792" s="63">
        <f>IFERROR(VLOOKUP($B792,'Data Binge'!$A$6:$I$61,G$1,FALSE),IFERROR(VLOOKUP($B792,'Data Binge'!$O$6:$W$33,G$1,FALSE),IFERROR(VLOOKUP($B792,'Data Binge'!$AB$6:$AJ$181,G$1,FALSE),IFERROR(VLOOKUP($B792,'Data Binge'!$AP$6:$AX$93,G$1,FALSE),IFERROR(VLOOKUP($B792,'Data Binge'!$BC$6:$BK$13,G$1,FALSE),VLOOKUP($B792,'Data Binge'!$BP$6:$BX$9,G$1,FALSE))))))*100</f>
        <v>32.594940000000001</v>
      </c>
      <c r="H792" s="63">
        <f>IFERROR(VLOOKUP($B792,'Data Binge'!$A$6:$I$61,H$1,FALSE),IFERROR(VLOOKUP($B792,'Data Binge'!$O$6:$W$33,H$1,FALSE),IFERROR(VLOOKUP($B792,'Data Binge'!$AB$6:$AJ$181,H$1,FALSE),IFERROR(VLOOKUP($B792,'Data Binge'!$AP$6:$AX$93,H$1,FALSE),IFERROR(VLOOKUP($B792,'Data Binge'!$BC$6:$BK$13,H$1,FALSE),VLOOKUP($B792,'Data Binge'!$BP$6:$BX$9,H$1,FALSE))))))*100</f>
        <v>0.99217999999999995</v>
      </c>
      <c r="I792" s="63">
        <f>IFERROR(VLOOKUP($B792,'Data Binge'!$A$6:$I$61,I$1,FALSE),IFERROR(VLOOKUP($B792,'Data Binge'!$O$6:$W$33,I$1,FALSE),IFERROR(VLOOKUP($B792,'Data Binge'!$AB$6:$AJ$181,I$1,FALSE),IFERROR(VLOOKUP($B792,'Data Binge'!$AP$6:$AX$93,I$1,FALSE),IFERROR(VLOOKUP($B792,'Data Binge'!$BC$6:$BK$13,I$1,FALSE),VLOOKUP($B792,'Data Binge'!$BP$6:$BX$9,I$1,FALSE))))))*100</f>
        <v>30.65025</v>
      </c>
      <c r="J792" s="63">
        <f>IFERROR(VLOOKUP($B792,'Data Binge'!$A$6:$I$61,J$1,FALSE),IFERROR(VLOOKUP($B792,'Data Binge'!$O$6:$W$33,J$1,FALSE),IFERROR(VLOOKUP($B792,'Data Binge'!$AB$6:$AJ$181,J$1,FALSE),IFERROR(VLOOKUP($B792,'Data Binge'!$AP$6:$AX$93,J$1,FALSE),IFERROR(VLOOKUP($B792,'Data Binge'!$BC$6:$BK$13,J$1,FALSE),VLOOKUP($B792,'Data Binge'!$BP$6:$BX$9,J$1,FALSE))))))*100</f>
        <v>34.539630000000002</v>
      </c>
      <c r="K792" s="63">
        <f t="shared" si="155"/>
        <v>1.9446900000000014</v>
      </c>
      <c r="L792" s="63">
        <f t="shared" si="156"/>
        <v>1.9446900000000014</v>
      </c>
      <c r="M792" s="15" t="s">
        <v>140</v>
      </c>
      <c r="O792" s="63">
        <f>'Data Binge'!T54*100</f>
        <v>32.594940000000001</v>
      </c>
      <c r="P792" s="63">
        <f>'Data Binge'!U54*100</f>
        <v>0.99211000000000005</v>
      </c>
      <c r="Q792" s="63">
        <f>'Data Binge'!V54*100</f>
        <v>30.650410000000001</v>
      </c>
      <c r="R792" s="63">
        <f>'Data Binge'!W54*100</f>
        <v>34.539470000000001</v>
      </c>
      <c r="S792" s="63">
        <f t="shared" si="163"/>
        <v>1.9445300000000003</v>
      </c>
      <c r="T792" s="63">
        <f t="shared" si="164"/>
        <v>1.9445300000000003</v>
      </c>
      <c r="V792" s="70">
        <f t="shared" si="157"/>
        <v>0</v>
      </c>
      <c r="W792" s="70">
        <f t="shared" si="158"/>
        <v>6.9999999999903473E-5</v>
      </c>
      <c r="X792" s="70">
        <f t="shared" si="159"/>
        <v>-1.6000000000104819E-4</v>
      </c>
      <c r="Y792" s="70">
        <f t="shared" si="160"/>
        <v>1.6000000000104819E-4</v>
      </c>
      <c r="Z792" s="70">
        <f t="shared" si="161"/>
        <v>1.6000000000104819E-4</v>
      </c>
      <c r="AA792" s="70">
        <f t="shared" si="162"/>
        <v>1.6000000000104819E-4</v>
      </c>
    </row>
    <row r="793" spans="1:27">
      <c r="A793" s="15" t="str">
        <f t="shared" si="154"/>
        <v>Binge_2011-2015_45-64_Persons_ABM UHB</v>
      </c>
      <c r="B793" s="15" t="str">
        <f t="shared" si="165"/>
        <v>ABM_45-64_Persons</v>
      </c>
      <c r="C793" s="15" t="s">
        <v>143</v>
      </c>
      <c r="D793" s="15" t="s">
        <v>50</v>
      </c>
      <c r="E793" s="15" t="s">
        <v>117</v>
      </c>
      <c r="F793" s="15" t="s">
        <v>76</v>
      </c>
      <c r="G793" s="63">
        <f>IFERROR(VLOOKUP($B793,'Data Binge'!$A$6:$I$61,G$1,FALSE),IFERROR(VLOOKUP($B793,'Data Binge'!$O$6:$W$33,G$1,FALSE),IFERROR(VLOOKUP($B793,'Data Binge'!$AB$6:$AJ$181,G$1,FALSE),IFERROR(VLOOKUP($B793,'Data Binge'!$AP$6:$AX$93,G$1,FALSE),IFERROR(VLOOKUP($B793,'Data Binge'!$BC$6:$BK$13,G$1,FALSE),VLOOKUP($B793,'Data Binge'!$BP$6:$BX$9,G$1,FALSE))))))*100</f>
        <v>32.372750000000003</v>
      </c>
      <c r="H793" s="63">
        <f>IFERROR(VLOOKUP($B793,'Data Binge'!$A$6:$I$61,H$1,FALSE),IFERROR(VLOOKUP($B793,'Data Binge'!$O$6:$W$33,H$1,FALSE),IFERROR(VLOOKUP($B793,'Data Binge'!$AB$6:$AJ$181,H$1,FALSE),IFERROR(VLOOKUP($B793,'Data Binge'!$AP$6:$AX$93,H$1,FALSE),IFERROR(VLOOKUP($B793,'Data Binge'!$BC$6:$BK$13,H$1,FALSE),VLOOKUP($B793,'Data Binge'!$BP$6:$BX$9,H$1,FALSE))))))*100</f>
        <v>0.88175000000000003</v>
      </c>
      <c r="I793" s="63">
        <f>IFERROR(VLOOKUP($B793,'Data Binge'!$A$6:$I$61,I$1,FALSE),IFERROR(VLOOKUP($B793,'Data Binge'!$O$6:$W$33,I$1,FALSE),IFERROR(VLOOKUP($B793,'Data Binge'!$AB$6:$AJ$181,I$1,FALSE),IFERROR(VLOOKUP($B793,'Data Binge'!$AP$6:$AX$93,I$1,FALSE),IFERROR(VLOOKUP($B793,'Data Binge'!$BC$6:$BK$13,I$1,FALSE),VLOOKUP($B793,'Data Binge'!$BP$6:$BX$9,I$1,FALSE))))))*100</f>
        <v>30.644500000000001</v>
      </c>
      <c r="J793" s="63">
        <f>IFERROR(VLOOKUP($B793,'Data Binge'!$A$6:$I$61,J$1,FALSE),IFERROR(VLOOKUP($B793,'Data Binge'!$O$6:$W$33,J$1,FALSE),IFERROR(VLOOKUP($B793,'Data Binge'!$AB$6:$AJ$181,J$1,FALSE),IFERROR(VLOOKUP($B793,'Data Binge'!$AP$6:$AX$93,J$1,FALSE),IFERROR(VLOOKUP($B793,'Data Binge'!$BC$6:$BK$13,J$1,FALSE),VLOOKUP($B793,'Data Binge'!$BP$6:$BX$9,J$1,FALSE))))))*100</f>
        <v>34.101009999999995</v>
      </c>
      <c r="K793" s="63">
        <f t="shared" si="155"/>
        <v>1.7282599999999917</v>
      </c>
      <c r="L793" s="63">
        <f t="shared" si="156"/>
        <v>1.7282500000000027</v>
      </c>
      <c r="M793" s="15" t="s">
        <v>140</v>
      </c>
      <c r="O793" s="63">
        <f>'Data Binge'!T55*100</f>
        <v>32.372750000000003</v>
      </c>
      <c r="P793" s="63">
        <f>'Data Binge'!U55*100</f>
        <v>0.88170000000000004</v>
      </c>
      <c r="Q793" s="63">
        <f>'Data Binge'!V55*100</f>
        <v>30.64462</v>
      </c>
      <c r="R793" s="63">
        <f>'Data Binge'!W55*100</f>
        <v>34.10089</v>
      </c>
      <c r="S793" s="63">
        <f t="shared" si="163"/>
        <v>1.7281399999999962</v>
      </c>
      <c r="T793" s="63">
        <f t="shared" si="164"/>
        <v>1.7281300000000037</v>
      </c>
      <c r="V793" s="70">
        <f t="shared" si="157"/>
        <v>0</v>
      </c>
      <c r="W793" s="70">
        <f t="shared" si="158"/>
        <v>4.9999999999994493E-5</v>
      </c>
      <c r="X793" s="70">
        <f t="shared" si="159"/>
        <v>-1.1999999999900979E-4</v>
      </c>
      <c r="Y793" s="70">
        <f t="shared" si="160"/>
        <v>1.1999999999545707E-4</v>
      </c>
      <c r="Z793" s="70">
        <f t="shared" si="161"/>
        <v>1.1999999999545707E-4</v>
      </c>
      <c r="AA793" s="70">
        <f t="shared" si="162"/>
        <v>1.1999999999900979E-4</v>
      </c>
    </row>
    <row r="794" spans="1:27">
      <c r="A794" s="15" t="str">
        <f t="shared" si="154"/>
        <v>Binge_2011-2015_65+_Persons_ABM UHB</v>
      </c>
      <c r="B794" s="15" t="str">
        <f t="shared" si="165"/>
        <v>ABM_65+_Persons</v>
      </c>
      <c r="C794" s="15" t="s">
        <v>143</v>
      </c>
      <c r="D794" s="15" t="s">
        <v>43</v>
      </c>
      <c r="E794" s="15" t="s">
        <v>117</v>
      </c>
      <c r="F794" s="15" t="s">
        <v>76</v>
      </c>
      <c r="G794" s="63">
        <f>IFERROR(VLOOKUP($B794,'Data Binge'!$A$6:$I$61,G$1,FALSE),IFERROR(VLOOKUP($B794,'Data Binge'!$O$6:$W$33,G$1,FALSE),IFERROR(VLOOKUP($B794,'Data Binge'!$AB$6:$AJ$181,G$1,FALSE),IFERROR(VLOOKUP($B794,'Data Binge'!$AP$6:$AX$93,G$1,FALSE),IFERROR(VLOOKUP($B794,'Data Binge'!$BC$6:$BK$13,G$1,FALSE),VLOOKUP($B794,'Data Binge'!$BP$6:$BX$9,G$1,FALSE))))))*100</f>
        <v>11.308999999999999</v>
      </c>
      <c r="H794" s="63">
        <f>IFERROR(VLOOKUP($B794,'Data Binge'!$A$6:$I$61,H$1,FALSE),IFERROR(VLOOKUP($B794,'Data Binge'!$O$6:$W$33,H$1,FALSE),IFERROR(VLOOKUP($B794,'Data Binge'!$AB$6:$AJ$181,H$1,FALSE),IFERROR(VLOOKUP($B794,'Data Binge'!$AP$6:$AX$93,H$1,FALSE),IFERROR(VLOOKUP($B794,'Data Binge'!$BC$6:$BK$13,H$1,FALSE),VLOOKUP($B794,'Data Binge'!$BP$6:$BX$9,H$1,FALSE))))))*100</f>
        <v>0.63460000000000005</v>
      </c>
      <c r="I794" s="63">
        <f>IFERROR(VLOOKUP($B794,'Data Binge'!$A$6:$I$61,I$1,FALSE),IFERROR(VLOOKUP($B794,'Data Binge'!$O$6:$W$33,I$1,FALSE),IFERROR(VLOOKUP($B794,'Data Binge'!$AB$6:$AJ$181,I$1,FALSE),IFERROR(VLOOKUP($B794,'Data Binge'!$AP$6:$AX$93,I$1,FALSE),IFERROR(VLOOKUP($B794,'Data Binge'!$BC$6:$BK$13,I$1,FALSE),VLOOKUP($B794,'Data Binge'!$BP$6:$BX$9,I$1,FALSE))))))*100</f>
        <v>10.06517</v>
      </c>
      <c r="J794" s="63">
        <f>IFERROR(VLOOKUP($B794,'Data Binge'!$A$6:$I$61,J$1,FALSE),IFERROR(VLOOKUP($B794,'Data Binge'!$O$6:$W$33,J$1,FALSE),IFERROR(VLOOKUP($B794,'Data Binge'!$AB$6:$AJ$181,J$1,FALSE),IFERROR(VLOOKUP($B794,'Data Binge'!$AP$6:$AX$93,J$1,FALSE),IFERROR(VLOOKUP($B794,'Data Binge'!$BC$6:$BK$13,J$1,FALSE),VLOOKUP($B794,'Data Binge'!$BP$6:$BX$9,J$1,FALSE))))))*100</f>
        <v>12.552820000000001</v>
      </c>
      <c r="K794" s="63">
        <f t="shared" si="155"/>
        <v>1.2438200000000013</v>
      </c>
      <c r="L794" s="63">
        <f t="shared" si="156"/>
        <v>1.2438299999999991</v>
      </c>
      <c r="M794" s="15" t="s">
        <v>140</v>
      </c>
      <c r="O794" s="63">
        <f>'Data Binge'!T56*100</f>
        <v>11.308999999999999</v>
      </c>
      <c r="P794" s="63">
        <f>'Data Binge'!U56*100</f>
        <v>0.63456999999999997</v>
      </c>
      <c r="Q794" s="63">
        <f>'Data Binge'!V56*100</f>
        <v>10.065240000000001</v>
      </c>
      <c r="R794" s="63">
        <f>'Data Binge'!W56*100</f>
        <v>12.552759999999999</v>
      </c>
      <c r="S794" s="63">
        <f t="shared" si="163"/>
        <v>1.24376</v>
      </c>
      <c r="T794" s="63">
        <f t="shared" si="164"/>
        <v>1.2437599999999982</v>
      </c>
      <c r="V794" s="70">
        <f t="shared" si="157"/>
        <v>0</v>
      </c>
      <c r="W794" s="70">
        <f t="shared" si="158"/>
        <v>3.0000000000085514E-5</v>
      </c>
      <c r="X794" s="70">
        <f t="shared" si="159"/>
        <v>-7.0000000000902673E-5</v>
      </c>
      <c r="Y794" s="70">
        <f t="shared" si="160"/>
        <v>6.0000000001281251E-5</v>
      </c>
      <c r="Z794" s="70">
        <f t="shared" si="161"/>
        <v>6.0000000001281251E-5</v>
      </c>
      <c r="AA794" s="70">
        <f t="shared" si="162"/>
        <v>7.0000000000902673E-5</v>
      </c>
    </row>
    <row r="795" spans="1:27">
      <c r="A795" s="15" t="str">
        <f t="shared" si="154"/>
        <v>Binge_2011-2015_16-24_Persons_Cwm Taf UHB</v>
      </c>
      <c r="B795" s="15" t="str">
        <f t="shared" si="165"/>
        <v>Cwm Taf_16-24_Persons</v>
      </c>
      <c r="C795" s="15" t="s">
        <v>144</v>
      </c>
      <c r="D795" s="15" t="s">
        <v>48</v>
      </c>
      <c r="E795" s="15" t="s">
        <v>117</v>
      </c>
      <c r="F795" s="15" t="s">
        <v>76</v>
      </c>
      <c r="G795" s="63">
        <f>IFERROR(VLOOKUP($B795,'Data Binge'!$A$6:$I$61,G$1,FALSE),IFERROR(VLOOKUP($B795,'Data Binge'!$O$6:$W$33,G$1,FALSE),IFERROR(VLOOKUP($B795,'Data Binge'!$AB$6:$AJ$181,G$1,FALSE),IFERROR(VLOOKUP($B795,'Data Binge'!$AP$6:$AX$93,G$1,FALSE),IFERROR(VLOOKUP($B795,'Data Binge'!$BC$6:$BK$13,G$1,FALSE),VLOOKUP($B795,'Data Binge'!$BP$6:$BX$9,G$1,FALSE))))))*100</f>
        <v>24.784880000000001</v>
      </c>
      <c r="H795" s="63">
        <f>IFERROR(VLOOKUP($B795,'Data Binge'!$A$6:$I$61,H$1,FALSE),IFERROR(VLOOKUP($B795,'Data Binge'!$O$6:$W$33,H$1,FALSE),IFERROR(VLOOKUP($B795,'Data Binge'!$AB$6:$AJ$181,H$1,FALSE),IFERROR(VLOOKUP($B795,'Data Binge'!$AP$6:$AX$93,H$1,FALSE),IFERROR(VLOOKUP($B795,'Data Binge'!$BC$6:$BK$13,H$1,FALSE),VLOOKUP($B795,'Data Binge'!$BP$6:$BX$9,H$1,FALSE))))))*100</f>
        <v>1.80494</v>
      </c>
      <c r="I795" s="63">
        <f>IFERROR(VLOOKUP($B795,'Data Binge'!$A$6:$I$61,I$1,FALSE),IFERROR(VLOOKUP($B795,'Data Binge'!$O$6:$W$33,I$1,FALSE),IFERROR(VLOOKUP($B795,'Data Binge'!$AB$6:$AJ$181,I$1,FALSE),IFERROR(VLOOKUP($B795,'Data Binge'!$AP$6:$AX$93,I$1,FALSE),IFERROR(VLOOKUP($B795,'Data Binge'!$BC$6:$BK$13,I$1,FALSE),VLOOKUP($B795,'Data Binge'!$BP$6:$BX$9,I$1,FALSE))))))*100</f>
        <v>21.247160000000001</v>
      </c>
      <c r="J795" s="63">
        <f>IFERROR(VLOOKUP($B795,'Data Binge'!$A$6:$I$61,J$1,FALSE),IFERROR(VLOOKUP($B795,'Data Binge'!$O$6:$W$33,J$1,FALSE),IFERROR(VLOOKUP($B795,'Data Binge'!$AB$6:$AJ$181,J$1,FALSE),IFERROR(VLOOKUP($B795,'Data Binge'!$AP$6:$AX$93,J$1,FALSE),IFERROR(VLOOKUP($B795,'Data Binge'!$BC$6:$BK$13,J$1,FALSE),VLOOKUP($B795,'Data Binge'!$BP$6:$BX$9,J$1,FALSE))))))*100</f>
        <v>28.322609999999997</v>
      </c>
      <c r="K795" s="63">
        <f t="shared" si="155"/>
        <v>3.5377299999999963</v>
      </c>
      <c r="L795" s="63">
        <f t="shared" si="156"/>
        <v>3.5377200000000002</v>
      </c>
      <c r="M795" s="15" t="s">
        <v>140</v>
      </c>
      <c r="O795" s="63">
        <f>'Data Binge'!T57*100</f>
        <v>24.784880000000001</v>
      </c>
      <c r="P795" s="63">
        <f>'Data Binge'!U57*100</f>
        <v>1.8047899999999999</v>
      </c>
      <c r="Q795" s="63">
        <f>'Data Binge'!V57*100</f>
        <v>21.247499999999999</v>
      </c>
      <c r="R795" s="63">
        <f>'Data Binge'!W57*100</f>
        <v>28.32227</v>
      </c>
      <c r="S795" s="63">
        <f t="shared" si="163"/>
        <v>3.5373899999999985</v>
      </c>
      <c r="T795" s="63">
        <f t="shared" si="164"/>
        <v>3.5373800000000024</v>
      </c>
      <c r="V795" s="70">
        <f t="shared" si="157"/>
        <v>0</v>
      </c>
      <c r="W795" s="70">
        <f t="shared" si="158"/>
        <v>1.500000000000945E-4</v>
      </c>
      <c r="X795" s="70">
        <f t="shared" si="159"/>
        <v>-3.3999999999778652E-4</v>
      </c>
      <c r="Y795" s="70">
        <f t="shared" si="160"/>
        <v>3.3999999999778652E-4</v>
      </c>
      <c r="Z795" s="70">
        <f t="shared" si="161"/>
        <v>3.3999999999778652E-4</v>
      </c>
      <c r="AA795" s="70">
        <f t="shared" si="162"/>
        <v>3.3999999999778652E-4</v>
      </c>
    </row>
    <row r="796" spans="1:27">
      <c r="A796" s="15" t="str">
        <f t="shared" si="154"/>
        <v>Binge_2011-2015_25-44_Persons_Cwm Taf UHB</v>
      </c>
      <c r="B796" s="15" t="str">
        <f t="shared" si="165"/>
        <v>Cwm Taf_25-44_Persons</v>
      </c>
      <c r="C796" s="15" t="s">
        <v>144</v>
      </c>
      <c r="D796" s="15" t="s">
        <v>49</v>
      </c>
      <c r="E796" s="15" t="s">
        <v>117</v>
      </c>
      <c r="F796" s="15" t="s">
        <v>76</v>
      </c>
      <c r="G796" s="63">
        <f>IFERROR(VLOOKUP($B796,'Data Binge'!$A$6:$I$61,G$1,FALSE),IFERROR(VLOOKUP($B796,'Data Binge'!$O$6:$W$33,G$1,FALSE),IFERROR(VLOOKUP($B796,'Data Binge'!$AB$6:$AJ$181,G$1,FALSE),IFERROR(VLOOKUP($B796,'Data Binge'!$AP$6:$AX$93,G$1,FALSE),IFERROR(VLOOKUP($B796,'Data Binge'!$BC$6:$BK$13,G$1,FALSE),VLOOKUP($B796,'Data Binge'!$BP$6:$BX$9,G$1,FALSE))))))*100</f>
        <v>36.438679999999998</v>
      </c>
      <c r="H796" s="63">
        <f>IFERROR(VLOOKUP($B796,'Data Binge'!$A$6:$I$61,H$1,FALSE),IFERROR(VLOOKUP($B796,'Data Binge'!$O$6:$W$33,H$1,FALSE),IFERROR(VLOOKUP($B796,'Data Binge'!$AB$6:$AJ$181,H$1,FALSE),IFERROR(VLOOKUP($B796,'Data Binge'!$AP$6:$AX$93,H$1,FALSE),IFERROR(VLOOKUP($B796,'Data Binge'!$BC$6:$BK$13,H$1,FALSE),VLOOKUP($B796,'Data Binge'!$BP$6:$BX$9,H$1,FALSE))))))*100</f>
        <v>1.2832700000000001</v>
      </c>
      <c r="I796" s="63">
        <f>IFERROR(VLOOKUP($B796,'Data Binge'!$A$6:$I$61,I$1,FALSE),IFERROR(VLOOKUP($B796,'Data Binge'!$O$6:$W$33,I$1,FALSE),IFERROR(VLOOKUP($B796,'Data Binge'!$AB$6:$AJ$181,I$1,FALSE),IFERROR(VLOOKUP($B796,'Data Binge'!$AP$6:$AX$93,I$1,FALSE),IFERROR(VLOOKUP($B796,'Data Binge'!$BC$6:$BK$13,I$1,FALSE),VLOOKUP($B796,'Data Binge'!$BP$6:$BX$9,I$1,FALSE))))))*100</f>
        <v>33.923439999999999</v>
      </c>
      <c r="J796" s="63">
        <f>IFERROR(VLOOKUP($B796,'Data Binge'!$A$6:$I$61,J$1,FALSE),IFERROR(VLOOKUP($B796,'Data Binge'!$O$6:$W$33,J$1,FALSE),IFERROR(VLOOKUP($B796,'Data Binge'!$AB$6:$AJ$181,J$1,FALSE),IFERROR(VLOOKUP($B796,'Data Binge'!$AP$6:$AX$93,J$1,FALSE),IFERROR(VLOOKUP($B796,'Data Binge'!$BC$6:$BK$13,J$1,FALSE),VLOOKUP($B796,'Data Binge'!$BP$6:$BX$9,J$1,FALSE))))))*100</f>
        <v>38.953919999999997</v>
      </c>
      <c r="K796" s="63">
        <f t="shared" si="155"/>
        <v>2.5152399999999986</v>
      </c>
      <c r="L796" s="63">
        <f t="shared" si="156"/>
        <v>2.5152399999999986</v>
      </c>
      <c r="M796" s="15" t="s">
        <v>140</v>
      </c>
      <c r="O796" s="63">
        <f>'Data Binge'!T58*100</f>
        <v>36.438679999999998</v>
      </c>
      <c r="P796" s="63">
        <f>'Data Binge'!U58*100</f>
        <v>1.28328</v>
      </c>
      <c r="Q796" s="63">
        <f>'Data Binge'!V58*100</f>
        <v>33.923450000000003</v>
      </c>
      <c r="R796" s="63">
        <f>'Data Binge'!W58*100</f>
        <v>38.95391</v>
      </c>
      <c r="S796" s="63">
        <f t="shared" si="163"/>
        <v>2.5152300000000025</v>
      </c>
      <c r="T796" s="63">
        <f t="shared" si="164"/>
        <v>2.5152299999999954</v>
      </c>
      <c r="V796" s="70">
        <f t="shared" si="157"/>
        <v>0</v>
      </c>
      <c r="W796" s="70">
        <f t="shared" si="158"/>
        <v>-9.9999999998434674E-6</v>
      </c>
      <c r="X796" s="70">
        <f t="shared" si="159"/>
        <v>-1.0000000003174137E-5</v>
      </c>
      <c r="Y796" s="70">
        <f t="shared" si="160"/>
        <v>9.9999999960687092E-6</v>
      </c>
      <c r="Z796" s="70">
        <f t="shared" si="161"/>
        <v>9.9999999960687092E-6</v>
      </c>
      <c r="AA796" s="70">
        <f t="shared" si="162"/>
        <v>1.0000000003174137E-5</v>
      </c>
    </row>
    <row r="797" spans="1:27">
      <c r="A797" s="15" t="str">
        <f t="shared" si="154"/>
        <v>Binge_2011-2015_45-64_Persons_Cwm Taf UHB</v>
      </c>
      <c r="B797" s="15" t="str">
        <f t="shared" si="165"/>
        <v>Cwm Taf_45-64_Persons</v>
      </c>
      <c r="C797" s="15" t="s">
        <v>144</v>
      </c>
      <c r="D797" s="15" t="s">
        <v>50</v>
      </c>
      <c r="E797" s="15" t="s">
        <v>117</v>
      </c>
      <c r="F797" s="15" t="s">
        <v>76</v>
      </c>
      <c r="G797" s="63">
        <f>IFERROR(VLOOKUP($B797,'Data Binge'!$A$6:$I$61,G$1,FALSE),IFERROR(VLOOKUP($B797,'Data Binge'!$O$6:$W$33,G$1,FALSE),IFERROR(VLOOKUP($B797,'Data Binge'!$AB$6:$AJ$181,G$1,FALSE),IFERROR(VLOOKUP($B797,'Data Binge'!$AP$6:$AX$93,G$1,FALSE),IFERROR(VLOOKUP($B797,'Data Binge'!$BC$6:$BK$13,G$1,FALSE),VLOOKUP($B797,'Data Binge'!$BP$6:$BX$9,G$1,FALSE))))))*100</f>
        <v>32.706269999999996</v>
      </c>
      <c r="H797" s="63">
        <f>IFERROR(VLOOKUP($B797,'Data Binge'!$A$6:$I$61,H$1,FALSE),IFERROR(VLOOKUP($B797,'Data Binge'!$O$6:$W$33,H$1,FALSE),IFERROR(VLOOKUP($B797,'Data Binge'!$AB$6:$AJ$181,H$1,FALSE),IFERROR(VLOOKUP($B797,'Data Binge'!$AP$6:$AX$93,H$1,FALSE),IFERROR(VLOOKUP($B797,'Data Binge'!$BC$6:$BK$13,H$1,FALSE),VLOOKUP($B797,'Data Binge'!$BP$6:$BX$9,H$1,FALSE))))))*100</f>
        <v>1.1581700000000001</v>
      </c>
      <c r="I797" s="63">
        <f>IFERROR(VLOOKUP($B797,'Data Binge'!$A$6:$I$61,I$1,FALSE),IFERROR(VLOOKUP($B797,'Data Binge'!$O$6:$W$33,I$1,FALSE),IFERROR(VLOOKUP($B797,'Data Binge'!$AB$6:$AJ$181,I$1,FALSE),IFERROR(VLOOKUP($B797,'Data Binge'!$AP$6:$AX$93,I$1,FALSE),IFERROR(VLOOKUP($B797,'Data Binge'!$BC$6:$BK$13,I$1,FALSE),VLOOKUP($B797,'Data Binge'!$BP$6:$BX$9,I$1,FALSE))))))*100</f>
        <v>30.436239999999998</v>
      </c>
      <c r="J797" s="63">
        <f>IFERROR(VLOOKUP($B797,'Data Binge'!$A$6:$I$61,J$1,FALSE),IFERROR(VLOOKUP($B797,'Data Binge'!$O$6:$W$33,J$1,FALSE),IFERROR(VLOOKUP($B797,'Data Binge'!$AB$6:$AJ$181,J$1,FALSE),IFERROR(VLOOKUP($B797,'Data Binge'!$AP$6:$AX$93,J$1,FALSE),IFERROR(VLOOKUP($B797,'Data Binge'!$BC$6:$BK$13,J$1,FALSE),VLOOKUP($B797,'Data Binge'!$BP$6:$BX$9,J$1,FALSE))))))*100</f>
        <v>34.976309999999998</v>
      </c>
      <c r="K797" s="63">
        <f t="shared" si="155"/>
        <v>2.2700400000000016</v>
      </c>
      <c r="L797" s="63">
        <f t="shared" si="156"/>
        <v>2.2700299999999984</v>
      </c>
      <c r="M797" s="15" t="s">
        <v>140</v>
      </c>
      <c r="O797" s="63">
        <f>'Data Binge'!T59*100</f>
        <v>32.706269999999996</v>
      </c>
      <c r="P797" s="63">
        <f>'Data Binge'!U59*100</f>
        <v>1.1580900000000001</v>
      </c>
      <c r="Q797" s="63">
        <f>'Data Binge'!V59*100</f>
        <v>30.436419999999998</v>
      </c>
      <c r="R797" s="63">
        <f>'Data Binge'!W59*100</f>
        <v>34.976120000000002</v>
      </c>
      <c r="S797" s="63">
        <f t="shared" si="163"/>
        <v>2.2698500000000053</v>
      </c>
      <c r="T797" s="63">
        <f t="shared" si="164"/>
        <v>2.2698499999999981</v>
      </c>
      <c r="V797" s="70">
        <f t="shared" si="157"/>
        <v>0</v>
      </c>
      <c r="W797" s="70">
        <f t="shared" si="158"/>
        <v>8.0000000000080007E-5</v>
      </c>
      <c r="X797" s="70">
        <f t="shared" si="159"/>
        <v>-1.8000000000029104E-4</v>
      </c>
      <c r="Y797" s="70">
        <f t="shared" si="160"/>
        <v>1.8999999999635975E-4</v>
      </c>
      <c r="Z797" s="70">
        <f t="shared" si="161"/>
        <v>1.8999999999635975E-4</v>
      </c>
      <c r="AA797" s="70">
        <f t="shared" si="162"/>
        <v>1.8000000000029104E-4</v>
      </c>
    </row>
    <row r="798" spans="1:27">
      <c r="A798" s="15" t="str">
        <f t="shared" si="154"/>
        <v>Binge_2011-2015_65+_Persons_Cwm Taf UHB</v>
      </c>
      <c r="B798" s="15" t="str">
        <f t="shared" si="165"/>
        <v>Cwm Taf_65+_Persons</v>
      </c>
      <c r="C798" s="15" t="s">
        <v>144</v>
      </c>
      <c r="D798" s="15" t="s">
        <v>43</v>
      </c>
      <c r="E798" s="15" t="s">
        <v>117</v>
      </c>
      <c r="F798" s="15" t="s">
        <v>76</v>
      </c>
      <c r="G798" s="63">
        <f>IFERROR(VLOOKUP($B798,'Data Binge'!$A$6:$I$61,G$1,FALSE),IFERROR(VLOOKUP($B798,'Data Binge'!$O$6:$W$33,G$1,FALSE),IFERROR(VLOOKUP($B798,'Data Binge'!$AB$6:$AJ$181,G$1,FALSE),IFERROR(VLOOKUP($B798,'Data Binge'!$AP$6:$AX$93,G$1,FALSE),IFERROR(VLOOKUP($B798,'Data Binge'!$BC$6:$BK$13,G$1,FALSE),VLOOKUP($B798,'Data Binge'!$BP$6:$BX$9,G$1,FALSE))))))*100</f>
        <v>11.40935</v>
      </c>
      <c r="H798" s="63">
        <f>IFERROR(VLOOKUP($B798,'Data Binge'!$A$6:$I$61,H$1,FALSE),IFERROR(VLOOKUP($B798,'Data Binge'!$O$6:$W$33,H$1,FALSE),IFERROR(VLOOKUP($B798,'Data Binge'!$AB$6:$AJ$181,H$1,FALSE),IFERROR(VLOOKUP($B798,'Data Binge'!$AP$6:$AX$93,H$1,FALSE),IFERROR(VLOOKUP($B798,'Data Binge'!$BC$6:$BK$13,H$1,FALSE),VLOOKUP($B798,'Data Binge'!$BP$6:$BX$9,H$1,FALSE))))))*100</f>
        <v>0.87465999999999999</v>
      </c>
      <c r="I798" s="63">
        <f>IFERROR(VLOOKUP($B798,'Data Binge'!$A$6:$I$61,I$1,FALSE),IFERROR(VLOOKUP($B798,'Data Binge'!$O$6:$W$33,I$1,FALSE),IFERROR(VLOOKUP($B798,'Data Binge'!$AB$6:$AJ$181,I$1,FALSE),IFERROR(VLOOKUP($B798,'Data Binge'!$AP$6:$AX$93,I$1,FALSE),IFERROR(VLOOKUP($B798,'Data Binge'!$BC$6:$BK$13,I$1,FALSE),VLOOKUP($B798,'Data Binge'!$BP$6:$BX$9,I$1,FALSE))))))*100</f>
        <v>9.6950000000000003</v>
      </c>
      <c r="J798" s="63">
        <f>IFERROR(VLOOKUP($B798,'Data Binge'!$A$6:$I$61,J$1,FALSE),IFERROR(VLOOKUP($B798,'Data Binge'!$O$6:$W$33,J$1,FALSE),IFERROR(VLOOKUP($B798,'Data Binge'!$AB$6:$AJ$181,J$1,FALSE),IFERROR(VLOOKUP($B798,'Data Binge'!$AP$6:$AX$93,J$1,FALSE),IFERROR(VLOOKUP($B798,'Data Binge'!$BC$6:$BK$13,J$1,FALSE),VLOOKUP($B798,'Data Binge'!$BP$6:$BX$9,J$1,FALSE))))))*100</f>
        <v>13.123709999999999</v>
      </c>
      <c r="K798" s="63">
        <f t="shared" si="155"/>
        <v>1.7143599999999992</v>
      </c>
      <c r="L798" s="63">
        <f t="shared" si="156"/>
        <v>1.7143499999999996</v>
      </c>
      <c r="M798" s="15" t="s">
        <v>140</v>
      </c>
      <c r="O798" s="63">
        <f>'Data Binge'!T60*100</f>
        <v>11.40935</v>
      </c>
      <c r="P798" s="63">
        <f>'Data Binge'!U60*100</f>
        <v>0.87458999999999987</v>
      </c>
      <c r="Q798" s="63">
        <f>'Data Binge'!V60*100</f>
        <v>9.6951499999999999</v>
      </c>
      <c r="R798" s="63">
        <f>'Data Binge'!W60*100</f>
        <v>13.123560000000001</v>
      </c>
      <c r="S798" s="63">
        <f t="shared" si="163"/>
        <v>1.7142100000000013</v>
      </c>
      <c r="T798" s="63">
        <f t="shared" si="164"/>
        <v>1.7141999999999999</v>
      </c>
      <c r="V798" s="70">
        <f t="shared" si="157"/>
        <v>0</v>
      </c>
      <c r="W798" s="70">
        <f t="shared" si="158"/>
        <v>7.0000000000125517E-5</v>
      </c>
      <c r="X798" s="70">
        <f t="shared" si="159"/>
        <v>-1.4999999999965041E-4</v>
      </c>
      <c r="Y798" s="70">
        <f t="shared" si="160"/>
        <v>1.4999999999787406E-4</v>
      </c>
      <c r="Z798" s="70">
        <f t="shared" si="161"/>
        <v>1.4999999999787406E-4</v>
      </c>
      <c r="AA798" s="70">
        <f t="shared" si="162"/>
        <v>1.4999999999965041E-4</v>
      </c>
    </row>
    <row r="799" spans="1:27">
      <c r="A799" s="15" t="str">
        <f t="shared" si="154"/>
        <v>Binge_2011-2015_16-24_Persons_Cardiff and Vale UHB</v>
      </c>
      <c r="B799" s="15" t="str">
        <f t="shared" si="165"/>
        <v>Cardiff and Vale_16-24_Persons</v>
      </c>
      <c r="C799" s="15" t="s">
        <v>145</v>
      </c>
      <c r="D799" s="15" t="s">
        <v>48</v>
      </c>
      <c r="E799" s="15" t="s">
        <v>117</v>
      </c>
      <c r="F799" s="15" t="s">
        <v>76</v>
      </c>
      <c r="G799" s="63">
        <f>IFERROR(VLOOKUP($B799,'Data Binge'!$A$6:$I$61,G$1,FALSE),IFERROR(VLOOKUP($B799,'Data Binge'!$O$6:$W$33,G$1,FALSE),IFERROR(VLOOKUP($B799,'Data Binge'!$AB$6:$AJ$181,G$1,FALSE),IFERROR(VLOOKUP($B799,'Data Binge'!$AP$6:$AX$93,G$1,FALSE),IFERROR(VLOOKUP($B799,'Data Binge'!$BC$6:$BK$13,G$1,FALSE),VLOOKUP($B799,'Data Binge'!$BP$6:$BX$9,G$1,FALSE))))))*100</f>
        <v>27.960540000000002</v>
      </c>
      <c r="H799" s="63">
        <f>IFERROR(VLOOKUP($B799,'Data Binge'!$A$6:$I$61,H$1,FALSE),IFERROR(VLOOKUP($B799,'Data Binge'!$O$6:$W$33,H$1,FALSE),IFERROR(VLOOKUP($B799,'Data Binge'!$AB$6:$AJ$181,H$1,FALSE),IFERROR(VLOOKUP($B799,'Data Binge'!$AP$6:$AX$93,H$1,FALSE),IFERROR(VLOOKUP($B799,'Data Binge'!$BC$6:$BK$13,H$1,FALSE),VLOOKUP($B799,'Data Binge'!$BP$6:$BX$9,H$1,FALSE))))))*100</f>
        <v>1.8704100000000001</v>
      </c>
      <c r="I799" s="63">
        <f>IFERROR(VLOOKUP($B799,'Data Binge'!$A$6:$I$61,I$1,FALSE),IFERROR(VLOOKUP($B799,'Data Binge'!$O$6:$W$33,I$1,FALSE),IFERROR(VLOOKUP($B799,'Data Binge'!$AB$6:$AJ$181,I$1,FALSE),IFERROR(VLOOKUP($B799,'Data Binge'!$AP$6:$AX$93,I$1,FALSE),IFERROR(VLOOKUP($B799,'Data Binge'!$BC$6:$BK$13,I$1,FALSE),VLOOKUP($B799,'Data Binge'!$BP$6:$BX$9,I$1,FALSE))))))*100</f>
        <v>24.294499999999999</v>
      </c>
      <c r="J799" s="63">
        <f>IFERROR(VLOOKUP($B799,'Data Binge'!$A$6:$I$61,J$1,FALSE),IFERROR(VLOOKUP($B799,'Data Binge'!$O$6:$W$33,J$1,FALSE),IFERROR(VLOOKUP($B799,'Data Binge'!$AB$6:$AJ$181,J$1,FALSE),IFERROR(VLOOKUP($B799,'Data Binge'!$AP$6:$AX$93,J$1,FALSE),IFERROR(VLOOKUP($B799,'Data Binge'!$BC$6:$BK$13,J$1,FALSE),VLOOKUP($B799,'Data Binge'!$BP$6:$BX$9,J$1,FALSE))))))*100</f>
        <v>31.626569999999997</v>
      </c>
      <c r="K799" s="63">
        <f t="shared" si="155"/>
        <v>3.6660299999999957</v>
      </c>
      <c r="L799" s="63">
        <f t="shared" si="156"/>
        <v>3.6660400000000024</v>
      </c>
      <c r="M799" s="15" t="s">
        <v>140</v>
      </c>
      <c r="O799" s="63">
        <f>'Data Binge'!T61*100</f>
        <v>27.960540000000002</v>
      </c>
      <c r="P799" s="63">
        <f>'Data Binge'!U61*100</f>
        <v>1.8703299999999998</v>
      </c>
      <c r="Q799" s="63">
        <f>'Data Binge'!V61*100</f>
        <v>24.294699999999999</v>
      </c>
      <c r="R799" s="63">
        <f>'Data Binge'!W61*100</f>
        <v>31.626379999999997</v>
      </c>
      <c r="S799" s="63">
        <f t="shared" si="163"/>
        <v>3.6658399999999958</v>
      </c>
      <c r="T799" s="63">
        <f t="shared" si="164"/>
        <v>3.6658400000000029</v>
      </c>
      <c r="V799" s="70">
        <f t="shared" si="157"/>
        <v>0</v>
      </c>
      <c r="W799" s="70">
        <f t="shared" si="158"/>
        <v>8.0000000000302052E-5</v>
      </c>
      <c r="X799" s="70">
        <f t="shared" si="159"/>
        <v>-1.9999999999953388E-4</v>
      </c>
      <c r="Y799" s="70">
        <f t="shared" si="160"/>
        <v>1.8999999999991246E-4</v>
      </c>
      <c r="Z799" s="70">
        <f t="shared" si="161"/>
        <v>1.8999999999991246E-4</v>
      </c>
      <c r="AA799" s="70">
        <f t="shared" si="162"/>
        <v>1.9999999999953388E-4</v>
      </c>
    </row>
    <row r="800" spans="1:27">
      <c r="A800" s="15" t="str">
        <f t="shared" si="154"/>
        <v>Binge_2011-2015_25-44_Persons_Cardiff and Vale UHB</v>
      </c>
      <c r="B800" s="15" t="str">
        <f t="shared" si="165"/>
        <v>Cardiff and Vale_25-44_Persons</v>
      </c>
      <c r="C800" s="15" t="s">
        <v>145</v>
      </c>
      <c r="D800" s="15" t="s">
        <v>49</v>
      </c>
      <c r="E800" s="15" t="s">
        <v>117</v>
      </c>
      <c r="F800" s="15" t="s">
        <v>76</v>
      </c>
      <c r="G800" s="63">
        <f>IFERROR(VLOOKUP($B800,'Data Binge'!$A$6:$I$61,G$1,FALSE),IFERROR(VLOOKUP($B800,'Data Binge'!$O$6:$W$33,G$1,FALSE),IFERROR(VLOOKUP($B800,'Data Binge'!$AB$6:$AJ$181,G$1,FALSE),IFERROR(VLOOKUP($B800,'Data Binge'!$AP$6:$AX$93,G$1,FALSE),IFERROR(VLOOKUP($B800,'Data Binge'!$BC$6:$BK$13,G$1,FALSE),VLOOKUP($B800,'Data Binge'!$BP$6:$BX$9,G$1,FALSE))))))*100</f>
        <v>31.254090000000001</v>
      </c>
      <c r="H800" s="63">
        <f>IFERROR(VLOOKUP($B800,'Data Binge'!$A$6:$I$61,H$1,FALSE),IFERROR(VLOOKUP($B800,'Data Binge'!$O$6:$W$33,H$1,FALSE),IFERROR(VLOOKUP($B800,'Data Binge'!$AB$6:$AJ$181,H$1,FALSE),IFERROR(VLOOKUP($B800,'Data Binge'!$AP$6:$AX$93,H$1,FALSE),IFERROR(VLOOKUP($B800,'Data Binge'!$BC$6:$BK$13,H$1,FALSE),VLOOKUP($B800,'Data Binge'!$BP$6:$BX$9,H$1,FALSE))))))*100</f>
        <v>1.1167</v>
      </c>
      <c r="I800" s="63">
        <f>IFERROR(VLOOKUP($B800,'Data Binge'!$A$6:$I$61,I$1,FALSE),IFERROR(VLOOKUP($B800,'Data Binge'!$O$6:$W$33,I$1,FALSE),IFERROR(VLOOKUP($B800,'Data Binge'!$AB$6:$AJ$181,I$1,FALSE),IFERROR(VLOOKUP($B800,'Data Binge'!$AP$6:$AX$93,I$1,FALSE),IFERROR(VLOOKUP($B800,'Data Binge'!$BC$6:$BK$13,I$1,FALSE),VLOOKUP($B800,'Data Binge'!$BP$6:$BX$9,I$1,FALSE))))))*100</f>
        <v>29.065329999999999</v>
      </c>
      <c r="J800" s="63">
        <f>IFERROR(VLOOKUP($B800,'Data Binge'!$A$6:$I$61,J$1,FALSE),IFERROR(VLOOKUP($B800,'Data Binge'!$O$6:$W$33,J$1,FALSE),IFERROR(VLOOKUP($B800,'Data Binge'!$AB$6:$AJ$181,J$1,FALSE),IFERROR(VLOOKUP($B800,'Data Binge'!$AP$6:$AX$93,J$1,FALSE),IFERROR(VLOOKUP($B800,'Data Binge'!$BC$6:$BK$13,J$1,FALSE),VLOOKUP($B800,'Data Binge'!$BP$6:$BX$9,J$1,FALSE))))))*100</f>
        <v>33.44285</v>
      </c>
      <c r="K800" s="63">
        <f t="shared" si="155"/>
        <v>2.1887599999999985</v>
      </c>
      <c r="L800" s="63">
        <f t="shared" si="156"/>
        <v>2.188760000000002</v>
      </c>
      <c r="M800" s="15" t="s">
        <v>140</v>
      </c>
      <c r="O800" s="63">
        <f>'Data Binge'!T62*100</f>
        <v>31.254090000000001</v>
      </c>
      <c r="P800" s="63">
        <f>'Data Binge'!U62*100</f>
        <v>1.1166199999999999</v>
      </c>
      <c r="Q800" s="63">
        <f>'Data Binge'!V62*100</f>
        <v>29.06551</v>
      </c>
      <c r="R800" s="63">
        <f>'Data Binge'!W62*100</f>
        <v>33.442660000000004</v>
      </c>
      <c r="S800" s="63">
        <f t="shared" si="163"/>
        <v>2.1885700000000021</v>
      </c>
      <c r="T800" s="63">
        <f t="shared" si="164"/>
        <v>2.1885800000000017</v>
      </c>
      <c r="V800" s="70">
        <f t="shared" si="157"/>
        <v>0</v>
      </c>
      <c r="W800" s="70">
        <f t="shared" si="158"/>
        <v>8.0000000000080007E-5</v>
      </c>
      <c r="X800" s="70">
        <f t="shared" si="159"/>
        <v>-1.8000000000029104E-4</v>
      </c>
      <c r="Y800" s="70">
        <f t="shared" si="160"/>
        <v>1.8999999999635975E-4</v>
      </c>
      <c r="Z800" s="70">
        <f t="shared" si="161"/>
        <v>1.8999999999635975E-4</v>
      </c>
      <c r="AA800" s="70">
        <f t="shared" si="162"/>
        <v>1.8000000000029104E-4</v>
      </c>
    </row>
    <row r="801" spans="1:27">
      <c r="A801" s="15" t="str">
        <f t="shared" si="154"/>
        <v>Binge_2011-2015_45-64_Persons_Cardiff and Vale UHB</v>
      </c>
      <c r="B801" s="15" t="str">
        <f t="shared" si="165"/>
        <v>Cardiff and Vale_45-64_Persons</v>
      </c>
      <c r="C801" s="15" t="s">
        <v>145</v>
      </c>
      <c r="D801" s="15" t="s">
        <v>50</v>
      </c>
      <c r="E801" s="15" t="s">
        <v>117</v>
      </c>
      <c r="F801" s="15" t="s">
        <v>76</v>
      </c>
      <c r="G801" s="63">
        <f>IFERROR(VLOOKUP($B801,'Data Binge'!$A$6:$I$61,G$1,FALSE),IFERROR(VLOOKUP($B801,'Data Binge'!$O$6:$W$33,G$1,FALSE),IFERROR(VLOOKUP($B801,'Data Binge'!$AB$6:$AJ$181,G$1,FALSE),IFERROR(VLOOKUP($B801,'Data Binge'!$AP$6:$AX$93,G$1,FALSE),IFERROR(VLOOKUP($B801,'Data Binge'!$BC$6:$BK$13,G$1,FALSE),VLOOKUP($B801,'Data Binge'!$BP$6:$BX$9,G$1,FALSE))))))*100</f>
        <v>30.042010000000001</v>
      </c>
      <c r="H801" s="63">
        <f>IFERROR(VLOOKUP($B801,'Data Binge'!$A$6:$I$61,H$1,FALSE),IFERROR(VLOOKUP($B801,'Data Binge'!$O$6:$W$33,H$1,FALSE),IFERROR(VLOOKUP($B801,'Data Binge'!$AB$6:$AJ$181,H$1,FALSE),IFERROR(VLOOKUP($B801,'Data Binge'!$AP$6:$AX$93,H$1,FALSE),IFERROR(VLOOKUP($B801,'Data Binge'!$BC$6:$BK$13,H$1,FALSE),VLOOKUP($B801,'Data Binge'!$BP$6:$BX$9,H$1,FALSE))))))*100</f>
        <v>1.026</v>
      </c>
      <c r="I801" s="63">
        <f>IFERROR(VLOOKUP($B801,'Data Binge'!$A$6:$I$61,I$1,FALSE),IFERROR(VLOOKUP($B801,'Data Binge'!$O$6:$W$33,I$1,FALSE),IFERROR(VLOOKUP($B801,'Data Binge'!$AB$6:$AJ$181,I$1,FALSE),IFERROR(VLOOKUP($B801,'Data Binge'!$AP$6:$AX$93,I$1,FALSE),IFERROR(VLOOKUP($B801,'Data Binge'!$BC$6:$BK$13,I$1,FALSE),VLOOKUP($B801,'Data Binge'!$BP$6:$BX$9,I$1,FALSE))))))*100</f>
        <v>28.031030000000001</v>
      </c>
      <c r="J801" s="63">
        <f>IFERROR(VLOOKUP($B801,'Data Binge'!$A$6:$I$61,J$1,FALSE),IFERROR(VLOOKUP($B801,'Data Binge'!$O$6:$W$33,J$1,FALSE),IFERROR(VLOOKUP($B801,'Data Binge'!$AB$6:$AJ$181,J$1,FALSE),IFERROR(VLOOKUP($B801,'Data Binge'!$AP$6:$AX$93,J$1,FALSE),IFERROR(VLOOKUP($B801,'Data Binge'!$BC$6:$BK$13,J$1,FALSE),VLOOKUP($B801,'Data Binge'!$BP$6:$BX$9,J$1,FALSE))))))*100</f>
        <v>32.052990000000001</v>
      </c>
      <c r="K801" s="63">
        <f t="shared" si="155"/>
        <v>2.01098</v>
      </c>
      <c r="L801" s="63">
        <f t="shared" si="156"/>
        <v>2.01098</v>
      </c>
      <c r="M801" s="15" t="s">
        <v>140</v>
      </c>
      <c r="O801" s="63">
        <f>'Data Binge'!T63*100</f>
        <v>30.042010000000001</v>
      </c>
      <c r="P801" s="63">
        <f>'Data Binge'!U63*100</f>
        <v>1.0259799999999999</v>
      </c>
      <c r="Q801" s="63">
        <f>'Data Binge'!V63*100</f>
        <v>28.031099999999999</v>
      </c>
      <c r="R801" s="63">
        <f>'Data Binge'!W63*100</f>
        <v>32.05292</v>
      </c>
      <c r="S801" s="63">
        <f t="shared" si="163"/>
        <v>2.0109099999999991</v>
      </c>
      <c r="T801" s="63">
        <f t="shared" si="164"/>
        <v>2.0109100000000026</v>
      </c>
      <c r="V801" s="70">
        <f t="shared" si="157"/>
        <v>0</v>
      </c>
      <c r="W801" s="70">
        <f t="shared" si="158"/>
        <v>2.0000000000131024E-5</v>
      </c>
      <c r="X801" s="70">
        <f t="shared" si="159"/>
        <v>-6.999999999734996E-5</v>
      </c>
      <c r="Y801" s="70">
        <f t="shared" si="160"/>
        <v>7.0000000000902673E-5</v>
      </c>
      <c r="Z801" s="70">
        <f t="shared" si="161"/>
        <v>7.0000000000902673E-5</v>
      </c>
      <c r="AA801" s="70">
        <f t="shared" si="162"/>
        <v>6.999999999734996E-5</v>
      </c>
    </row>
    <row r="802" spans="1:27">
      <c r="A802" s="15" t="str">
        <f t="shared" si="154"/>
        <v>Binge_2011-2015_65+_Persons_Cardiff and Vale UHB</v>
      </c>
      <c r="B802" s="15" t="str">
        <f t="shared" si="165"/>
        <v>Cardiff and Vale_65+_Persons</v>
      </c>
      <c r="C802" s="15" t="s">
        <v>145</v>
      </c>
      <c r="D802" s="15" t="s">
        <v>43</v>
      </c>
      <c r="E802" s="15" t="s">
        <v>117</v>
      </c>
      <c r="F802" s="15" t="s">
        <v>76</v>
      </c>
      <c r="G802" s="63">
        <f>IFERROR(VLOOKUP($B802,'Data Binge'!$A$6:$I$61,G$1,FALSE),IFERROR(VLOOKUP($B802,'Data Binge'!$O$6:$W$33,G$1,FALSE),IFERROR(VLOOKUP($B802,'Data Binge'!$AB$6:$AJ$181,G$1,FALSE),IFERROR(VLOOKUP($B802,'Data Binge'!$AP$6:$AX$93,G$1,FALSE),IFERROR(VLOOKUP($B802,'Data Binge'!$BC$6:$BK$13,G$1,FALSE),VLOOKUP($B802,'Data Binge'!$BP$6:$BX$9,G$1,FALSE))))))*100</f>
        <v>10.888680000000001</v>
      </c>
      <c r="H802" s="63">
        <f>IFERROR(VLOOKUP($B802,'Data Binge'!$A$6:$I$61,H$1,FALSE),IFERROR(VLOOKUP($B802,'Data Binge'!$O$6:$W$33,H$1,FALSE),IFERROR(VLOOKUP($B802,'Data Binge'!$AB$6:$AJ$181,H$1,FALSE),IFERROR(VLOOKUP($B802,'Data Binge'!$AP$6:$AX$93,H$1,FALSE),IFERROR(VLOOKUP($B802,'Data Binge'!$BC$6:$BK$13,H$1,FALSE),VLOOKUP($B802,'Data Binge'!$BP$6:$BX$9,H$1,FALSE))))))*100</f>
        <v>0.75958999999999999</v>
      </c>
      <c r="I802" s="63">
        <f>IFERROR(VLOOKUP($B802,'Data Binge'!$A$6:$I$61,I$1,FALSE),IFERROR(VLOOKUP($B802,'Data Binge'!$O$6:$W$33,I$1,FALSE),IFERROR(VLOOKUP($B802,'Data Binge'!$AB$6:$AJ$181,I$1,FALSE),IFERROR(VLOOKUP($B802,'Data Binge'!$AP$6:$AX$93,I$1,FALSE),IFERROR(VLOOKUP($B802,'Data Binge'!$BC$6:$BK$13,I$1,FALSE),VLOOKUP($B802,'Data Binge'!$BP$6:$BX$9,I$1,FALSE))))))*100</f>
        <v>9.3998699999999999</v>
      </c>
      <c r="J802" s="63">
        <f>IFERROR(VLOOKUP($B802,'Data Binge'!$A$6:$I$61,J$1,FALSE),IFERROR(VLOOKUP($B802,'Data Binge'!$O$6:$W$33,J$1,FALSE),IFERROR(VLOOKUP($B802,'Data Binge'!$AB$6:$AJ$181,J$1,FALSE),IFERROR(VLOOKUP($B802,'Data Binge'!$AP$6:$AX$93,J$1,FALSE),IFERROR(VLOOKUP($B802,'Data Binge'!$BC$6:$BK$13,J$1,FALSE),VLOOKUP($B802,'Data Binge'!$BP$6:$BX$9,J$1,FALSE))))))*100</f>
        <v>12.3775</v>
      </c>
      <c r="K802" s="63">
        <f t="shared" si="155"/>
        <v>1.4888199999999987</v>
      </c>
      <c r="L802" s="63">
        <f t="shared" si="156"/>
        <v>1.4888100000000009</v>
      </c>
      <c r="M802" s="15" t="s">
        <v>140</v>
      </c>
      <c r="O802" s="63">
        <f>'Data Binge'!T64*100</f>
        <v>10.888680000000001</v>
      </c>
      <c r="P802" s="63">
        <f>'Data Binge'!U64*100</f>
        <v>0.75953999999999999</v>
      </c>
      <c r="Q802" s="63">
        <f>'Data Binge'!V64*100</f>
        <v>9.399989999999999</v>
      </c>
      <c r="R802" s="63">
        <f>'Data Binge'!W64*100</f>
        <v>12.37738</v>
      </c>
      <c r="S802" s="63">
        <f t="shared" si="163"/>
        <v>1.4886999999999997</v>
      </c>
      <c r="T802" s="63">
        <f t="shared" si="164"/>
        <v>1.4886900000000018</v>
      </c>
      <c r="V802" s="70">
        <f t="shared" si="157"/>
        <v>0</v>
      </c>
      <c r="W802" s="70">
        <f t="shared" si="158"/>
        <v>4.9999999999994493E-5</v>
      </c>
      <c r="X802" s="70">
        <f t="shared" si="159"/>
        <v>-1.1999999999900979E-4</v>
      </c>
      <c r="Y802" s="70">
        <f t="shared" si="160"/>
        <v>1.1999999999900979E-4</v>
      </c>
      <c r="Z802" s="70">
        <f t="shared" si="161"/>
        <v>1.1999999999900979E-4</v>
      </c>
      <c r="AA802" s="70">
        <f t="shared" si="162"/>
        <v>1.1999999999900979E-4</v>
      </c>
    </row>
    <row r="803" spans="1:27">
      <c r="A803" s="15" t="str">
        <f t="shared" si="154"/>
        <v>Binge_2011-2015_16-24_Persons_Aneurin Bevan UHB</v>
      </c>
      <c r="B803" s="15" t="str">
        <f t="shared" si="165"/>
        <v>Aneurin Bevan_16-24_Persons</v>
      </c>
      <c r="C803" s="15" t="s">
        <v>146</v>
      </c>
      <c r="D803" s="15" t="s">
        <v>48</v>
      </c>
      <c r="E803" s="15" t="s">
        <v>117</v>
      </c>
      <c r="F803" s="15" t="s">
        <v>76</v>
      </c>
      <c r="G803" s="63">
        <f>IFERROR(VLOOKUP($B803,'Data Binge'!$A$6:$I$61,G$1,FALSE),IFERROR(VLOOKUP($B803,'Data Binge'!$O$6:$W$33,G$1,FALSE),IFERROR(VLOOKUP($B803,'Data Binge'!$AB$6:$AJ$181,G$1,FALSE),IFERROR(VLOOKUP($B803,'Data Binge'!$AP$6:$AX$93,G$1,FALSE),IFERROR(VLOOKUP($B803,'Data Binge'!$BC$6:$BK$13,G$1,FALSE),VLOOKUP($B803,'Data Binge'!$BP$6:$BX$9,G$1,FALSE))))))*100</f>
        <v>25.719059999999999</v>
      </c>
      <c r="H803" s="63">
        <f>IFERROR(VLOOKUP($B803,'Data Binge'!$A$6:$I$61,H$1,FALSE),IFERROR(VLOOKUP($B803,'Data Binge'!$O$6:$W$33,H$1,FALSE),IFERROR(VLOOKUP($B803,'Data Binge'!$AB$6:$AJ$181,H$1,FALSE),IFERROR(VLOOKUP($B803,'Data Binge'!$AP$6:$AX$93,H$1,FALSE),IFERROR(VLOOKUP($B803,'Data Binge'!$BC$6:$BK$13,H$1,FALSE),VLOOKUP($B803,'Data Binge'!$BP$6:$BX$9,H$1,FALSE))))))*100</f>
        <v>1.1440399999999999</v>
      </c>
      <c r="I803" s="63">
        <f>IFERROR(VLOOKUP($B803,'Data Binge'!$A$6:$I$61,I$1,FALSE),IFERROR(VLOOKUP($B803,'Data Binge'!$O$6:$W$33,I$1,FALSE),IFERROR(VLOOKUP($B803,'Data Binge'!$AB$6:$AJ$181,I$1,FALSE),IFERROR(VLOOKUP($B803,'Data Binge'!$AP$6:$AX$93,I$1,FALSE),IFERROR(VLOOKUP($B803,'Data Binge'!$BC$6:$BK$13,I$1,FALSE),VLOOKUP($B803,'Data Binge'!$BP$6:$BX$9,I$1,FALSE))))))*100</f>
        <v>23.476710000000001</v>
      </c>
      <c r="J803" s="63">
        <f>IFERROR(VLOOKUP($B803,'Data Binge'!$A$6:$I$61,J$1,FALSE),IFERROR(VLOOKUP($B803,'Data Binge'!$O$6:$W$33,J$1,FALSE),IFERROR(VLOOKUP($B803,'Data Binge'!$AB$6:$AJ$181,J$1,FALSE),IFERROR(VLOOKUP($B803,'Data Binge'!$AP$6:$AX$93,J$1,FALSE),IFERROR(VLOOKUP($B803,'Data Binge'!$BC$6:$BK$13,J$1,FALSE),VLOOKUP($B803,'Data Binge'!$BP$6:$BX$9,J$1,FALSE))))))*100</f>
        <v>27.961399999999998</v>
      </c>
      <c r="K803" s="63">
        <f t="shared" si="155"/>
        <v>2.2423399999999987</v>
      </c>
      <c r="L803" s="63">
        <f t="shared" si="156"/>
        <v>2.2423499999999983</v>
      </c>
      <c r="M803" s="15" t="s">
        <v>140</v>
      </c>
      <c r="O803" s="63">
        <f>'Data Binge'!T65*100</f>
        <v>25.719059999999999</v>
      </c>
      <c r="P803" s="63">
        <f>'Data Binge'!U65*100</f>
        <v>1.1440900000000001</v>
      </c>
      <c r="Q803" s="63">
        <f>'Data Binge'!V65*100</f>
        <v>23.47664</v>
      </c>
      <c r="R803" s="63">
        <f>'Data Binge'!W65*100</f>
        <v>27.961479999999998</v>
      </c>
      <c r="S803" s="63">
        <f t="shared" si="163"/>
        <v>2.2424199999999992</v>
      </c>
      <c r="T803" s="63">
        <f t="shared" si="164"/>
        <v>2.2424199999999992</v>
      </c>
      <c r="V803" s="70">
        <f t="shared" si="157"/>
        <v>0</v>
      </c>
      <c r="W803" s="70">
        <f t="shared" si="158"/>
        <v>-5.0000000000105516E-5</v>
      </c>
      <c r="X803" s="70">
        <f t="shared" si="159"/>
        <v>7.0000000000902673E-5</v>
      </c>
      <c r="Y803" s="70">
        <f t="shared" si="160"/>
        <v>-8.0000000000524096E-5</v>
      </c>
      <c r="Z803" s="70">
        <f t="shared" si="161"/>
        <v>-8.0000000000524096E-5</v>
      </c>
      <c r="AA803" s="70">
        <f t="shared" si="162"/>
        <v>-7.0000000000902673E-5</v>
      </c>
    </row>
    <row r="804" spans="1:27">
      <c r="A804" s="15" t="str">
        <f t="shared" si="154"/>
        <v>Binge_2011-2015_25-44_Persons_Aneurin Bevan UHB</v>
      </c>
      <c r="B804" s="15" t="str">
        <f t="shared" si="165"/>
        <v>Aneurin Bevan_25-44_Persons</v>
      </c>
      <c r="C804" s="15" t="s">
        <v>146</v>
      </c>
      <c r="D804" s="15" t="s">
        <v>49</v>
      </c>
      <c r="E804" s="15" t="s">
        <v>117</v>
      </c>
      <c r="F804" s="15" t="s">
        <v>76</v>
      </c>
      <c r="G804" s="63">
        <f>IFERROR(VLOOKUP($B804,'Data Binge'!$A$6:$I$61,G$1,FALSE),IFERROR(VLOOKUP($B804,'Data Binge'!$O$6:$W$33,G$1,FALSE),IFERROR(VLOOKUP($B804,'Data Binge'!$AB$6:$AJ$181,G$1,FALSE),IFERROR(VLOOKUP($B804,'Data Binge'!$AP$6:$AX$93,G$1,FALSE),IFERROR(VLOOKUP($B804,'Data Binge'!$BC$6:$BK$13,G$1,FALSE),VLOOKUP($B804,'Data Binge'!$BP$6:$BX$9,G$1,FALSE))))))*100</f>
        <v>35.100389999999997</v>
      </c>
      <c r="H804" s="63">
        <f>IFERROR(VLOOKUP($B804,'Data Binge'!$A$6:$I$61,H$1,FALSE),IFERROR(VLOOKUP($B804,'Data Binge'!$O$6:$W$33,H$1,FALSE),IFERROR(VLOOKUP($B804,'Data Binge'!$AB$6:$AJ$181,H$1,FALSE),IFERROR(VLOOKUP($B804,'Data Binge'!$AP$6:$AX$93,H$1,FALSE),IFERROR(VLOOKUP($B804,'Data Binge'!$BC$6:$BK$13,H$1,FALSE),VLOOKUP($B804,'Data Binge'!$BP$6:$BX$9,H$1,FALSE))))))*100</f>
        <v>0.83432000000000006</v>
      </c>
      <c r="I804" s="63">
        <f>IFERROR(VLOOKUP($B804,'Data Binge'!$A$6:$I$61,I$1,FALSE),IFERROR(VLOOKUP($B804,'Data Binge'!$O$6:$W$33,I$1,FALSE),IFERROR(VLOOKUP($B804,'Data Binge'!$AB$6:$AJ$181,I$1,FALSE),IFERROR(VLOOKUP($B804,'Data Binge'!$AP$6:$AX$93,I$1,FALSE),IFERROR(VLOOKUP($B804,'Data Binge'!$BC$6:$BK$13,I$1,FALSE),VLOOKUP($B804,'Data Binge'!$BP$6:$BX$9,I$1,FALSE))))))*100</f>
        <v>33.465109999999996</v>
      </c>
      <c r="J804" s="63">
        <f>IFERROR(VLOOKUP($B804,'Data Binge'!$A$6:$I$61,J$1,FALSE),IFERROR(VLOOKUP($B804,'Data Binge'!$O$6:$W$33,J$1,FALSE),IFERROR(VLOOKUP($B804,'Data Binge'!$AB$6:$AJ$181,J$1,FALSE),IFERROR(VLOOKUP($B804,'Data Binge'!$AP$6:$AX$93,J$1,FALSE),IFERROR(VLOOKUP($B804,'Data Binge'!$BC$6:$BK$13,J$1,FALSE),VLOOKUP($B804,'Data Binge'!$BP$6:$BX$9,J$1,FALSE))))))*100</f>
        <v>36.735679999999995</v>
      </c>
      <c r="K804" s="63">
        <f t="shared" si="155"/>
        <v>1.6352899999999977</v>
      </c>
      <c r="L804" s="63">
        <f t="shared" si="156"/>
        <v>1.6352800000000016</v>
      </c>
      <c r="M804" s="15" t="s">
        <v>140</v>
      </c>
      <c r="O804" s="63">
        <f>'Data Binge'!T66*100</f>
        <v>35.100389999999997</v>
      </c>
      <c r="P804" s="63">
        <f>'Data Binge'!U66*100</f>
        <v>0.83437000000000006</v>
      </c>
      <c r="Q804" s="63">
        <f>'Data Binge'!V66*100</f>
        <v>33.465020000000003</v>
      </c>
      <c r="R804" s="63">
        <f>'Data Binge'!W66*100</f>
        <v>36.735770000000002</v>
      </c>
      <c r="S804" s="63">
        <f t="shared" si="163"/>
        <v>1.6353800000000049</v>
      </c>
      <c r="T804" s="63">
        <f t="shared" si="164"/>
        <v>1.6353699999999947</v>
      </c>
      <c r="V804" s="70">
        <f t="shared" si="157"/>
        <v>0</v>
      </c>
      <c r="W804" s="70">
        <f t="shared" si="158"/>
        <v>-4.9999999999994493E-5</v>
      </c>
      <c r="X804" s="70">
        <f t="shared" si="159"/>
        <v>8.9999999993040092E-5</v>
      </c>
      <c r="Y804" s="70">
        <f t="shared" si="160"/>
        <v>-9.0000000007250947E-5</v>
      </c>
      <c r="Z804" s="70">
        <f t="shared" si="161"/>
        <v>-9.0000000007250947E-5</v>
      </c>
      <c r="AA804" s="70">
        <f t="shared" si="162"/>
        <v>-8.9999999993040092E-5</v>
      </c>
    </row>
    <row r="805" spans="1:27">
      <c r="A805" s="15" t="str">
        <f t="shared" si="154"/>
        <v>Binge_2011-2015_45-64_Persons_Aneurin Bevan UHB</v>
      </c>
      <c r="B805" s="15" t="str">
        <f t="shared" si="165"/>
        <v>Aneurin Bevan_45-64_Persons</v>
      </c>
      <c r="C805" s="15" t="s">
        <v>146</v>
      </c>
      <c r="D805" s="15" t="s">
        <v>50</v>
      </c>
      <c r="E805" s="15" t="s">
        <v>117</v>
      </c>
      <c r="F805" s="15" t="s">
        <v>76</v>
      </c>
      <c r="G805" s="63">
        <f>IFERROR(VLOOKUP($B805,'Data Binge'!$A$6:$I$61,G$1,FALSE),IFERROR(VLOOKUP($B805,'Data Binge'!$O$6:$W$33,G$1,FALSE),IFERROR(VLOOKUP($B805,'Data Binge'!$AB$6:$AJ$181,G$1,FALSE),IFERROR(VLOOKUP($B805,'Data Binge'!$AP$6:$AX$93,G$1,FALSE),IFERROR(VLOOKUP($B805,'Data Binge'!$BC$6:$BK$13,G$1,FALSE),VLOOKUP($B805,'Data Binge'!$BP$6:$BX$9,G$1,FALSE))))))*100</f>
        <v>29.321779999999997</v>
      </c>
      <c r="H805" s="63">
        <f>IFERROR(VLOOKUP($B805,'Data Binge'!$A$6:$I$61,H$1,FALSE),IFERROR(VLOOKUP($B805,'Data Binge'!$O$6:$W$33,H$1,FALSE),IFERROR(VLOOKUP($B805,'Data Binge'!$AB$6:$AJ$181,H$1,FALSE),IFERROR(VLOOKUP($B805,'Data Binge'!$AP$6:$AX$93,H$1,FALSE),IFERROR(VLOOKUP($B805,'Data Binge'!$BC$6:$BK$13,H$1,FALSE),VLOOKUP($B805,'Data Binge'!$BP$6:$BX$9,H$1,FALSE))))))*100</f>
        <v>0.69994000000000001</v>
      </c>
      <c r="I805" s="63">
        <f>IFERROR(VLOOKUP($B805,'Data Binge'!$A$6:$I$61,I$1,FALSE),IFERROR(VLOOKUP($B805,'Data Binge'!$O$6:$W$33,I$1,FALSE),IFERROR(VLOOKUP($B805,'Data Binge'!$AB$6:$AJ$181,I$1,FALSE),IFERROR(VLOOKUP($B805,'Data Binge'!$AP$6:$AX$93,I$1,FALSE),IFERROR(VLOOKUP($B805,'Data Binge'!$BC$6:$BK$13,I$1,FALSE),VLOOKUP($B805,'Data Binge'!$BP$6:$BX$9,I$1,FALSE))))))*100</f>
        <v>27.94989</v>
      </c>
      <c r="J805" s="63">
        <f>IFERROR(VLOOKUP($B805,'Data Binge'!$A$6:$I$61,J$1,FALSE),IFERROR(VLOOKUP($B805,'Data Binge'!$O$6:$W$33,J$1,FALSE),IFERROR(VLOOKUP($B805,'Data Binge'!$AB$6:$AJ$181,J$1,FALSE),IFERROR(VLOOKUP($B805,'Data Binge'!$AP$6:$AX$93,J$1,FALSE),IFERROR(VLOOKUP($B805,'Data Binge'!$BC$6:$BK$13,J$1,FALSE),VLOOKUP($B805,'Data Binge'!$BP$6:$BX$9,J$1,FALSE))))))*100</f>
        <v>30.693670000000001</v>
      </c>
      <c r="K805" s="63">
        <f t="shared" si="155"/>
        <v>1.3718900000000041</v>
      </c>
      <c r="L805" s="63">
        <f t="shared" si="156"/>
        <v>1.3718899999999969</v>
      </c>
      <c r="M805" s="15" t="s">
        <v>140</v>
      </c>
      <c r="O805" s="63">
        <f>'Data Binge'!T67*100</f>
        <v>29.321779999999997</v>
      </c>
      <c r="P805" s="63">
        <f>'Data Binge'!U67*100</f>
        <v>0.70001999999999998</v>
      </c>
      <c r="Q805" s="63">
        <f>'Data Binge'!V67*100</f>
        <v>27.949740000000002</v>
      </c>
      <c r="R805" s="63">
        <f>'Data Binge'!W67*100</f>
        <v>30.693819999999999</v>
      </c>
      <c r="S805" s="63">
        <f t="shared" si="163"/>
        <v>1.3720400000000019</v>
      </c>
      <c r="T805" s="63">
        <f t="shared" si="164"/>
        <v>1.3720399999999948</v>
      </c>
      <c r="V805" s="70">
        <f t="shared" si="157"/>
        <v>0</v>
      </c>
      <c r="W805" s="70">
        <f t="shared" si="158"/>
        <v>-7.9999999999968985E-5</v>
      </c>
      <c r="X805" s="70">
        <f t="shared" si="159"/>
        <v>1.4999999999787406E-4</v>
      </c>
      <c r="Y805" s="70">
        <f t="shared" si="160"/>
        <v>-1.4999999999787406E-4</v>
      </c>
      <c r="Z805" s="70">
        <f t="shared" si="161"/>
        <v>-1.4999999999787406E-4</v>
      </c>
      <c r="AA805" s="70">
        <f t="shared" si="162"/>
        <v>-1.4999999999787406E-4</v>
      </c>
    </row>
    <row r="806" spans="1:27">
      <c r="A806" s="15" t="str">
        <f t="shared" si="154"/>
        <v>Binge_2011-2015_65+_Persons_Aneurin Bevan UHB</v>
      </c>
      <c r="B806" s="15" t="str">
        <f t="shared" si="165"/>
        <v>Aneurin Bevan_65+_Persons</v>
      </c>
      <c r="C806" s="15" t="s">
        <v>146</v>
      </c>
      <c r="D806" s="15" t="s">
        <v>43</v>
      </c>
      <c r="E806" s="15" t="s">
        <v>117</v>
      </c>
      <c r="F806" s="15" t="s">
        <v>76</v>
      </c>
      <c r="G806" s="63">
        <f>IFERROR(VLOOKUP($B806,'Data Binge'!$A$6:$I$61,G$1,FALSE),IFERROR(VLOOKUP($B806,'Data Binge'!$O$6:$W$33,G$1,FALSE),IFERROR(VLOOKUP($B806,'Data Binge'!$AB$6:$AJ$181,G$1,FALSE),IFERROR(VLOOKUP($B806,'Data Binge'!$AP$6:$AX$93,G$1,FALSE),IFERROR(VLOOKUP($B806,'Data Binge'!$BC$6:$BK$13,G$1,FALSE),VLOOKUP($B806,'Data Binge'!$BP$6:$BX$9,G$1,FALSE))))))*100</f>
        <v>10.36694</v>
      </c>
      <c r="H806" s="63">
        <f>IFERROR(VLOOKUP($B806,'Data Binge'!$A$6:$I$61,H$1,FALSE),IFERROR(VLOOKUP($B806,'Data Binge'!$O$6:$W$33,H$1,FALSE),IFERROR(VLOOKUP($B806,'Data Binge'!$AB$6:$AJ$181,H$1,FALSE),IFERROR(VLOOKUP($B806,'Data Binge'!$AP$6:$AX$93,H$1,FALSE),IFERROR(VLOOKUP($B806,'Data Binge'!$BC$6:$BK$13,H$1,FALSE),VLOOKUP($B806,'Data Binge'!$BP$6:$BX$9,H$1,FALSE))))))*100</f>
        <v>0.52127999999999997</v>
      </c>
      <c r="I806" s="63">
        <f>IFERROR(VLOOKUP($B806,'Data Binge'!$A$6:$I$61,I$1,FALSE),IFERROR(VLOOKUP($B806,'Data Binge'!$O$6:$W$33,I$1,FALSE),IFERROR(VLOOKUP($B806,'Data Binge'!$AB$6:$AJ$181,I$1,FALSE),IFERROR(VLOOKUP($B806,'Data Binge'!$AP$6:$AX$93,I$1,FALSE),IFERROR(VLOOKUP($B806,'Data Binge'!$BC$6:$BK$13,I$1,FALSE),VLOOKUP($B806,'Data Binge'!$BP$6:$BX$9,I$1,FALSE))))))*100</f>
        <v>9.3452099999999998</v>
      </c>
      <c r="J806" s="63">
        <f>IFERROR(VLOOKUP($B806,'Data Binge'!$A$6:$I$61,J$1,FALSE),IFERROR(VLOOKUP($B806,'Data Binge'!$O$6:$W$33,J$1,FALSE),IFERROR(VLOOKUP($B806,'Data Binge'!$AB$6:$AJ$181,J$1,FALSE),IFERROR(VLOOKUP($B806,'Data Binge'!$AP$6:$AX$93,J$1,FALSE),IFERROR(VLOOKUP($B806,'Data Binge'!$BC$6:$BK$13,J$1,FALSE),VLOOKUP($B806,'Data Binge'!$BP$6:$BX$9,J$1,FALSE))))))*100</f>
        <v>11.388669999999999</v>
      </c>
      <c r="K806" s="63">
        <f t="shared" si="155"/>
        <v>1.0217299999999998</v>
      </c>
      <c r="L806" s="63">
        <f t="shared" si="156"/>
        <v>1.0217299999999998</v>
      </c>
      <c r="M806" s="15" t="s">
        <v>140</v>
      </c>
      <c r="O806" s="63">
        <f>'Data Binge'!T68*100</f>
        <v>10.36694</v>
      </c>
      <c r="P806" s="63">
        <f>'Data Binge'!U68*100</f>
        <v>0.52126000000000006</v>
      </c>
      <c r="Q806" s="63">
        <f>'Data Binge'!V68*100</f>
        <v>9.3452800000000007</v>
      </c>
      <c r="R806" s="63">
        <f>'Data Binge'!W68*100</f>
        <v>11.3886</v>
      </c>
      <c r="S806" s="63">
        <f t="shared" si="163"/>
        <v>1.0216600000000007</v>
      </c>
      <c r="T806" s="63">
        <f t="shared" si="164"/>
        <v>1.0216599999999989</v>
      </c>
      <c r="V806" s="70">
        <f t="shared" si="157"/>
        <v>0</v>
      </c>
      <c r="W806" s="70">
        <f t="shared" si="158"/>
        <v>1.9999999999908979E-5</v>
      </c>
      <c r="X806" s="70">
        <f t="shared" si="159"/>
        <v>-7.0000000000902673E-5</v>
      </c>
      <c r="Y806" s="70">
        <f t="shared" si="160"/>
        <v>6.9999999999126317E-5</v>
      </c>
      <c r="Z806" s="70">
        <f t="shared" si="161"/>
        <v>6.9999999999126317E-5</v>
      </c>
      <c r="AA806" s="70">
        <f t="shared" si="162"/>
        <v>7.0000000000902673E-5</v>
      </c>
    </row>
    <row r="807" spans="1:27">
      <c r="A807" s="15" t="str">
        <f t="shared" si="154"/>
        <v>Binge_2011-2015_16-24_Males_Isle of Anglesey</v>
      </c>
      <c r="B807" s="15" t="str">
        <f t="shared" si="165"/>
        <v>Isle of Anglesey_16-24_Males</v>
      </c>
      <c r="C807" s="15" t="s">
        <v>0</v>
      </c>
      <c r="D807" s="15" t="s">
        <v>48</v>
      </c>
      <c r="E807" s="15" t="s">
        <v>21</v>
      </c>
      <c r="F807" s="15" t="s">
        <v>76</v>
      </c>
      <c r="G807" s="63">
        <f>IFERROR(VLOOKUP($B807,'Data Binge'!$A$6:$I$61,G$1,FALSE),IFERROR(VLOOKUP($B807,'Data Binge'!$O$6:$W$33,G$1,FALSE),IFERROR(VLOOKUP($B807,'Data Binge'!$AB$6:$AJ$181,G$1,FALSE),IFERROR(VLOOKUP($B807,'Data Binge'!$AP$6:$AX$93,G$1,FALSE),IFERROR(VLOOKUP($B807,'Data Binge'!$BC$6:$BK$13,G$1,FALSE),VLOOKUP($B807,'Data Binge'!$BP$6:$BX$9,G$1,FALSE))))))*100</f>
        <v>33.39864</v>
      </c>
      <c r="H807" s="63">
        <f>IFERROR(VLOOKUP($B807,'Data Binge'!$A$6:$I$61,H$1,FALSE),IFERROR(VLOOKUP($B807,'Data Binge'!$O$6:$W$33,H$1,FALSE),IFERROR(VLOOKUP($B807,'Data Binge'!$AB$6:$AJ$181,H$1,FALSE),IFERROR(VLOOKUP($B807,'Data Binge'!$AP$6:$AX$93,H$1,FALSE),IFERROR(VLOOKUP($B807,'Data Binge'!$BC$6:$BK$13,H$1,FALSE),VLOOKUP($B807,'Data Binge'!$BP$6:$BX$9,H$1,FALSE))))))*100</f>
        <v>4.1199500000000002</v>
      </c>
      <c r="I807" s="63">
        <f>IFERROR(VLOOKUP($B807,'Data Binge'!$A$6:$I$61,I$1,FALSE),IFERROR(VLOOKUP($B807,'Data Binge'!$O$6:$W$33,I$1,FALSE),IFERROR(VLOOKUP($B807,'Data Binge'!$AB$6:$AJ$181,I$1,FALSE),IFERROR(VLOOKUP($B807,'Data Binge'!$AP$6:$AX$93,I$1,FALSE),IFERROR(VLOOKUP($B807,'Data Binge'!$BC$6:$BK$13,I$1,FALSE),VLOOKUP($B807,'Data Binge'!$BP$6:$BX$9,I$1,FALSE))))))*100</f>
        <v>25.323459999999997</v>
      </c>
      <c r="J807" s="63">
        <f>IFERROR(VLOOKUP($B807,'Data Binge'!$A$6:$I$61,J$1,FALSE),IFERROR(VLOOKUP($B807,'Data Binge'!$O$6:$W$33,J$1,FALSE),IFERROR(VLOOKUP($B807,'Data Binge'!$AB$6:$AJ$181,J$1,FALSE),IFERROR(VLOOKUP($B807,'Data Binge'!$AP$6:$AX$93,J$1,FALSE),IFERROR(VLOOKUP($B807,'Data Binge'!$BC$6:$BK$13,J$1,FALSE),VLOOKUP($B807,'Data Binge'!$BP$6:$BX$9,J$1,FALSE))))))*100</f>
        <v>41.47383</v>
      </c>
      <c r="K807" s="63">
        <f t="shared" si="155"/>
        <v>8.0751899999999992</v>
      </c>
      <c r="L807" s="63">
        <f t="shared" si="156"/>
        <v>8.0751800000000031</v>
      </c>
      <c r="O807" s="63">
        <f>'Data Binge'!AG189*100</f>
        <v>33.39864</v>
      </c>
      <c r="P807" s="63">
        <f>'Data Binge'!AH189*100</f>
        <v>4.1195000000000004</v>
      </c>
      <c r="Q807" s="63">
        <f>'Data Binge'!AI189*100</f>
        <v>25.32443</v>
      </c>
      <c r="R807" s="63">
        <f>'Data Binge'!AJ189*100</f>
        <v>41.472850000000001</v>
      </c>
      <c r="S807" s="63">
        <f t="shared" si="163"/>
        <v>8.0742100000000008</v>
      </c>
      <c r="T807" s="63">
        <f t="shared" si="164"/>
        <v>8.0742100000000008</v>
      </c>
      <c r="V807" s="70">
        <f t="shared" si="157"/>
        <v>0</v>
      </c>
      <c r="W807" s="70">
        <f t="shared" si="158"/>
        <v>4.4999999999983942E-4</v>
      </c>
      <c r="X807" s="70">
        <f t="shared" si="159"/>
        <v>-9.7000000000235787E-4</v>
      </c>
      <c r="Y807" s="70">
        <f t="shared" si="160"/>
        <v>9.7999999999842657E-4</v>
      </c>
      <c r="Z807" s="70">
        <f t="shared" si="161"/>
        <v>9.7999999999842657E-4</v>
      </c>
      <c r="AA807" s="70">
        <f t="shared" si="162"/>
        <v>9.7000000000235787E-4</v>
      </c>
    </row>
    <row r="808" spans="1:27">
      <c r="A808" s="15" t="str">
        <f t="shared" si="154"/>
        <v>Binge_2011-2015_25-44_Males_Isle of Anglesey</v>
      </c>
      <c r="B808" s="15" t="str">
        <f t="shared" si="165"/>
        <v>Isle of Anglesey_25-44_Males</v>
      </c>
      <c r="C808" s="15" t="s">
        <v>0</v>
      </c>
      <c r="D808" s="15" t="s">
        <v>49</v>
      </c>
      <c r="E808" s="15" t="s">
        <v>21</v>
      </c>
      <c r="F808" s="15" t="s">
        <v>76</v>
      </c>
      <c r="G808" s="63">
        <f>IFERROR(VLOOKUP($B808,'Data Binge'!$A$6:$I$61,G$1,FALSE),IFERROR(VLOOKUP($B808,'Data Binge'!$O$6:$W$33,G$1,FALSE),IFERROR(VLOOKUP($B808,'Data Binge'!$AB$6:$AJ$181,G$1,FALSE),IFERROR(VLOOKUP($B808,'Data Binge'!$AP$6:$AX$93,G$1,FALSE),IFERROR(VLOOKUP($B808,'Data Binge'!$BC$6:$BK$13,G$1,FALSE),VLOOKUP($B808,'Data Binge'!$BP$6:$BX$9,G$1,FALSE))))))*100</f>
        <v>31.59479</v>
      </c>
      <c r="H808" s="63">
        <f>IFERROR(VLOOKUP($B808,'Data Binge'!$A$6:$I$61,H$1,FALSE),IFERROR(VLOOKUP($B808,'Data Binge'!$O$6:$W$33,H$1,FALSE),IFERROR(VLOOKUP($B808,'Data Binge'!$AB$6:$AJ$181,H$1,FALSE),IFERROR(VLOOKUP($B808,'Data Binge'!$AP$6:$AX$93,H$1,FALSE),IFERROR(VLOOKUP($B808,'Data Binge'!$BC$6:$BK$13,H$1,FALSE),VLOOKUP($B808,'Data Binge'!$BP$6:$BX$9,H$1,FALSE))))))*100</f>
        <v>2.8111000000000002</v>
      </c>
      <c r="I808" s="63">
        <f>IFERROR(VLOOKUP($B808,'Data Binge'!$A$6:$I$61,I$1,FALSE),IFERROR(VLOOKUP($B808,'Data Binge'!$O$6:$W$33,I$1,FALSE),IFERROR(VLOOKUP($B808,'Data Binge'!$AB$6:$AJ$181,I$1,FALSE),IFERROR(VLOOKUP($B808,'Data Binge'!$AP$6:$AX$93,I$1,FALSE),IFERROR(VLOOKUP($B808,'Data Binge'!$BC$6:$BK$13,I$1,FALSE),VLOOKUP($B808,'Data Binge'!$BP$6:$BX$9,I$1,FALSE))))))*100</f>
        <v>26.084970000000002</v>
      </c>
      <c r="J808" s="63">
        <f>IFERROR(VLOOKUP($B808,'Data Binge'!$A$6:$I$61,J$1,FALSE),IFERROR(VLOOKUP($B808,'Data Binge'!$O$6:$W$33,J$1,FALSE),IFERROR(VLOOKUP($B808,'Data Binge'!$AB$6:$AJ$181,J$1,FALSE),IFERROR(VLOOKUP($B808,'Data Binge'!$AP$6:$AX$93,J$1,FALSE),IFERROR(VLOOKUP($B808,'Data Binge'!$BC$6:$BK$13,J$1,FALSE),VLOOKUP($B808,'Data Binge'!$BP$6:$BX$9,J$1,FALSE))))))*100</f>
        <v>37.104610000000001</v>
      </c>
      <c r="K808" s="63">
        <f t="shared" si="155"/>
        <v>5.5098200000000013</v>
      </c>
      <c r="L808" s="63">
        <f t="shared" si="156"/>
        <v>5.5098199999999977</v>
      </c>
      <c r="O808" s="63">
        <f>'Data Binge'!AG190*100</f>
        <v>31.59479</v>
      </c>
      <c r="P808" s="63">
        <f>'Data Binge'!AH190*100</f>
        <v>2.8107900000000003</v>
      </c>
      <c r="Q808" s="63">
        <f>'Data Binge'!AI190*100</f>
        <v>26.085629999999998</v>
      </c>
      <c r="R808" s="63">
        <f>'Data Binge'!AJ190*100</f>
        <v>37.103950000000005</v>
      </c>
      <c r="S808" s="63">
        <f t="shared" si="163"/>
        <v>5.5091600000000049</v>
      </c>
      <c r="T808" s="63">
        <f t="shared" si="164"/>
        <v>5.5091600000000014</v>
      </c>
      <c r="V808" s="70">
        <f t="shared" si="157"/>
        <v>0</v>
      </c>
      <c r="W808" s="70">
        <f t="shared" si="158"/>
        <v>3.0999999999981043E-4</v>
      </c>
      <c r="X808" s="70">
        <f t="shared" si="159"/>
        <v>-6.5999999999633019E-4</v>
      </c>
      <c r="Y808" s="70">
        <f t="shared" si="160"/>
        <v>6.5999999999633019E-4</v>
      </c>
      <c r="Z808" s="70">
        <f t="shared" si="161"/>
        <v>6.5999999999633019E-4</v>
      </c>
      <c r="AA808" s="70">
        <f t="shared" si="162"/>
        <v>6.5999999999633019E-4</v>
      </c>
    </row>
    <row r="809" spans="1:27">
      <c r="A809" s="15" t="str">
        <f t="shared" si="154"/>
        <v>Binge_2011-2015_45-64_Males_Isle of Anglesey</v>
      </c>
      <c r="B809" s="15" t="str">
        <f t="shared" si="165"/>
        <v>Isle of Anglesey_45-64_Males</v>
      </c>
      <c r="C809" s="15" t="s">
        <v>0</v>
      </c>
      <c r="D809" s="15" t="s">
        <v>50</v>
      </c>
      <c r="E809" s="15" t="s">
        <v>21</v>
      </c>
      <c r="F809" s="15" t="s">
        <v>76</v>
      </c>
      <c r="G809" s="63">
        <f>IFERROR(VLOOKUP($B809,'Data Binge'!$A$6:$I$61,G$1,FALSE),IFERROR(VLOOKUP($B809,'Data Binge'!$O$6:$W$33,G$1,FALSE),IFERROR(VLOOKUP($B809,'Data Binge'!$AB$6:$AJ$181,G$1,FALSE),IFERROR(VLOOKUP($B809,'Data Binge'!$AP$6:$AX$93,G$1,FALSE),IFERROR(VLOOKUP($B809,'Data Binge'!$BC$6:$BK$13,G$1,FALSE),VLOOKUP($B809,'Data Binge'!$BP$6:$BX$9,G$1,FALSE))))))*100</f>
        <v>34.416640000000001</v>
      </c>
      <c r="H809" s="63">
        <f>IFERROR(VLOOKUP($B809,'Data Binge'!$A$6:$I$61,H$1,FALSE),IFERROR(VLOOKUP($B809,'Data Binge'!$O$6:$W$33,H$1,FALSE),IFERROR(VLOOKUP($B809,'Data Binge'!$AB$6:$AJ$181,H$1,FALSE),IFERROR(VLOOKUP($B809,'Data Binge'!$AP$6:$AX$93,H$1,FALSE),IFERROR(VLOOKUP($B809,'Data Binge'!$BC$6:$BK$13,H$1,FALSE),VLOOKUP($B809,'Data Binge'!$BP$6:$BX$9,H$1,FALSE))))))*100</f>
        <v>2.2259899999999999</v>
      </c>
      <c r="I809" s="63">
        <f>IFERROR(VLOOKUP($B809,'Data Binge'!$A$6:$I$61,I$1,FALSE),IFERROR(VLOOKUP($B809,'Data Binge'!$O$6:$W$33,I$1,FALSE),IFERROR(VLOOKUP($B809,'Data Binge'!$AB$6:$AJ$181,I$1,FALSE),IFERROR(VLOOKUP($B809,'Data Binge'!$AP$6:$AX$93,I$1,FALSE),IFERROR(VLOOKUP($B809,'Data Binge'!$BC$6:$BK$13,I$1,FALSE),VLOOKUP($B809,'Data Binge'!$BP$6:$BX$9,I$1,FALSE))))))*100</f>
        <v>30.053639999999998</v>
      </c>
      <c r="J809" s="63">
        <f>IFERROR(VLOOKUP($B809,'Data Binge'!$A$6:$I$61,J$1,FALSE),IFERROR(VLOOKUP($B809,'Data Binge'!$O$6:$W$33,J$1,FALSE),IFERROR(VLOOKUP($B809,'Data Binge'!$AB$6:$AJ$181,J$1,FALSE),IFERROR(VLOOKUP($B809,'Data Binge'!$AP$6:$AX$93,J$1,FALSE),IFERROR(VLOOKUP($B809,'Data Binge'!$BC$6:$BK$13,J$1,FALSE),VLOOKUP($B809,'Data Binge'!$BP$6:$BX$9,J$1,FALSE))))))*100</f>
        <v>38.779629999999997</v>
      </c>
      <c r="K809" s="63">
        <f t="shared" si="155"/>
        <v>4.3629899999999964</v>
      </c>
      <c r="L809" s="63">
        <f t="shared" si="156"/>
        <v>4.3630000000000031</v>
      </c>
      <c r="O809" s="63">
        <f>'Data Binge'!AG191*100</f>
        <v>34.416640000000001</v>
      </c>
      <c r="P809" s="63">
        <f>'Data Binge'!AH191*100</f>
        <v>2.2257500000000001</v>
      </c>
      <c r="Q809" s="63">
        <f>'Data Binge'!AI191*100</f>
        <v>30.054170000000003</v>
      </c>
      <c r="R809" s="63">
        <f>'Data Binge'!AJ191*100</f>
        <v>38.779110000000003</v>
      </c>
      <c r="S809" s="63">
        <f t="shared" si="163"/>
        <v>4.3624700000000018</v>
      </c>
      <c r="T809" s="63">
        <f t="shared" si="164"/>
        <v>4.3624699999999983</v>
      </c>
      <c r="V809" s="70">
        <f t="shared" si="157"/>
        <v>0</v>
      </c>
      <c r="W809" s="70">
        <f t="shared" si="158"/>
        <v>2.3999999999979593E-4</v>
      </c>
      <c r="X809" s="70">
        <f t="shared" si="159"/>
        <v>-5.3000000000480441E-4</v>
      </c>
      <c r="Y809" s="70">
        <f t="shared" si="160"/>
        <v>5.1999999999452484E-4</v>
      </c>
      <c r="Z809" s="70">
        <f t="shared" si="161"/>
        <v>5.1999999999452484E-4</v>
      </c>
      <c r="AA809" s="70">
        <f t="shared" si="162"/>
        <v>5.3000000000480441E-4</v>
      </c>
    </row>
    <row r="810" spans="1:27">
      <c r="A810" s="15" t="str">
        <f t="shared" si="154"/>
        <v>Binge_2011-2015_65+_Males_Isle of Anglesey</v>
      </c>
      <c r="B810" s="15" t="str">
        <f t="shared" si="165"/>
        <v>Isle of Anglesey_65+_Males</v>
      </c>
      <c r="C810" s="15" t="s">
        <v>0</v>
      </c>
      <c r="D810" s="15" t="s">
        <v>43</v>
      </c>
      <c r="E810" s="15" t="s">
        <v>21</v>
      </c>
      <c r="F810" s="15" t="s">
        <v>76</v>
      </c>
      <c r="G810" s="63">
        <f>IFERROR(VLOOKUP($B810,'Data Binge'!$A$6:$I$61,G$1,FALSE),IFERROR(VLOOKUP($B810,'Data Binge'!$O$6:$W$33,G$1,FALSE),IFERROR(VLOOKUP($B810,'Data Binge'!$AB$6:$AJ$181,G$1,FALSE),IFERROR(VLOOKUP($B810,'Data Binge'!$AP$6:$AX$93,G$1,FALSE),IFERROR(VLOOKUP($B810,'Data Binge'!$BC$6:$BK$13,G$1,FALSE),VLOOKUP($B810,'Data Binge'!$BP$6:$BX$9,G$1,FALSE))))))*100</f>
        <v>12.01796</v>
      </c>
      <c r="H810" s="63">
        <f>IFERROR(VLOOKUP($B810,'Data Binge'!$A$6:$I$61,H$1,FALSE),IFERROR(VLOOKUP($B810,'Data Binge'!$O$6:$W$33,H$1,FALSE),IFERROR(VLOOKUP($B810,'Data Binge'!$AB$6:$AJ$181,H$1,FALSE),IFERROR(VLOOKUP($B810,'Data Binge'!$AP$6:$AX$93,H$1,FALSE),IFERROR(VLOOKUP($B810,'Data Binge'!$BC$6:$BK$13,H$1,FALSE),VLOOKUP($B810,'Data Binge'!$BP$6:$BX$9,H$1,FALSE))))))*100</f>
        <v>1.6411100000000001</v>
      </c>
      <c r="I810" s="63">
        <f>IFERROR(VLOOKUP($B810,'Data Binge'!$A$6:$I$61,I$1,FALSE),IFERROR(VLOOKUP($B810,'Data Binge'!$O$6:$W$33,I$1,FALSE),IFERROR(VLOOKUP($B810,'Data Binge'!$AB$6:$AJ$181,I$1,FALSE),IFERROR(VLOOKUP($B810,'Data Binge'!$AP$6:$AX$93,I$1,FALSE),IFERROR(VLOOKUP($B810,'Data Binge'!$BC$6:$BK$13,I$1,FALSE),VLOOKUP($B810,'Data Binge'!$BP$6:$BX$9,I$1,FALSE))))))*100</f>
        <v>8.8013499999999993</v>
      </c>
      <c r="J810" s="63">
        <f>IFERROR(VLOOKUP($B810,'Data Binge'!$A$6:$I$61,J$1,FALSE),IFERROR(VLOOKUP($B810,'Data Binge'!$O$6:$W$33,J$1,FALSE),IFERROR(VLOOKUP($B810,'Data Binge'!$AB$6:$AJ$181,J$1,FALSE),IFERROR(VLOOKUP($B810,'Data Binge'!$AP$6:$AX$93,J$1,FALSE),IFERROR(VLOOKUP($B810,'Data Binge'!$BC$6:$BK$13,J$1,FALSE),VLOOKUP($B810,'Data Binge'!$BP$6:$BX$9,J$1,FALSE))))))*100</f>
        <v>15.23457</v>
      </c>
      <c r="K810" s="63">
        <f t="shared" si="155"/>
        <v>3.2166099999999993</v>
      </c>
      <c r="L810" s="63">
        <f t="shared" si="156"/>
        <v>3.2166100000000011</v>
      </c>
      <c r="O810" s="63">
        <f>'Data Binge'!AG192*100</f>
        <v>12.01796</v>
      </c>
      <c r="P810" s="63">
        <f>'Data Binge'!AH192*100</f>
        <v>1.6409300000000002</v>
      </c>
      <c r="Q810" s="63">
        <f>'Data Binge'!AI192*100</f>
        <v>8.8017399999999988</v>
      </c>
      <c r="R810" s="63">
        <f>'Data Binge'!AJ192*100</f>
        <v>15.23418</v>
      </c>
      <c r="S810" s="63">
        <f t="shared" si="163"/>
        <v>3.2162199999999999</v>
      </c>
      <c r="T810" s="63">
        <f t="shared" si="164"/>
        <v>3.2162200000000016</v>
      </c>
      <c r="V810" s="70">
        <f t="shared" si="157"/>
        <v>0</v>
      </c>
      <c r="W810" s="70">
        <f t="shared" si="158"/>
        <v>1.7999999999984695E-4</v>
      </c>
      <c r="X810" s="70">
        <f t="shared" si="159"/>
        <v>-3.8999999999944635E-4</v>
      </c>
      <c r="Y810" s="70">
        <f t="shared" si="160"/>
        <v>3.8999999999944635E-4</v>
      </c>
      <c r="Z810" s="70">
        <f t="shared" si="161"/>
        <v>3.8999999999944635E-4</v>
      </c>
      <c r="AA810" s="70">
        <f t="shared" si="162"/>
        <v>3.8999999999944635E-4</v>
      </c>
    </row>
    <row r="811" spans="1:27">
      <c r="A811" s="15" t="str">
        <f t="shared" si="154"/>
        <v>Binge_2011-2015_16-24_Females_Isle of Anglesey</v>
      </c>
      <c r="B811" s="15" t="str">
        <f t="shared" si="165"/>
        <v>Isle of Anglesey_16-24_Females</v>
      </c>
      <c r="C811" s="15" t="s">
        <v>0</v>
      </c>
      <c r="D811" s="15" t="s">
        <v>48</v>
      </c>
      <c r="E811" s="15" t="s">
        <v>120</v>
      </c>
      <c r="F811" s="15" t="s">
        <v>76</v>
      </c>
      <c r="G811" s="63">
        <f>IFERROR(VLOOKUP($B811,'Data Binge'!$A$6:$I$61,G$1,FALSE),IFERROR(VLOOKUP($B811,'Data Binge'!$O$6:$W$33,G$1,FALSE),IFERROR(VLOOKUP($B811,'Data Binge'!$AB$6:$AJ$181,G$1,FALSE),IFERROR(VLOOKUP($B811,'Data Binge'!$AP$6:$AX$93,G$1,FALSE),IFERROR(VLOOKUP($B811,'Data Binge'!$BC$6:$BK$13,G$1,FALSE),VLOOKUP($B811,'Data Binge'!$BP$6:$BX$9,G$1,FALSE))))))*100</f>
        <v>22.898409999999998</v>
      </c>
      <c r="H811" s="63">
        <f>IFERROR(VLOOKUP($B811,'Data Binge'!$A$6:$I$61,H$1,FALSE),IFERROR(VLOOKUP($B811,'Data Binge'!$O$6:$W$33,H$1,FALSE),IFERROR(VLOOKUP($B811,'Data Binge'!$AB$6:$AJ$181,H$1,FALSE),IFERROR(VLOOKUP($B811,'Data Binge'!$AP$6:$AX$93,H$1,FALSE),IFERROR(VLOOKUP($B811,'Data Binge'!$BC$6:$BK$13,H$1,FALSE),VLOOKUP($B811,'Data Binge'!$BP$6:$BX$9,H$1,FALSE))))))*100</f>
        <v>3.6929099999999999</v>
      </c>
      <c r="I811" s="63">
        <f>IFERROR(VLOOKUP($B811,'Data Binge'!$A$6:$I$61,I$1,FALSE),IFERROR(VLOOKUP($B811,'Data Binge'!$O$6:$W$33,I$1,FALSE),IFERROR(VLOOKUP($B811,'Data Binge'!$AB$6:$AJ$181,I$1,FALSE),IFERROR(VLOOKUP($B811,'Data Binge'!$AP$6:$AX$93,I$1,FALSE),IFERROR(VLOOKUP($B811,'Data Binge'!$BC$6:$BK$13,I$1,FALSE),VLOOKUP($B811,'Data Binge'!$BP$6:$BX$9,I$1,FALSE))))))*100</f>
        <v>15.660219999999999</v>
      </c>
      <c r="J811" s="63">
        <f>IFERROR(VLOOKUP($B811,'Data Binge'!$A$6:$I$61,J$1,FALSE),IFERROR(VLOOKUP($B811,'Data Binge'!$O$6:$W$33,J$1,FALSE),IFERROR(VLOOKUP($B811,'Data Binge'!$AB$6:$AJ$181,J$1,FALSE),IFERROR(VLOOKUP($B811,'Data Binge'!$AP$6:$AX$93,J$1,FALSE),IFERROR(VLOOKUP($B811,'Data Binge'!$BC$6:$BK$13,J$1,FALSE),VLOOKUP($B811,'Data Binge'!$BP$6:$BX$9,J$1,FALSE))))))*100</f>
        <v>30.136600000000001</v>
      </c>
      <c r="K811" s="63">
        <f t="shared" si="155"/>
        <v>7.238190000000003</v>
      </c>
      <c r="L811" s="63">
        <f t="shared" si="156"/>
        <v>7.2381899999999995</v>
      </c>
      <c r="O811" s="63">
        <f>'Data Binge'!AG193*100</f>
        <v>22.898409999999998</v>
      </c>
      <c r="P811" s="63">
        <f>'Data Binge'!AH193*100</f>
        <v>3.6925100000000004</v>
      </c>
      <c r="Q811" s="63">
        <f>'Data Binge'!AI193*100</f>
        <v>15.66109</v>
      </c>
      <c r="R811" s="63">
        <f>'Data Binge'!AJ193*100</f>
        <v>30.135719999999999</v>
      </c>
      <c r="S811" s="63">
        <f t="shared" si="163"/>
        <v>7.2373100000000008</v>
      </c>
      <c r="T811" s="63">
        <f t="shared" si="164"/>
        <v>7.2373199999999986</v>
      </c>
      <c r="V811" s="70">
        <f t="shared" si="157"/>
        <v>0</v>
      </c>
      <c r="W811" s="70">
        <f t="shared" si="158"/>
        <v>3.9999999999951186E-4</v>
      </c>
      <c r="X811" s="70">
        <f t="shared" si="159"/>
        <v>-8.7000000000081457E-4</v>
      </c>
      <c r="Y811" s="70">
        <f t="shared" si="160"/>
        <v>8.8000000000221235E-4</v>
      </c>
      <c r="Z811" s="70">
        <f t="shared" si="161"/>
        <v>8.8000000000221235E-4</v>
      </c>
      <c r="AA811" s="70">
        <f t="shared" si="162"/>
        <v>8.7000000000081457E-4</v>
      </c>
    </row>
    <row r="812" spans="1:27">
      <c r="A812" s="15" t="str">
        <f t="shared" si="154"/>
        <v>Binge_2011-2015_25-44_Females_Isle of Anglesey</v>
      </c>
      <c r="B812" s="15" t="str">
        <f t="shared" si="165"/>
        <v>Isle of Anglesey_25-44_Females</v>
      </c>
      <c r="C812" s="15" t="s">
        <v>0</v>
      </c>
      <c r="D812" s="15" t="s">
        <v>49</v>
      </c>
      <c r="E812" s="15" t="s">
        <v>120</v>
      </c>
      <c r="F812" s="15" t="s">
        <v>76</v>
      </c>
      <c r="G812" s="63">
        <f>IFERROR(VLOOKUP($B812,'Data Binge'!$A$6:$I$61,G$1,FALSE),IFERROR(VLOOKUP($B812,'Data Binge'!$O$6:$W$33,G$1,FALSE),IFERROR(VLOOKUP($B812,'Data Binge'!$AB$6:$AJ$181,G$1,FALSE),IFERROR(VLOOKUP($B812,'Data Binge'!$AP$6:$AX$93,G$1,FALSE),IFERROR(VLOOKUP($B812,'Data Binge'!$BC$6:$BK$13,G$1,FALSE),VLOOKUP($B812,'Data Binge'!$BP$6:$BX$9,G$1,FALSE))))))*100</f>
        <v>29.600989999999999</v>
      </c>
      <c r="H812" s="63">
        <f>IFERROR(VLOOKUP($B812,'Data Binge'!$A$6:$I$61,H$1,FALSE),IFERROR(VLOOKUP($B812,'Data Binge'!$O$6:$W$33,H$1,FALSE),IFERROR(VLOOKUP($B812,'Data Binge'!$AB$6:$AJ$181,H$1,FALSE),IFERROR(VLOOKUP($B812,'Data Binge'!$AP$6:$AX$93,H$1,FALSE),IFERROR(VLOOKUP($B812,'Data Binge'!$BC$6:$BK$13,H$1,FALSE),VLOOKUP($B812,'Data Binge'!$BP$6:$BX$9,H$1,FALSE))))))*100</f>
        <v>2.3311700000000002</v>
      </c>
      <c r="I812" s="63">
        <f>IFERROR(VLOOKUP($B812,'Data Binge'!$A$6:$I$61,I$1,FALSE),IFERROR(VLOOKUP($B812,'Data Binge'!$O$6:$W$33,I$1,FALSE),IFERROR(VLOOKUP($B812,'Data Binge'!$AB$6:$AJ$181,I$1,FALSE),IFERROR(VLOOKUP($B812,'Data Binge'!$AP$6:$AX$93,I$1,FALSE),IFERROR(VLOOKUP($B812,'Data Binge'!$BC$6:$BK$13,I$1,FALSE),VLOOKUP($B812,'Data Binge'!$BP$6:$BX$9,I$1,FALSE))))))*100</f>
        <v>25.031839999999999</v>
      </c>
      <c r="J812" s="63">
        <f>IFERROR(VLOOKUP($B812,'Data Binge'!$A$6:$I$61,J$1,FALSE),IFERROR(VLOOKUP($B812,'Data Binge'!$O$6:$W$33,J$1,FALSE),IFERROR(VLOOKUP($B812,'Data Binge'!$AB$6:$AJ$181,J$1,FALSE),IFERROR(VLOOKUP($B812,'Data Binge'!$AP$6:$AX$93,J$1,FALSE),IFERROR(VLOOKUP($B812,'Data Binge'!$BC$6:$BK$13,J$1,FALSE),VLOOKUP($B812,'Data Binge'!$BP$6:$BX$9,J$1,FALSE))))))*100</f>
        <v>34.170139999999996</v>
      </c>
      <c r="K812" s="63">
        <f t="shared" si="155"/>
        <v>4.5691499999999969</v>
      </c>
      <c r="L812" s="63">
        <f t="shared" si="156"/>
        <v>4.5691500000000005</v>
      </c>
      <c r="O812" s="63">
        <f>'Data Binge'!AG194*100</f>
        <v>29.600989999999999</v>
      </c>
      <c r="P812" s="63">
        <f>'Data Binge'!AH194*100</f>
        <v>2.3309199999999999</v>
      </c>
      <c r="Q812" s="63">
        <f>'Data Binge'!AI194*100</f>
        <v>25.032389999999999</v>
      </c>
      <c r="R812" s="63">
        <f>'Data Binge'!AJ194*100</f>
        <v>34.169589999999999</v>
      </c>
      <c r="S812" s="63">
        <f t="shared" si="163"/>
        <v>4.5686</v>
      </c>
      <c r="T812" s="63">
        <f t="shared" si="164"/>
        <v>4.5686</v>
      </c>
      <c r="V812" s="70">
        <f t="shared" si="157"/>
        <v>0</v>
      </c>
      <c r="W812" s="70">
        <f t="shared" si="158"/>
        <v>2.5000000000030553E-4</v>
      </c>
      <c r="X812" s="70">
        <f t="shared" si="159"/>
        <v>-5.5000000000049454E-4</v>
      </c>
      <c r="Y812" s="70">
        <f t="shared" si="160"/>
        <v>5.4999999999694182E-4</v>
      </c>
      <c r="Z812" s="70">
        <f t="shared" si="161"/>
        <v>5.4999999999694182E-4</v>
      </c>
      <c r="AA812" s="70">
        <f t="shared" si="162"/>
        <v>5.5000000000049454E-4</v>
      </c>
    </row>
    <row r="813" spans="1:27">
      <c r="A813" s="15" t="str">
        <f t="shared" si="154"/>
        <v>Binge_2011-2015_45-64_Females_Isle of Anglesey</v>
      </c>
      <c r="B813" s="15" t="str">
        <f t="shared" si="165"/>
        <v>Isle of Anglesey_45-64_Females</v>
      </c>
      <c r="C813" s="15" t="s">
        <v>0</v>
      </c>
      <c r="D813" s="15" t="s">
        <v>50</v>
      </c>
      <c r="E813" s="15" t="s">
        <v>120</v>
      </c>
      <c r="F813" s="15" t="s">
        <v>76</v>
      </c>
      <c r="G813" s="63">
        <f>IFERROR(VLOOKUP($B813,'Data Binge'!$A$6:$I$61,G$1,FALSE),IFERROR(VLOOKUP($B813,'Data Binge'!$O$6:$W$33,G$1,FALSE),IFERROR(VLOOKUP($B813,'Data Binge'!$AB$6:$AJ$181,G$1,FALSE),IFERROR(VLOOKUP($B813,'Data Binge'!$AP$6:$AX$93,G$1,FALSE),IFERROR(VLOOKUP($B813,'Data Binge'!$BC$6:$BK$13,G$1,FALSE),VLOOKUP($B813,'Data Binge'!$BP$6:$BX$9,G$1,FALSE))))))*100</f>
        <v>19.130459999999999</v>
      </c>
      <c r="H813" s="63">
        <f>IFERROR(VLOOKUP($B813,'Data Binge'!$A$6:$I$61,H$1,FALSE),IFERROR(VLOOKUP($B813,'Data Binge'!$O$6:$W$33,H$1,FALSE),IFERROR(VLOOKUP($B813,'Data Binge'!$AB$6:$AJ$181,H$1,FALSE),IFERROR(VLOOKUP($B813,'Data Binge'!$AP$6:$AX$93,H$1,FALSE),IFERROR(VLOOKUP($B813,'Data Binge'!$BC$6:$BK$13,H$1,FALSE),VLOOKUP($B813,'Data Binge'!$BP$6:$BX$9,H$1,FALSE))))))*100</f>
        <v>1.7583299999999999</v>
      </c>
      <c r="I813" s="63">
        <f>IFERROR(VLOOKUP($B813,'Data Binge'!$A$6:$I$61,I$1,FALSE),IFERROR(VLOOKUP($B813,'Data Binge'!$O$6:$W$33,I$1,FALSE),IFERROR(VLOOKUP($B813,'Data Binge'!$AB$6:$AJ$181,I$1,FALSE),IFERROR(VLOOKUP($B813,'Data Binge'!$AP$6:$AX$93,I$1,FALSE),IFERROR(VLOOKUP($B813,'Data Binge'!$BC$6:$BK$13,I$1,FALSE),VLOOKUP($B813,'Data Binge'!$BP$6:$BX$9,I$1,FALSE))))))*100</f>
        <v>15.68411</v>
      </c>
      <c r="J813" s="63">
        <f>IFERROR(VLOOKUP($B813,'Data Binge'!$A$6:$I$61,J$1,FALSE),IFERROR(VLOOKUP($B813,'Data Binge'!$O$6:$W$33,J$1,FALSE),IFERROR(VLOOKUP($B813,'Data Binge'!$AB$6:$AJ$181,J$1,FALSE),IFERROR(VLOOKUP($B813,'Data Binge'!$AP$6:$AX$93,J$1,FALSE),IFERROR(VLOOKUP($B813,'Data Binge'!$BC$6:$BK$13,J$1,FALSE),VLOOKUP($B813,'Data Binge'!$BP$6:$BX$9,J$1,FALSE))))))*100</f>
        <v>22.576820000000001</v>
      </c>
      <c r="K813" s="63">
        <f t="shared" si="155"/>
        <v>3.4463600000000021</v>
      </c>
      <c r="L813" s="63">
        <f t="shared" si="156"/>
        <v>3.4463499999999989</v>
      </c>
      <c r="O813" s="63">
        <f>'Data Binge'!AG195*100</f>
        <v>19.130459999999999</v>
      </c>
      <c r="P813" s="63">
        <f>'Data Binge'!AH195*100</f>
        <v>1.7581300000000002</v>
      </c>
      <c r="Q813" s="63">
        <f>'Data Binge'!AI195*100</f>
        <v>15.684519999999999</v>
      </c>
      <c r="R813" s="63">
        <f>'Data Binge'!AJ195*100</f>
        <v>22.5764</v>
      </c>
      <c r="S813" s="63">
        <f t="shared" si="163"/>
        <v>3.4459400000000002</v>
      </c>
      <c r="T813" s="63">
        <f t="shared" si="164"/>
        <v>3.4459400000000002</v>
      </c>
      <c r="V813" s="70">
        <f t="shared" si="157"/>
        <v>0</v>
      </c>
      <c r="W813" s="70">
        <f t="shared" si="158"/>
        <v>1.9999999999975593E-4</v>
      </c>
      <c r="X813" s="70">
        <f t="shared" si="159"/>
        <v>-4.0999999999868919E-4</v>
      </c>
      <c r="Y813" s="70">
        <f t="shared" si="160"/>
        <v>4.2000000000186333E-4</v>
      </c>
      <c r="Z813" s="70">
        <f t="shared" si="161"/>
        <v>4.2000000000186333E-4</v>
      </c>
      <c r="AA813" s="70">
        <f t="shared" si="162"/>
        <v>4.0999999999868919E-4</v>
      </c>
    </row>
    <row r="814" spans="1:27">
      <c r="A814" s="15" t="str">
        <f t="shared" si="154"/>
        <v>Binge_2011-2015_65+_Females_Isle of Anglesey</v>
      </c>
      <c r="B814" s="15" t="str">
        <f t="shared" si="165"/>
        <v>Isle of Anglesey_65+_Females</v>
      </c>
      <c r="C814" s="15" t="s">
        <v>0</v>
      </c>
      <c r="D814" s="15" t="s">
        <v>43</v>
      </c>
      <c r="E814" s="15" t="s">
        <v>120</v>
      </c>
      <c r="F814" s="15" t="s">
        <v>76</v>
      </c>
      <c r="G814" s="63">
        <f>IFERROR(VLOOKUP($B814,'Data Binge'!$A$6:$I$61,G$1,FALSE),IFERROR(VLOOKUP($B814,'Data Binge'!$O$6:$W$33,G$1,FALSE),IFERROR(VLOOKUP($B814,'Data Binge'!$AB$6:$AJ$181,G$1,FALSE),IFERROR(VLOOKUP($B814,'Data Binge'!$AP$6:$AX$93,G$1,FALSE),IFERROR(VLOOKUP($B814,'Data Binge'!$BC$6:$BK$13,G$1,FALSE),VLOOKUP($B814,'Data Binge'!$BP$6:$BX$9,G$1,FALSE))))))*100</f>
        <v>4.9618000000000002</v>
      </c>
      <c r="H814" s="63">
        <f>IFERROR(VLOOKUP($B814,'Data Binge'!$A$6:$I$61,H$1,FALSE),IFERROR(VLOOKUP($B814,'Data Binge'!$O$6:$W$33,H$1,FALSE),IFERROR(VLOOKUP($B814,'Data Binge'!$AB$6:$AJ$181,H$1,FALSE),IFERROR(VLOOKUP($B814,'Data Binge'!$AP$6:$AX$93,H$1,FALSE),IFERROR(VLOOKUP($B814,'Data Binge'!$BC$6:$BK$13,H$1,FALSE),VLOOKUP($B814,'Data Binge'!$BP$6:$BX$9,H$1,FALSE))))))*100</f>
        <v>0.93744999999999989</v>
      </c>
      <c r="I814" s="63">
        <f>IFERROR(VLOOKUP($B814,'Data Binge'!$A$6:$I$61,I$1,FALSE),IFERROR(VLOOKUP($B814,'Data Binge'!$O$6:$W$33,I$1,FALSE),IFERROR(VLOOKUP($B814,'Data Binge'!$AB$6:$AJ$181,I$1,FALSE),IFERROR(VLOOKUP($B814,'Data Binge'!$AP$6:$AX$93,I$1,FALSE),IFERROR(VLOOKUP($B814,'Data Binge'!$BC$6:$BK$13,I$1,FALSE),VLOOKUP($B814,'Data Binge'!$BP$6:$BX$9,I$1,FALSE))))))*100</f>
        <v>3.1243799999999999</v>
      </c>
      <c r="J814" s="63">
        <f>IFERROR(VLOOKUP($B814,'Data Binge'!$A$6:$I$61,J$1,FALSE),IFERROR(VLOOKUP($B814,'Data Binge'!$O$6:$W$33,J$1,FALSE),IFERROR(VLOOKUP($B814,'Data Binge'!$AB$6:$AJ$181,J$1,FALSE),IFERROR(VLOOKUP($B814,'Data Binge'!$AP$6:$AX$93,J$1,FALSE),IFERROR(VLOOKUP($B814,'Data Binge'!$BC$6:$BK$13,J$1,FALSE),VLOOKUP($B814,'Data Binge'!$BP$6:$BX$9,J$1,FALSE))))))*100</f>
        <v>6.79922</v>
      </c>
      <c r="K814" s="63">
        <f t="shared" si="155"/>
        <v>1.8374199999999998</v>
      </c>
      <c r="L814" s="63">
        <f t="shared" si="156"/>
        <v>1.8374200000000003</v>
      </c>
      <c r="O814" s="63">
        <f>'Data Binge'!AG196*100</f>
        <v>4.9618000000000002</v>
      </c>
      <c r="P814" s="63">
        <f>'Data Binge'!AH196*100</f>
        <v>0.93734000000000006</v>
      </c>
      <c r="Q814" s="63">
        <f>'Data Binge'!AI196*100</f>
        <v>3.1246099999999997</v>
      </c>
      <c r="R814" s="63">
        <f>'Data Binge'!AJ196*100</f>
        <v>6.7989999999999995</v>
      </c>
      <c r="S814" s="63">
        <f t="shared" si="163"/>
        <v>1.8371999999999993</v>
      </c>
      <c r="T814" s="63">
        <f t="shared" si="164"/>
        <v>1.8371900000000005</v>
      </c>
      <c r="V814" s="70">
        <f t="shared" si="157"/>
        <v>0</v>
      </c>
      <c r="W814" s="70">
        <f t="shared" si="158"/>
        <v>1.0999999999983245E-4</v>
      </c>
      <c r="X814" s="70">
        <f t="shared" si="159"/>
        <v>-2.2999999999973042E-4</v>
      </c>
      <c r="Y814" s="70">
        <f t="shared" si="160"/>
        <v>2.2000000000055309E-4</v>
      </c>
      <c r="Z814" s="70">
        <f t="shared" si="161"/>
        <v>2.2000000000055309E-4</v>
      </c>
      <c r="AA814" s="70">
        <f t="shared" si="162"/>
        <v>2.2999999999973042E-4</v>
      </c>
    </row>
    <row r="815" spans="1:27">
      <c r="A815" s="15" t="str">
        <f t="shared" si="154"/>
        <v>Binge_2011-2015_16-24_Males_Gwynedd</v>
      </c>
      <c r="B815" s="15" t="str">
        <f t="shared" si="165"/>
        <v>Gwynedd_16-24_Males</v>
      </c>
      <c r="C815" s="15" t="s">
        <v>1</v>
      </c>
      <c r="D815" s="15" t="s">
        <v>48</v>
      </c>
      <c r="E815" s="15" t="s">
        <v>21</v>
      </c>
      <c r="F815" s="15" t="s">
        <v>76</v>
      </c>
      <c r="G815" s="63">
        <f>IFERROR(VLOOKUP($B815,'Data Binge'!$A$6:$I$61,G$1,FALSE),IFERROR(VLOOKUP($B815,'Data Binge'!$O$6:$W$33,G$1,FALSE),IFERROR(VLOOKUP($B815,'Data Binge'!$AB$6:$AJ$181,G$1,FALSE),IFERROR(VLOOKUP($B815,'Data Binge'!$AP$6:$AX$93,G$1,FALSE),IFERROR(VLOOKUP($B815,'Data Binge'!$BC$6:$BK$13,G$1,FALSE),VLOOKUP($B815,'Data Binge'!$BP$6:$BX$9,G$1,FALSE))))))*100</f>
        <v>37.251020000000004</v>
      </c>
      <c r="H815" s="63">
        <f>IFERROR(VLOOKUP($B815,'Data Binge'!$A$6:$I$61,H$1,FALSE),IFERROR(VLOOKUP($B815,'Data Binge'!$O$6:$W$33,H$1,FALSE),IFERROR(VLOOKUP($B815,'Data Binge'!$AB$6:$AJ$181,H$1,FALSE),IFERROR(VLOOKUP($B815,'Data Binge'!$AP$6:$AX$93,H$1,FALSE),IFERROR(VLOOKUP($B815,'Data Binge'!$BC$6:$BK$13,H$1,FALSE),VLOOKUP($B815,'Data Binge'!$BP$6:$BX$9,H$1,FALSE))))))*100</f>
        <v>4.3728100000000003</v>
      </c>
      <c r="I815" s="63">
        <f>IFERROR(VLOOKUP($B815,'Data Binge'!$A$6:$I$61,I$1,FALSE),IFERROR(VLOOKUP($B815,'Data Binge'!$O$6:$W$33,I$1,FALSE),IFERROR(VLOOKUP($B815,'Data Binge'!$AB$6:$AJ$181,I$1,FALSE),IFERROR(VLOOKUP($B815,'Data Binge'!$AP$6:$AX$93,I$1,FALSE),IFERROR(VLOOKUP($B815,'Data Binge'!$BC$6:$BK$13,I$1,FALSE),VLOOKUP($B815,'Data Binge'!$BP$6:$BX$9,I$1,FALSE))))))*100</f>
        <v>28.680220000000002</v>
      </c>
      <c r="J815" s="63">
        <f>IFERROR(VLOOKUP($B815,'Data Binge'!$A$6:$I$61,J$1,FALSE),IFERROR(VLOOKUP($B815,'Data Binge'!$O$6:$W$33,J$1,FALSE),IFERROR(VLOOKUP($B815,'Data Binge'!$AB$6:$AJ$181,J$1,FALSE),IFERROR(VLOOKUP($B815,'Data Binge'!$AP$6:$AX$93,J$1,FALSE),IFERROR(VLOOKUP($B815,'Data Binge'!$BC$6:$BK$13,J$1,FALSE),VLOOKUP($B815,'Data Binge'!$BP$6:$BX$9,J$1,FALSE))))))*100</f>
        <v>45.821820000000002</v>
      </c>
      <c r="K815" s="63">
        <f t="shared" si="155"/>
        <v>8.5707999999999984</v>
      </c>
      <c r="L815" s="63">
        <f t="shared" si="156"/>
        <v>8.570800000000002</v>
      </c>
      <c r="O815" s="63">
        <f>'Data Binge'!AG197*100</f>
        <v>37.251020000000004</v>
      </c>
      <c r="P815" s="63">
        <f>'Data Binge'!AH197*100</f>
        <v>4.3723400000000003</v>
      </c>
      <c r="Q815" s="63">
        <f>'Data Binge'!AI197*100</f>
        <v>28.681240000000003</v>
      </c>
      <c r="R815" s="63">
        <f>'Data Binge'!AJ197*100</f>
        <v>45.820799999999998</v>
      </c>
      <c r="S815" s="63">
        <f t="shared" si="163"/>
        <v>8.5697799999999944</v>
      </c>
      <c r="T815" s="63">
        <f t="shared" si="164"/>
        <v>8.5697800000000015</v>
      </c>
      <c r="V815" s="70">
        <f t="shared" si="157"/>
        <v>0</v>
      </c>
      <c r="W815" s="70">
        <f t="shared" si="158"/>
        <v>4.6999999999997044E-4</v>
      </c>
      <c r="X815" s="70">
        <f t="shared" si="159"/>
        <v>-1.020000000000465E-3</v>
      </c>
      <c r="Y815" s="70">
        <f t="shared" si="160"/>
        <v>1.0200000000040177E-3</v>
      </c>
      <c r="Z815" s="70">
        <f t="shared" si="161"/>
        <v>1.0200000000040177E-3</v>
      </c>
      <c r="AA815" s="70">
        <f t="shared" si="162"/>
        <v>1.020000000000465E-3</v>
      </c>
    </row>
    <row r="816" spans="1:27">
      <c r="A816" s="15" t="str">
        <f t="shared" si="154"/>
        <v>Binge_2011-2015_25-44_Males_Gwynedd</v>
      </c>
      <c r="B816" s="15" t="str">
        <f t="shared" si="165"/>
        <v>Gwynedd_25-44_Males</v>
      </c>
      <c r="C816" s="15" t="s">
        <v>1</v>
      </c>
      <c r="D816" s="15" t="s">
        <v>49</v>
      </c>
      <c r="E816" s="15" t="s">
        <v>21</v>
      </c>
      <c r="F816" s="15" t="s">
        <v>76</v>
      </c>
      <c r="G816" s="63">
        <f>IFERROR(VLOOKUP($B816,'Data Binge'!$A$6:$I$61,G$1,FALSE),IFERROR(VLOOKUP($B816,'Data Binge'!$O$6:$W$33,G$1,FALSE),IFERROR(VLOOKUP($B816,'Data Binge'!$AB$6:$AJ$181,G$1,FALSE),IFERROR(VLOOKUP($B816,'Data Binge'!$AP$6:$AX$93,G$1,FALSE),IFERROR(VLOOKUP($B816,'Data Binge'!$BC$6:$BK$13,G$1,FALSE),VLOOKUP($B816,'Data Binge'!$BP$6:$BX$9,G$1,FALSE))))))*100</f>
        <v>36.836259999999996</v>
      </c>
      <c r="H816" s="63">
        <f>IFERROR(VLOOKUP($B816,'Data Binge'!$A$6:$I$61,H$1,FALSE),IFERROR(VLOOKUP($B816,'Data Binge'!$O$6:$W$33,H$1,FALSE),IFERROR(VLOOKUP($B816,'Data Binge'!$AB$6:$AJ$181,H$1,FALSE),IFERROR(VLOOKUP($B816,'Data Binge'!$AP$6:$AX$93,H$1,FALSE),IFERROR(VLOOKUP($B816,'Data Binge'!$BC$6:$BK$13,H$1,FALSE),VLOOKUP($B816,'Data Binge'!$BP$6:$BX$9,H$1,FALSE))))))*100</f>
        <v>2.7388400000000002</v>
      </c>
      <c r="I816" s="63">
        <f>IFERROR(VLOOKUP($B816,'Data Binge'!$A$6:$I$61,I$1,FALSE),IFERROR(VLOOKUP($B816,'Data Binge'!$O$6:$W$33,I$1,FALSE),IFERROR(VLOOKUP($B816,'Data Binge'!$AB$6:$AJ$181,I$1,FALSE),IFERROR(VLOOKUP($B816,'Data Binge'!$AP$6:$AX$93,I$1,FALSE),IFERROR(VLOOKUP($B816,'Data Binge'!$BC$6:$BK$13,I$1,FALSE),VLOOKUP($B816,'Data Binge'!$BP$6:$BX$9,I$1,FALSE))))))*100</f>
        <v>31.468069999999997</v>
      </c>
      <c r="J816" s="63">
        <f>IFERROR(VLOOKUP($B816,'Data Binge'!$A$6:$I$61,J$1,FALSE),IFERROR(VLOOKUP($B816,'Data Binge'!$O$6:$W$33,J$1,FALSE),IFERROR(VLOOKUP($B816,'Data Binge'!$AB$6:$AJ$181,J$1,FALSE),IFERROR(VLOOKUP($B816,'Data Binge'!$AP$6:$AX$93,J$1,FALSE),IFERROR(VLOOKUP($B816,'Data Binge'!$BC$6:$BK$13,J$1,FALSE),VLOOKUP($B816,'Data Binge'!$BP$6:$BX$9,J$1,FALSE))))))*100</f>
        <v>42.204450000000001</v>
      </c>
      <c r="K816" s="63">
        <f t="shared" si="155"/>
        <v>5.3681900000000056</v>
      </c>
      <c r="L816" s="63">
        <f t="shared" si="156"/>
        <v>5.3681899999999985</v>
      </c>
      <c r="O816" s="63">
        <f>'Data Binge'!AG198*100</f>
        <v>36.836259999999996</v>
      </c>
      <c r="P816" s="63">
        <f>'Data Binge'!AH198*100</f>
        <v>2.73855</v>
      </c>
      <c r="Q816" s="63">
        <f>'Data Binge'!AI198*100</f>
        <v>31.468699999999998</v>
      </c>
      <c r="R816" s="63">
        <f>'Data Binge'!AJ198*100</f>
        <v>42.20382</v>
      </c>
      <c r="S816" s="63">
        <f t="shared" si="163"/>
        <v>5.3675600000000045</v>
      </c>
      <c r="T816" s="63">
        <f t="shared" si="164"/>
        <v>5.3675599999999974</v>
      </c>
      <c r="V816" s="70">
        <f t="shared" si="157"/>
        <v>0</v>
      </c>
      <c r="W816" s="70">
        <f t="shared" si="158"/>
        <v>2.9000000000012349E-4</v>
      </c>
      <c r="X816" s="70">
        <f t="shared" si="159"/>
        <v>-6.3000000000101863E-4</v>
      </c>
      <c r="Y816" s="70">
        <f t="shared" si="160"/>
        <v>6.3000000000101863E-4</v>
      </c>
      <c r="Z816" s="70">
        <f t="shared" si="161"/>
        <v>6.3000000000101863E-4</v>
      </c>
      <c r="AA816" s="70">
        <f t="shared" si="162"/>
        <v>6.3000000000101863E-4</v>
      </c>
    </row>
    <row r="817" spans="1:27">
      <c r="A817" s="15" t="str">
        <f t="shared" si="154"/>
        <v>Binge_2011-2015_45-64_Males_Gwynedd</v>
      </c>
      <c r="B817" s="15" t="str">
        <f t="shared" si="165"/>
        <v>Gwynedd_45-64_Males</v>
      </c>
      <c r="C817" s="15" t="s">
        <v>1</v>
      </c>
      <c r="D817" s="15" t="s">
        <v>50</v>
      </c>
      <c r="E817" s="15" t="s">
        <v>21</v>
      </c>
      <c r="F817" s="15" t="s">
        <v>76</v>
      </c>
      <c r="G817" s="63">
        <f>IFERROR(VLOOKUP($B817,'Data Binge'!$A$6:$I$61,G$1,FALSE),IFERROR(VLOOKUP($B817,'Data Binge'!$O$6:$W$33,G$1,FALSE),IFERROR(VLOOKUP($B817,'Data Binge'!$AB$6:$AJ$181,G$1,FALSE),IFERROR(VLOOKUP($B817,'Data Binge'!$AP$6:$AX$93,G$1,FALSE),IFERROR(VLOOKUP($B817,'Data Binge'!$BC$6:$BK$13,G$1,FALSE),VLOOKUP($B817,'Data Binge'!$BP$6:$BX$9,G$1,FALSE))))))*100</f>
        <v>35.193510000000003</v>
      </c>
      <c r="H817" s="63">
        <f>IFERROR(VLOOKUP($B817,'Data Binge'!$A$6:$I$61,H$1,FALSE),IFERROR(VLOOKUP($B817,'Data Binge'!$O$6:$W$33,H$1,FALSE),IFERROR(VLOOKUP($B817,'Data Binge'!$AB$6:$AJ$181,H$1,FALSE),IFERROR(VLOOKUP($B817,'Data Binge'!$AP$6:$AX$93,H$1,FALSE),IFERROR(VLOOKUP($B817,'Data Binge'!$BC$6:$BK$13,H$1,FALSE),VLOOKUP($B817,'Data Binge'!$BP$6:$BX$9,H$1,FALSE))))))*100</f>
        <v>2.2406899999999998</v>
      </c>
      <c r="I817" s="63">
        <f>IFERROR(VLOOKUP($B817,'Data Binge'!$A$6:$I$61,I$1,FALSE),IFERROR(VLOOKUP($B817,'Data Binge'!$O$6:$W$33,I$1,FALSE),IFERROR(VLOOKUP($B817,'Data Binge'!$AB$6:$AJ$181,I$1,FALSE),IFERROR(VLOOKUP($B817,'Data Binge'!$AP$6:$AX$93,I$1,FALSE),IFERROR(VLOOKUP($B817,'Data Binge'!$BC$6:$BK$13,I$1,FALSE),VLOOKUP($B817,'Data Binge'!$BP$6:$BX$9,I$1,FALSE))))))*100</f>
        <v>30.80171</v>
      </c>
      <c r="J817" s="63">
        <f>IFERROR(VLOOKUP($B817,'Data Binge'!$A$6:$I$61,J$1,FALSE),IFERROR(VLOOKUP($B817,'Data Binge'!$O$6:$W$33,J$1,FALSE),IFERROR(VLOOKUP($B817,'Data Binge'!$AB$6:$AJ$181,J$1,FALSE),IFERROR(VLOOKUP($B817,'Data Binge'!$AP$6:$AX$93,J$1,FALSE),IFERROR(VLOOKUP($B817,'Data Binge'!$BC$6:$BK$13,J$1,FALSE),VLOOKUP($B817,'Data Binge'!$BP$6:$BX$9,J$1,FALSE))))))*100</f>
        <v>39.585300000000004</v>
      </c>
      <c r="K817" s="63">
        <f t="shared" si="155"/>
        <v>4.3917900000000003</v>
      </c>
      <c r="L817" s="63">
        <f t="shared" si="156"/>
        <v>4.3918000000000035</v>
      </c>
      <c r="O817" s="63">
        <f>'Data Binge'!AG199*100</f>
        <v>35.193510000000003</v>
      </c>
      <c r="P817" s="63">
        <f>'Data Binge'!AH199*100</f>
        <v>2.2404500000000001</v>
      </c>
      <c r="Q817" s="63">
        <f>'Data Binge'!AI199*100</f>
        <v>30.802230000000002</v>
      </c>
      <c r="R817" s="63">
        <f>'Data Binge'!AJ199*100</f>
        <v>39.584780000000002</v>
      </c>
      <c r="S817" s="63">
        <f t="shared" si="163"/>
        <v>4.3912699999999987</v>
      </c>
      <c r="T817" s="63">
        <f t="shared" si="164"/>
        <v>4.3912800000000018</v>
      </c>
      <c r="V817" s="70">
        <f t="shared" si="157"/>
        <v>0</v>
      </c>
      <c r="W817" s="70">
        <f t="shared" si="158"/>
        <v>2.3999999999979593E-4</v>
      </c>
      <c r="X817" s="70">
        <f t="shared" si="159"/>
        <v>-5.2000000000163027E-4</v>
      </c>
      <c r="Y817" s="70">
        <f t="shared" si="160"/>
        <v>5.2000000000163027E-4</v>
      </c>
      <c r="Z817" s="70">
        <f t="shared" si="161"/>
        <v>5.2000000000163027E-4</v>
      </c>
      <c r="AA817" s="70">
        <f t="shared" si="162"/>
        <v>5.2000000000163027E-4</v>
      </c>
    </row>
    <row r="818" spans="1:27">
      <c r="A818" s="15" t="str">
        <f t="shared" si="154"/>
        <v>Binge_2011-2015_65+_Males_Gwynedd</v>
      </c>
      <c r="B818" s="15" t="str">
        <f t="shared" si="165"/>
        <v>Gwynedd_65+_Males</v>
      </c>
      <c r="C818" s="15" t="s">
        <v>1</v>
      </c>
      <c r="D818" s="15" t="s">
        <v>43</v>
      </c>
      <c r="E818" s="15" t="s">
        <v>21</v>
      </c>
      <c r="F818" s="15" t="s">
        <v>76</v>
      </c>
      <c r="G818" s="63">
        <f>IFERROR(VLOOKUP($B818,'Data Binge'!$A$6:$I$61,G$1,FALSE),IFERROR(VLOOKUP($B818,'Data Binge'!$O$6:$W$33,G$1,FALSE),IFERROR(VLOOKUP($B818,'Data Binge'!$AB$6:$AJ$181,G$1,FALSE),IFERROR(VLOOKUP($B818,'Data Binge'!$AP$6:$AX$93,G$1,FALSE),IFERROR(VLOOKUP($B818,'Data Binge'!$BC$6:$BK$13,G$1,FALSE),VLOOKUP($B818,'Data Binge'!$BP$6:$BX$9,G$1,FALSE))))))*100</f>
        <v>15.236069999999998</v>
      </c>
      <c r="H818" s="63">
        <f>IFERROR(VLOOKUP($B818,'Data Binge'!$A$6:$I$61,H$1,FALSE),IFERROR(VLOOKUP($B818,'Data Binge'!$O$6:$W$33,H$1,FALSE),IFERROR(VLOOKUP($B818,'Data Binge'!$AB$6:$AJ$181,H$1,FALSE),IFERROR(VLOOKUP($B818,'Data Binge'!$AP$6:$AX$93,H$1,FALSE),IFERROR(VLOOKUP($B818,'Data Binge'!$BC$6:$BK$13,H$1,FALSE),VLOOKUP($B818,'Data Binge'!$BP$6:$BX$9,H$1,FALSE))))))*100</f>
        <v>1.74034</v>
      </c>
      <c r="I818" s="63">
        <f>IFERROR(VLOOKUP($B818,'Data Binge'!$A$6:$I$61,I$1,FALSE),IFERROR(VLOOKUP($B818,'Data Binge'!$O$6:$W$33,I$1,FALSE),IFERROR(VLOOKUP($B818,'Data Binge'!$AB$6:$AJ$181,I$1,FALSE),IFERROR(VLOOKUP($B818,'Data Binge'!$AP$6:$AX$93,I$1,FALSE),IFERROR(VLOOKUP($B818,'Data Binge'!$BC$6:$BK$13,I$1,FALSE),VLOOKUP($B818,'Data Binge'!$BP$6:$BX$9,I$1,FALSE))))))*100</f>
        <v>11.82497</v>
      </c>
      <c r="J818" s="63">
        <f>IFERROR(VLOOKUP($B818,'Data Binge'!$A$6:$I$61,J$1,FALSE),IFERROR(VLOOKUP($B818,'Data Binge'!$O$6:$W$33,J$1,FALSE),IFERROR(VLOOKUP($B818,'Data Binge'!$AB$6:$AJ$181,J$1,FALSE),IFERROR(VLOOKUP($B818,'Data Binge'!$AP$6:$AX$93,J$1,FALSE),IFERROR(VLOOKUP($B818,'Data Binge'!$BC$6:$BK$13,J$1,FALSE),VLOOKUP($B818,'Data Binge'!$BP$6:$BX$9,J$1,FALSE))))))*100</f>
        <v>18.64716</v>
      </c>
      <c r="K818" s="63">
        <f t="shared" si="155"/>
        <v>3.4110900000000015</v>
      </c>
      <c r="L818" s="63">
        <f t="shared" si="156"/>
        <v>3.4110999999999976</v>
      </c>
      <c r="O818" s="63">
        <f>'Data Binge'!AG200*100</f>
        <v>15.236069999999998</v>
      </c>
      <c r="P818" s="63">
        <f>'Data Binge'!AH200*100</f>
        <v>1.7401500000000001</v>
      </c>
      <c r="Q818" s="63">
        <f>'Data Binge'!AI200*100</f>
        <v>11.825380000000001</v>
      </c>
      <c r="R818" s="63">
        <f>'Data Binge'!AJ200*100</f>
        <v>18.64676</v>
      </c>
      <c r="S818" s="63">
        <f t="shared" si="163"/>
        <v>3.4106900000000024</v>
      </c>
      <c r="T818" s="63">
        <f t="shared" si="164"/>
        <v>3.4106899999999971</v>
      </c>
      <c r="V818" s="70">
        <f t="shared" si="157"/>
        <v>0</v>
      </c>
      <c r="W818" s="70">
        <f t="shared" si="158"/>
        <v>1.8999999999991246E-4</v>
      </c>
      <c r="X818" s="70">
        <f t="shared" si="159"/>
        <v>-4.1000000000046555E-4</v>
      </c>
      <c r="Y818" s="70">
        <f t="shared" si="160"/>
        <v>3.9999999999906777E-4</v>
      </c>
      <c r="Z818" s="70">
        <f t="shared" si="161"/>
        <v>3.9999999999906777E-4</v>
      </c>
      <c r="AA818" s="70">
        <f t="shared" si="162"/>
        <v>4.1000000000046555E-4</v>
      </c>
    </row>
    <row r="819" spans="1:27">
      <c r="A819" s="15" t="str">
        <f t="shared" si="154"/>
        <v>Binge_2011-2015_16-24_Females_Gwynedd</v>
      </c>
      <c r="B819" s="15" t="str">
        <f t="shared" si="165"/>
        <v>Gwynedd_16-24_Females</v>
      </c>
      <c r="C819" s="15" t="s">
        <v>1</v>
      </c>
      <c r="D819" s="15" t="s">
        <v>48</v>
      </c>
      <c r="E819" s="15" t="s">
        <v>120</v>
      </c>
      <c r="F819" s="15" t="s">
        <v>76</v>
      </c>
      <c r="G819" s="63">
        <f>IFERROR(VLOOKUP($B819,'Data Binge'!$A$6:$I$61,G$1,FALSE),IFERROR(VLOOKUP($B819,'Data Binge'!$O$6:$W$33,G$1,FALSE),IFERROR(VLOOKUP($B819,'Data Binge'!$AB$6:$AJ$181,G$1,FALSE),IFERROR(VLOOKUP($B819,'Data Binge'!$AP$6:$AX$93,G$1,FALSE),IFERROR(VLOOKUP($B819,'Data Binge'!$BC$6:$BK$13,G$1,FALSE),VLOOKUP($B819,'Data Binge'!$BP$6:$BX$9,G$1,FALSE))))))*100</f>
        <v>28.172699999999999</v>
      </c>
      <c r="H819" s="63">
        <f>IFERROR(VLOOKUP($B819,'Data Binge'!$A$6:$I$61,H$1,FALSE),IFERROR(VLOOKUP($B819,'Data Binge'!$O$6:$W$33,H$1,FALSE),IFERROR(VLOOKUP($B819,'Data Binge'!$AB$6:$AJ$181,H$1,FALSE),IFERROR(VLOOKUP($B819,'Data Binge'!$AP$6:$AX$93,H$1,FALSE),IFERROR(VLOOKUP($B819,'Data Binge'!$BC$6:$BK$13,H$1,FALSE),VLOOKUP($B819,'Data Binge'!$BP$6:$BX$9,H$1,FALSE))))))*100</f>
        <v>3.5324300000000002</v>
      </c>
      <c r="I819" s="63">
        <f>IFERROR(VLOOKUP($B819,'Data Binge'!$A$6:$I$61,I$1,FALSE),IFERROR(VLOOKUP($B819,'Data Binge'!$O$6:$W$33,I$1,FALSE),IFERROR(VLOOKUP($B819,'Data Binge'!$AB$6:$AJ$181,I$1,FALSE),IFERROR(VLOOKUP($B819,'Data Binge'!$AP$6:$AX$93,I$1,FALSE),IFERROR(VLOOKUP($B819,'Data Binge'!$BC$6:$BK$13,I$1,FALSE),VLOOKUP($B819,'Data Binge'!$BP$6:$BX$9,I$1,FALSE))))))*100</f>
        <v>21.24906</v>
      </c>
      <c r="J819" s="63">
        <f>IFERROR(VLOOKUP($B819,'Data Binge'!$A$6:$I$61,J$1,FALSE),IFERROR(VLOOKUP($B819,'Data Binge'!$O$6:$W$33,J$1,FALSE),IFERROR(VLOOKUP($B819,'Data Binge'!$AB$6:$AJ$181,J$1,FALSE),IFERROR(VLOOKUP($B819,'Data Binge'!$AP$6:$AX$93,J$1,FALSE),IFERROR(VLOOKUP($B819,'Data Binge'!$BC$6:$BK$13,J$1,FALSE),VLOOKUP($B819,'Data Binge'!$BP$6:$BX$9,J$1,FALSE))))))*100</f>
        <v>35.096339999999998</v>
      </c>
      <c r="K819" s="63">
        <f t="shared" si="155"/>
        <v>6.9236399999999989</v>
      </c>
      <c r="L819" s="63">
        <f t="shared" si="156"/>
        <v>6.9236399999999989</v>
      </c>
      <c r="O819" s="63">
        <f>'Data Binge'!AG201*100</f>
        <v>28.172699999999999</v>
      </c>
      <c r="P819" s="63">
        <f>'Data Binge'!AH201*100</f>
        <v>3.5320499999999999</v>
      </c>
      <c r="Q819" s="63">
        <f>'Data Binge'!AI201*100</f>
        <v>21.249879999999997</v>
      </c>
      <c r="R819" s="63">
        <f>'Data Binge'!AJ201*100</f>
        <v>35.09552</v>
      </c>
      <c r="S819" s="63">
        <f t="shared" si="163"/>
        <v>6.9228200000000015</v>
      </c>
      <c r="T819" s="63">
        <f t="shared" si="164"/>
        <v>6.9228200000000015</v>
      </c>
      <c r="V819" s="70">
        <f t="shared" si="157"/>
        <v>0</v>
      </c>
      <c r="W819" s="70">
        <f t="shared" si="158"/>
        <v>3.8000000000026901E-4</v>
      </c>
      <c r="X819" s="70">
        <f t="shared" si="159"/>
        <v>-8.1999999999737838E-4</v>
      </c>
      <c r="Y819" s="70">
        <f t="shared" si="160"/>
        <v>8.1999999999737838E-4</v>
      </c>
      <c r="Z819" s="70">
        <f t="shared" si="161"/>
        <v>8.1999999999737838E-4</v>
      </c>
      <c r="AA819" s="70">
        <f t="shared" si="162"/>
        <v>8.1999999999737838E-4</v>
      </c>
    </row>
    <row r="820" spans="1:27">
      <c r="A820" s="15" t="str">
        <f t="shared" si="154"/>
        <v>Binge_2011-2015_25-44_Females_Gwynedd</v>
      </c>
      <c r="B820" s="15" t="str">
        <f t="shared" si="165"/>
        <v>Gwynedd_25-44_Females</v>
      </c>
      <c r="C820" s="15" t="s">
        <v>1</v>
      </c>
      <c r="D820" s="15" t="s">
        <v>49</v>
      </c>
      <c r="E820" s="15" t="s">
        <v>120</v>
      </c>
      <c r="F820" s="15" t="s">
        <v>76</v>
      </c>
      <c r="G820" s="63">
        <f>IFERROR(VLOOKUP($B820,'Data Binge'!$A$6:$I$61,G$1,FALSE),IFERROR(VLOOKUP($B820,'Data Binge'!$O$6:$W$33,G$1,FALSE),IFERROR(VLOOKUP($B820,'Data Binge'!$AB$6:$AJ$181,G$1,FALSE),IFERROR(VLOOKUP($B820,'Data Binge'!$AP$6:$AX$93,G$1,FALSE),IFERROR(VLOOKUP($B820,'Data Binge'!$BC$6:$BK$13,G$1,FALSE),VLOOKUP($B820,'Data Binge'!$BP$6:$BX$9,G$1,FALSE))))))*100</f>
        <v>27.422770000000003</v>
      </c>
      <c r="H820" s="63">
        <f>IFERROR(VLOOKUP($B820,'Data Binge'!$A$6:$I$61,H$1,FALSE),IFERROR(VLOOKUP($B820,'Data Binge'!$O$6:$W$33,H$1,FALSE),IFERROR(VLOOKUP($B820,'Data Binge'!$AB$6:$AJ$181,H$1,FALSE),IFERROR(VLOOKUP($B820,'Data Binge'!$AP$6:$AX$93,H$1,FALSE),IFERROR(VLOOKUP($B820,'Data Binge'!$BC$6:$BK$13,H$1,FALSE),VLOOKUP($B820,'Data Binge'!$BP$6:$BX$9,H$1,FALSE))))))*100</f>
        <v>2.31142</v>
      </c>
      <c r="I820" s="63">
        <f>IFERROR(VLOOKUP($B820,'Data Binge'!$A$6:$I$61,I$1,FALSE),IFERROR(VLOOKUP($B820,'Data Binge'!$O$6:$W$33,I$1,FALSE),IFERROR(VLOOKUP($B820,'Data Binge'!$AB$6:$AJ$181,I$1,FALSE),IFERROR(VLOOKUP($B820,'Data Binge'!$AP$6:$AX$93,I$1,FALSE),IFERROR(VLOOKUP($B820,'Data Binge'!$BC$6:$BK$13,I$1,FALSE),VLOOKUP($B820,'Data Binge'!$BP$6:$BX$9,I$1,FALSE))))))*100</f>
        <v>22.892330000000001</v>
      </c>
      <c r="J820" s="63">
        <f>IFERROR(VLOOKUP($B820,'Data Binge'!$A$6:$I$61,J$1,FALSE),IFERROR(VLOOKUP($B820,'Data Binge'!$O$6:$W$33,J$1,FALSE),IFERROR(VLOOKUP($B820,'Data Binge'!$AB$6:$AJ$181,J$1,FALSE),IFERROR(VLOOKUP($B820,'Data Binge'!$AP$6:$AX$93,J$1,FALSE),IFERROR(VLOOKUP($B820,'Data Binge'!$BC$6:$BK$13,J$1,FALSE),VLOOKUP($B820,'Data Binge'!$BP$6:$BX$9,J$1,FALSE))))))*100</f>
        <v>31.953199999999999</v>
      </c>
      <c r="K820" s="63">
        <f t="shared" si="155"/>
        <v>4.5304299999999955</v>
      </c>
      <c r="L820" s="63">
        <f t="shared" si="156"/>
        <v>4.5304400000000022</v>
      </c>
      <c r="O820" s="63">
        <f>'Data Binge'!AG202*100</f>
        <v>27.422770000000003</v>
      </c>
      <c r="P820" s="63">
        <f>'Data Binge'!AH202*100</f>
        <v>2.3111699999999997</v>
      </c>
      <c r="Q820" s="63">
        <f>'Data Binge'!AI202*100</f>
        <v>22.892870000000002</v>
      </c>
      <c r="R820" s="63">
        <f>'Data Binge'!AJ202*100</f>
        <v>31.952659999999998</v>
      </c>
      <c r="S820" s="63">
        <f t="shared" si="163"/>
        <v>4.5298899999999946</v>
      </c>
      <c r="T820" s="63">
        <f t="shared" si="164"/>
        <v>4.5299000000000014</v>
      </c>
      <c r="V820" s="70">
        <f t="shared" si="157"/>
        <v>0</v>
      </c>
      <c r="W820" s="70">
        <f t="shared" si="158"/>
        <v>2.5000000000030553E-4</v>
      </c>
      <c r="X820" s="70">
        <f t="shared" si="159"/>
        <v>-5.4000000000087311E-4</v>
      </c>
      <c r="Y820" s="70">
        <f t="shared" si="160"/>
        <v>5.4000000000087311E-4</v>
      </c>
      <c r="Z820" s="70">
        <f t="shared" si="161"/>
        <v>5.4000000000087311E-4</v>
      </c>
      <c r="AA820" s="70">
        <f t="shared" si="162"/>
        <v>5.4000000000087311E-4</v>
      </c>
    </row>
    <row r="821" spans="1:27">
      <c r="A821" s="15" t="str">
        <f t="shared" si="154"/>
        <v>Binge_2011-2015_45-64_Females_Gwynedd</v>
      </c>
      <c r="B821" s="15" t="str">
        <f t="shared" si="165"/>
        <v>Gwynedd_45-64_Females</v>
      </c>
      <c r="C821" s="15" t="s">
        <v>1</v>
      </c>
      <c r="D821" s="15" t="s">
        <v>50</v>
      </c>
      <c r="E821" s="15" t="s">
        <v>120</v>
      </c>
      <c r="F821" s="15" t="s">
        <v>76</v>
      </c>
      <c r="G821" s="63">
        <f>IFERROR(VLOOKUP($B821,'Data Binge'!$A$6:$I$61,G$1,FALSE),IFERROR(VLOOKUP($B821,'Data Binge'!$O$6:$W$33,G$1,FALSE),IFERROR(VLOOKUP($B821,'Data Binge'!$AB$6:$AJ$181,G$1,FALSE),IFERROR(VLOOKUP($B821,'Data Binge'!$AP$6:$AX$93,G$1,FALSE),IFERROR(VLOOKUP($B821,'Data Binge'!$BC$6:$BK$13,G$1,FALSE),VLOOKUP($B821,'Data Binge'!$BP$6:$BX$9,G$1,FALSE))))))*100</f>
        <v>19.28407</v>
      </c>
      <c r="H821" s="63">
        <f>IFERROR(VLOOKUP($B821,'Data Binge'!$A$6:$I$61,H$1,FALSE),IFERROR(VLOOKUP($B821,'Data Binge'!$O$6:$W$33,H$1,FALSE),IFERROR(VLOOKUP($B821,'Data Binge'!$AB$6:$AJ$181,H$1,FALSE),IFERROR(VLOOKUP($B821,'Data Binge'!$AP$6:$AX$93,H$1,FALSE),IFERROR(VLOOKUP($B821,'Data Binge'!$BC$6:$BK$13,H$1,FALSE),VLOOKUP($B821,'Data Binge'!$BP$6:$BX$9,H$1,FALSE))))))*100</f>
        <v>1.6644699999999999</v>
      </c>
      <c r="I821" s="63">
        <f>IFERROR(VLOOKUP($B821,'Data Binge'!$A$6:$I$61,I$1,FALSE),IFERROR(VLOOKUP($B821,'Data Binge'!$O$6:$W$33,I$1,FALSE),IFERROR(VLOOKUP($B821,'Data Binge'!$AB$6:$AJ$181,I$1,FALSE),IFERROR(VLOOKUP($B821,'Data Binge'!$AP$6:$AX$93,I$1,FALSE),IFERROR(VLOOKUP($B821,'Data Binge'!$BC$6:$BK$13,I$1,FALSE),VLOOKUP($B821,'Data Binge'!$BP$6:$BX$9,I$1,FALSE))))))*100</f>
        <v>16.02168</v>
      </c>
      <c r="J821" s="63">
        <f>IFERROR(VLOOKUP($B821,'Data Binge'!$A$6:$I$61,J$1,FALSE),IFERROR(VLOOKUP($B821,'Data Binge'!$O$6:$W$33,J$1,FALSE),IFERROR(VLOOKUP($B821,'Data Binge'!$AB$6:$AJ$181,J$1,FALSE),IFERROR(VLOOKUP($B821,'Data Binge'!$AP$6:$AX$93,J$1,FALSE),IFERROR(VLOOKUP($B821,'Data Binge'!$BC$6:$BK$13,J$1,FALSE),VLOOKUP($B821,'Data Binge'!$BP$6:$BX$9,J$1,FALSE))))))*100</f>
        <v>22.54646</v>
      </c>
      <c r="K821" s="63">
        <f t="shared" si="155"/>
        <v>3.2623899999999999</v>
      </c>
      <c r="L821" s="63">
        <f t="shared" si="156"/>
        <v>3.2623899999999999</v>
      </c>
      <c r="O821" s="63">
        <f>'Data Binge'!AG203*100</f>
        <v>19.28407</v>
      </c>
      <c r="P821" s="63">
        <f>'Data Binge'!AH203*100</f>
        <v>1.6642899999999998</v>
      </c>
      <c r="Q821" s="63">
        <f>'Data Binge'!AI203*100</f>
        <v>16.02206</v>
      </c>
      <c r="R821" s="63">
        <f>'Data Binge'!AJ203*100</f>
        <v>22.54608</v>
      </c>
      <c r="S821" s="63">
        <f t="shared" si="163"/>
        <v>3.2620100000000001</v>
      </c>
      <c r="T821" s="63">
        <f t="shared" si="164"/>
        <v>3.2620100000000001</v>
      </c>
      <c r="V821" s="70">
        <f t="shared" si="157"/>
        <v>0</v>
      </c>
      <c r="W821" s="70">
        <f t="shared" si="158"/>
        <v>1.8000000000006899E-4</v>
      </c>
      <c r="X821" s="70">
        <f t="shared" si="159"/>
        <v>-3.7999999999982492E-4</v>
      </c>
      <c r="Y821" s="70">
        <f t="shared" si="160"/>
        <v>3.7999999999982492E-4</v>
      </c>
      <c r="Z821" s="70">
        <f t="shared" si="161"/>
        <v>3.7999999999982492E-4</v>
      </c>
      <c r="AA821" s="70">
        <f t="shared" si="162"/>
        <v>3.7999999999982492E-4</v>
      </c>
    </row>
    <row r="822" spans="1:27">
      <c r="A822" s="15" t="str">
        <f t="shared" si="154"/>
        <v>Binge_2011-2015_65+_Females_Gwynedd</v>
      </c>
      <c r="B822" s="15" t="str">
        <f t="shared" si="165"/>
        <v>Gwynedd_65+_Females</v>
      </c>
      <c r="C822" s="15" t="s">
        <v>1</v>
      </c>
      <c r="D822" s="15" t="s">
        <v>43</v>
      </c>
      <c r="E822" s="15" t="s">
        <v>120</v>
      </c>
      <c r="F822" s="15" t="s">
        <v>76</v>
      </c>
      <c r="G822" s="63">
        <f>IFERROR(VLOOKUP($B822,'Data Binge'!$A$6:$I$61,G$1,FALSE),IFERROR(VLOOKUP($B822,'Data Binge'!$O$6:$W$33,G$1,FALSE),IFERROR(VLOOKUP($B822,'Data Binge'!$AB$6:$AJ$181,G$1,FALSE),IFERROR(VLOOKUP($B822,'Data Binge'!$AP$6:$AX$93,G$1,FALSE),IFERROR(VLOOKUP($B822,'Data Binge'!$BC$6:$BK$13,G$1,FALSE),VLOOKUP($B822,'Data Binge'!$BP$6:$BX$9,G$1,FALSE))))))*100</f>
        <v>5.6240900000000007</v>
      </c>
      <c r="H822" s="63">
        <f>IFERROR(VLOOKUP($B822,'Data Binge'!$A$6:$I$61,H$1,FALSE),IFERROR(VLOOKUP($B822,'Data Binge'!$O$6:$W$33,H$1,FALSE),IFERROR(VLOOKUP($B822,'Data Binge'!$AB$6:$AJ$181,H$1,FALSE),IFERROR(VLOOKUP($B822,'Data Binge'!$AP$6:$AX$93,H$1,FALSE),IFERROR(VLOOKUP($B822,'Data Binge'!$BC$6:$BK$13,H$1,FALSE),VLOOKUP($B822,'Data Binge'!$BP$6:$BX$9,H$1,FALSE))))))*100</f>
        <v>1.0217000000000001</v>
      </c>
      <c r="I822" s="63">
        <f>IFERROR(VLOOKUP($B822,'Data Binge'!$A$6:$I$61,I$1,FALSE),IFERROR(VLOOKUP($B822,'Data Binge'!$O$6:$W$33,I$1,FALSE),IFERROR(VLOOKUP($B822,'Data Binge'!$AB$6:$AJ$181,I$1,FALSE),IFERROR(VLOOKUP($B822,'Data Binge'!$AP$6:$AX$93,I$1,FALSE),IFERROR(VLOOKUP($B822,'Data Binge'!$BC$6:$BK$13,I$1,FALSE),VLOOKUP($B822,'Data Binge'!$BP$6:$BX$9,I$1,FALSE))))))*100</f>
        <v>3.6215299999999999</v>
      </c>
      <c r="J822" s="63">
        <f>IFERROR(VLOOKUP($B822,'Data Binge'!$A$6:$I$61,J$1,FALSE),IFERROR(VLOOKUP($B822,'Data Binge'!$O$6:$W$33,J$1,FALSE),IFERROR(VLOOKUP($B822,'Data Binge'!$AB$6:$AJ$181,J$1,FALSE),IFERROR(VLOOKUP($B822,'Data Binge'!$AP$6:$AX$93,J$1,FALSE),IFERROR(VLOOKUP($B822,'Data Binge'!$BC$6:$BK$13,J$1,FALSE),VLOOKUP($B822,'Data Binge'!$BP$6:$BX$9,J$1,FALSE))))))*100</f>
        <v>7.6266400000000001</v>
      </c>
      <c r="K822" s="63">
        <f t="shared" si="155"/>
        <v>2.0025499999999994</v>
      </c>
      <c r="L822" s="63">
        <f t="shared" si="156"/>
        <v>2.0025600000000008</v>
      </c>
      <c r="O822" s="63">
        <f>'Data Binge'!AG204*100</f>
        <v>5.6240900000000007</v>
      </c>
      <c r="P822" s="63">
        <f>'Data Binge'!AH204*100</f>
        <v>1.02159</v>
      </c>
      <c r="Q822" s="63">
        <f>'Data Binge'!AI204*100</f>
        <v>3.6217699999999997</v>
      </c>
      <c r="R822" s="63">
        <f>'Data Binge'!AJ204*100</f>
        <v>7.6264099999999999</v>
      </c>
      <c r="S822" s="63">
        <f t="shared" si="163"/>
        <v>2.0023199999999992</v>
      </c>
      <c r="T822" s="63">
        <f t="shared" si="164"/>
        <v>2.002320000000001</v>
      </c>
      <c r="V822" s="70">
        <f t="shared" si="157"/>
        <v>0</v>
      </c>
      <c r="W822" s="70">
        <f t="shared" si="158"/>
        <v>1.100000000000545E-4</v>
      </c>
      <c r="X822" s="70">
        <f t="shared" si="159"/>
        <v>-2.3999999999979593E-4</v>
      </c>
      <c r="Y822" s="70">
        <f t="shared" si="160"/>
        <v>2.3000000000017451E-4</v>
      </c>
      <c r="Z822" s="70">
        <f t="shared" si="161"/>
        <v>2.3000000000017451E-4</v>
      </c>
      <c r="AA822" s="70">
        <f t="shared" si="162"/>
        <v>2.3999999999979593E-4</v>
      </c>
    </row>
    <row r="823" spans="1:27">
      <c r="A823" s="15" t="str">
        <f t="shared" si="154"/>
        <v>Binge_2011-2015_16-24_Males_Conwy</v>
      </c>
      <c r="B823" s="15" t="str">
        <f t="shared" si="165"/>
        <v>Conwy_16-24_Males</v>
      </c>
      <c r="C823" s="15" t="s">
        <v>2</v>
      </c>
      <c r="D823" s="15" t="s">
        <v>48</v>
      </c>
      <c r="E823" s="15" t="s">
        <v>21</v>
      </c>
      <c r="F823" s="15" t="s">
        <v>76</v>
      </c>
      <c r="G823" s="63">
        <f>IFERROR(VLOOKUP($B823,'Data Binge'!$A$6:$I$61,G$1,FALSE),IFERROR(VLOOKUP($B823,'Data Binge'!$O$6:$W$33,G$1,FALSE),IFERROR(VLOOKUP($B823,'Data Binge'!$AB$6:$AJ$181,G$1,FALSE),IFERROR(VLOOKUP($B823,'Data Binge'!$AP$6:$AX$93,G$1,FALSE),IFERROR(VLOOKUP($B823,'Data Binge'!$BC$6:$BK$13,G$1,FALSE),VLOOKUP($B823,'Data Binge'!$BP$6:$BX$9,G$1,FALSE))))))*100</f>
        <v>30.704189999999997</v>
      </c>
      <c r="H823" s="63">
        <f>IFERROR(VLOOKUP($B823,'Data Binge'!$A$6:$I$61,H$1,FALSE),IFERROR(VLOOKUP($B823,'Data Binge'!$O$6:$W$33,H$1,FALSE),IFERROR(VLOOKUP($B823,'Data Binge'!$AB$6:$AJ$181,H$1,FALSE),IFERROR(VLOOKUP($B823,'Data Binge'!$AP$6:$AX$93,H$1,FALSE),IFERROR(VLOOKUP($B823,'Data Binge'!$BC$6:$BK$13,H$1,FALSE),VLOOKUP($B823,'Data Binge'!$BP$6:$BX$9,H$1,FALSE))))))*100</f>
        <v>4.3142500000000004</v>
      </c>
      <c r="I823" s="63">
        <f>IFERROR(VLOOKUP($B823,'Data Binge'!$A$6:$I$61,I$1,FALSE),IFERROR(VLOOKUP($B823,'Data Binge'!$O$6:$W$33,I$1,FALSE),IFERROR(VLOOKUP($B823,'Data Binge'!$AB$6:$AJ$181,I$1,FALSE),IFERROR(VLOOKUP($B823,'Data Binge'!$AP$6:$AX$93,I$1,FALSE),IFERROR(VLOOKUP($B823,'Data Binge'!$BC$6:$BK$13,I$1,FALSE),VLOOKUP($B823,'Data Binge'!$BP$6:$BX$9,I$1,FALSE))))))*100</f>
        <v>22.248170000000002</v>
      </c>
      <c r="J823" s="63">
        <f>IFERROR(VLOOKUP($B823,'Data Binge'!$A$6:$I$61,J$1,FALSE),IFERROR(VLOOKUP($B823,'Data Binge'!$O$6:$W$33,J$1,FALSE),IFERROR(VLOOKUP($B823,'Data Binge'!$AB$6:$AJ$181,J$1,FALSE),IFERROR(VLOOKUP($B823,'Data Binge'!$AP$6:$AX$93,J$1,FALSE),IFERROR(VLOOKUP($B823,'Data Binge'!$BC$6:$BK$13,J$1,FALSE),VLOOKUP($B823,'Data Binge'!$BP$6:$BX$9,J$1,FALSE))))))*100</f>
        <v>39.160220000000002</v>
      </c>
      <c r="K823" s="63">
        <f t="shared" si="155"/>
        <v>8.4560300000000055</v>
      </c>
      <c r="L823" s="63">
        <f t="shared" si="156"/>
        <v>8.4560199999999952</v>
      </c>
      <c r="O823" s="63">
        <f>'Data Binge'!AG205*100</f>
        <v>30.704189999999997</v>
      </c>
      <c r="P823" s="63">
        <f>'Data Binge'!AH205*100</f>
        <v>4.3137699999999999</v>
      </c>
      <c r="Q823" s="63">
        <f>'Data Binge'!AI205*100</f>
        <v>22.249199999999998</v>
      </c>
      <c r="R823" s="63">
        <f>'Data Binge'!AJ205*100</f>
        <v>39.159179999999999</v>
      </c>
      <c r="S823" s="63">
        <f t="shared" si="163"/>
        <v>8.4549900000000022</v>
      </c>
      <c r="T823" s="63">
        <f t="shared" si="164"/>
        <v>8.4549899999999987</v>
      </c>
      <c r="V823" s="70">
        <f t="shared" si="157"/>
        <v>0</v>
      </c>
      <c r="W823" s="70">
        <f t="shared" si="158"/>
        <v>4.8000000000048004E-4</v>
      </c>
      <c r="X823" s="70">
        <f t="shared" si="159"/>
        <v>-1.0299999999965337E-3</v>
      </c>
      <c r="Y823" s="70">
        <f t="shared" si="160"/>
        <v>1.0400000000032605E-3</v>
      </c>
      <c r="Z823" s="70">
        <f t="shared" si="161"/>
        <v>1.0400000000032605E-3</v>
      </c>
      <c r="AA823" s="70">
        <f t="shared" si="162"/>
        <v>1.0299999999965337E-3</v>
      </c>
    </row>
    <row r="824" spans="1:27">
      <c r="A824" s="15" t="str">
        <f t="shared" si="154"/>
        <v>Binge_2011-2015_25-44_Males_Conwy</v>
      </c>
      <c r="B824" s="15" t="str">
        <f t="shared" si="165"/>
        <v>Conwy_25-44_Males</v>
      </c>
      <c r="C824" s="15" t="s">
        <v>2</v>
      </c>
      <c r="D824" s="15" t="s">
        <v>49</v>
      </c>
      <c r="E824" s="15" t="s">
        <v>21</v>
      </c>
      <c r="F824" s="15" t="s">
        <v>76</v>
      </c>
      <c r="G824" s="63">
        <f>IFERROR(VLOOKUP($B824,'Data Binge'!$A$6:$I$61,G$1,FALSE),IFERROR(VLOOKUP($B824,'Data Binge'!$O$6:$W$33,G$1,FALSE),IFERROR(VLOOKUP($B824,'Data Binge'!$AB$6:$AJ$181,G$1,FALSE),IFERROR(VLOOKUP($B824,'Data Binge'!$AP$6:$AX$93,G$1,FALSE),IFERROR(VLOOKUP($B824,'Data Binge'!$BC$6:$BK$13,G$1,FALSE),VLOOKUP($B824,'Data Binge'!$BP$6:$BX$9,G$1,FALSE))))))*100</f>
        <v>33.559870000000004</v>
      </c>
      <c r="H824" s="63">
        <f>IFERROR(VLOOKUP($B824,'Data Binge'!$A$6:$I$61,H$1,FALSE),IFERROR(VLOOKUP($B824,'Data Binge'!$O$6:$W$33,H$1,FALSE),IFERROR(VLOOKUP($B824,'Data Binge'!$AB$6:$AJ$181,H$1,FALSE),IFERROR(VLOOKUP($B824,'Data Binge'!$AP$6:$AX$93,H$1,FALSE),IFERROR(VLOOKUP($B824,'Data Binge'!$BC$6:$BK$13,H$1,FALSE),VLOOKUP($B824,'Data Binge'!$BP$6:$BX$9,H$1,FALSE))))))*100</f>
        <v>2.7814100000000002</v>
      </c>
      <c r="I824" s="63">
        <f>IFERROR(VLOOKUP($B824,'Data Binge'!$A$6:$I$61,I$1,FALSE),IFERROR(VLOOKUP($B824,'Data Binge'!$O$6:$W$33,I$1,FALSE),IFERROR(VLOOKUP($B824,'Data Binge'!$AB$6:$AJ$181,I$1,FALSE),IFERROR(VLOOKUP($B824,'Data Binge'!$AP$6:$AX$93,I$1,FALSE),IFERROR(VLOOKUP($B824,'Data Binge'!$BC$6:$BK$13,I$1,FALSE),VLOOKUP($B824,'Data Binge'!$BP$6:$BX$9,I$1,FALSE))))))*100</f>
        <v>28.108240000000002</v>
      </c>
      <c r="J824" s="63">
        <f>IFERROR(VLOOKUP($B824,'Data Binge'!$A$6:$I$61,J$1,FALSE),IFERROR(VLOOKUP($B824,'Data Binge'!$O$6:$W$33,J$1,FALSE),IFERROR(VLOOKUP($B824,'Data Binge'!$AB$6:$AJ$181,J$1,FALSE),IFERROR(VLOOKUP($B824,'Data Binge'!$AP$6:$AX$93,J$1,FALSE),IFERROR(VLOOKUP($B824,'Data Binge'!$BC$6:$BK$13,J$1,FALSE),VLOOKUP($B824,'Data Binge'!$BP$6:$BX$9,J$1,FALSE))))))*100</f>
        <v>39.011499999999998</v>
      </c>
      <c r="K824" s="63">
        <f t="shared" si="155"/>
        <v>5.4516299999999944</v>
      </c>
      <c r="L824" s="63">
        <f t="shared" si="156"/>
        <v>5.4516300000000015</v>
      </c>
      <c r="O824" s="63">
        <f>'Data Binge'!AG206*100</f>
        <v>33.559870000000004</v>
      </c>
      <c r="P824" s="63">
        <f>'Data Binge'!AH206*100</f>
        <v>2.7810999999999999</v>
      </c>
      <c r="Q824" s="63">
        <f>'Data Binge'!AI206*100</f>
        <v>28.108909999999998</v>
      </c>
      <c r="R824" s="63">
        <f>'Data Binge'!AJ206*100</f>
        <v>39.010829999999999</v>
      </c>
      <c r="S824" s="63">
        <f t="shared" si="163"/>
        <v>5.4509599999999949</v>
      </c>
      <c r="T824" s="63">
        <f t="shared" si="164"/>
        <v>5.4509600000000056</v>
      </c>
      <c r="V824" s="70">
        <f t="shared" si="157"/>
        <v>0</v>
      </c>
      <c r="W824" s="70">
        <f t="shared" si="158"/>
        <v>3.1000000000025452E-4</v>
      </c>
      <c r="X824" s="70">
        <f t="shared" si="159"/>
        <v>-6.6999999999595161E-4</v>
      </c>
      <c r="Y824" s="70">
        <f t="shared" si="160"/>
        <v>6.6999999999950433E-4</v>
      </c>
      <c r="Z824" s="70">
        <f t="shared" si="161"/>
        <v>6.6999999999950433E-4</v>
      </c>
      <c r="AA824" s="70">
        <f t="shared" si="162"/>
        <v>6.6999999999595161E-4</v>
      </c>
    </row>
    <row r="825" spans="1:27">
      <c r="A825" s="15" t="str">
        <f t="shared" si="154"/>
        <v>Binge_2011-2015_45-64_Males_Conwy</v>
      </c>
      <c r="B825" s="15" t="str">
        <f t="shared" si="165"/>
        <v>Conwy_45-64_Males</v>
      </c>
      <c r="C825" s="15" t="s">
        <v>2</v>
      </c>
      <c r="D825" s="15" t="s">
        <v>50</v>
      </c>
      <c r="E825" s="15" t="s">
        <v>21</v>
      </c>
      <c r="F825" s="15" t="s">
        <v>76</v>
      </c>
      <c r="G825" s="63">
        <f>IFERROR(VLOOKUP($B825,'Data Binge'!$A$6:$I$61,G$1,FALSE),IFERROR(VLOOKUP($B825,'Data Binge'!$O$6:$W$33,G$1,FALSE),IFERROR(VLOOKUP($B825,'Data Binge'!$AB$6:$AJ$181,G$1,FALSE),IFERROR(VLOOKUP($B825,'Data Binge'!$AP$6:$AX$93,G$1,FALSE),IFERROR(VLOOKUP($B825,'Data Binge'!$BC$6:$BK$13,G$1,FALSE),VLOOKUP($B825,'Data Binge'!$BP$6:$BX$9,G$1,FALSE))))))*100</f>
        <v>29.47307</v>
      </c>
      <c r="H825" s="63">
        <f>IFERROR(VLOOKUP($B825,'Data Binge'!$A$6:$I$61,H$1,FALSE),IFERROR(VLOOKUP($B825,'Data Binge'!$O$6:$W$33,H$1,FALSE),IFERROR(VLOOKUP($B825,'Data Binge'!$AB$6:$AJ$181,H$1,FALSE),IFERROR(VLOOKUP($B825,'Data Binge'!$AP$6:$AX$93,H$1,FALSE),IFERROR(VLOOKUP($B825,'Data Binge'!$BC$6:$BK$13,H$1,FALSE),VLOOKUP($B825,'Data Binge'!$BP$6:$BX$9,H$1,FALSE))))))*100</f>
        <v>2.0954199999999998</v>
      </c>
      <c r="I825" s="63">
        <f>IFERROR(VLOOKUP($B825,'Data Binge'!$A$6:$I$61,I$1,FALSE),IFERROR(VLOOKUP($B825,'Data Binge'!$O$6:$W$33,I$1,FALSE),IFERROR(VLOOKUP($B825,'Data Binge'!$AB$6:$AJ$181,I$1,FALSE),IFERROR(VLOOKUP($B825,'Data Binge'!$AP$6:$AX$93,I$1,FALSE),IFERROR(VLOOKUP($B825,'Data Binge'!$BC$6:$BK$13,I$1,FALSE),VLOOKUP($B825,'Data Binge'!$BP$6:$BX$9,I$1,FALSE))))))*100</f>
        <v>25.366009999999999</v>
      </c>
      <c r="J825" s="63">
        <f>IFERROR(VLOOKUP($B825,'Data Binge'!$A$6:$I$61,J$1,FALSE),IFERROR(VLOOKUP($B825,'Data Binge'!$O$6:$W$33,J$1,FALSE),IFERROR(VLOOKUP($B825,'Data Binge'!$AB$6:$AJ$181,J$1,FALSE),IFERROR(VLOOKUP($B825,'Data Binge'!$AP$6:$AX$93,J$1,FALSE),IFERROR(VLOOKUP($B825,'Data Binge'!$BC$6:$BK$13,J$1,FALSE),VLOOKUP($B825,'Data Binge'!$BP$6:$BX$9,J$1,FALSE))))))*100</f>
        <v>33.580130000000004</v>
      </c>
      <c r="K825" s="63">
        <f t="shared" si="155"/>
        <v>4.1070600000000042</v>
      </c>
      <c r="L825" s="63">
        <f t="shared" si="156"/>
        <v>4.1070600000000006</v>
      </c>
      <c r="O825" s="63">
        <f>'Data Binge'!AG207*100</f>
        <v>29.47307</v>
      </c>
      <c r="P825" s="63">
        <f>'Data Binge'!AH207*100</f>
        <v>2.09518</v>
      </c>
      <c r="Q825" s="63">
        <f>'Data Binge'!AI207*100</f>
        <v>25.366509999999998</v>
      </c>
      <c r="R825" s="63">
        <f>'Data Binge'!AJ207*100</f>
        <v>33.579619999999998</v>
      </c>
      <c r="S825" s="63">
        <f t="shared" si="163"/>
        <v>4.1065499999999986</v>
      </c>
      <c r="T825" s="63">
        <f t="shared" si="164"/>
        <v>4.1065600000000018</v>
      </c>
      <c r="V825" s="70">
        <f t="shared" si="157"/>
        <v>0</v>
      </c>
      <c r="W825" s="70">
        <f t="shared" si="158"/>
        <v>2.3999999999979593E-4</v>
      </c>
      <c r="X825" s="70">
        <f t="shared" si="159"/>
        <v>-4.9999999999883471E-4</v>
      </c>
      <c r="Y825" s="70">
        <f t="shared" si="160"/>
        <v>5.1000000000556156E-4</v>
      </c>
      <c r="Z825" s="70">
        <f t="shared" si="161"/>
        <v>5.1000000000556156E-4</v>
      </c>
      <c r="AA825" s="70">
        <f t="shared" si="162"/>
        <v>4.9999999999883471E-4</v>
      </c>
    </row>
    <row r="826" spans="1:27">
      <c r="A826" s="15" t="str">
        <f t="shared" si="154"/>
        <v>Binge_2011-2015_65+_Males_Conwy</v>
      </c>
      <c r="B826" s="15" t="str">
        <f t="shared" si="165"/>
        <v>Conwy_65+_Males</v>
      </c>
      <c r="C826" s="15" t="s">
        <v>2</v>
      </c>
      <c r="D826" s="15" t="s">
        <v>43</v>
      </c>
      <c r="E826" s="15" t="s">
        <v>21</v>
      </c>
      <c r="F826" s="15" t="s">
        <v>76</v>
      </c>
      <c r="G826" s="63">
        <f>IFERROR(VLOOKUP($B826,'Data Binge'!$A$6:$I$61,G$1,FALSE),IFERROR(VLOOKUP($B826,'Data Binge'!$O$6:$W$33,G$1,FALSE),IFERROR(VLOOKUP($B826,'Data Binge'!$AB$6:$AJ$181,G$1,FALSE),IFERROR(VLOOKUP($B826,'Data Binge'!$AP$6:$AX$93,G$1,FALSE),IFERROR(VLOOKUP($B826,'Data Binge'!$BC$6:$BK$13,G$1,FALSE),VLOOKUP($B826,'Data Binge'!$BP$6:$BX$9,G$1,FALSE))))))*100</f>
        <v>15.699489999999999</v>
      </c>
      <c r="H826" s="63">
        <f>IFERROR(VLOOKUP($B826,'Data Binge'!$A$6:$I$61,H$1,FALSE),IFERROR(VLOOKUP($B826,'Data Binge'!$O$6:$W$33,H$1,FALSE),IFERROR(VLOOKUP($B826,'Data Binge'!$AB$6:$AJ$181,H$1,FALSE),IFERROR(VLOOKUP($B826,'Data Binge'!$AP$6:$AX$93,H$1,FALSE),IFERROR(VLOOKUP($B826,'Data Binge'!$BC$6:$BK$13,H$1,FALSE),VLOOKUP($B826,'Data Binge'!$BP$6:$BX$9,H$1,FALSE))))))*100</f>
        <v>1.6741599999999999</v>
      </c>
      <c r="I826" s="63">
        <f>IFERROR(VLOOKUP($B826,'Data Binge'!$A$6:$I$61,I$1,FALSE),IFERROR(VLOOKUP($B826,'Data Binge'!$O$6:$W$33,I$1,FALSE),IFERROR(VLOOKUP($B826,'Data Binge'!$AB$6:$AJ$181,I$1,FALSE),IFERROR(VLOOKUP($B826,'Data Binge'!$AP$6:$AX$93,I$1,FALSE),IFERROR(VLOOKUP($B826,'Data Binge'!$BC$6:$BK$13,I$1,FALSE),VLOOKUP($B826,'Data Binge'!$BP$6:$BX$9,I$1,FALSE))))))*100</f>
        <v>12.418100000000001</v>
      </c>
      <c r="J826" s="63">
        <f>IFERROR(VLOOKUP($B826,'Data Binge'!$A$6:$I$61,J$1,FALSE),IFERROR(VLOOKUP($B826,'Data Binge'!$O$6:$W$33,J$1,FALSE),IFERROR(VLOOKUP($B826,'Data Binge'!$AB$6:$AJ$181,J$1,FALSE),IFERROR(VLOOKUP($B826,'Data Binge'!$AP$6:$AX$93,J$1,FALSE),IFERROR(VLOOKUP($B826,'Data Binge'!$BC$6:$BK$13,J$1,FALSE),VLOOKUP($B826,'Data Binge'!$BP$6:$BX$9,J$1,FALSE))))))*100</f>
        <v>18.980889999999999</v>
      </c>
      <c r="K826" s="63">
        <f t="shared" si="155"/>
        <v>3.2813999999999997</v>
      </c>
      <c r="L826" s="63">
        <f t="shared" si="156"/>
        <v>3.2813899999999983</v>
      </c>
      <c r="O826" s="63">
        <f>'Data Binge'!AG208*100</f>
        <v>15.699489999999999</v>
      </c>
      <c r="P826" s="63">
        <f>'Data Binge'!AH208*100</f>
        <v>1.6739799999999998</v>
      </c>
      <c r="Q826" s="63">
        <f>'Data Binge'!AI208*100</f>
        <v>12.4185</v>
      </c>
      <c r="R826" s="63">
        <f>'Data Binge'!AJ208*100</f>
        <v>18.98049</v>
      </c>
      <c r="S826" s="63">
        <f t="shared" si="163"/>
        <v>3.2810000000000006</v>
      </c>
      <c r="T826" s="63">
        <f t="shared" si="164"/>
        <v>3.2809899999999992</v>
      </c>
      <c r="V826" s="70">
        <f t="shared" si="157"/>
        <v>0</v>
      </c>
      <c r="W826" s="70">
        <f t="shared" si="158"/>
        <v>1.8000000000006899E-4</v>
      </c>
      <c r="X826" s="70">
        <f t="shared" si="159"/>
        <v>-3.9999999999906777E-4</v>
      </c>
      <c r="Y826" s="70">
        <f t="shared" si="160"/>
        <v>3.9999999999906777E-4</v>
      </c>
      <c r="Z826" s="70">
        <f t="shared" si="161"/>
        <v>3.9999999999906777E-4</v>
      </c>
      <c r="AA826" s="70">
        <f t="shared" si="162"/>
        <v>3.9999999999906777E-4</v>
      </c>
    </row>
    <row r="827" spans="1:27">
      <c r="A827" s="15" t="str">
        <f t="shared" si="154"/>
        <v>Binge_2011-2015_16-24_Females_Conwy</v>
      </c>
      <c r="B827" s="15" t="str">
        <f t="shared" si="165"/>
        <v>Conwy_16-24_Females</v>
      </c>
      <c r="C827" s="15" t="s">
        <v>2</v>
      </c>
      <c r="D827" s="15" t="s">
        <v>48</v>
      </c>
      <c r="E827" s="15" t="s">
        <v>120</v>
      </c>
      <c r="F827" s="15" t="s">
        <v>76</v>
      </c>
      <c r="G827" s="63">
        <f>IFERROR(VLOOKUP($B827,'Data Binge'!$A$6:$I$61,G$1,FALSE),IFERROR(VLOOKUP($B827,'Data Binge'!$O$6:$W$33,G$1,FALSE),IFERROR(VLOOKUP($B827,'Data Binge'!$AB$6:$AJ$181,G$1,FALSE),IFERROR(VLOOKUP($B827,'Data Binge'!$AP$6:$AX$93,G$1,FALSE),IFERROR(VLOOKUP($B827,'Data Binge'!$BC$6:$BK$13,G$1,FALSE),VLOOKUP($B827,'Data Binge'!$BP$6:$BX$9,G$1,FALSE))))))*100</f>
        <v>21.1554</v>
      </c>
      <c r="H827" s="63">
        <f>IFERROR(VLOOKUP($B827,'Data Binge'!$A$6:$I$61,H$1,FALSE),IFERROR(VLOOKUP($B827,'Data Binge'!$O$6:$W$33,H$1,FALSE),IFERROR(VLOOKUP($B827,'Data Binge'!$AB$6:$AJ$181,H$1,FALSE),IFERROR(VLOOKUP($B827,'Data Binge'!$AP$6:$AX$93,H$1,FALSE),IFERROR(VLOOKUP($B827,'Data Binge'!$BC$6:$BK$13,H$1,FALSE),VLOOKUP($B827,'Data Binge'!$BP$6:$BX$9,H$1,FALSE))))))*100</f>
        <v>3.3530600000000002</v>
      </c>
      <c r="I827" s="63">
        <f>IFERROR(VLOOKUP($B827,'Data Binge'!$A$6:$I$61,I$1,FALSE),IFERROR(VLOOKUP($B827,'Data Binge'!$O$6:$W$33,I$1,FALSE),IFERROR(VLOOKUP($B827,'Data Binge'!$AB$6:$AJ$181,I$1,FALSE),IFERROR(VLOOKUP($B827,'Data Binge'!$AP$6:$AX$93,I$1,FALSE),IFERROR(VLOOKUP($B827,'Data Binge'!$BC$6:$BK$13,I$1,FALSE),VLOOKUP($B827,'Data Binge'!$BP$6:$BX$9,I$1,FALSE))))))*100</f>
        <v>14.583320000000001</v>
      </c>
      <c r="J827" s="63">
        <f>IFERROR(VLOOKUP($B827,'Data Binge'!$A$6:$I$61,J$1,FALSE),IFERROR(VLOOKUP($B827,'Data Binge'!$O$6:$W$33,J$1,FALSE),IFERROR(VLOOKUP($B827,'Data Binge'!$AB$6:$AJ$181,J$1,FALSE),IFERROR(VLOOKUP($B827,'Data Binge'!$AP$6:$AX$93,J$1,FALSE),IFERROR(VLOOKUP($B827,'Data Binge'!$BC$6:$BK$13,J$1,FALSE),VLOOKUP($B827,'Data Binge'!$BP$6:$BX$9,J$1,FALSE))))))*100</f>
        <v>27.72748</v>
      </c>
      <c r="K827" s="63">
        <f t="shared" si="155"/>
        <v>6.5720799999999997</v>
      </c>
      <c r="L827" s="63">
        <f t="shared" si="156"/>
        <v>6.5720799999999997</v>
      </c>
      <c r="O827" s="63">
        <f>'Data Binge'!AG209*100</f>
        <v>21.1554</v>
      </c>
      <c r="P827" s="63">
        <f>'Data Binge'!AH209*100</f>
        <v>3.3526899999999999</v>
      </c>
      <c r="Q827" s="63">
        <f>'Data Binge'!AI209*100</f>
        <v>14.58413</v>
      </c>
      <c r="R827" s="63">
        <f>'Data Binge'!AJ209*100</f>
        <v>27.726669999999999</v>
      </c>
      <c r="S827" s="63">
        <f t="shared" si="163"/>
        <v>6.5712699999999984</v>
      </c>
      <c r="T827" s="63">
        <f t="shared" si="164"/>
        <v>6.5712700000000002</v>
      </c>
      <c r="V827" s="70">
        <f t="shared" si="157"/>
        <v>0</v>
      </c>
      <c r="W827" s="70">
        <f t="shared" si="158"/>
        <v>3.700000000002035E-4</v>
      </c>
      <c r="X827" s="70">
        <f t="shared" si="159"/>
        <v>-8.0999999999953332E-4</v>
      </c>
      <c r="Y827" s="70">
        <f t="shared" si="160"/>
        <v>8.1000000000130967E-4</v>
      </c>
      <c r="Z827" s="70">
        <f t="shared" si="161"/>
        <v>8.1000000000130967E-4</v>
      </c>
      <c r="AA827" s="70">
        <f t="shared" si="162"/>
        <v>8.0999999999953332E-4</v>
      </c>
    </row>
    <row r="828" spans="1:27">
      <c r="A828" s="15" t="str">
        <f t="shared" si="154"/>
        <v>Binge_2011-2015_25-44_Females_Conwy</v>
      </c>
      <c r="B828" s="15" t="str">
        <f t="shared" si="165"/>
        <v>Conwy_25-44_Females</v>
      </c>
      <c r="C828" s="15" t="s">
        <v>2</v>
      </c>
      <c r="D828" s="15" t="s">
        <v>49</v>
      </c>
      <c r="E828" s="15" t="s">
        <v>120</v>
      </c>
      <c r="F828" s="15" t="s">
        <v>76</v>
      </c>
      <c r="G828" s="63">
        <f>IFERROR(VLOOKUP($B828,'Data Binge'!$A$6:$I$61,G$1,FALSE),IFERROR(VLOOKUP($B828,'Data Binge'!$O$6:$W$33,G$1,FALSE),IFERROR(VLOOKUP($B828,'Data Binge'!$AB$6:$AJ$181,G$1,FALSE),IFERROR(VLOOKUP($B828,'Data Binge'!$AP$6:$AX$93,G$1,FALSE),IFERROR(VLOOKUP($B828,'Data Binge'!$BC$6:$BK$13,G$1,FALSE),VLOOKUP($B828,'Data Binge'!$BP$6:$BX$9,G$1,FALSE))))))*100</f>
        <v>27.702680000000001</v>
      </c>
      <c r="H828" s="63">
        <f>IFERROR(VLOOKUP($B828,'Data Binge'!$A$6:$I$61,H$1,FALSE),IFERROR(VLOOKUP($B828,'Data Binge'!$O$6:$W$33,H$1,FALSE),IFERROR(VLOOKUP($B828,'Data Binge'!$AB$6:$AJ$181,H$1,FALSE),IFERROR(VLOOKUP($B828,'Data Binge'!$AP$6:$AX$93,H$1,FALSE),IFERROR(VLOOKUP($B828,'Data Binge'!$BC$6:$BK$13,H$1,FALSE),VLOOKUP($B828,'Data Binge'!$BP$6:$BX$9,H$1,FALSE))))))*100</f>
        <v>2.3730500000000001</v>
      </c>
      <c r="I828" s="63">
        <f>IFERROR(VLOOKUP($B828,'Data Binge'!$A$6:$I$61,I$1,FALSE),IFERROR(VLOOKUP($B828,'Data Binge'!$O$6:$W$33,I$1,FALSE),IFERROR(VLOOKUP($B828,'Data Binge'!$AB$6:$AJ$181,I$1,FALSE),IFERROR(VLOOKUP($B828,'Data Binge'!$AP$6:$AX$93,I$1,FALSE),IFERROR(VLOOKUP($B828,'Data Binge'!$BC$6:$BK$13,I$1,FALSE),VLOOKUP($B828,'Data Binge'!$BP$6:$BX$9,I$1,FALSE))))))*100</f>
        <v>23.051450000000003</v>
      </c>
      <c r="J828" s="63">
        <f>IFERROR(VLOOKUP($B828,'Data Binge'!$A$6:$I$61,J$1,FALSE),IFERROR(VLOOKUP($B828,'Data Binge'!$O$6:$W$33,J$1,FALSE),IFERROR(VLOOKUP($B828,'Data Binge'!$AB$6:$AJ$181,J$1,FALSE),IFERROR(VLOOKUP($B828,'Data Binge'!$AP$6:$AX$93,J$1,FALSE),IFERROR(VLOOKUP($B828,'Data Binge'!$BC$6:$BK$13,J$1,FALSE),VLOOKUP($B828,'Data Binge'!$BP$6:$BX$9,J$1,FALSE))))))*100</f>
        <v>32.353909999999999</v>
      </c>
      <c r="K828" s="63">
        <f t="shared" si="155"/>
        <v>4.6512299999999982</v>
      </c>
      <c r="L828" s="63">
        <f t="shared" si="156"/>
        <v>4.6512299999999982</v>
      </c>
      <c r="O828" s="63">
        <f>'Data Binge'!AG210*100</f>
        <v>27.702680000000001</v>
      </c>
      <c r="P828" s="63">
        <f>'Data Binge'!AH210*100</f>
        <v>2.3727900000000002</v>
      </c>
      <c r="Q828" s="63">
        <f>'Data Binge'!AI210*100</f>
        <v>23.052020000000002</v>
      </c>
      <c r="R828" s="63">
        <f>'Data Binge'!AJ210*100</f>
        <v>32.353340000000003</v>
      </c>
      <c r="S828" s="63">
        <f t="shared" si="163"/>
        <v>4.650660000000002</v>
      </c>
      <c r="T828" s="63">
        <f t="shared" si="164"/>
        <v>4.6506599999999985</v>
      </c>
      <c r="V828" s="70">
        <f t="shared" si="157"/>
        <v>0</v>
      </c>
      <c r="W828" s="70">
        <f t="shared" si="158"/>
        <v>2.5999999999992696E-4</v>
      </c>
      <c r="X828" s="70">
        <f t="shared" si="159"/>
        <v>-5.6999999999973738E-4</v>
      </c>
      <c r="Y828" s="70">
        <f t="shared" si="160"/>
        <v>5.6999999999618467E-4</v>
      </c>
      <c r="Z828" s="70">
        <f t="shared" si="161"/>
        <v>5.6999999999618467E-4</v>
      </c>
      <c r="AA828" s="70">
        <f t="shared" si="162"/>
        <v>5.6999999999973738E-4</v>
      </c>
    </row>
    <row r="829" spans="1:27">
      <c r="A829" s="15" t="str">
        <f t="shared" si="154"/>
        <v>Binge_2011-2015_45-64_Females_Conwy</v>
      </c>
      <c r="B829" s="15" t="str">
        <f t="shared" si="165"/>
        <v>Conwy_45-64_Females</v>
      </c>
      <c r="C829" s="15" t="s">
        <v>2</v>
      </c>
      <c r="D829" s="15" t="s">
        <v>50</v>
      </c>
      <c r="E829" s="15" t="s">
        <v>120</v>
      </c>
      <c r="F829" s="15" t="s">
        <v>76</v>
      </c>
      <c r="G829" s="63">
        <f>IFERROR(VLOOKUP($B829,'Data Binge'!$A$6:$I$61,G$1,FALSE),IFERROR(VLOOKUP($B829,'Data Binge'!$O$6:$W$33,G$1,FALSE),IFERROR(VLOOKUP($B829,'Data Binge'!$AB$6:$AJ$181,G$1,FALSE),IFERROR(VLOOKUP($B829,'Data Binge'!$AP$6:$AX$93,G$1,FALSE),IFERROR(VLOOKUP($B829,'Data Binge'!$BC$6:$BK$13,G$1,FALSE),VLOOKUP($B829,'Data Binge'!$BP$6:$BX$9,G$1,FALSE))))))*100</f>
        <v>22.959250000000001</v>
      </c>
      <c r="H829" s="63">
        <f>IFERROR(VLOOKUP($B829,'Data Binge'!$A$6:$I$61,H$1,FALSE),IFERROR(VLOOKUP($B829,'Data Binge'!$O$6:$W$33,H$1,FALSE),IFERROR(VLOOKUP($B829,'Data Binge'!$AB$6:$AJ$181,H$1,FALSE),IFERROR(VLOOKUP($B829,'Data Binge'!$AP$6:$AX$93,H$1,FALSE),IFERROR(VLOOKUP($B829,'Data Binge'!$BC$6:$BK$13,H$1,FALSE),VLOOKUP($B829,'Data Binge'!$BP$6:$BX$9,H$1,FALSE))))))*100</f>
        <v>1.7706</v>
      </c>
      <c r="I829" s="63">
        <f>IFERROR(VLOOKUP($B829,'Data Binge'!$A$6:$I$61,I$1,FALSE),IFERROR(VLOOKUP($B829,'Data Binge'!$O$6:$W$33,I$1,FALSE),IFERROR(VLOOKUP($B829,'Data Binge'!$AB$6:$AJ$181,I$1,FALSE),IFERROR(VLOOKUP($B829,'Data Binge'!$AP$6:$AX$93,I$1,FALSE),IFERROR(VLOOKUP($B829,'Data Binge'!$BC$6:$BK$13,I$1,FALSE),VLOOKUP($B829,'Data Binge'!$BP$6:$BX$9,I$1,FALSE))))))*100</f>
        <v>19.48884</v>
      </c>
      <c r="J829" s="63">
        <f>IFERROR(VLOOKUP($B829,'Data Binge'!$A$6:$I$61,J$1,FALSE),IFERROR(VLOOKUP($B829,'Data Binge'!$O$6:$W$33,J$1,FALSE),IFERROR(VLOOKUP($B829,'Data Binge'!$AB$6:$AJ$181,J$1,FALSE),IFERROR(VLOOKUP($B829,'Data Binge'!$AP$6:$AX$93,J$1,FALSE),IFERROR(VLOOKUP($B829,'Data Binge'!$BC$6:$BK$13,J$1,FALSE),VLOOKUP($B829,'Data Binge'!$BP$6:$BX$9,J$1,FALSE))))))*100</f>
        <v>26.429669999999998</v>
      </c>
      <c r="K829" s="63">
        <f t="shared" si="155"/>
        <v>3.4704199999999972</v>
      </c>
      <c r="L829" s="63">
        <f t="shared" si="156"/>
        <v>3.4704100000000011</v>
      </c>
      <c r="O829" s="63">
        <f>'Data Binge'!AG211*100</f>
        <v>22.959250000000001</v>
      </c>
      <c r="P829" s="63">
        <f>'Data Binge'!AH211*100</f>
        <v>1.77041</v>
      </c>
      <c r="Q829" s="63">
        <f>'Data Binge'!AI211*100</f>
        <v>19.489260000000002</v>
      </c>
      <c r="R829" s="63">
        <f>'Data Binge'!AJ211*100</f>
        <v>26.42925</v>
      </c>
      <c r="S829" s="63">
        <f t="shared" si="163"/>
        <v>3.4699999999999989</v>
      </c>
      <c r="T829" s="63">
        <f t="shared" si="164"/>
        <v>3.4699899999999992</v>
      </c>
      <c r="V829" s="70">
        <f t="shared" si="157"/>
        <v>0</v>
      </c>
      <c r="W829" s="70">
        <f t="shared" si="158"/>
        <v>1.8999999999991246E-4</v>
      </c>
      <c r="X829" s="70">
        <f t="shared" si="159"/>
        <v>-4.2000000000186333E-4</v>
      </c>
      <c r="Y829" s="70">
        <f t="shared" si="160"/>
        <v>4.1999999999831061E-4</v>
      </c>
      <c r="Z829" s="70">
        <f t="shared" si="161"/>
        <v>4.1999999999831061E-4</v>
      </c>
      <c r="AA829" s="70">
        <f t="shared" si="162"/>
        <v>4.2000000000186333E-4</v>
      </c>
    </row>
    <row r="830" spans="1:27">
      <c r="A830" s="15" t="str">
        <f t="shared" si="154"/>
        <v>Binge_2011-2015_65+_Females_Conwy</v>
      </c>
      <c r="B830" s="15" t="str">
        <f t="shared" si="165"/>
        <v>Conwy_65+_Females</v>
      </c>
      <c r="C830" s="15" t="s">
        <v>2</v>
      </c>
      <c r="D830" s="15" t="s">
        <v>43</v>
      </c>
      <c r="E830" s="15" t="s">
        <v>120</v>
      </c>
      <c r="F830" s="15" t="s">
        <v>76</v>
      </c>
      <c r="G830" s="63">
        <f>IFERROR(VLOOKUP($B830,'Data Binge'!$A$6:$I$61,G$1,FALSE),IFERROR(VLOOKUP($B830,'Data Binge'!$O$6:$W$33,G$1,FALSE),IFERROR(VLOOKUP($B830,'Data Binge'!$AB$6:$AJ$181,G$1,FALSE),IFERROR(VLOOKUP($B830,'Data Binge'!$AP$6:$AX$93,G$1,FALSE),IFERROR(VLOOKUP($B830,'Data Binge'!$BC$6:$BK$13,G$1,FALSE),VLOOKUP($B830,'Data Binge'!$BP$6:$BX$9,G$1,FALSE))))))*100</f>
        <v>4.37662</v>
      </c>
      <c r="H830" s="63">
        <f>IFERROR(VLOOKUP($B830,'Data Binge'!$A$6:$I$61,H$1,FALSE),IFERROR(VLOOKUP($B830,'Data Binge'!$O$6:$W$33,H$1,FALSE),IFERROR(VLOOKUP($B830,'Data Binge'!$AB$6:$AJ$181,H$1,FALSE),IFERROR(VLOOKUP($B830,'Data Binge'!$AP$6:$AX$93,H$1,FALSE),IFERROR(VLOOKUP($B830,'Data Binge'!$BC$6:$BK$13,H$1,FALSE),VLOOKUP($B830,'Data Binge'!$BP$6:$BX$9,H$1,FALSE))))))*100</f>
        <v>0.85965999999999998</v>
      </c>
      <c r="I830" s="63">
        <f>IFERROR(VLOOKUP($B830,'Data Binge'!$A$6:$I$61,I$1,FALSE),IFERROR(VLOOKUP($B830,'Data Binge'!$O$6:$W$33,I$1,FALSE),IFERROR(VLOOKUP($B830,'Data Binge'!$AB$6:$AJ$181,I$1,FALSE),IFERROR(VLOOKUP($B830,'Data Binge'!$AP$6:$AX$93,I$1,FALSE),IFERROR(VLOOKUP($B830,'Data Binge'!$BC$6:$BK$13,I$1,FALSE),VLOOKUP($B830,'Data Binge'!$BP$6:$BX$9,I$1,FALSE))))))*100</f>
        <v>2.6916699999999998</v>
      </c>
      <c r="J830" s="63">
        <f>IFERROR(VLOOKUP($B830,'Data Binge'!$A$6:$I$61,J$1,FALSE),IFERROR(VLOOKUP($B830,'Data Binge'!$O$6:$W$33,J$1,FALSE),IFERROR(VLOOKUP($B830,'Data Binge'!$AB$6:$AJ$181,J$1,FALSE),IFERROR(VLOOKUP($B830,'Data Binge'!$AP$6:$AX$93,J$1,FALSE),IFERROR(VLOOKUP($B830,'Data Binge'!$BC$6:$BK$13,J$1,FALSE),VLOOKUP($B830,'Data Binge'!$BP$6:$BX$9,J$1,FALSE))))))*100</f>
        <v>6.0615799999999993</v>
      </c>
      <c r="K830" s="63">
        <f t="shared" si="155"/>
        <v>1.6849599999999993</v>
      </c>
      <c r="L830" s="63">
        <f t="shared" si="156"/>
        <v>1.6849500000000002</v>
      </c>
      <c r="O830" s="63">
        <f>'Data Binge'!AG212*100</f>
        <v>4.37662</v>
      </c>
      <c r="P830" s="63">
        <f>'Data Binge'!AH212*100</f>
        <v>0.85955999999999999</v>
      </c>
      <c r="Q830" s="63">
        <f>'Data Binge'!AI212*100</f>
        <v>2.6918799999999998</v>
      </c>
      <c r="R830" s="63">
        <f>'Data Binge'!AJ212*100</f>
        <v>6.0613700000000001</v>
      </c>
      <c r="S830" s="63">
        <f t="shared" si="163"/>
        <v>1.6847500000000002</v>
      </c>
      <c r="T830" s="63">
        <f t="shared" si="164"/>
        <v>1.6847400000000001</v>
      </c>
      <c r="V830" s="70">
        <f t="shared" si="157"/>
        <v>0</v>
      </c>
      <c r="W830" s="70">
        <f t="shared" si="158"/>
        <v>9.9999999999988987E-5</v>
      </c>
      <c r="X830" s="70">
        <f t="shared" si="159"/>
        <v>-2.1000000000004349E-4</v>
      </c>
      <c r="Y830" s="70">
        <f t="shared" si="160"/>
        <v>2.0999999999915531E-4</v>
      </c>
      <c r="Z830" s="70">
        <f t="shared" si="161"/>
        <v>2.0999999999915531E-4</v>
      </c>
      <c r="AA830" s="70">
        <f t="shared" si="162"/>
        <v>2.1000000000004349E-4</v>
      </c>
    </row>
    <row r="831" spans="1:27">
      <c r="A831" s="15" t="str">
        <f t="shared" si="154"/>
        <v>Binge_2011-2015_16-24_Males_Denbighshire</v>
      </c>
      <c r="B831" s="15" t="str">
        <f t="shared" si="165"/>
        <v>Denbighshire_16-24_Males</v>
      </c>
      <c r="C831" s="15" t="s">
        <v>3</v>
      </c>
      <c r="D831" s="15" t="s">
        <v>48</v>
      </c>
      <c r="E831" s="15" t="s">
        <v>21</v>
      </c>
      <c r="F831" s="15" t="s">
        <v>76</v>
      </c>
      <c r="G831" s="63">
        <f>IFERROR(VLOOKUP($B831,'Data Binge'!$A$6:$I$61,G$1,FALSE),IFERROR(VLOOKUP($B831,'Data Binge'!$O$6:$W$33,G$1,FALSE),IFERROR(VLOOKUP($B831,'Data Binge'!$AB$6:$AJ$181,G$1,FALSE),IFERROR(VLOOKUP($B831,'Data Binge'!$AP$6:$AX$93,G$1,FALSE),IFERROR(VLOOKUP($B831,'Data Binge'!$BC$6:$BK$13,G$1,FALSE),VLOOKUP($B831,'Data Binge'!$BP$6:$BX$9,G$1,FALSE))))))*100</f>
        <v>27.335359999999998</v>
      </c>
      <c r="H831" s="63">
        <f>IFERROR(VLOOKUP($B831,'Data Binge'!$A$6:$I$61,H$1,FALSE),IFERROR(VLOOKUP($B831,'Data Binge'!$O$6:$W$33,H$1,FALSE),IFERROR(VLOOKUP($B831,'Data Binge'!$AB$6:$AJ$181,H$1,FALSE),IFERROR(VLOOKUP($B831,'Data Binge'!$AP$6:$AX$93,H$1,FALSE),IFERROR(VLOOKUP($B831,'Data Binge'!$BC$6:$BK$13,H$1,FALSE),VLOOKUP($B831,'Data Binge'!$BP$6:$BX$9,H$1,FALSE))))))*100</f>
        <v>3.4514299999999998</v>
      </c>
      <c r="I831" s="63">
        <f>IFERROR(VLOOKUP($B831,'Data Binge'!$A$6:$I$61,I$1,FALSE),IFERROR(VLOOKUP($B831,'Data Binge'!$O$6:$W$33,I$1,FALSE),IFERROR(VLOOKUP($B831,'Data Binge'!$AB$6:$AJ$181,I$1,FALSE),IFERROR(VLOOKUP($B831,'Data Binge'!$AP$6:$AX$93,I$1,FALSE),IFERROR(VLOOKUP($B831,'Data Binge'!$BC$6:$BK$13,I$1,FALSE),VLOOKUP($B831,'Data Binge'!$BP$6:$BX$9,I$1,FALSE))))))*100</f>
        <v>20.57048</v>
      </c>
      <c r="J831" s="63">
        <f>IFERROR(VLOOKUP($B831,'Data Binge'!$A$6:$I$61,J$1,FALSE),IFERROR(VLOOKUP($B831,'Data Binge'!$O$6:$W$33,J$1,FALSE),IFERROR(VLOOKUP($B831,'Data Binge'!$AB$6:$AJ$181,J$1,FALSE),IFERROR(VLOOKUP($B831,'Data Binge'!$AP$6:$AX$93,J$1,FALSE),IFERROR(VLOOKUP($B831,'Data Binge'!$BC$6:$BK$13,J$1,FALSE),VLOOKUP($B831,'Data Binge'!$BP$6:$BX$9,J$1,FALSE))))))*100</f>
        <v>34.100249999999996</v>
      </c>
      <c r="K831" s="63">
        <f t="shared" si="155"/>
        <v>6.7648899999999976</v>
      </c>
      <c r="L831" s="63">
        <f t="shared" si="156"/>
        <v>6.764879999999998</v>
      </c>
      <c r="O831" s="63">
        <f>'Data Binge'!AG213*100</f>
        <v>27.335359999999998</v>
      </c>
      <c r="P831" s="63">
        <f>'Data Binge'!AH213*100</f>
        <v>3.4510699999999996</v>
      </c>
      <c r="Q831" s="63">
        <f>'Data Binge'!AI213*100</f>
        <v>20.571269999999998</v>
      </c>
      <c r="R831" s="63">
        <f>'Data Binge'!AJ213*100</f>
        <v>34.099460000000001</v>
      </c>
      <c r="S831" s="63">
        <f t="shared" si="163"/>
        <v>6.7641000000000027</v>
      </c>
      <c r="T831" s="63">
        <f t="shared" si="164"/>
        <v>6.7640899999999995</v>
      </c>
      <c r="V831" s="70">
        <f t="shared" si="157"/>
        <v>0</v>
      </c>
      <c r="W831" s="70">
        <f t="shared" si="158"/>
        <v>3.6000000000013799E-4</v>
      </c>
      <c r="X831" s="70">
        <f t="shared" si="159"/>
        <v>-7.8999999999851411E-4</v>
      </c>
      <c r="Y831" s="70">
        <f t="shared" si="160"/>
        <v>7.899999999949614E-4</v>
      </c>
      <c r="Z831" s="70">
        <f t="shared" si="161"/>
        <v>7.899999999949614E-4</v>
      </c>
      <c r="AA831" s="70">
        <f t="shared" si="162"/>
        <v>7.8999999999851411E-4</v>
      </c>
    </row>
    <row r="832" spans="1:27">
      <c r="A832" s="15" t="str">
        <f t="shared" si="154"/>
        <v>Binge_2011-2015_25-44_Males_Denbighshire</v>
      </c>
      <c r="B832" s="15" t="str">
        <f t="shared" si="165"/>
        <v>Denbighshire_25-44_Males</v>
      </c>
      <c r="C832" s="15" t="s">
        <v>3</v>
      </c>
      <c r="D832" s="15" t="s">
        <v>49</v>
      </c>
      <c r="E832" s="15" t="s">
        <v>21</v>
      </c>
      <c r="F832" s="15" t="s">
        <v>76</v>
      </c>
      <c r="G832" s="63">
        <f>IFERROR(VLOOKUP($B832,'Data Binge'!$A$6:$I$61,G$1,FALSE),IFERROR(VLOOKUP($B832,'Data Binge'!$O$6:$W$33,G$1,FALSE),IFERROR(VLOOKUP($B832,'Data Binge'!$AB$6:$AJ$181,G$1,FALSE),IFERROR(VLOOKUP($B832,'Data Binge'!$AP$6:$AX$93,G$1,FALSE),IFERROR(VLOOKUP($B832,'Data Binge'!$BC$6:$BK$13,G$1,FALSE),VLOOKUP($B832,'Data Binge'!$BP$6:$BX$9,G$1,FALSE))))))*100</f>
        <v>38.560949999999998</v>
      </c>
      <c r="H832" s="63">
        <f>IFERROR(VLOOKUP($B832,'Data Binge'!$A$6:$I$61,H$1,FALSE),IFERROR(VLOOKUP($B832,'Data Binge'!$O$6:$W$33,H$1,FALSE),IFERROR(VLOOKUP($B832,'Data Binge'!$AB$6:$AJ$181,H$1,FALSE),IFERROR(VLOOKUP($B832,'Data Binge'!$AP$6:$AX$93,H$1,FALSE),IFERROR(VLOOKUP($B832,'Data Binge'!$BC$6:$BK$13,H$1,FALSE),VLOOKUP($B832,'Data Binge'!$BP$6:$BX$9,H$1,FALSE))))))*100</f>
        <v>2.7316799999999999</v>
      </c>
      <c r="I832" s="63">
        <f>IFERROR(VLOOKUP($B832,'Data Binge'!$A$6:$I$61,I$1,FALSE),IFERROR(VLOOKUP($B832,'Data Binge'!$O$6:$W$33,I$1,FALSE),IFERROR(VLOOKUP($B832,'Data Binge'!$AB$6:$AJ$181,I$1,FALSE),IFERROR(VLOOKUP($B832,'Data Binge'!$AP$6:$AX$93,I$1,FALSE),IFERROR(VLOOKUP($B832,'Data Binge'!$BC$6:$BK$13,I$1,FALSE),VLOOKUP($B832,'Data Binge'!$BP$6:$BX$9,I$1,FALSE))))))*100</f>
        <v>33.206799999999994</v>
      </c>
      <c r="J832" s="63">
        <f>IFERROR(VLOOKUP($B832,'Data Binge'!$A$6:$I$61,J$1,FALSE),IFERROR(VLOOKUP($B832,'Data Binge'!$O$6:$W$33,J$1,FALSE),IFERROR(VLOOKUP($B832,'Data Binge'!$AB$6:$AJ$181,J$1,FALSE),IFERROR(VLOOKUP($B832,'Data Binge'!$AP$6:$AX$93,J$1,FALSE),IFERROR(VLOOKUP($B832,'Data Binge'!$BC$6:$BK$13,J$1,FALSE),VLOOKUP($B832,'Data Binge'!$BP$6:$BX$9,J$1,FALSE))))))*100</f>
        <v>43.915100000000002</v>
      </c>
      <c r="K832" s="63">
        <f t="shared" si="155"/>
        <v>5.3541500000000042</v>
      </c>
      <c r="L832" s="63">
        <f t="shared" si="156"/>
        <v>5.3541500000000042</v>
      </c>
      <c r="O832" s="63">
        <f>'Data Binge'!AG214*100</f>
        <v>38.560949999999998</v>
      </c>
      <c r="P832" s="63">
        <f>'Data Binge'!AH214*100</f>
        <v>2.7313899999999998</v>
      </c>
      <c r="Q832" s="63">
        <f>'Data Binge'!AI214*100</f>
        <v>33.207430000000002</v>
      </c>
      <c r="R832" s="63">
        <f>'Data Binge'!AJ214*100</f>
        <v>43.914470000000001</v>
      </c>
      <c r="S832" s="63">
        <f t="shared" si="163"/>
        <v>5.3535200000000032</v>
      </c>
      <c r="T832" s="63">
        <f t="shared" si="164"/>
        <v>5.3535199999999961</v>
      </c>
      <c r="V832" s="70">
        <f t="shared" si="157"/>
        <v>0</v>
      </c>
      <c r="W832" s="70">
        <f t="shared" si="158"/>
        <v>2.9000000000012349E-4</v>
      </c>
      <c r="X832" s="70">
        <f t="shared" si="159"/>
        <v>-6.3000000000812406E-4</v>
      </c>
      <c r="Y832" s="70">
        <f t="shared" si="160"/>
        <v>6.3000000000101863E-4</v>
      </c>
      <c r="Z832" s="70">
        <f t="shared" si="161"/>
        <v>6.3000000000101863E-4</v>
      </c>
      <c r="AA832" s="70">
        <f t="shared" si="162"/>
        <v>6.3000000000812406E-4</v>
      </c>
    </row>
    <row r="833" spans="1:27">
      <c r="A833" s="15" t="str">
        <f t="shared" si="154"/>
        <v>Binge_2011-2015_45-64_Males_Denbighshire</v>
      </c>
      <c r="B833" s="15" t="str">
        <f t="shared" si="165"/>
        <v>Denbighshire_45-64_Males</v>
      </c>
      <c r="C833" s="15" t="s">
        <v>3</v>
      </c>
      <c r="D833" s="15" t="s">
        <v>50</v>
      </c>
      <c r="E833" s="15" t="s">
        <v>21</v>
      </c>
      <c r="F833" s="15" t="s">
        <v>76</v>
      </c>
      <c r="G833" s="63">
        <f>IFERROR(VLOOKUP($B833,'Data Binge'!$A$6:$I$61,G$1,FALSE),IFERROR(VLOOKUP($B833,'Data Binge'!$O$6:$W$33,G$1,FALSE),IFERROR(VLOOKUP($B833,'Data Binge'!$AB$6:$AJ$181,G$1,FALSE),IFERROR(VLOOKUP($B833,'Data Binge'!$AP$6:$AX$93,G$1,FALSE),IFERROR(VLOOKUP($B833,'Data Binge'!$BC$6:$BK$13,G$1,FALSE),VLOOKUP($B833,'Data Binge'!$BP$6:$BX$9,G$1,FALSE))))))*100</f>
        <v>29.998329999999999</v>
      </c>
      <c r="H833" s="63">
        <f>IFERROR(VLOOKUP($B833,'Data Binge'!$A$6:$I$61,H$1,FALSE),IFERROR(VLOOKUP($B833,'Data Binge'!$O$6:$W$33,H$1,FALSE),IFERROR(VLOOKUP($B833,'Data Binge'!$AB$6:$AJ$181,H$1,FALSE),IFERROR(VLOOKUP($B833,'Data Binge'!$AP$6:$AX$93,H$1,FALSE),IFERROR(VLOOKUP($B833,'Data Binge'!$BC$6:$BK$13,H$1,FALSE),VLOOKUP($B833,'Data Binge'!$BP$6:$BX$9,H$1,FALSE))))))*100</f>
        <v>1.9716</v>
      </c>
      <c r="I833" s="63">
        <f>IFERROR(VLOOKUP($B833,'Data Binge'!$A$6:$I$61,I$1,FALSE),IFERROR(VLOOKUP($B833,'Data Binge'!$O$6:$W$33,I$1,FALSE),IFERROR(VLOOKUP($B833,'Data Binge'!$AB$6:$AJ$181,I$1,FALSE),IFERROR(VLOOKUP($B833,'Data Binge'!$AP$6:$AX$93,I$1,FALSE),IFERROR(VLOOKUP($B833,'Data Binge'!$BC$6:$BK$13,I$1,FALSE),VLOOKUP($B833,'Data Binge'!$BP$6:$BX$9,I$1,FALSE))))))*100</f>
        <v>26.133960000000002</v>
      </c>
      <c r="J833" s="63">
        <f>IFERROR(VLOOKUP($B833,'Data Binge'!$A$6:$I$61,J$1,FALSE),IFERROR(VLOOKUP($B833,'Data Binge'!$O$6:$W$33,J$1,FALSE),IFERROR(VLOOKUP($B833,'Data Binge'!$AB$6:$AJ$181,J$1,FALSE),IFERROR(VLOOKUP($B833,'Data Binge'!$AP$6:$AX$93,J$1,FALSE),IFERROR(VLOOKUP($B833,'Data Binge'!$BC$6:$BK$13,J$1,FALSE),VLOOKUP($B833,'Data Binge'!$BP$6:$BX$9,J$1,FALSE))))))*100</f>
        <v>33.862700000000004</v>
      </c>
      <c r="K833" s="63">
        <f t="shared" si="155"/>
        <v>3.8643700000000045</v>
      </c>
      <c r="L833" s="63">
        <f t="shared" si="156"/>
        <v>3.8643699999999974</v>
      </c>
      <c r="O833" s="63">
        <f>'Data Binge'!AG215*100</f>
        <v>29.998329999999999</v>
      </c>
      <c r="P833" s="63">
        <f>'Data Binge'!AH215*100</f>
        <v>1.97139</v>
      </c>
      <c r="Q833" s="63">
        <f>'Data Binge'!AI215*100</f>
        <v>26.134410000000003</v>
      </c>
      <c r="R833" s="63">
        <f>'Data Binge'!AJ215*100</f>
        <v>33.862249999999996</v>
      </c>
      <c r="S833" s="63">
        <f t="shared" si="163"/>
        <v>3.8639199999999967</v>
      </c>
      <c r="T833" s="63">
        <f t="shared" si="164"/>
        <v>3.8639199999999967</v>
      </c>
      <c r="V833" s="70">
        <f t="shared" si="157"/>
        <v>0</v>
      </c>
      <c r="W833" s="70">
        <f t="shared" si="158"/>
        <v>2.1000000000004349E-4</v>
      </c>
      <c r="X833" s="70">
        <f t="shared" si="159"/>
        <v>-4.500000000007276E-4</v>
      </c>
      <c r="Y833" s="70">
        <f t="shared" si="160"/>
        <v>4.5000000000783302E-4</v>
      </c>
      <c r="Z833" s="70">
        <f t="shared" si="161"/>
        <v>4.5000000000783302E-4</v>
      </c>
      <c r="AA833" s="70">
        <f t="shared" si="162"/>
        <v>4.500000000007276E-4</v>
      </c>
    </row>
    <row r="834" spans="1:27">
      <c r="A834" s="15" t="str">
        <f t="shared" si="154"/>
        <v>Binge_2011-2015_65+_Males_Denbighshire</v>
      </c>
      <c r="B834" s="15" t="str">
        <f t="shared" si="165"/>
        <v>Denbighshire_65+_Males</v>
      </c>
      <c r="C834" s="15" t="s">
        <v>3</v>
      </c>
      <c r="D834" s="15" t="s">
        <v>43</v>
      </c>
      <c r="E834" s="15" t="s">
        <v>21</v>
      </c>
      <c r="F834" s="15" t="s">
        <v>76</v>
      </c>
      <c r="G834" s="63">
        <f>IFERROR(VLOOKUP($B834,'Data Binge'!$A$6:$I$61,G$1,FALSE),IFERROR(VLOOKUP($B834,'Data Binge'!$O$6:$W$33,G$1,FALSE),IFERROR(VLOOKUP($B834,'Data Binge'!$AB$6:$AJ$181,G$1,FALSE),IFERROR(VLOOKUP($B834,'Data Binge'!$AP$6:$AX$93,G$1,FALSE),IFERROR(VLOOKUP($B834,'Data Binge'!$BC$6:$BK$13,G$1,FALSE),VLOOKUP($B834,'Data Binge'!$BP$6:$BX$9,G$1,FALSE))))))*100</f>
        <v>11.541319999999999</v>
      </c>
      <c r="H834" s="63">
        <f>IFERROR(VLOOKUP($B834,'Data Binge'!$A$6:$I$61,H$1,FALSE),IFERROR(VLOOKUP($B834,'Data Binge'!$O$6:$W$33,H$1,FALSE),IFERROR(VLOOKUP($B834,'Data Binge'!$AB$6:$AJ$181,H$1,FALSE),IFERROR(VLOOKUP($B834,'Data Binge'!$AP$6:$AX$93,H$1,FALSE),IFERROR(VLOOKUP($B834,'Data Binge'!$BC$6:$BK$13,H$1,FALSE),VLOOKUP($B834,'Data Binge'!$BP$6:$BX$9,H$1,FALSE))))))*100</f>
        <v>1.51908</v>
      </c>
      <c r="I834" s="63">
        <f>IFERROR(VLOOKUP($B834,'Data Binge'!$A$6:$I$61,I$1,FALSE),IFERROR(VLOOKUP($B834,'Data Binge'!$O$6:$W$33,I$1,FALSE),IFERROR(VLOOKUP($B834,'Data Binge'!$AB$6:$AJ$181,I$1,FALSE),IFERROR(VLOOKUP($B834,'Data Binge'!$AP$6:$AX$93,I$1,FALSE),IFERROR(VLOOKUP($B834,'Data Binge'!$BC$6:$BK$13,I$1,FALSE),VLOOKUP($B834,'Data Binge'!$BP$6:$BX$9,I$1,FALSE))))))*100</f>
        <v>8.5638799999999993</v>
      </c>
      <c r="J834" s="63">
        <f>IFERROR(VLOOKUP($B834,'Data Binge'!$A$6:$I$61,J$1,FALSE),IFERROR(VLOOKUP($B834,'Data Binge'!$O$6:$W$33,J$1,FALSE),IFERROR(VLOOKUP($B834,'Data Binge'!$AB$6:$AJ$181,J$1,FALSE),IFERROR(VLOOKUP($B834,'Data Binge'!$AP$6:$AX$93,J$1,FALSE),IFERROR(VLOOKUP($B834,'Data Binge'!$BC$6:$BK$13,J$1,FALSE),VLOOKUP($B834,'Data Binge'!$BP$6:$BX$9,J$1,FALSE))))))*100</f>
        <v>14.51876</v>
      </c>
      <c r="K834" s="63">
        <f t="shared" si="155"/>
        <v>2.9774400000000014</v>
      </c>
      <c r="L834" s="63">
        <f t="shared" si="156"/>
        <v>2.9774399999999996</v>
      </c>
      <c r="O834" s="63">
        <f>'Data Binge'!AG216*100</f>
        <v>11.541319999999999</v>
      </c>
      <c r="P834" s="63">
        <f>'Data Binge'!AH216*100</f>
        <v>1.51892</v>
      </c>
      <c r="Q834" s="63">
        <f>'Data Binge'!AI216*100</f>
        <v>8.5642200000000006</v>
      </c>
      <c r="R834" s="63">
        <f>'Data Binge'!AJ216*100</f>
        <v>14.518410000000001</v>
      </c>
      <c r="S834" s="63">
        <f t="shared" si="163"/>
        <v>2.9770900000000022</v>
      </c>
      <c r="T834" s="63">
        <f t="shared" si="164"/>
        <v>2.9770999999999983</v>
      </c>
      <c r="V834" s="70">
        <f t="shared" si="157"/>
        <v>0</v>
      </c>
      <c r="W834" s="70">
        <f t="shared" si="158"/>
        <v>1.5999999999993797E-4</v>
      </c>
      <c r="X834" s="70">
        <f t="shared" si="159"/>
        <v>-3.4000000000133923E-4</v>
      </c>
      <c r="Y834" s="70">
        <f t="shared" si="160"/>
        <v>3.499999999991843E-4</v>
      </c>
      <c r="Z834" s="70">
        <f t="shared" si="161"/>
        <v>3.499999999991843E-4</v>
      </c>
      <c r="AA834" s="70">
        <f t="shared" si="162"/>
        <v>3.4000000000133923E-4</v>
      </c>
    </row>
    <row r="835" spans="1:27">
      <c r="A835" s="15" t="str">
        <f t="shared" si="154"/>
        <v>Binge_2011-2015_16-24_Females_Denbighshire</v>
      </c>
      <c r="B835" s="15" t="str">
        <f t="shared" si="165"/>
        <v>Denbighshire_16-24_Females</v>
      </c>
      <c r="C835" s="15" t="s">
        <v>3</v>
      </c>
      <c r="D835" s="15" t="s">
        <v>48</v>
      </c>
      <c r="E835" s="15" t="s">
        <v>120</v>
      </c>
      <c r="F835" s="15" t="s">
        <v>76</v>
      </c>
      <c r="G835" s="63">
        <f>IFERROR(VLOOKUP($B835,'Data Binge'!$A$6:$I$61,G$1,FALSE),IFERROR(VLOOKUP($B835,'Data Binge'!$O$6:$W$33,G$1,FALSE),IFERROR(VLOOKUP($B835,'Data Binge'!$AB$6:$AJ$181,G$1,FALSE),IFERROR(VLOOKUP($B835,'Data Binge'!$AP$6:$AX$93,G$1,FALSE),IFERROR(VLOOKUP($B835,'Data Binge'!$BC$6:$BK$13,G$1,FALSE),VLOOKUP($B835,'Data Binge'!$BP$6:$BX$9,G$1,FALSE))))))*100</f>
        <v>30.041709999999998</v>
      </c>
      <c r="H835" s="63">
        <f>IFERROR(VLOOKUP($B835,'Data Binge'!$A$6:$I$61,H$1,FALSE),IFERROR(VLOOKUP($B835,'Data Binge'!$O$6:$W$33,H$1,FALSE),IFERROR(VLOOKUP($B835,'Data Binge'!$AB$6:$AJ$181,H$1,FALSE),IFERROR(VLOOKUP($B835,'Data Binge'!$AP$6:$AX$93,H$1,FALSE),IFERROR(VLOOKUP($B835,'Data Binge'!$BC$6:$BK$13,H$1,FALSE),VLOOKUP($B835,'Data Binge'!$BP$6:$BX$9,H$1,FALSE))))))*100</f>
        <v>3.9641000000000002</v>
      </c>
      <c r="I835" s="63">
        <f>IFERROR(VLOOKUP($B835,'Data Binge'!$A$6:$I$61,I$1,FALSE),IFERROR(VLOOKUP($B835,'Data Binge'!$O$6:$W$33,I$1,FALSE),IFERROR(VLOOKUP($B835,'Data Binge'!$AB$6:$AJ$181,I$1,FALSE),IFERROR(VLOOKUP($B835,'Data Binge'!$AP$6:$AX$93,I$1,FALSE),IFERROR(VLOOKUP($B835,'Data Binge'!$BC$6:$BK$13,I$1,FALSE),VLOOKUP($B835,'Data Binge'!$BP$6:$BX$9,I$1,FALSE))))))*100</f>
        <v>22.271999999999998</v>
      </c>
      <c r="J835" s="63">
        <f>IFERROR(VLOOKUP($B835,'Data Binge'!$A$6:$I$61,J$1,FALSE),IFERROR(VLOOKUP($B835,'Data Binge'!$O$6:$W$33,J$1,FALSE),IFERROR(VLOOKUP($B835,'Data Binge'!$AB$6:$AJ$181,J$1,FALSE),IFERROR(VLOOKUP($B835,'Data Binge'!$AP$6:$AX$93,J$1,FALSE),IFERROR(VLOOKUP($B835,'Data Binge'!$BC$6:$BK$13,J$1,FALSE),VLOOKUP($B835,'Data Binge'!$BP$6:$BX$9,J$1,FALSE))))))*100</f>
        <v>37.811419999999998</v>
      </c>
      <c r="K835" s="63">
        <f t="shared" si="155"/>
        <v>7.7697099999999999</v>
      </c>
      <c r="L835" s="63">
        <f t="shared" si="156"/>
        <v>7.7697099999999999</v>
      </c>
      <c r="O835" s="63">
        <f>'Data Binge'!AG217*100</f>
        <v>30.041709999999998</v>
      </c>
      <c r="P835" s="63">
        <f>'Data Binge'!AH217*100</f>
        <v>3.9636800000000001</v>
      </c>
      <c r="Q835" s="63">
        <f>'Data Binge'!AI217*100</f>
        <v>22.2729</v>
      </c>
      <c r="R835" s="63">
        <f>'Data Binge'!AJ217*100</f>
        <v>37.810519999999997</v>
      </c>
      <c r="S835" s="63">
        <f t="shared" si="163"/>
        <v>7.7688099999999984</v>
      </c>
      <c r="T835" s="63">
        <f t="shared" si="164"/>
        <v>7.7688099999999984</v>
      </c>
      <c r="V835" s="70">
        <f t="shared" si="157"/>
        <v>0</v>
      </c>
      <c r="W835" s="70">
        <f t="shared" si="158"/>
        <v>4.2000000000008697E-4</v>
      </c>
      <c r="X835" s="70">
        <f t="shared" si="159"/>
        <v>-9.0000000000145519E-4</v>
      </c>
      <c r="Y835" s="70">
        <f t="shared" si="160"/>
        <v>9.0000000000145519E-4</v>
      </c>
      <c r="Z835" s="70">
        <f t="shared" si="161"/>
        <v>9.0000000000145519E-4</v>
      </c>
      <c r="AA835" s="70">
        <f t="shared" si="162"/>
        <v>9.0000000000145519E-4</v>
      </c>
    </row>
    <row r="836" spans="1:27">
      <c r="A836" s="15" t="str">
        <f t="shared" ref="A836:A899" si="166">TRIM(F836&amp;"_2011-2015"&amp;"_"&amp;D836&amp;"_"&amp;E836&amp;"_"&amp;C836&amp;" "&amp;M836)</f>
        <v>Binge_2011-2015_25-44_Females_Denbighshire</v>
      </c>
      <c r="B836" s="15" t="str">
        <f t="shared" si="165"/>
        <v>Denbighshire_25-44_Females</v>
      </c>
      <c r="C836" s="15" t="s">
        <v>3</v>
      </c>
      <c r="D836" s="15" t="s">
        <v>49</v>
      </c>
      <c r="E836" s="15" t="s">
        <v>120</v>
      </c>
      <c r="F836" s="15" t="s">
        <v>76</v>
      </c>
      <c r="G836" s="63">
        <f>IFERROR(VLOOKUP($B836,'Data Binge'!$A$6:$I$61,G$1,FALSE),IFERROR(VLOOKUP($B836,'Data Binge'!$O$6:$W$33,G$1,FALSE),IFERROR(VLOOKUP($B836,'Data Binge'!$AB$6:$AJ$181,G$1,FALSE),IFERROR(VLOOKUP($B836,'Data Binge'!$AP$6:$AX$93,G$1,FALSE),IFERROR(VLOOKUP($B836,'Data Binge'!$BC$6:$BK$13,G$1,FALSE),VLOOKUP($B836,'Data Binge'!$BP$6:$BX$9,G$1,FALSE))))))*100</f>
        <v>24.756070000000001</v>
      </c>
      <c r="H836" s="63">
        <f>IFERROR(VLOOKUP($B836,'Data Binge'!$A$6:$I$61,H$1,FALSE),IFERROR(VLOOKUP($B836,'Data Binge'!$O$6:$W$33,H$1,FALSE),IFERROR(VLOOKUP($B836,'Data Binge'!$AB$6:$AJ$181,H$1,FALSE),IFERROR(VLOOKUP($B836,'Data Binge'!$AP$6:$AX$93,H$1,FALSE),IFERROR(VLOOKUP($B836,'Data Binge'!$BC$6:$BK$13,H$1,FALSE),VLOOKUP($B836,'Data Binge'!$BP$6:$BX$9,H$1,FALSE))))))*100</f>
        <v>2.1290800000000001</v>
      </c>
      <c r="I836" s="63">
        <f>IFERROR(VLOOKUP($B836,'Data Binge'!$A$6:$I$61,I$1,FALSE),IFERROR(VLOOKUP($B836,'Data Binge'!$O$6:$W$33,I$1,FALSE),IFERROR(VLOOKUP($B836,'Data Binge'!$AB$6:$AJ$181,I$1,FALSE),IFERROR(VLOOKUP($B836,'Data Binge'!$AP$6:$AX$93,I$1,FALSE),IFERROR(VLOOKUP($B836,'Data Binge'!$BC$6:$BK$13,I$1,FALSE),VLOOKUP($B836,'Data Binge'!$BP$6:$BX$9,I$1,FALSE))))))*100</f>
        <v>20.583030000000001</v>
      </c>
      <c r="J836" s="63">
        <f>IFERROR(VLOOKUP($B836,'Data Binge'!$A$6:$I$61,J$1,FALSE),IFERROR(VLOOKUP($B836,'Data Binge'!$O$6:$W$33,J$1,FALSE),IFERROR(VLOOKUP($B836,'Data Binge'!$AB$6:$AJ$181,J$1,FALSE),IFERROR(VLOOKUP($B836,'Data Binge'!$AP$6:$AX$93,J$1,FALSE),IFERROR(VLOOKUP($B836,'Data Binge'!$BC$6:$BK$13,J$1,FALSE),VLOOKUP($B836,'Data Binge'!$BP$6:$BX$9,J$1,FALSE))))))*100</f>
        <v>28.929110000000001</v>
      </c>
      <c r="K836" s="63">
        <f t="shared" ref="K836:K899" si="167">J836-G836</f>
        <v>4.1730400000000003</v>
      </c>
      <c r="L836" s="63">
        <f t="shared" ref="L836:L899" si="168">G836-I836</f>
        <v>4.1730400000000003</v>
      </c>
      <c r="O836" s="63">
        <f>'Data Binge'!AG218*100</f>
        <v>24.756070000000001</v>
      </c>
      <c r="P836" s="63">
        <f>'Data Binge'!AH218*100</f>
        <v>2.1288499999999999</v>
      </c>
      <c r="Q836" s="63">
        <f>'Data Binge'!AI218*100</f>
        <v>20.58352</v>
      </c>
      <c r="R836" s="63">
        <f>'Data Binge'!AJ218*100</f>
        <v>28.928619999999999</v>
      </c>
      <c r="S836" s="63">
        <f t="shared" si="163"/>
        <v>4.1725499999999975</v>
      </c>
      <c r="T836" s="63">
        <f t="shared" si="164"/>
        <v>4.1725500000000011</v>
      </c>
      <c r="V836" s="70">
        <f t="shared" ref="V836:V899" si="169">G836-O836</f>
        <v>0</v>
      </c>
      <c r="W836" s="70">
        <f t="shared" ref="W836:W899" si="170">H836-P836</f>
        <v>2.3000000000017451E-4</v>
      </c>
      <c r="X836" s="70">
        <f t="shared" ref="X836:X899" si="171">I836-Q836</f>
        <v>-4.8999999999921329E-4</v>
      </c>
      <c r="Y836" s="70">
        <f t="shared" ref="Y836:Y899" si="172">J836-R836</f>
        <v>4.90000000002766E-4</v>
      </c>
      <c r="Z836" s="70">
        <f t="shared" ref="Z836:Z899" si="173">K836-S836</f>
        <v>4.90000000002766E-4</v>
      </c>
      <c r="AA836" s="70">
        <f t="shared" ref="AA836:AA899" si="174">L836-T836</f>
        <v>4.8999999999921329E-4</v>
      </c>
    </row>
    <row r="837" spans="1:27">
      <c r="A837" s="15" t="str">
        <f t="shared" si="166"/>
        <v>Binge_2011-2015_45-64_Females_Denbighshire</v>
      </c>
      <c r="B837" s="15" t="str">
        <f t="shared" si="165"/>
        <v>Denbighshire_45-64_Females</v>
      </c>
      <c r="C837" s="15" t="s">
        <v>3</v>
      </c>
      <c r="D837" s="15" t="s">
        <v>50</v>
      </c>
      <c r="E837" s="15" t="s">
        <v>120</v>
      </c>
      <c r="F837" s="15" t="s">
        <v>76</v>
      </c>
      <c r="G837" s="63">
        <f>IFERROR(VLOOKUP($B837,'Data Binge'!$A$6:$I$61,G$1,FALSE),IFERROR(VLOOKUP($B837,'Data Binge'!$O$6:$W$33,G$1,FALSE),IFERROR(VLOOKUP($B837,'Data Binge'!$AB$6:$AJ$181,G$1,FALSE),IFERROR(VLOOKUP($B837,'Data Binge'!$AP$6:$AX$93,G$1,FALSE),IFERROR(VLOOKUP($B837,'Data Binge'!$BC$6:$BK$13,G$1,FALSE),VLOOKUP($B837,'Data Binge'!$BP$6:$BX$9,G$1,FALSE))))))*100</f>
        <v>20.93356</v>
      </c>
      <c r="H837" s="63">
        <f>IFERROR(VLOOKUP($B837,'Data Binge'!$A$6:$I$61,H$1,FALSE),IFERROR(VLOOKUP($B837,'Data Binge'!$O$6:$W$33,H$1,FALSE),IFERROR(VLOOKUP($B837,'Data Binge'!$AB$6:$AJ$181,H$1,FALSE),IFERROR(VLOOKUP($B837,'Data Binge'!$AP$6:$AX$93,H$1,FALSE),IFERROR(VLOOKUP($B837,'Data Binge'!$BC$6:$BK$13,H$1,FALSE),VLOOKUP($B837,'Data Binge'!$BP$6:$BX$9,H$1,FALSE))))))*100</f>
        <v>1.73319</v>
      </c>
      <c r="I837" s="63">
        <f>IFERROR(VLOOKUP($B837,'Data Binge'!$A$6:$I$61,I$1,FALSE),IFERROR(VLOOKUP($B837,'Data Binge'!$O$6:$W$33,I$1,FALSE),IFERROR(VLOOKUP($B837,'Data Binge'!$AB$6:$AJ$181,I$1,FALSE),IFERROR(VLOOKUP($B837,'Data Binge'!$AP$6:$AX$93,I$1,FALSE),IFERROR(VLOOKUP($B837,'Data Binge'!$BC$6:$BK$13,I$1,FALSE),VLOOKUP($B837,'Data Binge'!$BP$6:$BX$9,I$1,FALSE))))))*100</f>
        <v>17.536470000000001</v>
      </c>
      <c r="J837" s="63">
        <f>IFERROR(VLOOKUP($B837,'Data Binge'!$A$6:$I$61,J$1,FALSE),IFERROR(VLOOKUP($B837,'Data Binge'!$O$6:$W$33,J$1,FALSE),IFERROR(VLOOKUP($B837,'Data Binge'!$AB$6:$AJ$181,J$1,FALSE),IFERROR(VLOOKUP($B837,'Data Binge'!$AP$6:$AX$93,J$1,FALSE),IFERROR(VLOOKUP($B837,'Data Binge'!$BC$6:$BK$13,J$1,FALSE),VLOOKUP($B837,'Data Binge'!$BP$6:$BX$9,J$1,FALSE))))))*100</f>
        <v>24.330650000000002</v>
      </c>
      <c r="K837" s="63">
        <f t="shared" si="167"/>
        <v>3.3970900000000022</v>
      </c>
      <c r="L837" s="63">
        <f t="shared" si="168"/>
        <v>3.3970899999999986</v>
      </c>
      <c r="O837" s="63">
        <f>'Data Binge'!AG219*100</f>
        <v>20.93356</v>
      </c>
      <c r="P837" s="63">
        <f>'Data Binge'!AH219*100</f>
        <v>1.7330100000000002</v>
      </c>
      <c r="Q837" s="63">
        <f>'Data Binge'!AI219*100</f>
        <v>17.536860000000001</v>
      </c>
      <c r="R837" s="63">
        <f>'Data Binge'!AJ219*100</f>
        <v>24.330259999999999</v>
      </c>
      <c r="S837" s="63">
        <f t="shared" si="163"/>
        <v>3.3966999999999992</v>
      </c>
      <c r="T837" s="63">
        <f t="shared" si="164"/>
        <v>3.3966999999999992</v>
      </c>
      <c r="V837" s="70">
        <f t="shared" si="169"/>
        <v>0</v>
      </c>
      <c r="W837" s="70">
        <f t="shared" si="170"/>
        <v>1.7999999999984695E-4</v>
      </c>
      <c r="X837" s="70">
        <f t="shared" si="171"/>
        <v>-3.8999999999944635E-4</v>
      </c>
      <c r="Y837" s="70">
        <f t="shared" si="172"/>
        <v>3.9000000000299906E-4</v>
      </c>
      <c r="Z837" s="70">
        <f t="shared" si="173"/>
        <v>3.9000000000299906E-4</v>
      </c>
      <c r="AA837" s="70">
        <f t="shared" si="174"/>
        <v>3.8999999999944635E-4</v>
      </c>
    </row>
    <row r="838" spans="1:27">
      <c r="A838" s="15" t="str">
        <f t="shared" si="166"/>
        <v>Binge_2011-2015_65+_Females_Denbighshire</v>
      </c>
      <c r="B838" s="15" t="str">
        <f t="shared" si="165"/>
        <v>Denbighshire_65+_Females</v>
      </c>
      <c r="C838" s="15" t="s">
        <v>3</v>
      </c>
      <c r="D838" s="15" t="s">
        <v>43</v>
      </c>
      <c r="E838" s="15" t="s">
        <v>120</v>
      </c>
      <c r="F838" s="15" t="s">
        <v>76</v>
      </c>
      <c r="G838" s="63">
        <f>IFERROR(VLOOKUP($B838,'Data Binge'!$A$6:$I$61,G$1,FALSE),IFERROR(VLOOKUP($B838,'Data Binge'!$O$6:$W$33,G$1,FALSE),IFERROR(VLOOKUP($B838,'Data Binge'!$AB$6:$AJ$181,G$1,FALSE),IFERROR(VLOOKUP($B838,'Data Binge'!$AP$6:$AX$93,G$1,FALSE),IFERROR(VLOOKUP($B838,'Data Binge'!$BC$6:$BK$13,G$1,FALSE),VLOOKUP($B838,'Data Binge'!$BP$6:$BX$9,G$1,FALSE))))))*100</f>
        <v>6.2991099999999998</v>
      </c>
      <c r="H838" s="63">
        <f>IFERROR(VLOOKUP($B838,'Data Binge'!$A$6:$I$61,H$1,FALSE),IFERROR(VLOOKUP($B838,'Data Binge'!$O$6:$W$33,H$1,FALSE),IFERROR(VLOOKUP($B838,'Data Binge'!$AB$6:$AJ$181,H$1,FALSE),IFERROR(VLOOKUP($B838,'Data Binge'!$AP$6:$AX$93,H$1,FALSE),IFERROR(VLOOKUP($B838,'Data Binge'!$BC$6:$BK$13,H$1,FALSE),VLOOKUP($B838,'Data Binge'!$BP$6:$BX$9,H$1,FALSE))))))*100</f>
        <v>1.05796</v>
      </c>
      <c r="I838" s="63">
        <f>IFERROR(VLOOKUP($B838,'Data Binge'!$A$6:$I$61,I$1,FALSE),IFERROR(VLOOKUP($B838,'Data Binge'!$O$6:$W$33,I$1,FALSE),IFERROR(VLOOKUP($B838,'Data Binge'!$AB$6:$AJ$181,I$1,FALSE),IFERROR(VLOOKUP($B838,'Data Binge'!$AP$6:$AX$93,I$1,FALSE),IFERROR(VLOOKUP($B838,'Data Binge'!$BC$6:$BK$13,I$1,FALSE),VLOOKUP($B838,'Data Binge'!$BP$6:$BX$9,I$1,FALSE))))))*100</f>
        <v>4.2254699999999996</v>
      </c>
      <c r="J838" s="63">
        <f>IFERROR(VLOOKUP($B838,'Data Binge'!$A$6:$I$61,J$1,FALSE),IFERROR(VLOOKUP($B838,'Data Binge'!$O$6:$W$33,J$1,FALSE),IFERROR(VLOOKUP($B838,'Data Binge'!$AB$6:$AJ$181,J$1,FALSE),IFERROR(VLOOKUP($B838,'Data Binge'!$AP$6:$AX$93,J$1,FALSE),IFERROR(VLOOKUP($B838,'Data Binge'!$BC$6:$BK$13,J$1,FALSE),VLOOKUP($B838,'Data Binge'!$BP$6:$BX$9,J$1,FALSE))))))*100</f>
        <v>8.3727399999999985</v>
      </c>
      <c r="K838" s="63">
        <f t="shared" si="167"/>
        <v>2.0736299999999988</v>
      </c>
      <c r="L838" s="63">
        <f t="shared" si="168"/>
        <v>2.0736400000000001</v>
      </c>
      <c r="O838" s="63">
        <f>'Data Binge'!AG220*100</f>
        <v>6.2991099999999998</v>
      </c>
      <c r="P838" s="63">
        <f>'Data Binge'!AH220*100</f>
        <v>1.05785</v>
      </c>
      <c r="Q838" s="63">
        <f>'Data Binge'!AI220*100</f>
        <v>4.2257199999999999</v>
      </c>
      <c r="R838" s="63">
        <f>'Data Binge'!AJ220*100</f>
        <v>8.3724999999999987</v>
      </c>
      <c r="S838" s="63">
        <f t="shared" si="163"/>
        <v>2.073389999999999</v>
      </c>
      <c r="T838" s="63">
        <f t="shared" si="164"/>
        <v>2.0733899999999998</v>
      </c>
      <c r="V838" s="70">
        <f t="shared" si="169"/>
        <v>0</v>
      </c>
      <c r="W838" s="70">
        <f t="shared" si="170"/>
        <v>1.100000000000545E-4</v>
      </c>
      <c r="X838" s="70">
        <f t="shared" si="171"/>
        <v>-2.5000000000030553E-4</v>
      </c>
      <c r="Y838" s="70">
        <f t="shared" si="172"/>
        <v>2.3999999999979593E-4</v>
      </c>
      <c r="Z838" s="70">
        <f t="shared" si="173"/>
        <v>2.3999999999979593E-4</v>
      </c>
      <c r="AA838" s="70">
        <f t="shared" si="174"/>
        <v>2.5000000000030553E-4</v>
      </c>
    </row>
    <row r="839" spans="1:27">
      <c r="A839" s="15" t="str">
        <f t="shared" si="166"/>
        <v>Binge_2011-2015_16-24_Males_Flintshire</v>
      </c>
      <c r="B839" s="15" t="str">
        <f t="shared" si="165"/>
        <v>Flintshire_16-24_Males</v>
      </c>
      <c r="C839" s="15" t="s">
        <v>4</v>
      </c>
      <c r="D839" s="15" t="s">
        <v>48</v>
      </c>
      <c r="E839" s="15" t="s">
        <v>21</v>
      </c>
      <c r="F839" s="15" t="s">
        <v>76</v>
      </c>
      <c r="G839" s="63">
        <f>IFERROR(VLOOKUP($B839,'Data Binge'!$A$6:$I$61,G$1,FALSE),IFERROR(VLOOKUP($B839,'Data Binge'!$O$6:$W$33,G$1,FALSE),IFERROR(VLOOKUP($B839,'Data Binge'!$AB$6:$AJ$181,G$1,FALSE),IFERROR(VLOOKUP($B839,'Data Binge'!$AP$6:$AX$93,G$1,FALSE),IFERROR(VLOOKUP($B839,'Data Binge'!$BC$6:$BK$13,G$1,FALSE),VLOOKUP($B839,'Data Binge'!$BP$6:$BX$9,G$1,FALSE))))))*100</f>
        <v>31.281009999999998</v>
      </c>
      <c r="H839" s="63">
        <f>IFERROR(VLOOKUP($B839,'Data Binge'!$A$6:$I$61,H$1,FALSE),IFERROR(VLOOKUP($B839,'Data Binge'!$O$6:$W$33,H$1,FALSE),IFERROR(VLOOKUP($B839,'Data Binge'!$AB$6:$AJ$181,H$1,FALSE),IFERROR(VLOOKUP($B839,'Data Binge'!$AP$6:$AX$93,H$1,FALSE),IFERROR(VLOOKUP($B839,'Data Binge'!$BC$6:$BK$13,H$1,FALSE),VLOOKUP($B839,'Data Binge'!$BP$6:$BX$9,H$1,FALSE))))))*100</f>
        <v>3.51972</v>
      </c>
      <c r="I839" s="63">
        <f>IFERROR(VLOOKUP($B839,'Data Binge'!$A$6:$I$61,I$1,FALSE),IFERROR(VLOOKUP($B839,'Data Binge'!$O$6:$W$33,I$1,FALSE),IFERROR(VLOOKUP($B839,'Data Binge'!$AB$6:$AJ$181,I$1,FALSE),IFERROR(VLOOKUP($B839,'Data Binge'!$AP$6:$AX$93,I$1,FALSE),IFERROR(VLOOKUP($B839,'Data Binge'!$BC$6:$BK$13,I$1,FALSE),VLOOKUP($B839,'Data Binge'!$BP$6:$BX$9,I$1,FALSE))))))*100</f>
        <v>24.382290000000001</v>
      </c>
      <c r="J839" s="63">
        <f>IFERROR(VLOOKUP($B839,'Data Binge'!$A$6:$I$61,J$1,FALSE),IFERROR(VLOOKUP($B839,'Data Binge'!$O$6:$W$33,J$1,FALSE),IFERROR(VLOOKUP($B839,'Data Binge'!$AB$6:$AJ$181,J$1,FALSE),IFERROR(VLOOKUP($B839,'Data Binge'!$AP$6:$AX$93,J$1,FALSE),IFERROR(VLOOKUP($B839,'Data Binge'!$BC$6:$BK$13,J$1,FALSE),VLOOKUP($B839,'Data Binge'!$BP$6:$BX$9,J$1,FALSE))))))*100</f>
        <v>38.179740000000002</v>
      </c>
      <c r="K839" s="63">
        <f t="shared" si="167"/>
        <v>6.898730000000004</v>
      </c>
      <c r="L839" s="63">
        <f t="shared" si="168"/>
        <v>6.8987199999999973</v>
      </c>
      <c r="O839" s="63">
        <f>'Data Binge'!AG221*100</f>
        <v>31.281009999999998</v>
      </c>
      <c r="P839" s="63">
        <f>'Data Binge'!AH221*100</f>
        <v>3.5193500000000002</v>
      </c>
      <c r="Q839" s="63">
        <f>'Data Binge'!AI221*100</f>
        <v>24.383099999999999</v>
      </c>
      <c r="R839" s="63">
        <f>'Data Binge'!AJ221*100</f>
        <v>38.178930000000001</v>
      </c>
      <c r="S839" s="63">
        <f t="shared" si="163"/>
        <v>6.8979200000000027</v>
      </c>
      <c r="T839" s="63">
        <f t="shared" si="164"/>
        <v>6.8979099999999995</v>
      </c>
      <c r="V839" s="70">
        <f t="shared" si="169"/>
        <v>0</v>
      </c>
      <c r="W839" s="70">
        <f t="shared" si="170"/>
        <v>3.6999999999975941E-4</v>
      </c>
      <c r="X839" s="70">
        <f t="shared" si="171"/>
        <v>-8.0999999999775696E-4</v>
      </c>
      <c r="Y839" s="70">
        <f t="shared" si="172"/>
        <v>8.1000000000130967E-4</v>
      </c>
      <c r="Z839" s="70">
        <f t="shared" si="173"/>
        <v>8.1000000000130967E-4</v>
      </c>
      <c r="AA839" s="70">
        <f t="shared" si="174"/>
        <v>8.0999999999775696E-4</v>
      </c>
    </row>
    <row r="840" spans="1:27">
      <c r="A840" s="15" t="str">
        <f t="shared" si="166"/>
        <v>Binge_2011-2015_25-44_Males_Flintshire</v>
      </c>
      <c r="B840" s="15" t="str">
        <f t="shared" si="165"/>
        <v>Flintshire_25-44_Males</v>
      </c>
      <c r="C840" s="15" t="s">
        <v>4</v>
      </c>
      <c r="D840" s="15" t="s">
        <v>49</v>
      </c>
      <c r="E840" s="15" t="s">
        <v>21</v>
      </c>
      <c r="F840" s="15" t="s">
        <v>76</v>
      </c>
      <c r="G840" s="63">
        <f>IFERROR(VLOOKUP($B840,'Data Binge'!$A$6:$I$61,G$1,FALSE),IFERROR(VLOOKUP($B840,'Data Binge'!$O$6:$W$33,G$1,FALSE),IFERROR(VLOOKUP($B840,'Data Binge'!$AB$6:$AJ$181,G$1,FALSE),IFERROR(VLOOKUP($B840,'Data Binge'!$AP$6:$AX$93,G$1,FALSE),IFERROR(VLOOKUP($B840,'Data Binge'!$BC$6:$BK$13,G$1,FALSE),VLOOKUP($B840,'Data Binge'!$BP$6:$BX$9,G$1,FALSE))))))*100</f>
        <v>44.050409999999999</v>
      </c>
      <c r="H840" s="63">
        <f>IFERROR(VLOOKUP($B840,'Data Binge'!$A$6:$I$61,H$1,FALSE),IFERROR(VLOOKUP($B840,'Data Binge'!$O$6:$W$33,H$1,FALSE),IFERROR(VLOOKUP($B840,'Data Binge'!$AB$6:$AJ$181,H$1,FALSE),IFERROR(VLOOKUP($B840,'Data Binge'!$AP$6:$AX$93,H$1,FALSE),IFERROR(VLOOKUP($B840,'Data Binge'!$BC$6:$BK$13,H$1,FALSE),VLOOKUP($B840,'Data Binge'!$BP$6:$BX$9,H$1,FALSE))))))*100</f>
        <v>2.46231</v>
      </c>
      <c r="I840" s="63">
        <f>IFERROR(VLOOKUP($B840,'Data Binge'!$A$6:$I$61,I$1,FALSE),IFERROR(VLOOKUP($B840,'Data Binge'!$O$6:$W$33,I$1,FALSE),IFERROR(VLOOKUP($B840,'Data Binge'!$AB$6:$AJ$181,I$1,FALSE),IFERROR(VLOOKUP($B840,'Data Binge'!$AP$6:$AX$93,I$1,FALSE),IFERROR(VLOOKUP($B840,'Data Binge'!$BC$6:$BK$13,I$1,FALSE),VLOOKUP($B840,'Data Binge'!$BP$6:$BX$9,I$1,FALSE))))))*100</f>
        <v>39.224229999999999</v>
      </c>
      <c r="J840" s="63">
        <f>IFERROR(VLOOKUP($B840,'Data Binge'!$A$6:$I$61,J$1,FALSE),IFERROR(VLOOKUP($B840,'Data Binge'!$O$6:$W$33,J$1,FALSE),IFERROR(VLOOKUP($B840,'Data Binge'!$AB$6:$AJ$181,J$1,FALSE),IFERROR(VLOOKUP($B840,'Data Binge'!$AP$6:$AX$93,J$1,FALSE),IFERROR(VLOOKUP($B840,'Data Binge'!$BC$6:$BK$13,J$1,FALSE),VLOOKUP($B840,'Data Binge'!$BP$6:$BX$9,J$1,FALSE))))))*100</f>
        <v>48.876599999999996</v>
      </c>
      <c r="K840" s="63">
        <f t="shared" si="167"/>
        <v>4.8261899999999969</v>
      </c>
      <c r="L840" s="63">
        <f t="shared" si="168"/>
        <v>4.8261800000000008</v>
      </c>
      <c r="O840" s="63">
        <f>'Data Binge'!AG222*100</f>
        <v>44.050409999999999</v>
      </c>
      <c r="P840" s="63">
        <f>'Data Binge'!AH222*100</f>
        <v>2.4620500000000001</v>
      </c>
      <c r="Q840" s="63">
        <f>'Data Binge'!AI222*100</f>
        <v>39.224789999999999</v>
      </c>
      <c r="R840" s="63">
        <f>'Data Binge'!AJ222*100</f>
        <v>48.87603</v>
      </c>
      <c r="S840" s="63">
        <f t="shared" si="163"/>
        <v>4.8256200000000007</v>
      </c>
      <c r="T840" s="63">
        <f t="shared" si="164"/>
        <v>4.8256200000000007</v>
      </c>
      <c r="V840" s="70">
        <f t="shared" si="169"/>
        <v>0</v>
      </c>
      <c r="W840" s="70">
        <f t="shared" si="170"/>
        <v>2.5999999999992696E-4</v>
      </c>
      <c r="X840" s="70">
        <f t="shared" si="171"/>
        <v>-5.6000000000011596E-4</v>
      </c>
      <c r="Y840" s="70">
        <f t="shared" si="172"/>
        <v>5.6999999999618467E-4</v>
      </c>
      <c r="Z840" s="70">
        <f t="shared" si="173"/>
        <v>5.6999999999618467E-4</v>
      </c>
      <c r="AA840" s="70">
        <f t="shared" si="174"/>
        <v>5.6000000000011596E-4</v>
      </c>
    </row>
    <row r="841" spans="1:27">
      <c r="A841" s="15" t="str">
        <f t="shared" si="166"/>
        <v>Binge_2011-2015_45-64_Males_Flintshire</v>
      </c>
      <c r="B841" s="15" t="str">
        <f t="shared" si="165"/>
        <v>Flintshire_45-64_Males</v>
      </c>
      <c r="C841" s="15" t="s">
        <v>4</v>
      </c>
      <c r="D841" s="15" t="s">
        <v>50</v>
      </c>
      <c r="E841" s="15" t="s">
        <v>21</v>
      </c>
      <c r="F841" s="15" t="s">
        <v>76</v>
      </c>
      <c r="G841" s="63">
        <f>IFERROR(VLOOKUP($B841,'Data Binge'!$A$6:$I$61,G$1,FALSE),IFERROR(VLOOKUP($B841,'Data Binge'!$O$6:$W$33,G$1,FALSE),IFERROR(VLOOKUP($B841,'Data Binge'!$AB$6:$AJ$181,G$1,FALSE),IFERROR(VLOOKUP($B841,'Data Binge'!$AP$6:$AX$93,G$1,FALSE),IFERROR(VLOOKUP($B841,'Data Binge'!$BC$6:$BK$13,G$1,FALSE),VLOOKUP($B841,'Data Binge'!$BP$6:$BX$9,G$1,FALSE))))))*100</f>
        <v>38.000309999999999</v>
      </c>
      <c r="H841" s="63">
        <f>IFERROR(VLOOKUP($B841,'Data Binge'!$A$6:$I$61,H$1,FALSE),IFERROR(VLOOKUP($B841,'Data Binge'!$O$6:$W$33,H$1,FALSE),IFERROR(VLOOKUP($B841,'Data Binge'!$AB$6:$AJ$181,H$1,FALSE),IFERROR(VLOOKUP($B841,'Data Binge'!$AP$6:$AX$93,H$1,FALSE),IFERROR(VLOOKUP($B841,'Data Binge'!$BC$6:$BK$13,H$1,FALSE),VLOOKUP($B841,'Data Binge'!$BP$6:$BX$9,H$1,FALSE))))))*100</f>
        <v>2.1815199999999999</v>
      </c>
      <c r="I841" s="63">
        <f>IFERROR(VLOOKUP($B841,'Data Binge'!$A$6:$I$61,I$1,FALSE),IFERROR(VLOOKUP($B841,'Data Binge'!$O$6:$W$33,I$1,FALSE),IFERROR(VLOOKUP($B841,'Data Binge'!$AB$6:$AJ$181,I$1,FALSE),IFERROR(VLOOKUP($B841,'Data Binge'!$AP$6:$AX$93,I$1,FALSE),IFERROR(VLOOKUP($B841,'Data Binge'!$BC$6:$BK$13,I$1,FALSE),VLOOKUP($B841,'Data Binge'!$BP$6:$BX$9,I$1,FALSE))))))*100</f>
        <v>33.72448</v>
      </c>
      <c r="J841" s="63">
        <f>IFERROR(VLOOKUP($B841,'Data Binge'!$A$6:$I$61,J$1,FALSE),IFERROR(VLOOKUP($B841,'Data Binge'!$O$6:$W$33,J$1,FALSE),IFERROR(VLOOKUP($B841,'Data Binge'!$AB$6:$AJ$181,J$1,FALSE),IFERROR(VLOOKUP($B841,'Data Binge'!$AP$6:$AX$93,J$1,FALSE),IFERROR(VLOOKUP($B841,'Data Binge'!$BC$6:$BK$13,J$1,FALSE),VLOOKUP($B841,'Data Binge'!$BP$6:$BX$9,J$1,FALSE))))))*100</f>
        <v>42.276139999999998</v>
      </c>
      <c r="K841" s="63">
        <f t="shared" si="167"/>
        <v>4.2758299999999991</v>
      </c>
      <c r="L841" s="63">
        <f t="shared" si="168"/>
        <v>4.2758299999999991</v>
      </c>
      <c r="O841" s="63">
        <f>'Data Binge'!AG223*100</f>
        <v>38.000309999999999</v>
      </c>
      <c r="P841" s="63">
        <f>'Data Binge'!AH223*100</f>
        <v>2.1812900000000002</v>
      </c>
      <c r="Q841" s="63">
        <f>'Data Binge'!AI223*100</f>
        <v>33.724980000000002</v>
      </c>
      <c r="R841" s="63">
        <f>'Data Binge'!AJ223*100</f>
        <v>42.275639999999996</v>
      </c>
      <c r="S841" s="63">
        <f t="shared" si="163"/>
        <v>4.2753299999999967</v>
      </c>
      <c r="T841" s="63">
        <f t="shared" si="164"/>
        <v>4.2753299999999967</v>
      </c>
      <c r="V841" s="70">
        <f t="shared" si="169"/>
        <v>0</v>
      </c>
      <c r="W841" s="70">
        <f t="shared" si="170"/>
        <v>2.2999999999973042E-4</v>
      </c>
      <c r="X841" s="70">
        <f t="shared" si="171"/>
        <v>-5.0000000000238742E-4</v>
      </c>
      <c r="Y841" s="70">
        <f t="shared" si="172"/>
        <v>5.0000000000238742E-4</v>
      </c>
      <c r="Z841" s="70">
        <f t="shared" si="173"/>
        <v>5.0000000000238742E-4</v>
      </c>
      <c r="AA841" s="70">
        <f t="shared" si="174"/>
        <v>5.0000000000238742E-4</v>
      </c>
    </row>
    <row r="842" spans="1:27">
      <c r="A842" s="15" t="str">
        <f t="shared" si="166"/>
        <v>Binge_2011-2015_65+_Males_Flintshire</v>
      </c>
      <c r="B842" s="15" t="str">
        <f t="shared" si="165"/>
        <v>Flintshire_65+_Males</v>
      </c>
      <c r="C842" s="15" t="s">
        <v>4</v>
      </c>
      <c r="D842" s="15" t="s">
        <v>43</v>
      </c>
      <c r="E842" s="15" t="s">
        <v>21</v>
      </c>
      <c r="F842" s="15" t="s">
        <v>76</v>
      </c>
      <c r="G842" s="63">
        <f>IFERROR(VLOOKUP($B842,'Data Binge'!$A$6:$I$61,G$1,FALSE),IFERROR(VLOOKUP($B842,'Data Binge'!$O$6:$W$33,G$1,FALSE),IFERROR(VLOOKUP($B842,'Data Binge'!$AB$6:$AJ$181,G$1,FALSE),IFERROR(VLOOKUP($B842,'Data Binge'!$AP$6:$AX$93,G$1,FALSE),IFERROR(VLOOKUP($B842,'Data Binge'!$BC$6:$BK$13,G$1,FALSE),VLOOKUP($B842,'Data Binge'!$BP$6:$BX$9,G$1,FALSE))))))*100</f>
        <v>10.8574</v>
      </c>
      <c r="H842" s="63">
        <f>IFERROR(VLOOKUP($B842,'Data Binge'!$A$6:$I$61,H$1,FALSE),IFERROR(VLOOKUP($B842,'Data Binge'!$O$6:$W$33,H$1,FALSE),IFERROR(VLOOKUP($B842,'Data Binge'!$AB$6:$AJ$181,H$1,FALSE),IFERROR(VLOOKUP($B842,'Data Binge'!$AP$6:$AX$93,H$1,FALSE),IFERROR(VLOOKUP($B842,'Data Binge'!$BC$6:$BK$13,H$1,FALSE),VLOOKUP($B842,'Data Binge'!$BP$6:$BX$9,H$1,FALSE))))))*100</f>
        <v>1.55372</v>
      </c>
      <c r="I842" s="63">
        <f>IFERROR(VLOOKUP($B842,'Data Binge'!$A$6:$I$61,I$1,FALSE),IFERROR(VLOOKUP($B842,'Data Binge'!$O$6:$W$33,I$1,FALSE),IFERROR(VLOOKUP($B842,'Data Binge'!$AB$6:$AJ$181,I$1,FALSE),IFERROR(VLOOKUP($B842,'Data Binge'!$AP$6:$AX$93,I$1,FALSE),IFERROR(VLOOKUP($B842,'Data Binge'!$BC$6:$BK$13,I$1,FALSE),VLOOKUP($B842,'Data Binge'!$BP$6:$BX$9,I$1,FALSE))))))*100</f>
        <v>7.8120800000000008</v>
      </c>
      <c r="J842" s="63">
        <f>IFERROR(VLOOKUP($B842,'Data Binge'!$A$6:$I$61,J$1,FALSE),IFERROR(VLOOKUP($B842,'Data Binge'!$O$6:$W$33,J$1,FALSE),IFERROR(VLOOKUP($B842,'Data Binge'!$AB$6:$AJ$181,J$1,FALSE),IFERROR(VLOOKUP($B842,'Data Binge'!$AP$6:$AX$93,J$1,FALSE),IFERROR(VLOOKUP($B842,'Data Binge'!$BC$6:$BK$13,J$1,FALSE),VLOOKUP($B842,'Data Binge'!$BP$6:$BX$9,J$1,FALSE))))))*100</f>
        <v>13.902719999999999</v>
      </c>
      <c r="K842" s="63">
        <f t="shared" si="167"/>
        <v>3.0453199999999985</v>
      </c>
      <c r="L842" s="63">
        <f t="shared" si="168"/>
        <v>3.0453199999999994</v>
      </c>
      <c r="O842" s="63">
        <f>'Data Binge'!AG224*100</f>
        <v>10.8574</v>
      </c>
      <c r="P842" s="63">
        <f>'Data Binge'!AH224*100</f>
        <v>1.55355</v>
      </c>
      <c r="Q842" s="63">
        <f>'Data Binge'!AI224*100</f>
        <v>7.8124399999999996</v>
      </c>
      <c r="R842" s="63">
        <f>'Data Binge'!AJ224*100</f>
        <v>13.90236</v>
      </c>
      <c r="S842" s="63">
        <f t="shared" si="163"/>
        <v>3.0449599999999997</v>
      </c>
      <c r="T842" s="63">
        <f t="shared" si="164"/>
        <v>3.0449600000000006</v>
      </c>
      <c r="V842" s="70">
        <f t="shared" si="169"/>
        <v>0</v>
      </c>
      <c r="W842" s="70">
        <f t="shared" si="170"/>
        <v>1.7000000000000348E-4</v>
      </c>
      <c r="X842" s="70">
        <f t="shared" si="171"/>
        <v>-3.5999999999880572E-4</v>
      </c>
      <c r="Y842" s="70">
        <f t="shared" si="172"/>
        <v>3.5999999999880572E-4</v>
      </c>
      <c r="Z842" s="70">
        <f t="shared" si="173"/>
        <v>3.5999999999880572E-4</v>
      </c>
      <c r="AA842" s="70">
        <f t="shared" si="174"/>
        <v>3.5999999999880572E-4</v>
      </c>
    </row>
    <row r="843" spans="1:27">
      <c r="A843" s="15" t="str">
        <f t="shared" si="166"/>
        <v>Binge_2011-2015_16-24_Females_Flintshire</v>
      </c>
      <c r="B843" s="15" t="str">
        <f t="shared" si="165"/>
        <v>Flintshire_16-24_Females</v>
      </c>
      <c r="C843" s="15" t="s">
        <v>4</v>
      </c>
      <c r="D843" s="15" t="s">
        <v>48</v>
      </c>
      <c r="E843" s="15" t="s">
        <v>120</v>
      </c>
      <c r="F843" s="15" t="s">
        <v>76</v>
      </c>
      <c r="G843" s="63">
        <f>IFERROR(VLOOKUP($B843,'Data Binge'!$A$6:$I$61,G$1,FALSE),IFERROR(VLOOKUP($B843,'Data Binge'!$O$6:$W$33,G$1,FALSE),IFERROR(VLOOKUP($B843,'Data Binge'!$AB$6:$AJ$181,G$1,FALSE),IFERROR(VLOOKUP($B843,'Data Binge'!$AP$6:$AX$93,G$1,FALSE),IFERROR(VLOOKUP($B843,'Data Binge'!$BC$6:$BK$13,G$1,FALSE),VLOOKUP($B843,'Data Binge'!$BP$6:$BX$9,G$1,FALSE))))))*100</f>
        <v>27.281030000000001</v>
      </c>
      <c r="H843" s="63">
        <f>IFERROR(VLOOKUP($B843,'Data Binge'!$A$6:$I$61,H$1,FALSE),IFERROR(VLOOKUP($B843,'Data Binge'!$O$6:$W$33,H$1,FALSE),IFERROR(VLOOKUP($B843,'Data Binge'!$AB$6:$AJ$181,H$1,FALSE),IFERROR(VLOOKUP($B843,'Data Binge'!$AP$6:$AX$93,H$1,FALSE),IFERROR(VLOOKUP($B843,'Data Binge'!$BC$6:$BK$13,H$1,FALSE),VLOOKUP($B843,'Data Binge'!$BP$6:$BX$9,H$1,FALSE))))))*100</f>
        <v>3.5073800000000004</v>
      </c>
      <c r="I843" s="63">
        <f>IFERROR(VLOOKUP($B843,'Data Binge'!$A$6:$I$61,I$1,FALSE),IFERROR(VLOOKUP($B843,'Data Binge'!$O$6:$W$33,I$1,FALSE),IFERROR(VLOOKUP($B843,'Data Binge'!$AB$6:$AJ$181,I$1,FALSE),IFERROR(VLOOKUP($B843,'Data Binge'!$AP$6:$AX$93,I$1,FALSE),IFERROR(VLOOKUP($B843,'Data Binge'!$BC$6:$BK$13,I$1,FALSE),VLOOKUP($B843,'Data Binge'!$BP$6:$BX$9,I$1,FALSE))))))*100</f>
        <v>20.406489999999998</v>
      </c>
      <c r="J843" s="63">
        <f>IFERROR(VLOOKUP($B843,'Data Binge'!$A$6:$I$61,J$1,FALSE),IFERROR(VLOOKUP($B843,'Data Binge'!$O$6:$W$33,J$1,FALSE),IFERROR(VLOOKUP($B843,'Data Binge'!$AB$6:$AJ$181,J$1,FALSE),IFERROR(VLOOKUP($B843,'Data Binge'!$AP$6:$AX$93,J$1,FALSE),IFERROR(VLOOKUP($B843,'Data Binge'!$BC$6:$BK$13,J$1,FALSE),VLOOKUP($B843,'Data Binge'!$BP$6:$BX$9,J$1,FALSE))))))*100</f>
        <v>34.155570000000004</v>
      </c>
      <c r="K843" s="63">
        <f t="shared" si="167"/>
        <v>6.8745400000000032</v>
      </c>
      <c r="L843" s="63">
        <f t="shared" si="168"/>
        <v>6.8745400000000032</v>
      </c>
      <c r="O843" s="63">
        <f>'Data Binge'!AG225*100</f>
        <v>27.281030000000001</v>
      </c>
      <c r="P843" s="63">
        <f>'Data Binge'!AH225*100</f>
        <v>3.5070100000000002</v>
      </c>
      <c r="Q843" s="63">
        <f>'Data Binge'!AI225*100</f>
        <v>20.407299999999999</v>
      </c>
      <c r="R843" s="63">
        <f>'Data Binge'!AJ225*100</f>
        <v>34.154769999999999</v>
      </c>
      <c r="S843" s="63">
        <f t="shared" ref="S843:S906" si="175">R843-O843</f>
        <v>6.873739999999998</v>
      </c>
      <c r="T843" s="63">
        <f t="shared" ref="T843:T906" si="176">O843-Q843</f>
        <v>6.8737300000000019</v>
      </c>
      <c r="V843" s="70">
        <f t="shared" si="169"/>
        <v>0</v>
      </c>
      <c r="W843" s="70">
        <f t="shared" si="170"/>
        <v>3.700000000002035E-4</v>
      </c>
      <c r="X843" s="70">
        <f t="shared" si="171"/>
        <v>-8.1000000000130967E-4</v>
      </c>
      <c r="Y843" s="70">
        <f t="shared" si="172"/>
        <v>8.0000000000524096E-4</v>
      </c>
      <c r="Z843" s="70">
        <f t="shared" si="173"/>
        <v>8.0000000000524096E-4</v>
      </c>
      <c r="AA843" s="70">
        <f t="shared" si="174"/>
        <v>8.1000000000130967E-4</v>
      </c>
    </row>
    <row r="844" spans="1:27">
      <c r="A844" s="15" t="str">
        <f t="shared" si="166"/>
        <v>Binge_2011-2015_25-44_Females_Flintshire</v>
      </c>
      <c r="B844" s="15" t="str">
        <f t="shared" si="165"/>
        <v>Flintshire_25-44_Females</v>
      </c>
      <c r="C844" s="15" t="s">
        <v>4</v>
      </c>
      <c r="D844" s="15" t="s">
        <v>49</v>
      </c>
      <c r="E844" s="15" t="s">
        <v>120</v>
      </c>
      <c r="F844" s="15" t="s">
        <v>76</v>
      </c>
      <c r="G844" s="63">
        <f>IFERROR(VLOOKUP($B844,'Data Binge'!$A$6:$I$61,G$1,FALSE),IFERROR(VLOOKUP($B844,'Data Binge'!$O$6:$W$33,G$1,FALSE),IFERROR(VLOOKUP($B844,'Data Binge'!$AB$6:$AJ$181,G$1,FALSE),IFERROR(VLOOKUP($B844,'Data Binge'!$AP$6:$AX$93,G$1,FALSE),IFERROR(VLOOKUP($B844,'Data Binge'!$BC$6:$BK$13,G$1,FALSE),VLOOKUP($B844,'Data Binge'!$BP$6:$BX$9,G$1,FALSE))))))*100</f>
        <v>31.78342</v>
      </c>
      <c r="H844" s="63">
        <f>IFERROR(VLOOKUP($B844,'Data Binge'!$A$6:$I$61,H$1,FALSE),IFERROR(VLOOKUP($B844,'Data Binge'!$O$6:$W$33,H$1,FALSE),IFERROR(VLOOKUP($B844,'Data Binge'!$AB$6:$AJ$181,H$1,FALSE),IFERROR(VLOOKUP($B844,'Data Binge'!$AP$6:$AX$93,H$1,FALSE),IFERROR(VLOOKUP($B844,'Data Binge'!$BC$6:$BK$13,H$1,FALSE),VLOOKUP($B844,'Data Binge'!$BP$6:$BX$9,H$1,FALSE))))))*100</f>
        <v>2.11585</v>
      </c>
      <c r="I844" s="63">
        <f>IFERROR(VLOOKUP($B844,'Data Binge'!$A$6:$I$61,I$1,FALSE),IFERROR(VLOOKUP($B844,'Data Binge'!$O$6:$W$33,I$1,FALSE),IFERROR(VLOOKUP($B844,'Data Binge'!$AB$6:$AJ$181,I$1,FALSE),IFERROR(VLOOKUP($B844,'Data Binge'!$AP$6:$AX$93,I$1,FALSE),IFERROR(VLOOKUP($B844,'Data Binge'!$BC$6:$BK$13,I$1,FALSE),VLOOKUP($B844,'Data Binge'!$BP$6:$BX$9,I$1,FALSE))))))*100</f>
        <v>27.636309999999998</v>
      </c>
      <c r="J844" s="63">
        <f>IFERROR(VLOOKUP($B844,'Data Binge'!$A$6:$I$61,J$1,FALSE),IFERROR(VLOOKUP($B844,'Data Binge'!$O$6:$W$33,J$1,FALSE),IFERROR(VLOOKUP($B844,'Data Binge'!$AB$6:$AJ$181,J$1,FALSE),IFERROR(VLOOKUP($B844,'Data Binge'!$AP$6:$AX$93,J$1,FALSE),IFERROR(VLOOKUP($B844,'Data Binge'!$BC$6:$BK$13,J$1,FALSE),VLOOKUP($B844,'Data Binge'!$BP$6:$BX$9,J$1,FALSE))))))*100</f>
        <v>35.930520000000001</v>
      </c>
      <c r="K844" s="63">
        <f t="shared" si="167"/>
        <v>4.1471000000000018</v>
      </c>
      <c r="L844" s="63">
        <f t="shared" si="168"/>
        <v>4.1471100000000014</v>
      </c>
      <c r="O844" s="63">
        <f>'Data Binge'!AG226*100</f>
        <v>31.78342</v>
      </c>
      <c r="P844" s="63">
        <f>'Data Binge'!AH226*100</f>
        <v>2.1156199999999998</v>
      </c>
      <c r="Q844" s="63">
        <f>'Data Binge'!AI226*100</f>
        <v>27.636800000000001</v>
      </c>
      <c r="R844" s="63">
        <f>'Data Binge'!AJ226*100</f>
        <v>35.930030000000002</v>
      </c>
      <c r="S844" s="63">
        <f t="shared" si="175"/>
        <v>4.1466100000000026</v>
      </c>
      <c r="T844" s="63">
        <f t="shared" si="176"/>
        <v>4.1466199999999986</v>
      </c>
      <c r="V844" s="70">
        <f t="shared" si="169"/>
        <v>0</v>
      </c>
      <c r="W844" s="70">
        <f t="shared" si="170"/>
        <v>2.3000000000017451E-4</v>
      </c>
      <c r="X844" s="70">
        <f t="shared" si="171"/>
        <v>-4.90000000002766E-4</v>
      </c>
      <c r="Y844" s="70">
        <f t="shared" si="172"/>
        <v>4.8999999999921329E-4</v>
      </c>
      <c r="Z844" s="70">
        <f t="shared" si="173"/>
        <v>4.8999999999921329E-4</v>
      </c>
      <c r="AA844" s="70">
        <f t="shared" si="174"/>
        <v>4.90000000002766E-4</v>
      </c>
    </row>
    <row r="845" spans="1:27">
      <c r="A845" s="15" t="str">
        <f t="shared" si="166"/>
        <v>Binge_2011-2015_45-64_Females_Flintshire</v>
      </c>
      <c r="B845" s="15" t="str">
        <f t="shared" si="165"/>
        <v>Flintshire_45-64_Females</v>
      </c>
      <c r="C845" s="15" t="s">
        <v>4</v>
      </c>
      <c r="D845" s="15" t="s">
        <v>50</v>
      </c>
      <c r="E845" s="15" t="s">
        <v>120</v>
      </c>
      <c r="F845" s="15" t="s">
        <v>76</v>
      </c>
      <c r="G845" s="63">
        <f>IFERROR(VLOOKUP($B845,'Data Binge'!$A$6:$I$61,G$1,FALSE),IFERROR(VLOOKUP($B845,'Data Binge'!$O$6:$W$33,G$1,FALSE),IFERROR(VLOOKUP($B845,'Data Binge'!$AB$6:$AJ$181,G$1,FALSE),IFERROR(VLOOKUP($B845,'Data Binge'!$AP$6:$AX$93,G$1,FALSE),IFERROR(VLOOKUP($B845,'Data Binge'!$BC$6:$BK$13,G$1,FALSE),VLOOKUP($B845,'Data Binge'!$BP$6:$BX$9,G$1,FALSE))))))*100</f>
        <v>25.580849999999998</v>
      </c>
      <c r="H845" s="63">
        <f>IFERROR(VLOOKUP($B845,'Data Binge'!$A$6:$I$61,H$1,FALSE),IFERROR(VLOOKUP($B845,'Data Binge'!$O$6:$W$33,H$1,FALSE),IFERROR(VLOOKUP($B845,'Data Binge'!$AB$6:$AJ$181,H$1,FALSE),IFERROR(VLOOKUP($B845,'Data Binge'!$AP$6:$AX$93,H$1,FALSE),IFERROR(VLOOKUP($B845,'Data Binge'!$BC$6:$BK$13,H$1,FALSE),VLOOKUP($B845,'Data Binge'!$BP$6:$BX$9,H$1,FALSE))))))*100</f>
        <v>1.8086499999999999</v>
      </c>
      <c r="I845" s="63">
        <f>IFERROR(VLOOKUP($B845,'Data Binge'!$A$6:$I$61,I$1,FALSE),IFERROR(VLOOKUP($B845,'Data Binge'!$O$6:$W$33,I$1,FALSE),IFERROR(VLOOKUP($B845,'Data Binge'!$AB$6:$AJ$181,I$1,FALSE),IFERROR(VLOOKUP($B845,'Data Binge'!$AP$6:$AX$93,I$1,FALSE),IFERROR(VLOOKUP($B845,'Data Binge'!$BC$6:$BK$13,I$1,FALSE),VLOOKUP($B845,'Data Binge'!$BP$6:$BX$9,I$1,FALSE))))))*100</f>
        <v>22.03585</v>
      </c>
      <c r="J845" s="63">
        <f>IFERROR(VLOOKUP($B845,'Data Binge'!$A$6:$I$61,J$1,FALSE),IFERROR(VLOOKUP($B845,'Data Binge'!$O$6:$W$33,J$1,FALSE),IFERROR(VLOOKUP($B845,'Data Binge'!$AB$6:$AJ$181,J$1,FALSE),IFERROR(VLOOKUP($B845,'Data Binge'!$AP$6:$AX$93,J$1,FALSE),IFERROR(VLOOKUP($B845,'Data Binge'!$BC$6:$BK$13,J$1,FALSE),VLOOKUP($B845,'Data Binge'!$BP$6:$BX$9,J$1,FALSE))))))*100</f>
        <v>29.125859999999999</v>
      </c>
      <c r="K845" s="63">
        <f t="shared" si="167"/>
        <v>3.5450100000000013</v>
      </c>
      <c r="L845" s="63">
        <f t="shared" si="168"/>
        <v>3.5449999999999982</v>
      </c>
      <c r="O845" s="63">
        <f>'Data Binge'!AG227*100</f>
        <v>25.580849999999998</v>
      </c>
      <c r="P845" s="63">
        <f>'Data Binge'!AH227*100</f>
        <v>1.80846</v>
      </c>
      <c r="Q845" s="63">
        <f>'Data Binge'!AI227*100</f>
        <v>22.036269999999998</v>
      </c>
      <c r="R845" s="63">
        <f>'Data Binge'!AJ227*100</f>
        <v>29.125440000000001</v>
      </c>
      <c r="S845" s="63">
        <f t="shared" si="175"/>
        <v>3.544590000000003</v>
      </c>
      <c r="T845" s="63">
        <f t="shared" si="176"/>
        <v>3.5445799999999998</v>
      </c>
      <c r="V845" s="70">
        <f t="shared" si="169"/>
        <v>0</v>
      </c>
      <c r="W845" s="70">
        <f t="shared" si="170"/>
        <v>1.8999999999991246E-4</v>
      </c>
      <c r="X845" s="70">
        <f t="shared" si="171"/>
        <v>-4.1999999999831061E-4</v>
      </c>
      <c r="Y845" s="70">
        <f t="shared" si="172"/>
        <v>4.1999999999831061E-4</v>
      </c>
      <c r="Z845" s="70">
        <f t="shared" si="173"/>
        <v>4.1999999999831061E-4</v>
      </c>
      <c r="AA845" s="70">
        <f t="shared" si="174"/>
        <v>4.1999999999831061E-4</v>
      </c>
    </row>
    <row r="846" spans="1:27">
      <c r="A846" s="15" t="str">
        <f t="shared" si="166"/>
        <v>Binge_2011-2015_65+_Females_Flintshire</v>
      </c>
      <c r="B846" s="15" t="str">
        <f t="shared" si="165"/>
        <v>Flintshire_65+_Females</v>
      </c>
      <c r="C846" s="15" t="s">
        <v>4</v>
      </c>
      <c r="D846" s="15" t="s">
        <v>43</v>
      </c>
      <c r="E846" s="15" t="s">
        <v>120</v>
      </c>
      <c r="F846" s="15" t="s">
        <v>76</v>
      </c>
      <c r="G846" s="63">
        <f>IFERROR(VLOOKUP($B846,'Data Binge'!$A$6:$I$61,G$1,FALSE),IFERROR(VLOOKUP($B846,'Data Binge'!$O$6:$W$33,G$1,FALSE),IFERROR(VLOOKUP($B846,'Data Binge'!$AB$6:$AJ$181,G$1,FALSE),IFERROR(VLOOKUP($B846,'Data Binge'!$AP$6:$AX$93,G$1,FALSE),IFERROR(VLOOKUP($B846,'Data Binge'!$BC$6:$BK$13,G$1,FALSE),VLOOKUP($B846,'Data Binge'!$BP$6:$BX$9,G$1,FALSE))))))*100</f>
        <v>6.9050899999999995</v>
      </c>
      <c r="H846" s="63">
        <f>IFERROR(VLOOKUP($B846,'Data Binge'!$A$6:$I$61,H$1,FALSE),IFERROR(VLOOKUP($B846,'Data Binge'!$O$6:$W$33,H$1,FALSE),IFERROR(VLOOKUP($B846,'Data Binge'!$AB$6:$AJ$181,H$1,FALSE),IFERROR(VLOOKUP($B846,'Data Binge'!$AP$6:$AX$93,H$1,FALSE),IFERROR(VLOOKUP($B846,'Data Binge'!$BC$6:$BK$13,H$1,FALSE),VLOOKUP($B846,'Data Binge'!$BP$6:$BX$9,H$1,FALSE))))))*100</f>
        <v>1.13842</v>
      </c>
      <c r="I846" s="63">
        <f>IFERROR(VLOOKUP($B846,'Data Binge'!$A$6:$I$61,I$1,FALSE),IFERROR(VLOOKUP($B846,'Data Binge'!$O$6:$W$33,I$1,FALSE),IFERROR(VLOOKUP($B846,'Data Binge'!$AB$6:$AJ$181,I$1,FALSE),IFERROR(VLOOKUP($B846,'Data Binge'!$AP$6:$AX$93,I$1,FALSE),IFERROR(VLOOKUP($B846,'Data Binge'!$BC$6:$BK$13,I$1,FALSE),VLOOKUP($B846,'Data Binge'!$BP$6:$BX$9,I$1,FALSE))))))*100</f>
        <v>4.6737700000000002</v>
      </c>
      <c r="J846" s="63">
        <f>IFERROR(VLOOKUP($B846,'Data Binge'!$A$6:$I$61,J$1,FALSE),IFERROR(VLOOKUP($B846,'Data Binge'!$O$6:$W$33,J$1,FALSE),IFERROR(VLOOKUP($B846,'Data Binge'!$AB$6:$AJ$181,J$1,FALSE),IFERROR(VLOOKUP($B846,'Data Binge'!$AP$6:$AX$93,J$1,FALSE),IFERROR(VLOOKUP($B846,'Data Binge'!$BC$6:$BK$13,J$1,FALSE),VLOOKUP($B846,'Data Binge'!$BP$6:$BX$9,J$1,FALSE))))))*100</f>
        <v>9.1364200000000011</v>
      </c>
      <c r="K846" s="63">
        <f t="shared" si="167"/>
        <v>2.2313300000000016</v>
      </c>
      <c r="L846" s="63">
        <f t="shared" si="168"/>
        <v>2.2313199999999993</v>
      </c>
      <c r="O846" s="63">
        <f>'Data Binge'!AG228*100</f>
        <v>6.9050899999999995</v>
      </c>
      <c r="P846" s="63">
        <f>'Data Binge'!AH228*100</f>
        <v>1.1383000000000001</v>
      </c>
      <c r="Q846" s="63">
        <f>'Data Binge'!AI228*100</f>
        <v>4.6740300000000001</v>
      </c>
      <c r="R846" s="63">
        <f>'Data Binge'!AJ228*100</f>
        <v>9.1361500000000007</v>
      </c>
      <c r="S846" s="63">
        <f t="shared" si="175"/>
        <v>2.2310600000000012</v>
      </c>
      <c r="T846" s="63">
        <f t="shared" si="176"/>
        <v>2.2310599999999994</v>
      </c>
      <c r="V846" s="70">
        <f t="shared" si="169"/>
        <v>0</v>
      </c>
      <c r="W846" s="70">
        <f t="shared" si="170"/>
        <v>1.1999999999989797E-4</v>
      </c>
      <c r="X846" s="70">
        <f t="shared" si="171"/>
        <v>-2.5999999999992696E-4</v>
      </c>
      <c r="Y846" s="70">
        <f t="shared" si="172"/>
        <v>2.7000000000043656E-4</v>
      </c>
      <c r="Z846" s="70">
        <f t="shared" si="173"/>
        <v>2.7000000000043656E-4</v>
      </c>
      <c r="AA846" s="70">
        <f t="shared" si="174"/>
        <v>2.5999999999992696E-4</v>
      </c>
    </row>
    <row r="847" spans="1:27">
      <c r="A847" s="15" t="str">
        <f t="shared" si="166"/>
        <v>Binge_2011-2015_16-24_Males_Wrexham</v>
      </c>
      <c r="B847" s="15" t="str">
        <f t="shared" si="165"/>
        <v>Wrexham_16-24_Males</v>
      </c>
      <c r="C847" s="15" t="s">
        <v>5</v>
      </c>
      <c r="D847" s="15" t="s">
        <v>48</v>
      </c>
      <c r="E847" s="15" t="s">
        <v>21</v>
      </c>
      <c r="F847" s="15" t="s">
        <v>76</v>
      </c>
      <c r="G847" s="63">
        <f>IFERROR(VLOOKUP($B847,'Data Binge'!$A$6:$I$61,G$1,FALSE),IFERROR(VLOOKUP($B847,'Data Binge'!$O$6:$W$33,G$1,FALSE),IFERROR(VLOOKUP($B847,'Data Binge'!$AB$6:$AJ$181,G$1,FALSE),IFERROR(VLOOKUP($B847,'Data Binge'!$AP$6:$AX$93,G$1,FALSE),IFERROR(VLOOKUP($B847,'Data Binge'!$BC$6:$BK$13,G$1,FALSE),VLOOKUP($B847,'Data Binge'!$BP$6:$BX$9,G$1,FALSE))))))*100</f>
        <v>27.65344</v>
      </c>
      <c r="H847" s="63">
        <f>IFERROR(VLOOKUP($B847,'Data Binge'!$A$6:$I$61,H$1,FALSE),IFERROR(VLOOKUP($B847,'Data Binge'!$O$6:$W$33,H$1,FALSE),IFERROR(VLOOKUP($B847,'Data Binge'!$AB$6:$AJ$181,H$1,FALSE),IFERROR(VLOOKUP($B847,'Data Binge'!$AP$6:$AX$93,H$1,FALSE),IFERROR(VLOOKUP($B847,'Data Binge'!$BC$6:$BK$13,H$1,FALSE),VLOOKUP($B847,'Data Binge'!$BP$6:$BX$9,H$1,FALSE))))))*100</f>
        <v>3.7226500000000002</v>
      </c>
      <c r="I847" s="63">
        <f>IFERROR(VLOOKUP($B847,'Data Binge'!$A$6:$I$61,I$1,FALSE),IFERROR(VLOOKUP($B847,'Data Binge'!$O$6:$W$33,I$1,FALSE),IFERROR(VLOOKUP($B847,'Data Binge'!$AB$6:$AJ$181,I$1,FALSE),IFERROR(VLOOKUP($B847,'Data Binge'!$AP$6:$AX$93,I$1,FALSE),IFERROR(VLOOKUP($B847,'Data Binge'!$BC$6:$BK$13,I$1,FALSE),VLOOKUP($B847,'Data Binge'!$BP$6:$BX$9,I$1,FALSE))))))*100</f>
        <v>20.356959999999997</v>
      </c>
      <c r="J847" s="63">
        <f>IFERROR(VLOOKUP($B847,'Data Binge'!$A$6:$I$61,J$1,FALSE),IFERROR(VLOOKUP($B847,'Data Binge'!$O$6:$W$33,J$1,FALSE),IFERROR(VLOOKUP($B847,'Data Binge'!$AB$6:$AJ$181,J$1,FALSE),IFERROR(VLOOKUP($B847,'Data Binge'!$AP$6:$AX$93,J$1,FALSE),IFERROR(VLOOKUP($B847,'Data Binge'!$BC$6:$BK$13,J$1,FALSE),VLOOKUP($B847,'Data Binge'!$BP$6:$BX$9,J$1,FALSE))))))*100</f>
        <v>34.949919999999999</v>
      </c>
      <c r="K847" s="63">
        <f t="shared" si="167"/>
        <v>7.296479999999999</v>
      </c>
      <c r="L847" s="63">
        <f t="shared" si="168"/>
        <v>7.2964800000000025</v>
      </c>
      <c r="O847" s="63">
        <f>'Data Binge'!AG229*100</f>
        <v>27.65344</v>
      </c>
      <c r="P847" s="63">
        <f>'Data Binge'!AH229*100</f>
        <v>3.7222600000000003</v>
      </c>
      <c r="Q847" s="63">
        <f>'Data Binge'!AI229*100</f>
        <v>20.35782</v>
      </c>
      <c r="R847" s="63">
        <f>'Data Binge'!AJ229*100</f>
        <v>34.949059999999996</v>
      </c>
      <c r="S847" s="63">
        <f t="shared" si="175"/>
        <v>7.295619999999996</v>
      </c>
      <c r="T847" s="63">
        <f t="shared" si="176"/>
        <v>7.2956199999999995</v>
      </c>
      <c r="V847" s="70">
        <f t="shared" si="169"/>
        <v>0</v>
      </c>
      <c r="W847" s="70">
        <f t="shared" si="170"/>
        <v>3.8999999999989043E-4</v>
      </c>
      <c r="X847" s="70">
        <f t="shared" si="171"/>
        <v>-8.600000000029695E-4</v>
      </c>
      <c r="Y847" s="70">
        <f t="shared" si="172"/>
        <v>8.600000000029695E-4</v>
      </c>
      <c r="Z847" s="70">
        <f t="shared" si="173"/>
        <v>8.600000000029695E-4</v>
      </c>
      <c r="AA847" s="70">
        <f t="shared" si="174"/>
        <v>8.600000000029695E-4</v>
      </c>
    </row>
    <row r="848" spans="1:27">
      <c r="A848" s="15" t="str">
        <f t="shared" si="166"/>
        <v>Binge_2011-2015_25-44_Males_Wrexham</v>
      </c>
      <c r="B848" s="15" t="str">
        <f t="shared" si="165"/>
        <v>Wrexham_25-44_Males</v>
      </c>
      <c r="C848" s="15" t="s">
        <v>5</v>
      </c>
      <c r="D848" s="15" t="s">
        <v>49</v>
      </c>
      <c r="E848" s="15" t="s">
        <v>21</v>
      </c>
      <c r="F848" s="15" t="s">
        <v>76</v>
      </c>
      <c r="G848" s="63">
        <f>IFERROR(VLOOKUP($B848,'Data Binge'!$A$6:$I$61,G$1,FALSE),IFERROR(VLOOKUP($B848,'Data Binge'!$O$6:$W$33,G$1,FALSE),IFERROR(VLOOKUP($B848,'Data Binge'!$AB$6:$AJ$181,G$1,FALSE),IFERROR(VLOOKUP($B848,'Data Binge'!$AP$6:$AX$93,G$1,FALSE),IFERROR(VLOOKUP($B848,'Data Binge'!$BC$6:$BK$13,G$1,FALSE),VLOOKUP($B848,'Data Binge'!$BP$6:$BX$9,G$1,FALSE))))))*100</f>
        <v>36.15654</v>
      </c>
      <c r="H848" s="63">
        <f>IFERROR(VLOOKUP($B848,'Data Binge'!$A$6:$I$61,H$1,FALSE),IFERROR(VLOOKUP($B848,'Data Binge'!$O$6:$W$33,H$1,FALSE),IFERROR(VLOOKUP($B848,'Data Binge'!$AB$6:$AJ$181,H$1,FALSE),IFERROR(VLOOKUP($B848,'Data Binge'!$AP$6:$AX$93,H$1,FALSE),IFERROR(VLOOKUP($B848,'Data Binge'!$BC$6:$BK$13,H$1,FALSE),VLOOKUP($B848,'Data Binge'!$BP$6:$BX$9,H$1,FALSE))))))*100</f>
        <v>2.4035899999999999</v>
      </c>
      <c r="I848" s="63">
        <f>IFERROR(VLOOKUP($B848,'Data Binge'!$A$6:$I$61,I$1,FALSE),IFERROR(VLOOKUP($B848,'Data Binge'!$O$6:$W$33,I$1,FALSE),IFERROR(VLOOKUP($B848,'Data Binge'!$AB$6:$AJ$181,I$1,FALSE),IFERROR(VLOOKUP($B848,'Data Binge'!$AP$6:$AX$93,I$1,FALSE),IFERROR(VLOOKUP($B848,'Data Binge'!$BC$6:$BK$13,I$1,FALSE),VLOOKUP($B848,'Data Binge'!$BP$6:$BX$9,I$1,FALSE))))))*100</f>
        <v>31.445459999999997</v>
      </c>
      <c r="J848" s="63">
        <f>IFERROR(VLOOKUP($B848,'Data Binge'!$A$6:$I$61,J$1,FALSE),IFERROR(VLOOKUP($B848,'Data Binge'!$O$6:$W$33,J$1,FALSE),IFERROR(VLOOKUP($B848,'Data Binge'!$AB$6:$AJ$181,J$1,FALSE),IFERROR(VLOOKUP($B848,'Data Binge'!$AP$6:$AX$93,J$1,FALSE),IFERROR(VLOOKUP($B848,'Data Binge'!$BC$6:$BK$13,J$1,FALSE),VLOOKUP($B848,'Data Binge'!$BP$6:$BX$9,J$1,FALSE))))))*100</f>
        <v>40.867629999999998</v>
      </c>
      <c r="K848" s="63">
        <f t="shared" si="167"/>
        <v>4.7110899999999987</v>
      </c>
      <c r="L848" s="63">
        <f t="shared" si="168"/>
        <v>4.7110800000000026</v>
      </c>
      <c r="O848" s="63">
        <f>'Data Binge'!AG230*100</f>
        <v>36.15654</v>
      </c>
      <c r="P848" s="63">
        <f>'Data Binge'!AH230*100</f>
        <v>2.40333</v>
      </c>
      <c r="Q848" s="63">
        <f>'Data Binge'!AI230*100</f>
        <v>31.446020000000001</v>
      </c>
      <c r="R848" s="63">
        <f>'Data Binge'!AJ230*100</f>
        <v>40.867069999999998</v>
      </c>
      <c r="S848" s="63">
        <f t="shared" si="175"/>
        <v>4.7105299999999986</v>
      </c>
      <c r="T848" s="63">
        <f t="shared" si="176"/>
        <v>4.7105199999999989</v>
      </c>
      <c r="V848" s="70">
        <f t="shared" si="169"/>
        <v>0</v>
      </c>
      <c r="W848" s="70">
        <f t="shared" si="170"/>
        <v>2.5999999999992696E-4</v>
      </c>
      <c r="X848" s="70">
        <f t="shared" si="171"/>
        <v>-5.6000000000366867E-4</v>
      </c>
      <c r="Y848" s="70">
        <f t="shared" si="172"/>
        <v>5.6000000000011596E-4</v>
      </c>
      <c r="Z848" s="70">
        <f t="shared" si="173"/>
        <v>5.6000000000011596E-4</v>
      </c>
      <c r="AA848" s="70">
        <f t="shared" si="174"/>
        <v>5.6000000000366867E-4</v>
      </c>
    </row>
    <row r="849" spans="1:27">
      <c r="A849" s="15" t="str">
        <f t="shared" si="166"/>
        <v>Binge_2011-2015_45-64_Males_Wrexham</v>
      </c>
      <c r="B849" s="15" t="str">
        <f t="shared" si="165"/>
        <v>Wrexham_45-64_Males</v>
      </c>
      <c r="C849" s="15" t="s">
        <v>5</v>
      </c>
      <c r="D849" s="15" t="s">
        <v>50</v>
      </c>
      <c r="E849" s="15" t="s">
        <v>21</v>
      </c>
      <c r="F849" s="15" t="s">
        <v>76</v>
      </c>
      <c r="G849" s="63">
        <f>IFERROR(VLOOKUP($B849,'Data Binge'!$A$6:$I$61,G$1,FALSE),IFERROR(VLOOKUP($B849,'Data Binge'!$O$6:$W$33,G$1,FALSE),IFERROR(VLOOKUP($B849,'Data Binge'!$AB$6:$AJ$181,G$1,FALSE),IFERROR(VLOOKUP($B849,'Data Binge'!$AP$6:$AX$93,G$1,FALSE),IFERROR(VLOOKUP($B849,'Data Binge'!$BC$6:$BK$13,G$1,FALSE),VLOOKUP($B849,'Data Binge'!$BP$6:$BX$9,G$1,FALSE))))))*100</f>
        <v>32.579659999999997</v>
      </c>
      <c r="H849" s="63">
        <f>IFERROR(VLOOKUP($B849,'Data Binge'!$A$6:$I$61,H$1,FALSE),IFERROR(VLOOKUP($B849,'Data Binge'!$O$6:$W$33,H$1,FALSE),IFERROR(VLOOKUP($B849,'Data Binge'!$AB$6:$AJ$181,H$1,FALSE),IFERROR(VLOOKUP($B849,'Data Binge'!$AP$6:$AX$93,H$1,FALSE),IFERROR(VLOOKUP($B849,'Data Binge'!$BC$6:$BK$13,H$1,FALSE),VLOOKUP($B849,'Data Binge'!$BP$6:$BX$9,H$1,FALSE))))))*100</f>
        <v>2.0324600000000004</v>
      </c>
      <c r="I849" s="63">
        <f>IFERROR(VLOOKUP($B849,'Data Binge'!$A$6:$I$61,I$1,FALSE),IFERROR(VLOOKUP($B849,'Data Binge'!$O$6:$W$33,I$1,FALSE),IFERROR(VLOOKUP($B849,'Data Binge'!$AB$6:$AJ$181,I$1,FALSE),IFERROR(VLOOKUP($B849,'Data Binge'!$AP$6:$AX$93,I$1,FALSE),IFERROR(VLOOKUP($B849,'Data Binge'!$BC$6:$BK$13,I$1,FALSE),VLOOKUP($B849,'Data Binge'!$BP$6:$BX$9,I$1,FALSE))))))*100</f>
        <v>28.59601</v>
      </c>
      <c r="J849" s="63">
        <f>IFERROR(VLOOKUP($B849,'Data Binge'!$A$6:$I$61,J$1,FALSE),IFERROR(VLOOKUP($B849,'Data Binge'!$O$6:$W$33,J$1,FALSE),IFERROR(VLOOKUP($B849,'Data Binge'!$AB$6:$AJ$181,J$1,FALSE),IFERROR(VLOOKUP($B849,'Data Binge'!$AP$6:$AX$93,J$1,FALSE),IFERROR(VLOOKUP($B849,'Data Binge'!$BC$6:$BK$13,J$1,FALSE),VLOOKUP($B849,'Data Binge'!$BP$6:$BX$9,J$1,FALSE))))))*100</f>
        <v>36.563319999999997</v>
      </c>
      <c r="K849" s="63">
        <f t="shared" si="167"/>
        <v>3.9836600000000004</v>
      </c>
      <c r="L849" s="63">
        <f t="shared" si="168"/>
        <v>3.9836499999999972</v>
      </c>
      <c r="O849" s="63">
        <f>'Data Binge'!AG231*100</f>
        <v>32.579659999999997</v>
      </c>
      <c r="P849" s="63">
        <f>'Data Binge'!AH231*100</f>
        <v>2.0322400000000003</v>
      </c>
      <c r="Q849" s="63">
        <f>'Data Binge'!AI231*100</f>
        <v>28.596480000000003</v>
      </c>
      <c r="R849" s="63">
        <f>'Data Binge'!AJ231*100</f>
        <v>36.562850000000005</v>
      </c>
      <c r="S849" s="63">
        <f t="shared" si="175"/>
        <v>3.9831900000000076</v>
      </c>
      <c r="T849" s="63">
        <f t="shared" si="176"/>
        <v>3.9831799999999937</v>
      </c>
      <c r="V849" s="70">
        <f t="shared" si="169"/>
        <v>0</v>
      </c>
      <c r="W849" s="70">
        <f t="shared" si="170"/>
        <v>2.20000000000109E-4</v>
      </c>
      <c r="X849" s="70">
        <f t="shared" si="171"/>
        <v>-4.7000000000352316E-4</v>
      </c>
      <c r="Y849" s="70">
        <f t="shared" si="172"/>
        <v>4.6999999999286501E-4</v>
      </c>
      <c r="Z849" s="70">
        <f t="shared" si="173"/>
        <v>4.6999999999286501E-4</v>
      </c>
      <c r="AA849" s="70">
        <f t="shared" si="174"/>
        <v>4.7000000000352316E-4</v>
      </c>
    </row>
    <row r="850" spans="1:27">
      <c r="A850" s="15" t="str">
        <f t="shared" si="166"/>
        <v>Binge_2011-2015_65+_Males_Wrexham</v>
      </c>
      <c r="B850" s="15" t="str">
        <f t="shared" si="165"/>
        <v>Wrexham_65+_Males</v>
      </c>
      <c r="C850" s="15" t="s">
        <v>5</v>
      </c>
      <c r="D850" s="15" t="s">
        <v>43</v>
      </c>
      <c r="E850" s="15" t="s">
        <v>21</v>
      </c>
      <c r="F850" s="15" t="s">
        <v>76</v>
      </c>
      <c r="G850" s="63">
        <f>IFERROR(VLOOKUP($B850,'Data Binge'!$A$6:$I$61,G$1,FALSE),IFERROR(VLOOKUP($B850,'Data Binge'!$O$6:$W$33,G$1,FALSE),IFERROR(VLOOKUP($B850,'Data Binge'!$AB$6:$AJ$181,G$1,FALSE),IFERROR(VLOOKUP($B850,'Data Binge'!$AP$6:$AX$93,G$1,FALSE),IFERROR(VLOOKUP($B850,'Data Binge'!$BC$6:$BK$13,G$1,FALSE),VLOOKUP($B850,'Data Binge'!$BP$6:$BX$9,G$1,FALSE))))))*100</f>
        <v>13.079789999999999</v>
      </c>
      <c r="H850" s="63">
        <f>IFERROR(VLOOKUP($B850,'Data Binge'!$A$6:$I$61,H$1,FALSE),IFERROR(VLOOKUP($B850,'Data Binge'!$O$6:$W$33,H$1,FALSE),IFERROR(VLOOKUP($B850,'Data Binge'!$AB$6:$AJ$181,H$1,FALSE),IFERROR(VLOOKUP($B850,'Data Binge'!$AP$6:$AX$93,H$1,FALSE),IFERROR(VLOOKUP($B850,'Data Binge'!$BC$6:$BK$13,H$1,FALSE),VLOOKUP($B850,'Data Binge'!$BP$6:$BX$9,H$1,FALSE))))))*100</f>
        <v>1.71966</v>
      </c>
      <c r="I850" s="63">
        <f>IFERROR(VLOOKUP($B850,'Data Binge'!$A$6:$I$61,I$1,FALSE),IFERROR(VLOOKUP($B850,'Data Binge'!$O$6:$W$33,I$1,FALSE),IFERROR(VLOOKUP($B850,'Data Binge'!$AB$6:$AJ$181,I$1,FALSE),IFERROR(VLOOKUP($B850,'Data Binge'!$AP$6:$AX$93,I$1,FALSE),IFERROR(VLOOKUP($B850,'Data Binge'!$BC$6:$BK$13,I$1,FALSE),VLOOKUP($B850,'Data Binge'!$BP$6:$BX$9,I$1,FALSE))))))*100</f>
        <v>9.7092200000000002</v>
      </c>
      <c r="J850" s="63">
        <f>IFERROR(VLOOKUP($B850,'Data Binge'!$A$6:$I$61,J$1,FALSE),IFERROR(VLOOKUP($B850,'Data Binge'!$O$6:$W$33,J$1,FALSE),IFERROR(VLOOKUP($B850,'Data Binge'!$AB$6:$AJ$181,J$1,FALSE),IFERROR(VLOOKUP($B850,'Data Binge'!$AP$6:$AX$93,J$1,FALSE),IFERROR(VLOOKUP($B850,'Data Binge'!$BC$6:$BK$13,J$1,FALSE),VLOOKUP($B850,'Data Binge'!$BP$6:$BX$9,J$1,FALSE))))))*100</f>
        <v>16.45036</v>
      </c>
      <c r="K850" s="63">
        <f t="shared" si="167"/>
        <v>3.3705700000000007</v>
      </c>
      <c r="L850" s="63">
        <f t="shared" si="168"/>
        <v>3.370569999999999</v>
      </c>
      <c r="O850" s="63">
        <f>'Data Binge'!AG232*100</f>
        <v>13.079789999999999</v>
      </c>
      <c r="P850" s="63">
        <f>'Data Binge'!AH232*100</f>
        <v>1.7194799999999999</v>
      </c>
      <c r="Q850" s="63">
        <f>'Data Binge'!AI232*100</f>
        <v>9.7096099999999996</v>
      </c>
      <c r="R850" s="63">
        <f>'Data Binge'!AJ232*100</f>
        <v>16.449960000000001</v>
      </c>
      <c r="S850" s="63">
        <f t="shared" si="175"/>
        <v>3.3701700000000017</v>
      </c>
      <c r="T850" s="63">
        <f t="shared" si="176"/>
        <v>3.3701799999999995</v>
      </c>
      <c r="V850" s="70">
        <f t="shared" si="169"/>
        <v>0</v>
      </c>
      <c r="W850" s="70">
        <f t="shared" si="170"/>
        <v>1.8000000000006899E-4</v>
      </c>
      <c r="X850" s="70">
        <f t="shared" si="171"/>
        <v>-3.8999999999944635E-4</v>
      </c>
      <c r="Y850" s="70">
        <f t="shared" si="172"/>
        <v>3.9999999999906777E-4</v>
      </c>
      <c r="Z850" s="70">
        <f t="shared" si="173"/>
        <v>3.9999999999906777E-4</v>
      </c>
      <c r="AA850" s="70">
        <f t="shared" si="174"/>
        <v>3.8999999999944635E-4</v>
      </c>
    </row>
    <row r="851" spans="1:27">
      <c r="A851" s="15" t="str">
        <f t="shared" si="166"/>
        <v>Binge_2011-2015_16-24_Females_Wrexham</v>
      </c>
      <c r="B851" s="15" t="str">
        <f t="shared" si="165"/>
        <v>Wrexham_16-24_Females</v>
      </c>
      <c r="C851" s="15" t="s">
        <v>5</v>
      </c>
      <c r="D851" s="15" t="s">
        <v>48</v>
      </c>
      <c r="E851" s="15" t="s">
        <v>120</v>
      </c>
      <c r="F851" s="15" t="s">
        <v>76</v>
      </c>
      <c r="G851" s="63">
        <f>IFERROR(VLOOKUP($B851,'Data Binge'!$A$6:$I$61,G$1,FALSE),IFERROR(VLOOKUP($B851,'Data Binge'!$O$6:$W$33,G$1,FALSE),IFERROR(VLOOKUP($B851,'Data Binge'!$AB$6:$AJ$181,G$1,FALSE),IFERROR(VLOOKUP($B851,'Data Binge'!$AP$6:$AX$93,G$1,FALSE),IFERROR(VLOOKUP($B851,'Data Binge'!$BC$6:$BK$13,G$1,FALSE),VLOOKUP($B851,'Data Binge'!$BP$6:$BX$9,G$1,FALSE))))))*100</f>
        <v>25.128360000000001</v>
      </c>
      <c r="H851" s="63">
        <f>IFERROR(VLOOKUP($B851,'Data Binge'!$A$6:$I$61,H$1,FALSE),IFERROR(VLOOKUP($B851,'Data Binge'!$O$6:$W$33,H$1,FALSE),IFERROR(VLOOKUP($B851,'Data Binge'!$AB$6:$AJ$181,H$1,FALSE),IFERROR(VLOOKUP($B851,'Data Binge'!$AP$6:$AX$93,H$1,FALSE),IFERROR(VLOOKUP($B851,'Data Binge'!$BC$6:$BK$13,H$1,FALSE),VLOOKUP($B851,'Data Binge'!$BP$6:$BX$9,H$1,FALSE))))))*100</f>
        <v>3.0744199999999999</v>
      </c>
      <c r="I851" s="63">
        <f>IFERROR(VLOOKUP($B851,'Data Binge'!$A$6:$I$61,I$1,FALSE),IFERROR(VLOOKUP($B851,'Data Binge'!$O$6:$W$33,I$1,FALSE),IFERROR(VLOOKUP($B851,'Data Binge'!$AB$6:$AJ$181,I$1,FALSE),IFERROR(VLOOKUP($B851,'Data Binge'!$AP$6:$AX$93,I$1,FALSE),IFERROR(VLOOKUP($B851,'Data Binge'!$BC$6:$BK$13,I$1,FALSE),VLOOKUP($B851,'Data Binge'!$BP$6:$BX$9,I$1,FALSE))))))*100</f>
        <v>19.102440000000001</v>
      </c>
      <c r="J851" s="63">
        <f>IFERROR(VLOOKUP($B851,'Data Binge'!$A$6:$I$61,J$1,FALSE),IFERROR(VLOOKUP($B851,'Data Binge'!$O$6:$W$33,J$1,FALSE),IFERROR(VLOOKUP($B851,'Data Binge'!$AB$6:$AJ$181,J$1,FALSE),IFERROR(VLOOKUP($B851,'Data Binge'!$AP$6:$AX$93,J$1,FALSE),IFERROR(VLOOKUP($B851,'Data Binge'!$BC$6:$BK$13,J$1,FALSE),VLOOKUP($B851,'Data Binge'!$BP$6:$BX$9,J$1,FALSE))))))*100</f>
        <v>31.15427</v>
      </c>
      <c r="K851" s="63">
        <f t="shared" si="167"/>
        <v>6.0259099999999997</v>
      </c>
      <c r="L851" s="63">
        <f t="shared" si="168"/>
        <v>6.0259199999999993</v>
      </c>
      <c r="O851" s="63">
        <f>'Data Binge'!AG233*100</f>
        <v>25.128360000000001</v>
      </c>
      <c r="P851" s="63">
        <f>'Data Binge'!AH233*100</f>
        <v>3.07409</v>
      </c>
      <c r="Q851" s="63">
        <f>'Data Binge'!AI233*100</f>
        <v>19.103149999999999</v>
      </c>
      <c r="R851" s="63">
        <f>'Data Binge'!AJ233*100</f>
        <v>31.153560000000002</v>
      </c>
      <c r="S851" s="63">
        <f t="shared" si="175"/>
        <v>6.0252000000000017</v>
      </c>
      <c r="T851" s="63">
        <f t="shared" si="176"/>
        <v>6.0252100000000013</v>
      </c>
      <c r="V851" s="70">
        <f t="shared" si="169"/>
        <v>0</v>
      </c>
      <c r="W851" s="70">
        <f t="shared" si="170"/>
        <v>3.2999999999994145E-4</v>
      </c>
      <c r="X851" s="70">
        <f t="shared" si="171"/>
        <v>-7.0999999999799002E-4</v>
      </c>
      <c r="Y851" s="70">
        <f t="shared" si="172"/>
        <v>7.0999999999799002E-4</v>
      </c>
      <c r="Z851" s="70">
        <f t="shared" si="173"/>
        <v>7.0999999999799002E-4</v>
      </c>
      <c r="AA851" s="70">
        <f t="shared" si="174"/>
        <v>7.0999999999799002E-4</v>
      </c>
    </row>
    <row r="852" spans="1:27">
      <c r="A852" s="15" t="str">
        <f t="shared" si="166"/>
        <v>Binge_2011-2015_25-44_Females_Wrexham</v>
      </c>
      <c r="B852" s="15" t="str">
        <f t="shared" ref="B852:B915" si="177">C852&amp;"_"&amp;D852&amp;"_"&amp;E852</f>
        <v>Wrexham_25-44_Females</v>
      </c>
      <c r="C852" s="15" t="s">
        <v>5</v>
      </c>
      <c r="D852" s="15" t="s">
        <v>49</v>
      </c>
      <c r="E852" s="15" t="s">
        <v>120</v>
      </c>
      <c r="F852" s="15" t="s">
        <v>76</v>
      </c>
      <c r="G852" s="63">
        <f>IFERROR(VLOOKUP($B852,'Data Binge'!$A$6:$I$61,G$1,FALSE),IFERROR(VLOOKUP($B852,'Data Binge'!$O$6:$W$33,G$1,FALSE),IFERROR(VLOOKUP($B852,'Data Binge'!$AB$6:$AJ$181,G$1,FALSE),IFERROR(VLOOKUP($B852,'Data Binge'!$AP$6:$AX$93,G$1,FALSE),IFERROR(VLOOKUP($B852,'Data Binge'!$BC$6:$BK$13,G$1,FALSE),VLOOKUP($B852,'Data Binge'!$BP$6:$BX$9,G$1,FALSE))))))*100</f>
        <v>24.31118</v>
      </c>
      <c r="H852" s="63">
        <f>IFERROR(VLOOKUP($B852,'Data Binge'!$A$6:$I$61,H$1,FALSE),IFERROR(VLOOKUP($B852,'Data Binge'!$O$6:$W$33,H$1,FALSE),IFERROR(VLOOKUP($B852,'Data Binge'!$AB$6:$AJ$181,H$1,FALSE),IFERROR(VLOOKUP($B852,'Data Binge'!$AP$6:$AX$93,H$1,FALSE),IFERROR(VLOOKUP($B852,'Data Binge'!$BC$6:$BK$13,H$1,FALSE),VLOOKUP($B852,'Data Binge'!$BP$6:$BX$9,H$1,FALSE))))))*100</f>
        <v>1.9027100000000001</v>
      </c>
      <c r="I852" s="63">
        <f>IFERROR(VLOOKUP($B852,'Data Binge'!$A$6:$I$61,I$1,FALSE),IFERROR(VLOOKUP($B852,'Data Binge'!$O$6:$W$33,I$1,FALSE),IFERROR(VLOOKUP($B852,'Data Binge'!$AB$6:$AJ$181,I$1,FALSE),IFERROR(VLOOKUP($B852,'Data Binge'!$AP$6:$AX$93,I$1,FALSE),IFERROR(VLOOKUP($B852,'Data Binge'!$BC$6:$BK$13,I$1,FALSE),VLOOKUP($B852,'Data Binge'!$BP$6:$BX$9,I$1,FALSE))))))*100</f>
        <v>20.58182</v>
      </c>
      <c r="J852" s="63">
        <f>IFERROR(VLOOKUP($B852,'Data Binge'!$A$6:$I$61,J$1,FALSE),IFERROR(VLOOKUP($B852,'Data Binge'!$O$6:$W$33,J$1,FALSE),IFERROR(VLOOKUP($B852,'Data Binge'!$AB$6:$AJ$181,J$1,FALSE),IFERROR(VLOOKUP($B852,'Data Binge'!$AP$6:$AX$93,J$1,FALSE),IFERROR(VLOOKUP($B852,'Data Binge'!$BC$6:$BK$13,J$1,FALSE),VLOOKUP($B852,'Data Binge'!$BP$6:$BX$9,J$1,FALSE))))))*100</f>
        <v>28.040530000000004</v>
      </c>
      <c r="K852" s="63">
        <f t="shared" si="167"/>
        <v>3.7293500000000037</v>
      </c>
      <c r="L852" s="63">
        <f t="shared" si="168"/>
        <v>3.7293599999999998</v>
      </c>
      <c r="O852" s="63">
        <f>'Data Binge'!AG234*100</f>
        <v>24.31118</v>
      </c>
      <c r="P852" s="63">
        <f>'Data Binge'!AH234*100</f>
        <v>1.9025099999999999</v>
      </c>
      <c r="Q852" s="63">
        <f>'Data Binge'!AI234*100</f>
        <v>20.582259999999998</v>
      </c>
      <c r="R852" s="63">
        <f>'Data Binge'!AJ234*100</f>
        <v>28.040089999999999</v>
      </c>
      <c r="S852" s="63">
        <f t="shared" si="175"/>
        <v>3.7289099999999991</v>
      </c>
      <c r="T852" s="63">
        <f t="shared" si="176"/>
        <v>3.7289200000000022</v>
      </c>
      <c r="V852" s="70">
        <f t="shared" si="169"/>
        <v>0</v>
      </c>
      <c r="W852" s="70">
        <f t="shared" si="170"/>
        <v>2.0000000000020002E-4</v>
      </c>
      <c r="X852" s="70">
        <f t="shared" si="171"/>
        <v>-4.3999999999755346E-4</v>
      </c>
      <c r="Y852" s="70">
        <f t="shared" si="172"/>
        <v>4.4000000000465889E-4</v>
      </c>
      <c r="Z852" s="70">
        <f t="shared" si="173"/>
        <v>4.4000000000465889E-4</v>
      </c>
      <c r="AA852" s="70">
        <f t="shared" si="174"/>
        <v>4.3999999999755346E-4</v>
      </c>
    </row>
    <row r="853" spans="1:27">
      <c r="A853" s="15" t="str">
        <f t="shared" si="166"/>
        <v>Binge_2011-2015_45-64_Females_Wrexham</v>
      </c>
      <c r="B853" s="15" t="str">
        <f t="shared" si="177"/>
        <v>Wrexham_45-64_Females</v>
      </c>
      <c r="C853" s="15" t="s">
        <v>5</v>
      </c>
      <c r="D853" s="15" t="s">
        <v>50</v>
      </c>
      <c r="E853" s="15" t="s">
        <v>120</v>
      </c>
      <c r="F853" s="15" t="s">
        <v>76</v>
      </c>
      <c r="G853" s="63">
        <f>IFERROR(VLOOKUP($B853,'Data Binge'!$A$6:$I$61,G$1,FALSE),IFERROR(VLOOKUP($B853,'Data Binge'!$O$6:$W$33,G$1,FALSE),IFERROR(VLOOKUP($B853,'Data Binge'!$AB$6:$AJ$181,G$1,FALSE),IFERROR(VLOOKUP($B853,'Data Binge'!$AP$6:$AX$93,G$1,FALSE),IFERROR(VLOOKUP($B853,'Data Binge'!$BC$6:$BK$13,G$1,FALSE),VLOOKUP($B853,'Data Binge'!$BP$6:$BX$9,G$1,FALSE))))))*100</f>
        <v>21.854499999999998</v>
      </c>
      <c r="H853" s="63">
        <f>IFERROR(VLOOKUP($B853,'Data Binge'!$A$6:$I$61,H$1,FALSE),IFERROR(VLOOKUP($B853,'Data Binge'!$O$6:$W$33,H$1,FALSE),IFERROR(VLOOKUP($B853,'Data Binge'!$AB$6:$AJ$181,H$1,FALSE),IFERROR(VLOOKUP($B853,'Data Binge'!$AP$6:$AX$93,H$1,FALSE),IFERROR(VLOOKUP($B853,'Data Binge'!$BC$6:$BK$13,H$1,FALSE),VLOOKUP($B853,'Data Binge'!$BP$6:$BX$9,H$1,FALSE))))))*100</f>
        <v>1.6968099999999999</v>
      </c>
      <c r="I853" s="63">
        <f>IFERROR(VLOOKUP($B853,'Data Binge'!$A$6:$I$61,I$1,FALSE),IFERROR(VLOOKUP($B853,'Data Binge'!$O$6:$W$33,I$1,FALSE),IFERROR(VLOOKUP($B853,'Data Binge'!$AB$6:$AJ$181,I$1,FALSE),IFERROR(VLOOKUP($B853,'Data Binge'!$AP$6:$AX$93,I$1,FALSE),IFERROR(VLOOKUP($B853,'Data Binge'!$BC$6:$BK$13,I$1,FALSE),VLOOKUP($B853,'Data Binge'!$BP$6:$BX$9,I$1,FALSE))))))*100</f>
        <v>18.52872</v>
      </c>
      <c r="J853" s="63">
        <f>IFERROR(VLOOKUP($B853,'Data Binge'!$A$6:$I$61,J$1,FALSE),IFERROR(VLOOKUP($B853,'Data Binge'!$O$6:$W$33,J$1,FALSE),IFERROR(VLOOKUP($B853,'Data Binge'!$AB$6:$AJ$181,J$1,FALSE),IFERROR(VLOOKUP($B853,'Data Binge'!$AP$6:$AX$93,J$1,FALSE),IFERROR(VLOOKUP($B853,'Data Binge'!$BC$6:$BK$13,J$1,FALSE),VLOOKUP($B853,'Data Binge'!$BP$6:$BX$9,J$1,FALSE))))))*100</f>
        <v>25.180289999999999</v>
      </c>
      <c r="K853" s="63">
        <f t="shared" si="167"/>
        <v>3.3257900000000014</v>
      </c>
      <c r="L853" s="63">
        <f t="shared" si="168"/>
        <v>3.3257799999999982</v>
      </c>
      <c r="O853" s="63">
        <f>'Data Binge'!AG235*100</f>
        <v>21.854499999999998</v>
      </c>
      <c r="P853" s="63">
        <f>'Data Binge'!AH235*100</f>
        <v>1.6966300000000001</v>
      </c>
      <c r="Q853" s="63">
        <f>'Data Binge'!AI235*100</f>
        <v>18.529109999999999</v>
      </c>
      <c r="R853" s="63">
        <f>'Data Binge'!AJ235*100</f>
        <v>25.17989</v>
      </c>
      <c r="S853" s="63">
        <f t="shared" si="175"/>
        <v>3.3253900000000023</v>
      </c>
      <c r="T853" s="63">
        <f t="shared" si="176"/>
        <v>3.3253899999999987</v>
      </c>
      <c r="V853" s="70">
        <f t="shared" si="169"/>
        <v>0</v>
      </c>
      <c r="W853" s="70">
        <f t="shared" si="170"/>
        <v>1.7999999999984695E-4</v>
      </c>
      <c r="X853" s="70">
        <f t="shared" si="171"/>
        <v>-3.8999999999944635E-4</v>
      </c>
      <c r="Y853" s="70">
        <f t="shared" si="172"/>
        <v>3.9999999999906777E-4</v>
      </c>
      <c r="Z853" s="70">
        <f t="shared" si="173"/>
        <v>3.9999999999906777E-4</v>
      </c>
      <c r="AA853" s="70">
        <f t="shared" si="174"/>
        <v>3.8999999999944635E-4</v>
      </c>
    </row>
    <row r="854" spans="1:27">
      <c r="A854" s="15" t="str">
        <f t="shared" si="166"/>
        <v>Binge_2011-2015_65+_Females_Wrexham</v>
      </c>
      <c r="B854" s="15" t="str">
        <f t="shared" si="177"/>
        <v>Wrexham_65+_Females</v>
      </c>
      <c r="C854" s="15" t="s">
        <v>5</v>
      </c>
      <c r="D854" s="15" t="s">
        <v>43</v>
      </c>
      <c r="E854" s="15" t="s">
        <v>120</v>
      </c>
      <c r="F854" s="15" t="s">
        <v>76</v>
      </c>
      <c r="G854" s="63">
        <f>IFERROR(VLOOKUP($B854,'Data Binge'!$A$6:$I$61,G$1,FALSE),IFERROR(VLOOKUP($B854,'Data Binge'!$O$6:$W$33,G$1,FALSE),IFERROR(VLOOKUP($B854,'Data Binge'!$AB$6:$AJ$181,G$1,FALSE),IFERROR(VLOOKUP($B854,'Data Binge'!$AP$6:$AX$93,G$1,FALSE),IFERROR(VLOOKUP($B854,'Data Binge'!$BC$6:$BK$13,G$1,FALSE),VLOOKUP($B854,'Data Binge'!$BP$6:$BX$9,G$1,FALSE))))))*100</f>
        <v>5.47567</v>
      </c>
      <c r="H854" s="63">
        <f>IFERROR(VLOOKUP($B854,'Data Binge'!$A$6:$I$61,H$1,FALSE),IFERROR(VLOOKUP($B854,'Data Binge'!$O$6:$W$33,H$1,FALSE),IFERROR(VLOOKUP($B854,'Data Binge'!$AB$6:$AJ$181,H$1,FALSE),IFERROR(VLOOKUP($B854,'Data Binge'!$AP$6:$AX$93,H$1,FALSE),IFERROR(VLOOKUP($B854,'Data Binge'!$BC$6:$BK$13,H$1,FALSE),VLOOKUP($B854,'Data Binge'!$BP$6:$BX$9,H$1,FALSE))))))*100</f>
        <v>1.09684</v>
      </c>
      <c r="I854" s="63">
        <f>IFERROR(VLOOKUP($B854,'Data Binge'!$A$6:$I$61,I$1,FALSE),IFERROR(VLOOKUP($B854,'Data Binge'!$O$6:$W$33,I$1,FALSE),IFERROR(VLOOKUP($B854,'Data Binge'!$AB$6:$AJ$181,I$1,FALSE),IFERROR(VLOOKUP($B854,'Data Binge'!$AP$6:$AX$93,I$1,FALSE),IFERROR(VLOOKUP($B854,'Data Binge'!$BC$6:$BK$13,I$1,FALSE),VLOOKUP($B854,'Data Binge'!$BP$6:$BX$9,I$1,FALSE))))))*100</f>
        <v>3.3258299999999998</v>
      </c>
      <c r="J854" s="63">
        <f>IFERROR(VLOOKUP($B854,'Data Binge'!$A$6:$I$61,J$1,FALSE),IFERROR(VLOOKUP($B854,'Data Binge'!$O$6:$W$33,J$1,FALSE),IFERROR(VLOOKUP($B854,'Data Binge'!$AB$6:$AJ$181,J$1,FALSE),IFERROR(VLOOKUP($B854,'Data Binge'!$AP$6:$AX$93,J$1,FALSE),IFERROR(VLOOKUP($B854,'Data Binge'!$BC$6:$BK$13,J$1,FALSE),VLOOKUP($B854,'Data Binge'!$BP$6:$BX$9,J$1,FALSE))))))*100</f>
        <v>7.6255000000000006</v>
      </c>
      <c r="K854" s="63">
        <f t="shared" si="167"/>
        <v>2.1498300000000006</v>
      </c>
      <c r="L854" s="63">
        <f t="shared" si="168"/>
        <v>2.1498400000000002</v>
      </c>
      <c r="O854" s="63">
        <f>'Data Binge'!AG236*100</f>
        <v>5.47567</v>
      </c>
      <c r="P854" s="63">
        <f>'Data Binge'!AH236*100</f>
        <v>1.09673</v>
      </c>
      <c r="Q854" s="63">
        <f>'Data Binge'!AI236*100</f>
        <v>3.3260800000000001</v>
      </c>
      <c r="R854" s="63">
        <f>'Data Binge'!AJ236*100</f>
        <v>7.6252500000000003</v>
      </c>
      <c r="S854" s="63">
        <f t="shared" si="175"/>
        <v>2.1495800000000003</v>
      </c>
      <c r="T854" s="63">
        <f t="shared" si="176"/>
        <v>2.1495899999999999</v>
      </c>
      <c r="V854" s="70">
        <f t="shared" si="169"/>
        <v>0</v>
      </c>
      <c r="W854" s="70">
        <f t="shared" si="170"/>
        <v>1.100000000000545E-4</v>
      </c>
      <c r="X854" s="70">
        <f t="shared" si="171"/>
        <v>-2.5000000000030553E-4</v>
      </c>
      <c r="Y854" s="70">
        <f t="shared" si="172"/>
        <v>2.5000000000030553E-4</v>
      </c>
      <c r="Z854" s="70">
        <f t="shared" si="173"/>
        <v>2.5000000000030553E-4</v>
      </c>
      <c r="AA854" s="70">
        <f t="shared" si="174"/>
        <v>2.5000000000030553E-4</v>
      </c>
    </row>
    <row r="855" spans="1:27">
      <c r="A855" s="15" t="str">
        <f t="shared" si="166"/>
        <v>Binge_2011-2015_16-24_Males_Powys</v>
      </c>
      <c r="B855" s="15" t="str">
        <f t="shared" si="177"/>
        <v>Powys_16-24_Males</v>
      </c>
      <c r="C855" s="15" t="s">
        <v>118</v>
      </c>
      <c r="D855" s="15" t="s">
        <v>48</v>
      </c>
      <c r="E855" s="15" t="s">
        <v>21</v>
      </c>
      <c r="F855" s="15" t="s">
        <v>76</v>
      </c>
      <c r="G855" s="63">
        <f>IFERROR(VLOOKUP($B855,'Data Binge'!$A$6:$I$61,G$1,FALSE),IFERROR(VLOOKUP($B855,'Data Binge'!$O$6:$W$33,G$1,FALSE),IFERROR(VLOOKUP($B855,'Data Binge'!$AB$6:$AJ$181,G$1,FALSE),IFERROR(VLOOKUP($B855,'Data Binge'!$AP$6:$AX$93,G$1,FALSE),IFERROR(VLOOKUP($B855,'Data Binge'!$BC$6:$BK$13,G$1,FALSE),VLOOKUP($B855,'Data Binge'!$BP$6:$BX$9,G$1,FALSE))))))*100</f>
        <v>31.735629999999997</v>
      </c>
      <c r="H855" s="63">
        <f>IFERROR(VLOOKUP($B855,'Data Binge'!$A$6:$I$61,H$1,FALSE),IFERROR(VLOOKUP($B855,'Data Binge'!$O$6:$W$33,H$1,FALSE),IFERROR(VLOOKUP($B855,'Data Binge'!$AB$6:$AJ$181,H$1,FALSE),IFERROR(VLOOKUP($B855,'Data Binge'!$AP$6:$AX$93,H$1,FALSE),IFERROR(VLOOKUP($B855,'Data Binge'!$BC$6:$BK$13,H$1,FALSE),VLOOKUP($B855,'Data Binge'!$BP$6:$BX$9,H$1,FALSE))))))*100</f>
        <v>3.75901</v>
      </c>
      <c r="I855" s="63">
        <f>IFERROR(VLOOKUP($B855,'Data Binge'!$A$6:$I$61,I$1,FALSE),IFERROR(VLOOKUP($B855,'Data Binge'!$O$6:$W$33,I$1,FALSE),IFERROR(VLOOKUP($B855,'Data Binge'!$AB$6:$AJ$181,I$1,FALSE),IFERROR(VLOOKUP($B855,'Data Binge'!$AP$6:$AX$93,I$1,FALSE),IFERROR(VLOOKUP($B855,'Data Binge'!$BC$6:$BK$13,I$1,FALSE),VLOOKUP($B855,'Data Binge'!$BP$6:$BX$9,I$1,FALSE))))))*100</f>
        <v>24.367900000000002</v>
      </c>
      <c r="J855" s="63">
        <f>IFERROR(VLOOKUP($B855,'Data Binge'!$A$6:$I$61,J$1,FALSE),IFERROR(VLOOKUP($B855,'Data Binge'!$O$6:$W$33,J$1,FALSE),IFERROR(VLOOKUP($B855,'Data Binge'!$AB$6:$AJ$181,J$1,FALSE),IFERROR(VLOOKUP($B855,'Data Binge'!$AP$6:$AX$93,J$1,FALSE),IFERROR(VLOOKUP($B855,'Data Binge'!$BC$6:$BK$13,J$1,FALSE),VLOOKUP($B855,'Data Binge'!$BP$6:$BX$9,J$1,FALSE))))))*100</f>
        <v>39.103359999999995</v>
      </c>
      <c r="K855" s="63">
        <f t="shared" si="167"/>
        <v>7.3677299999999981</v>
      </c>
      <c r="L855" s="63">
        <f t="shared" si="168"/>
        <v>7.3677299999999946</v>
      </c>
      <c r="O855" s="63">
        <f>'Data Binge'!AG237*100</f>
        <v>31.735629999999997</v>
      </c>
      <c r="P855" s="63">
        <f>'Data Binge'!AH237*100</f>
        <v>3.7586500000000003</v>
      </c>
      <c r="Q855" s="63">
        <f>'Data Binge'!AI237*100</f>
        <v>24.368680000000001</v>
      </c>
      <c r="R855" s="63">
        <f>'Data Binge'!AJ237*100</f>
        <v>39.102589999999999</v>
      </c>
      <c r="S855" s="63">
        <f t="shared" si="175"/>
        <v>7.3669600000000024</v>
      </c>
      <c r="T855" s="63">
        <f t="shared" si="176"/>
        <v>7.3669499999999957</v>
      </c>
      <c r="V855" s="70">
        <f t="shared" si="169"/>
        <v>0</v>
      </c>
      <c r="W855" s="70">
        <f t="shared" si="170"/>
        <v>3.599999999996939E-4</v>
      </c>
      <c r="X855" s="70">
        <f t="shared" si="171"/>
        <v>-7.7999999999889269E-4</v>
      </c>
      <c r="Y855" s="70">
        <f t="shared" si="172"/>
        <v>7.6999999999571855E-4</v>
      </c>
      <c r="Z855" s="70">
        <f t="shared" si="173"/>
        <v>7.6999999999571855E-4</v>
      </c>
      <c r="AA855" s="70">
        <f t="shared" si="174"/>
        <v>7.7999999999889269E-4</v>
      </c>
    </row>
    <row r="856" spans="1:27">
      <c r="A856" s="15" t="str">
        <f t="shared" si="166"/>
        <v>Binge_2011-2015_25-44_Males_Powys</v>
      </c>
      <c r="B856" s="15" t="str">
        <f t="shared" si="177"/>
        <v>Powys_25-44_Males</v>
      </c>
      <c r="C856" s="15" t="s">
        <v>118</v>
      </c>
      <c r="D856" s="15" t="s">
        <v>49</v>
      </c>
      <c r="E856" s="15" t="s">
        <v>21</v>
      </c>
      <c r="F856" s="15" t="s">
        <v>76</v>
      </c>
      <c r="G856" s="63">
        <f>IFERROR(VLOOKUP($B856,'Data Binge'!$A$6:$I$61,G$1,FALSE),IFERROR(VLOOKUP($B856,'Data Binge'!$O$6:$W$33,G$1,FALSE),IFERROR(VLOOKUP($B856,'Data Binge'!$AB$6:$AJ$181,G$1,FALSE),IFERROR(VLOOKUP($B856,'Data Binge'!$AP$6:$AX$93,G$1,FALSE),IFERROR(VLOOKUP($B856,'Data Binge'!$BC$6:$BK$13,G$1,FALSE),VLOOKUP($B856,'Data Binge'!$BP$6:$BX$9,G$1,FALSE))))))*100</f>
        <v>37.206830000000004</v>
      </c>
      <c r="H856" s="63">
        <f>IFERROR(VLOOKUP($B856,'Data Binge'!$A$6:$I$61,H$1,FALSE),IFERROR(VLOOKUP($B856,'Data Binge'!$O$6:$W$33,H$1,FALSE),IFERROR(VLOOKUP($B856,'Data Binge'!$AB$6:$AJ$181,H$1,FALSE),IFERROR(VLOOKUP($B856,'Data Binge'!$AP$6:$AX$93,H$1,FALSE),IFERROR(VLOOKUP($B856,'Data Binge'!$BC$6:$BK$13,H$1,FALSE),VLOOKUP($B856,'Data Binge'!$BP$6:$BX$9,H$1,FALSE))))))*100</f>
        <v>2.7058300000000002</v>
      </c>
      <c r="I856" s="63">
        <f>IFERROR(VLOOKUP($B856,'Data Binge'!$A$6:$I$61,I$1,FALSE),IFERROR(VLOOKUP($B856,'Data Binge'!$O$6:$W$33,I$1,FALSE),IFERROR(VLOOKUP($B856,'Data Binge'!$AB$6:$AJ$181,I$1,FALSE),IFERROR(VLOOKUP($B856,'Data Binge'!$AP$6:$AX$93,I$1,FALSE),IFERROR(VLOOKUP($B856,'Data Binge'!$BC$6:$BK$13,I$1,FALSE),VLOOKUP($B856,'Data Binge'!$BP$6:$BX$9,I$1,FALSE))))))*100</f>
        <v>31.903340000000004</v>
      </c>
      <c r="J856" s="63">
        <f>IFERROR(VLOOKUP($B856,'Data Binge'!$A$6:$I$61,J$1,FALSE),IFERROR(VLOOKUP($B856,'Data Binge'!$O$6:$W$33,J$1,FALSE),IFERROR(VLOOKUP($B856,'Data Binge'!$AB$6:$AJ$181,J$1,FALSE),IFERROR(VLOOKUP($B856,'Data Binge'!$AP$6:$AX$93,J$1,FALSE),IFERROR(VLOOKUP($B856,'Data Binge'!$BC$6:$BK$13,J$1,FALSE),VLOOKUP($B856,'Data Binge'!$BP$6:$BX$9,J$1,FALSE))))))*100</f>
        <v>42.510310000000004</v>
      </c>
      <c r="K856" s="63">
        <f t="shared" si="167"/>
        <v>5.3034800000000004</v>
      </c>
      <c r="L856" s="63">
        <f t="shared" si="168"/>
        <v>5.30349</v>
      </c>
      <c r="O856" s="63">
        <f>'Data Binge'!AG238*100</f>
        <v>37.206830000000004</v>
      </c>
      <c r="P856" s="63">
        <f>'Data Binge'!AH238*100</f>
        <v>2.7055800000000003</v>
      </c>
      <c r="Q856" s="63">
        <f>'Data Binge'!AI238*100</f>
        <v>31.9039</v>
      </c>
      <c r="R856" s="63">
        <f>'Data Binge'!AJ238*100</f>
        <v>42.509750000000004</v>
      </c>
      <c r="S856" s="63">
        <f t="shared" si="175"/>
        <v>5.3029200000000003</v>
      </c>
      <c r="T856" s="63">
        <f t="shared" si="176"/>
        <v>5.3029300000000035</v>
      </c>
      <c r="V856" s="70">
        <f t="shared" si="169"/>
        <v>0</v>
      </c>
      <c r="W856" s="70">
        <f t="shared" si="170"/>
        <v>2.4999999999986144E-4</v>
      </c>
      <c r="X856" s="70">
        <f t="shared" si="171"/>
        <v>-5.5999999999656325E-4</v>
      </c>
      <c r="Y856" s="70">
        <f t="shared" si="172"/>
        <v>5.6000000000011596E-4</v>
      </c>
      <c r="Z856" s="70">
        <f t="shared" si="173"/>
        <v>5.6000000000011596E-4</v>
      </c>
      <c r="AA856" s="70">
        <f t="shared" si="174"/>
        <v>5.5999999999656325E-4</v>
      </c>
    </row>
    <row r="857" spans="1:27">
      <c r="A857" s="15" t="str">
        <f t="shared" si="166"/>
        <v>Binge_2011-2015_45-64_Males_Powys</v>
      </c>
      <c r="B857" s="15" t="str">
        <f t="shared" si="177"/>
        <v>Powys_45-64_Males</v>
      </c>
      <c r="C857" s="15" t="s">
        <v>118</v>
      </c>
      <c r="D857" s="15" t="s">
        <v>50</v>
      </c>
      <c r="E857" s="15" t="s">
        <v>21</v>
      </c>
      <c r="F857" s="15" t="s">
        <v>76</v>
      </c>
      <c r="G857" s="63">
        <f>IFERROR(VLOOKUP($B857,'Data Binge'!$A$6:$I$61,G$1,FALSE),IFERROR(VLOOKUP($B857,'Data Binge'!$O$6:$W$33,G$1,FALSE),IFERROR(VLOOKUP($B857,'Data Binge'!$AB$6:$AJ$181,G$1,FALSE),IFERROR(VLOOKUP($B857,'Data Binge'!$AP$6:$AX$93,G$1,FALSE),IFERROR(VLOOKUP($B857,'Data Binge'!$BC$6:$BK$13,G$1,FALSE),VLOOKUP($B857,'Data Binge'!$BP$6:$BX$9,G$1,FALSE))))))*100</f>
        <v>27.766310000000001</v>
      </c>
      <c r="H857" s="63">
        <f>IFERROR(VLOOKUP($B857,'Data Binge'!$A$6:$I$61,H$1,FALSE),IFERROR(VLOOKUP($B857,'Data Binge'!$O$6:$W$33,H$1,FALSE),IFERROR(VLOOKUP($B857,'Data Binge'!$AB$6:$AJ$181,H$1,FALSE),IFERROR(VLOOKUP($B857,'Data Binge'!$AP$6:$AX$93,H$1,FALSE),IFERROR(VLOOKUP($B857,'Data Binge'!$BC$6:$BK$13,H$1,FALSE),VLOOKUP($B857,'Data Binge'!$BP$6:$BX$9,H$1,FALSE))))))*100</f>
        <v>1.8529</v>
      </c>
      <c r="I857" s="63">
        <f>IFERROR(VLOOKUP($B857,'Data Binge'!$A$6:$I$61,I$1,FALSE),IFERROR(VLOOKUP($B857,'Data Binge'!$O$6:$W$33,I$1,FALSE),IFERROR(VLOOKUP($B857,'Data Binge'!$AB$6:$AJ$181,I$1,FALSE),IFERROR(VLOOKUP($B857,'Data Binge'!$AP$6:$AX$93,I$1,FALSE),IFERROR(VLOOKUP($B857,'Data Binge'!$BC$6:$BK$13,I$1,FALSE),VLOOKUP($B857,'Data Binge'!$BP$6:$BX$9,I$1,FALSE))))))*100</f>
        <v>24.134589999999999</v>
      </c>
      <c r="J857" s="63">
        <f>IFERROR(VLOOKUP($B857,'Data Binge'!$A$6:$I$61,J$1,FALSE),IFERROR(VLOOKUP($B857,'Data Binge'!$O$6:$W$33,J$1,FALSE),IFERROR(VLOOKUP($B857,'Data Binge'!$AB$6:$AJ$181,J$1,FALSE),IFERROR(VLOOKUP($B857,'Data Binge'!$AP$6:$AX$93,J$1,FALSE),IFERROR(VLOOKUP($B857,'Data Binge'!$BC$6:$BK$13,J$1,FALSE),VLOOKUP($B857,'Data Binge'!$BP$6:$BX$9,J$1,FALSE))))))*100</f>
        <v>31.398019999999999</v>
      </c>
      <c r="K857" s="63">
        <f t="shared" si="167"/>
        <v>3.6317099999999982</v>
      </c>
      <c r="L857" s="63">
        <f t="shared" si="168"/>
        <v>3.6317200000000014</v>
      </c>
      <c r="O857" s="63">
        <f>'Data Binge'!AG239*100</f>
        <v>27.766310000000001</v>
      </c>
      <c r="P857" s="63">
        <f>'Data Binge'!AH239*100</f>
        <v>1.8527200000000001</v>
      </c>
      <c r="Q857" s="63">
        <f>'Data Binge'!AI239*100</f>
        <v>24.134969999999999</v>
      </c>
      <c r="R857" s="63">
        <f>'Data Binge'!AJ239*100</f>
        <v>31.397639999999999</v>
      </c>
      <c r="S857" s="63">
        <f t="shared" si="175"/>
        <v>3.6313299999999984</v>
      </c>
      <c r="T857" s="63">
        <f t="shared" si="176"/>
        <v>3.6313400000000016</v>
      </c>
      <c r="V857" s="70">
        <f t="shared" si="169"/>
        <v>0</v>
      </c>
      <c r="W857" s="70">
        <f t="shared" si="170"/>
        <v>1.7999999999984695E-4</v>
      </c>
      <c r="X857" s="70">
        <f t="shared" si="171"/>
        <v>-3.7999999999982492E-4</v>
      </c>
      <c r="Y857" s="70">
        <f t="shared" si="172"/>
        <v>3.7999999999982492E-4</v>
      </c>
      <c r="Z857" s="70">
        <f t="shared" si="173"/>
        <v>3.7999999999982492E-4</v>
      </c>
      <c r="AA857" s="70">
        <f t="shared" si="174"/>
        <v>3.7999999999982492E-4</v>
      </c>
    </row>
    <row r="858" spans="1:27">
      <c r="A858" s="15" t="str">
        <f t="shared" si="166"/>
        <v>Binge_2011-2015_65+_Males_Powys</v>
      </c>
      <c r="B858" s="15" t="str">
        <f t="shared" si="177"/>
        <v>Powys_65+_Males</v>
      </c>
      <c r="C858" s="15" t="s">
        <v>118</v>
      </c>
      <c r="D858" s="15" t="s">
        <v>43</v>
      </c>
      <c r="E858" s="15" t="s">
        <v>21</v>
      </c>
      <c r="F858" s="15" t="s">
        <v>76</v>
      </c>
      <c r="G858" s="63">
        <f>IFERROR(VLOOKUP($B858,'Data Binge'!$A$6:$I$61,G$1,FALSE),IFERROR(VLOOKUP($B858,'Data Binge'!$O$6:$W$33,G$1,FALSE),IFERROR(VLOOKUP($B858,'Data Binge'!$AB$6:$AJ$181,G$1,FALSE),IFERROR(VLOOKUP($B858,'Data Binge'!$AP$6:$AX$93,G$1,FALSE),IFERROR(VLOOKUP($B858,'Data Binge'!$BC$6:$BK$13,G$1,FALSE),VLOOKUP($B858,'Data Binge'!$BP$6:$BX$9,G$1,FALSE))))))*100</f>
        <v>12.265919999999999</v>
      </c>
      <c r="H858" s="63">
        <f>IFERROR(VLOOKUP($B858,'Data Binge'!$A$6:$I$61,H$1,FALSE),IFERROR(VLOOKUP($B858,'Data Binge'!$O$6:$W$33,H$1,FALSE),IFERROR(VLOOKUP($B858,'Data Binge'!$AB$6:$AJ$181,H$1,FALSE),IFERROR(VLOOKUP($B858,'Data Binge'!$AP$6:$AX$93,H$1,FALSE),IFERROR(VLOOKUP($B858,'Data Binge'!$BC$6:$BK$13,H$1,FALSE),VLOOKUP($B858,'Data Binge'!$BP$6:$BX$9,H$1,FALSE))))))*100</f>
        <v>1.5072699999999999</v>
      </c>
      <c r="I858" s="63">
        <f>IFERROR(VLOOKUP($B858,'Data Binge'!$A$6:$I$61,I$1,FALSE),IFERROR(VLOOKUP($B858,'Data Binge'!$O$6:$W$33,I$1,FALSE),IFERROR(VLOOKUP($B858,'Data Binge'!$AB$6:$AJ$181,I$1,FALSE),IFERROR(VLOOKUP($B858,'Data Binge'!$AP$6:$AX$93,I$1,FALSE),IFERROR(VLOOKUP($B858,'Data Binge'!$BC$6:$BK$13,I$1,FALSE),VLOOKUP($B858,'Data Binge'!$BP$6:$BX$9,I$1,FALSE))))))*100</f>
        <v>9.3116400000000006</v>
      </c>
      <c r="J858" s="63">
        <f>IFERROR(VLOOKUP($B858,'Data Binge'!$A$6:$I$61,J$1,FALSE),IFERROR(VLOOKUP($B858,'Data Binge'!$O$6:$W$33,J$1,FALSE),IFERROR(VLOOKUP($B858,'Data Binge'!$AB$6:$AJ$181,J$1,FALSE),IFERROR(VLOOKUP($B858,'Data Binge'!$AP$6:$AX$93,J$1,FALSE),IFERROR(VLOOKUP($B858,'Data Binge'!$BC$6:$BK$13,J$1,FALSE),VLOOKUP($B858,'Data Binge'!$BP$6:$BX$9,J$1,FALSE))))))*100</f>
        <v>15.2202</v>
      </c>
      <c r="K858" s="63">
        <f t="shared" si="167"/>
        <v>2.9542800000000007</v>
      </c>
      <c r="L858" s="63">
        <f t="shared" si="168"/>
        <v>2.9542799999999989</v>
      </c>
      <c r="O858" s="63">
        <f>'Data Binge'!AG240*100</f>
        <v>12.265919999999999</v>
      </c>
      <c r="P858" s="63">
        <f>'Data Binge'!AH240*100</f>
        <v>1.5071299999999999</v>
      </c>
      <c r="Q858" s="63">
        <f>'Data Binge'!AI240*100</f>
        <v>9.3119499999999995</v>
      </c>
      <c r="R858" s="63">
        <f>'Data Binge'!AJ240*100</f>
        <v>15.219889999999999</v>
      </c>
      <c r="S858" s="63">
        <f t="shared" si="175"/>
        <v>2.95397</v>
      </c>
      <c r="T858" s="63">
        <f t="shared" si="176"/>
        <v>2.95397</v>
      </c>
      <c r="V858" s="70">
        <f t="shared" si="169"/>
        <v>0</v>
      </c>
      <c r="W858" s="70">
        <f t="shared" si="170"/>
        <v>1.4000000000002899E-4</v>
      </c>
      <c r="X858" s="70">
        <f t="shared" si="171"/>
        <v>-3.0999999999892225E-4</v>
      </c>
      <c r="Y858" s="70">
        <f t="shared" si="172"/>
        <v>3.1000000000069861E-4</v>
      </c>
      <c r="Z858" s="70">
        <f t="shared" si="173"/>
        <v>3.1000000000069861E-4</v>
      </c>
      <c r="AA858" s="70">
        <f t="shared" si="174"/>
        <v>3.0999999999892225E-4</v>
      </c>
    </row>
    <row r="859" spans="1:27">
      <c r="A859" s="15" t="str">
        <f t="shared" si="166"/>
        <v>Binge_2011-2015_16-24_Females_Powys</v>
      </c>
      <c r="B859" s="15" t="str">
        <f t="shared" si="177"/>
        <v>Powys_16-24_Females</v>
      </c>
      <c r="C859" s="15" t="s">
        <v>118</v>
      </c>
      <c r="D859" s="15" t="s">
        <v>48</v>
      </c>
      <c r="E859" s="15" t="s">
        <v>120</v>
      </c>
      <c r="F859" s="15" t="s">
        <v>76</v>
      </c>
      <c r="G859" s="63">
        <f>IFERROR(VLOOKUP($B859,'Data Binge'!$A$6:$I$61,G$1,FALSE),IFERROR(VLOOKUP($B859,'Data Binge'!$O$6:$W$33,G$1,FALSE),IFERROR(VLOOKUP($B859,'Data Binge'!$AB$6:$AJ$181,G$1,FALSE),IFERROR(VLOOKUP($B859,'Data Binge'!$AP$6:$AX$93,G$1,FALSE),IFERROR(VLOOKUP($B859,'Data Binge'!$BC$6:$BK$13,G$1,FALSE),VLOOKUP($B859,'Data Binge'!$BP$6:$BX$9,G$1,FALSE))))))*100</f>
        <v>26.37753</v>
      </c>
      <c r="H859" s="63">
        <f>IFERROR(VLOOKUP($B859,'Data Binge'!$A$6:$I$61,H$1,FALSE),IFERROR(VLOOKUP($B859,'Data Binge'!$O$6:$W$33,H$1,FALSE),IFERROR(VLOOKUP($B859,'Data Binge'!$AB$6:$AJ$181,H$1,FALSE),IFERROR(VLOOKUP($B859,'Data Binge'!$AP$6:$AX$93,H$1,FALSE),IFERROR(VLOOKUP($B859,'Data Binge'!$BC$6:$BK$13,H$1,FALSE),VLOOKUP($B859,'Data Binge'!$BP$6:$BX$9,H$1,FALSE))))))*100</f>
        <v>3.85446</v>
      </c>
      <c r="I859" s="63">
        <f>IFERROR(VLOOKUP($B859,'Data Binge'!$A$6:$I$61,I$1,FALSE),IFERROR(VLOOKUP($B859,'Data Binge'!$O$6:$W$33,I$1,FALSE),IFERROR(VLOOKUP($B859,'Data Binge'!$AB$6:$AJ$181,I$1,FALSE),IFERROR(VLOOKUP($B859,'Data Binge'!$AP$6:$AX$93,I$1,FALSE),IFERROR(VLOOKUP($B859,'Data Binge'!$BC$6:$BK$13,I$1,FALSE),VLOOKUP($B859,'Data Binge'!$BP$6:$BX$9,I$1,FALSE))))))*100</f>
        <v>18.822700000000001</v>
      </c>
      <c r="J859" s="63">
        <f>IFERROR(VLOOKUP($B859,'Data Binge'!$A$6:$I$61,J$1,FALSE),IFERROR(VLOOKUP($B859,'Data Binge'!$O$6:$W$33,J$1,FALSE),IFERROR(VLOOKUP($B859,'Data Binge'!$AB$6:$AJ$181,J$1,FALSE),IFERROR(VLOOKUP($B859,'Data Binge'!$AP$6:$AX$93,J$1,FALSE),IFERROR(VLOOKUP($B859,'Data Binge'!$BC$6:$BK$13,J$1,FALSE),VLOOKUP($B859,'Data Binge'!$BP$6:$BX$9,J$1,FALSE))))))*100</f>
        <v>33.93235</v>
      </c>
      <c r="K859" s="63">
        <f t="shared" si="167"/>
        <v>7.5548199999999994</v>
      </c>
      <c r="L859" s="63">
        <f t="shared" si="168"/>
        <v>7.554829999999999</v>
      </c>
      <c r="O859" s="63">
        <f>'Data Binge'!AG241*100</f>
        <v>26.37753</v>
      </c>
      <c r="P859" s="63">
        <f>'Data Binge'!AH241*100</f>
        <v>3.8540999999999999</v>
      </c>
      <c r="Q859" s="63">
        <f>'Data Binge'!AI241*100</f>
        <v>18.823500000000003</v>
      </c>
      <c r="R859" s="63">
        <f>'Data Binge'!AJ241*100</f>
        <v>33.931550000000001</v>
      </c>
      <c r="S859" s="63">
        <f t="shared" si="175"/>
        <v>7.5540200000000013</v>
      </c>
      <c r="T859" s="63">
        <f t="shared" si="176"/>
        <v>7.5540299999999974</v>
      </c>
      <c r="V859" s="70">
        <f t="shared" si="169"/>
        <v>0</v>
      </c>
      <c r="W859" s="70">
        <f t="shared" si="170"/>
        <v>3.6000000000013799E-4</v>
      </c>
      <c r="X859" s="70">
        <f t="shared" si="171"/>
        <v>-8.0000000000168825E-4</v>
      </c>
      <c r="Y859" s="70">
        <f t="shared" si="172"/>
        <v>7.9999999999813554E-4</v>
      </c>
      <c r="Z859" s="70">
        <f t="shared" si="173"/>
        <v>7.9999999999813554E-4</v>
      </c>
      <c r="AA859" s="70">
        <f t="shared" si="174"/>
        <v>8.0000000000168825E-4</v>
      </c>
    </row>
    <row r="860" spans="1:27">
      <c r="A860" s="15" t="str">
        <f t="shared" si="166"/>
        <v>Binge_2011-2015_25-44_Females_Powys</v>
      </c>
      <c r="B860" s="15" t="str">
        <f t="shared" si="177"/>
        <v>Powys_25-44_Females</v>
      </c>
      <c r="C860" s="15" t="s">
        <v>118</v>
      </c>
      <c r="D860" s="15" t="s">
        <v>49</v>
      </c>
      <c r="E860" s="15" t="s">
        <v>120</v>
      </c>
      <c r="F860" s="15" t="s">
        <v>76</v>
      </c>
      <c r="G860" s="63">
        <f>IFERROR(VLOOKUP($B860,'Data Binge'!$A$6:$I$61,G$1,FALSE),IFERROR(VLOOKUP($B860,'Data Binge'!$O$6:$W$33,G$1,FALSE),IFERROR(VLOOKUP($B860,'Data Binge'!$AB$6:$AJ$181,G$1,FALSE),IFERROR(VLOOKUP($B860,'Data Binge'!$AP$6:$AX$93,G$1,FALSE),IFERROR(VLOOKUP($B860,'Data Binge'!$BC$6:$BK$13,G$1,FALSE),VLOOKUP($B860,'Data Binge'!$BP$6:$BX$9,G$1,FALSE))))))*100</f>
        <v>26.03004</v>
      </c>
      <c r="H860" s="63">
        <f>IFERROR(VLOOKUP($B860,'Data Binge'!$A$6:$I$61,H$1,FALSE),IFERROR(VLOOKUP($B860,'Data Binge'!$O$6:$W$33,H$1,FALSE),IFERROR(VLOOKUP($B860,'Data Binge'!$AB$6:$AJ$181,H$1,FALSE),IFERROR(VLOOKUP($B860,'Data Binge'!$AP$6:$AX$93,H$1,FALSE),IFERROR(VLOOKUP($B860,'Data Binge'!$BC$6:$BK$13,H$1,FALSE),VLOOKUP($B860,'Data Binge'!$BP$6:$BX$9,H$1,FALSE))))))*100</f>
        <v>2.2778900000000002</v>
      </c>
      <c r="I860" s="63">
        <f>IFERROR(VLOOKUP($B860,'Data Binge'!$A$6:$I$61,I$1,FALSE),IFERROR(VLOOKUP($B860,'Data Binge'!$O$6:$W$33,I$1,FALSE),IFERROR(VLOOKUP($B860,'Data Binge'!$AB$6:$AJ$181,I$1,FALSE),IFERROR(VLOOKUP($B860,'Data Binge'!$AP$6:$AX$93,I$1,FALSE),IFERROR(VLOOKUP($B860,'Data Binge'!$BC$6:$BK$13,I$1,FALSE),VLOOKUP($B860,'Data Binge'!$BP$6:$BX$9,I$1,FALSE))))))*100</f>
        <v>21.56532</v>
      </c>
      <c r="J860" s="63">
        <f>IFERROR(VLOOKUP($B860,'Data Binge'!$A$6:$I$61,J$1,FALSE),IFERROR(VLOOKUP($B860,'Data Binge'!$O$6:$W$33,J$1,FALSE),IFERROR(VLOOKUP($B860,'Data Binge'!$AB$6:$AJ$181,J$1,FALSE),IFERROR(VLOOKUP($B860,'Data Binge'!$AP$6:$AX$93,J$1,FALSE),IFERROR(VLOOKUP($B860,'Data Binge'!$BC$6:$BK$13,J$1,FALSE),VLOOKUP($B860,'Data Binge'!$BP$6:$BX$9,J$1,FALSE))))))*100</f>
        <v>30.49475</v>
      </c>
      <c r="K860" s="63">
        <f t="shared" si="167"/>
        <v>4.4647100000000002</v>
      </c>
      <c r="L860" s="63">
        <f t="shared" si="168"/>
        <v>4.4647199999999998</v>
      </c>
      <c r="O860" s="63">
        <f>'Data Binge'!AG242*100</f>
        <v>26.03004</v>
      </c>
      <c r="P860" s="63">
        <f>'Data Binge'!AH242*100</f>
        <v>2.2776800000000001</v>
      </c>
      <c r="Q860" s="63">
        <f>'Data Binge'!AI242*100</f>
        <v>21.56579</v>
      </c>
      <c r="R860" s="63">
        <f>'Data Binge'!AJ242*100</f>
        <v>30.49428</v>
      </c>
      <c r="S860" s="63">
        <f t="shared" si="175"/>
        <v>4.4642400000000002</v>
      </c>
      <c r="T860" s="63">
        <f t="shared" si="176"/>
        <v>4.4642499999999998</v>
      </c>
      <c r="V860" s="70">
        <f t="shared" si="169"/>
        <v>0</v>
      </c>
      <c r="W860" s="70">
        <f t="shared" si="170"/>
        <v>2.1000000000004349E-4</v>
      </c>
      <c r="X860" s="70">
        <f t="shared" si="171"/>
        <v>-4.6999999999997044E-4</v>
      </c>
      <c r="Y860" s="70">
        <f t="shared" si="172"/>
        <v>4.6999999999997044E-4</v>
      </c>
      <c r="Z860" s="70">
        <f t="shared" si="173"/>
        <v>4.6999999999997044E-4</v>
      </c>
      <c r="AA860" s="70">
        <f t="shared" si="174"/>
        <v>4.6999999999997044E-4</v>
      </c>
    </row>
    <row r="861" spans="1:27">
      <c r="A861" s="15" t="str">
        <f t="shared" si="166"/>
        <v>Binge_2011-2015_45-64_Females_Powys</v>
      </c>
      <c r="B861" s="15" t="str">
        <f t="shared" si="177"/>
        <v>Powys_45-64_Females</v>
      </c>
      <c r="C861" s="15" t="s">
        <v>118</v>
      </c>
      <c r="D861" s="15" t="s">
        <v>50</v>
      </c>
      <c r="E861" s="15" t="s">
        <v>120</v>
      </c>
      <c r="F861" s="15" t="s">
        <v>76</v>
      </c>
      <c r="G861" s="63">
        <f>IFERROR(VLOOKUP($B861,'Data Binge'!$A$6:$I$61,G$1,FALSE),IFERROR(VLOOKUP($B861,'Data Binge'!$O$6:$W$33,G$1,FALSE),IFERROR(VLOOKUP($B861,'Data Binge'!$AB$6:$AJ$181,G$1,FALSE),IFERROR(VLOOKUP($B861,'Data Binge'!$AP$6:$AX$93,G$1,FALSE),IFERROR(VLOOKUP($B861,'Data Binge'!$BC$6:$BK$13,G$1,FALSE),VLOOKUP($B861,'Data Binge'!$BP$6:$BX$9,G$1,FALSE))))))*100</f>
        <v>16.793289999999999</v>
      </c>
      <c r="H861" s="63">
        <f>IFERROR(VLOOKUP($B861,'Data Binge'!$A$6:$I$61,H$1,FALSE),IFERROR(VLOOKUP($B861,'Data Binge'!$O$6:$W$33,H$1,FALSE),IFERROR(VLOOKUP($B861,'Data Binge'!$AB$6:$AJ$181,H$1,FALSE),IFERROR(VLOOKUP($B861,'Data Binge'!$AP$6:$AX$93,H$1,FALSE),IFERROR(VLOOKUP($B861,'Data Binge'!$BC$6:$BK$13,H$1,FALSE),VLOOKUP($B861,'Data Binge'!$BP$6:$BX$9,H$1,FALSE))))))*100</f>
        <v>1.5347500000000001</v>
      </c>
      <c r="I861" s="63">
        <f>IFERROR(VLOOKUP($B861,'Data Binge'!$A$6:$I$61,I$1,FALSE),IFERROR(VLOOKUP($B861,'Data Binge'!$O$6:$W$33,I$1,FALSE),IFERROR(VLOOKUP($B861,'Data Binge'!$AB$6:$AJ$181,I$1,FALSE),IFERROR(VLOOKUP($B861,'Data Binge'!$AP$6:$AX$93,I$1,FALSE),IFERROR(VLOOKUP($B861,'Data Binge'!$BC$6:$BK$13,I$1,FALSE),VLOOKUP($B861,'Data Binge'!$BP$6:$BX$9,I$1,FALSE))))))*100</f>
        <v>13.785159999999999</v>
      </c>
      <c r="J861" s="63">
        <f>IFERROR(VLOOKUP($B861,'Data Binge'!$A$6:$I$61,J$1,FALSE),IFERROR(VLOOKUP($B861,'Data Binge'!$O$6:$W$33,J$1,FALSE),IFERROR(VLOOKUP($B861,'Data Binge'!$AB$6:$AJ$181,J$1,FALSE),IFERROR(VLOOKUP($B861,'Data Binge'!$AP$6:$AX$93,J$1,FALSE),IFERROR(VLOOKUP($B861,'Data Binge'!$BC$6:$BK$13,J$1,FALSE),VLOOKUP($B861,'Data Binge'!$BP$6:$BX$9,J$1,FALSE))))))*100</f>
        <v>19.80143</v>
      </c>
      <c r="K861" s="63">
        <f t="shared" si="167"/>
        <v>3.0081400000000009</v>
      </c>
      <c r="L861" s="63">
        <f t="shared" si="168"/>
        <v>3.0081299999999995</v>
      </c>
      <c r="O861" s="63">
        <f>'Data Binge'!AG243*100</f>
        <v>16.793289999999999</v>
      </c>
      <c r="P861" s="63">
        <f>'Data Binge'!AH243*100</f>
        <v>1.5346</v>
      </c>
      <c r="Q861" s="63">
        <f>'Data Binge'!AI243*100</f>
        <v>13.78548</v>
      </c>
      <c r="R861" s="63">
        <f>'Data Binge'!AJ243*100</f>
        <v>19.801110000000001</v>
      </c>
      <c r="S861" s="63">
        <f t="shared" si="175"/>
        <v>3.0078200000000024</v>
      </c>
      <c r="T861" s="63">
        <f t="shared" si="176"/>
        <v>3.0078099999999992</v>
      </c>
      <c r="V861" s="70">
        <f t="shared" si="169"/>
        <v>0</v>
      </c>
      <c r="W861" s="70">
        <f t="shared" si="170"/>
        <v>1.500000000000945E-4</v>
      </c>
      <c r="X861" s="70">
        <f t="shared" si="171"/>
        <v>-3.2000000000032003E-4</v>
      </c>
      <c r="Y861" s="70">
        <f t="shared" si="172"/>
        <v>3.1999999999854367E-4</v>
      </c>
      <c r="Z861" s="70">
        <f t="shared" si="173"/>
        <v>3.1999999999854367E-4</v>
      </c>
      <c r="AA861" s="70">
        <f t="shared" si="174"/>
        <v>3.2000000000032003E-4</v>
      </c>
    </row>
    <row r="862" spans="1:27">
      <c r="A862" s="15" t="str">
        <f t="shared" si="166"/>
        <v>Binge_2011-2015_65+_Females_Powys</v>
      </c>
      <c r="B862" s="15" t="str">
        <f t="shared" si="177"/>
        <v>Powys_65+_Females</v>
      </c>
      <c r="C862" s="15" t="s">
        <v>118</v>
      </c>
      <c r="D862" s="15" t="s">
        <v>43</v>
      </c>
      <c r="E862" s="15" t="s">
        <v>120</v>
      </c>
      <c r="F862" s="15" t="s">
        <v>76</v>
      </c>
      <c r="G862" s="63">
        <f>IFERROR(VLOOKUP($B862,'Data Binge'!$A$6:$I$61,G$1,FALSE),IFERROR(VLOOKUP($B862,'Data Binge'!$O$6:$W$33,G$1,FALSE),IFERROR(VLOOKUP($B862,'Data Binge'!$AB$6:$AJ$181,G$1,FALSE),IFERROR(VLOOKUP($B862,'Data Binge'!$AP$6:$AX$93,G$1,FALSE),IFERROR(VLOOKUP($B862,'Data Binge'!$BC$6:$BK$13,G$1,FALSE),VLOOKUP($B862,'Data Binge'!$BP$6:$BX$9,G$1,FALSE))))))*100</f>
        <v>5.9974100000000004</v>
      </c>
      <c r="H862" s="63">
        <f>IFERROR(VLOOKUP($B862,'Data Binge'!$A$6:$I$61,H$1,FALSE),IFERROR(VLOOKUP($B862,'Data Binge'!$O$6:$W$33,H$1,FALSE),IFERROR(VLOOKUP($B862,'Data Binge'!$AB$6:$AJ$181,H$1,FALSE),IFERROR(VLOOKUP($B862,'Data Binge'!$AP$6:$AX$93,H$1,FALSE),IFERROR(VLOOKUP($B862,'Data Binge'!$BC$6:$BK$13,H$1,FALSE),VLOOKUP($B862,'Data Binge'!$BP$6:$BX$9,H$1,FALSE))))))*100</f>
        <v>1.01922</v>
      </c>
      <c r="I862" s="63">
        <f>IFERROR(VLOOKUP($B862,'Data Binge'!$A$6:$I$61,I$1,FALSE),IFERROR(VLOOKUP($B862,'Data Binge'!$O$6:$W$33,I$1,FALSE),IFERROR(VLOOKUP($B862,'Data Binge'!$AB$6:$AJ$181,I$1,FALSE),IFERROR(VLOOKUP($B862,'Data Binge'!$AP$6:$AX$93,I$1,FALSE),IFERROR(VLOOKUP($B862,'Data Binge'!$BC$6:$BK$13,I$1,FALSE),VLOOKUP($B862,'Data Binge'!$BP$6:$BX$9,I$1,FALSE))))))*100</f>
        <v>3.9997199999999995</v>
      </c>
      <c r="J862" s="63">
        <f>IFERROR(VLOOKUP($B862,'Data Binge'!$A$6:$I$61,J$1,FALSE),IFERROR(VLOOKUP($B862,'Data Binge'!$O$6:$W$33,J$1,FALSE),IFERROR(VLOOKUP($B862,'Data Binge'!$AB$6:$AJ$181,J$1,FALSE),IFERROR(VLOOKUP($B862,'Data Binge'!$AP$6:$AX$93,J$1,FALSE),IFERROR(VLOOKUP($B862,'Data Binge'!$BC$6:$BK$13,J$1,FALSE),VLOOKUP($B862,'Data Binge'!$BP$6:$BX$9,J$1,FALSE))))))*100</f>
        <v>7.995099999999999</v>
      </c>
      <c r="K862" s="63">
        <f t="shared" si="167"/>
        <v>1.9976899999999986</v>
      </c>
      <c r="L862" s="63">
        <f t="shared" si="168"/>
        <v>1.9976900000000009</v>
      </c>
      <c r="O862" s="63">
        <f>'Data Binge'!AG244*100</f>
        <v>5.9974100000000004</v>
      </c>
      <c r="P862" s="63">
        <f>'Data Binge'!AH244*100</f>
        <v>1.01912</v>
      </c>
      <c r="Q862" s="63">
        <f>'Data Binge'!AI244*100</f>
        <v>3.99993</v>
      </c>
      <c r="R862" s="63">
        <f>'Data Binge'!AJ244*100</f>
        <v>7.9948900000000007</v>
      </c>
      <c r="S862" s="63">
        <f t="shared" si="175"/>
        <v>1.9974800000000004</v>
      </c>
      <c r="T862" s="63">
        <f t="shared" si="176"/>
        <v>1.9974800000000004</v>
      </c>
      <c r="V862" s="70">
        <f t="shared" si="169"/>
        <v>0</v>
      </c>
      <c r="W862" s="70">
        <f t="shared" si="170"/>
        <v>9.9999999999988987E-5</v>
      </c>
      <c r="X862" s="70">
        <f t="shared" si="171"/>
        <v>-2.1000000000048757E-4</v>
      </c>
      <c r="Y862" s="70">
        <f t="shared" si="172"/>
        <v>2.0999999999826713E-4</v>
      </c>
      <c r="Z862" s="70">
        <f t="shared" si="173"/>
        <v>2.0999999999826713E-4</v>
      </c>
      <c r="AA862" s="70">
        <f t="shared" si="174"/>
        <v>2.1000000000048757E-4</v>
      </c>
    </row>
    <row r="863" spans="1:27">
      <c r="A863" s="15" t="str">
        <f t="shared" si="166"/>
        <v>Binge_2011-2015_16-24_Males_Ceredigion</v>
      </c>
      <c r="B863" s="15" t="str">
        <f t="shared" si="177"/>
        <v>Ceredigion_16-24_Males</v>
      </c>
      <c r="C863" s="15" t="s">
        <v>6</v>
      </c>
      <c r="D863" s="15" t="s">
        <v>48</v>
      </c>
      <c r="E863" s="15" t="s">
        <v>21</v>
      </c>
      <c r="F863" s="15" t="s">
        <v>76</v>
      </c>
      <c r="G863" s="63">
        <f>IFERROR(VLOOKUP($B863,'Data Binge'!$A$6:$I$61,G$1,FALSE),IFERROR(VLOOKUP($B863,'Data Binge'!$O$6:$W$33,G$1,FALSE),IFERROR(VLOOKUP($B863,'Data Binge'!$AB$6:$AJ$181,G$1,FALSE),IFERROR(VLOOKUP($B863,'Data Binge'!$AP$6:$AX$93,G$1,FALSE),IFERROR(VLOOKUP($B863,'Data Binge'!$BC$6:$BK$13,G$1,FALSE),VLOOKUP($B863,'Data Binge'!$BP$6:$BX$9,G$1,FALSE))))))*100</f>
        <v>38.906279999999995</v>
      </c>
      <c r="H863" s="63">
        <f>IFERROR(VLOOKUP($B863,'Data Binge'!$A$6:$I$61,H$1,FALSE),IFERROR(VLOOKUP($B863,'Data Binge'!$O$6:$W$33,H$1,FALSE),IFERROR(VLOOKUP($B863,'Data Binge'!$AB$6:$AJ$181,H$1,FALSE),IFERROR(VLOOKUP($B863,'Data Binge'!$AP$6:$AX$93,H$1,FALSE),IFERROR(VLOOKUP($B863,'Data Binge'!$BC$6:$BK$13,H$1,FALSE),VLOOKUP($B863,'Data Binge'!$BP$6:$BX$9,H$1,FALSE))))))*100</f>
        <v>3.8657299999999997</v>
      </c>
      <c r="I863" s="63">
        <f>IFERROR(VLOOKUP($B863,'Data Binge'!$A$6:$I$61,I$1,FALSE),IFERROR(VLOOKUP($B863,'Data Binge'!$O$6:$W$33,I$1,FALSE),IFERROR(VLOOKUP($B863,'Data Binge'!$AB$6:$AJ$181,I$1,FALSE),IFERROR(VLOOKUP($B863,'Data Binge'!$AP$6:$AX$93,I$1,FALSE),IFERROR(VLOOKUP($B863,'Data Binge'!$BC$6:$BK$13,I$1,FALSE),VLOOKUP($B863,'Data Binge'!$BP$6:$BX$9,I$1,FALSE))))))*100</f>
        <v>31.329350000000002</v>
      </c>
      <c r="J863" s="63">
        <f>IFERROR(VLOOKUP($B863,'Data Binge'!$A$6:$I$61,J$1,FALSE),IFERROR(VLOOKUP($B863,'Data Binge'!$O$6:$W$33,J$1,FALSE),IFERROR(VLOOKUP($B863,'Data Binge'!$AB$6:$AJ$181,J$1,FALSE),IFERROR(VLOOKUP($B863,'Data Binge'!$AP$6:$AX$93,J$1,FALSE),IFERROR(VLOOKUP($B863,'Data Binge'!$BC$6:$BK$13,J$1,FALSE),VLOOKUP($B863,'Data Binge'!$BP$6:$BX$9,J$1,FALSE))))))*100</f>
        <v>46.483200000000004</v>
      </c>
      <c r="K863" s="63">
        <f t="shared" si="167"/>
        <v>7.5769200000000083</v>
      </c>
      <c r="L863" s="63">
        <f t="shared" si="168"/>
        <v>7.5769299999999937</v>
      </c>
      <c r="O863" s="63">
        <f>'Data Binge'!AG245*100</f>
        <v>38.906279999999995</v>
      </c>
      <c r="P863" s="63">
        <f>'Data Binge'!AH245*100</f>
        <v>3.8653199999999996</v>
      </c>
      <c r="Q863" s="63">
        <f>'Data Binge'!AI245*100</f>
        <v>31.330249999999999</v>
      </c>
      <c r="R863" s="63">
        <f>'Data Binge'!AJ245*100</f>
        <v>46.482299999999995</v>
      </c>
      <c r="S863" s="63">
        <f t="shared" si="175"/>
        <v>7.5760199999999998</v>
      </c>
      <c r="T863" s="63">
        <f t="shared" si="176"/>
        <v>7.5760299999999958</v>
      </c>
      <c r="V863" s="70">
        <f t="shared" si="169"/>
        <v>0</v>
      </c>
      <c r="W863" s="70">
        <f t="shared" si="170"/>
        <v>4.1000000000002146E-4</v>
      </c>
      <c r="X863" s="70">
        <f t="shared" si="171"/>
        <v>-8.9999999999790248E-4</v>
      </c>
      <c r="Y863" s="70">
        <f t="shared" si="172"/>
        <v>9.0000000000856062E-4</v>
      </c>
      <c r="Z863" s="70">
        <f t="shared" si="173"/>
        <v>9.0000000000856062E-4</v>
      </c>
      <c r="AA863" s="70">
        <f t="shared" si="174"/>
        <v>8.9999999999790248E-4</v>
      </c>
    </row>
    <row r="864" spans="1:27">
      <c r="A864" s="15" t="str">
        <f t="shared" si="166"/>
        <v>Binge_2011-2015_25-44_Males_Ceredigion</v>
      </c>
      <c r="B864" s="15" t="str">
        <f t="shared" si="177"/>
        <v>Ceredigion_25-44_Males</v>
      </c>
      <c r="C864" s="15" t="s">
        <v>6</v>
      </c>
      <c r="D864" s="15" t="s">
        <v>49</v>
      </c>
      <c r="E864" s="15" t="s">
        <v>21</v>
      </c>
      <c r="F864" s="15" t="s">
        <v>76</v>
      </c>
      <c r="G864" s="63">
        <f>IFERROR(VLOOKUP($B864,'Data Binge'!$A$6:$I$61,G$1,FALSE),IFERROR(VLOOKUP($B864,'Data Binge'!$O$6:$W$33,G$1,FALSE),IFERROR(VLOOKUP($B864,'Data Binge'!$AB$6:$AJ$181,G$1,FALSE),IFERROR(VLOOKUP($B864,'Data Binge'!$AP$6:$AX$93,G$1,FALSE),IFERROR(VLOOKUP($B864,'Data Binge'!$BC$6:$BK$13,G$1,FALSE),VLOOKUP($B864,'Data Binge'!$BP$6:$BX$9,G$1,FALSE))))))*100</f>
        <v>33.156780000000005</v>
      </c>
      <c r="H864" s="63">
        <f>IFERROR(VLOOKUP($B864,'Data Binge'!$A$6:$I$61,H$1,FALSE),IFERROR(VLOOKUP($B864,'Data Binge'!$O$6:$W$33,H$1,FALSE),IFERROR(VLOOKUP($B864,'Data Binge'!$AB$6:$AJ$181,H$1,FALSE),IFERROR(VLOOKUP($B864,'Data Binge'!$AP$6:$AX$93,H$1,FALSE),IFERROR(VLOOKUP($B864,'Data Binge'!$BC$6:$BK$13,H$1,FALSE),VLOOKUP($B864,'Data Binge'!$BP$6:$BX$9,H$1,FALSE))))))*100</f>
        <v>2.7650600000000001</v>
      </c>
      <c r="I864" s="63">
        <f>IFERROR(VLOOKUP($B864,'Data Binge'!$A$6:$I$61,I$1,FALSE),IFERROR(VLOOKUP($B864,'Data Binge'!$O$6:$W$33,I$1,FALSE),IFERROR(VLOOKUP($B864,'Data Binge'!$AB$6:$AJ$181,I$1,FALSE),IFERROR(VLOOKUP($B864,'Data Binge'!$AP$6:$AX$93,I$1,FALSE),IFERROR(VLOOKUP($B864,'Data Binge'!$BC$6:$BK$13,I$1,FALSE),VLOOKUP($B864,'Data Binge'!$BP$6:$BX$9,I$1,FALSE))))))*100</f>
        <v>27.737200000000001</v>
      </c>
      <c r="J864" s="63">
        <f>IFERROR(VLOOKUP($B864,'Data Binge'!$A$6:$I$61,J$1,FALSE),IFERROR(VLOOKUP($B864,'Data Binge'!$O$6:$W$33,J$1,FALSE),IFERROR(VLOOKUP($B864,'Data Binge'!$AB$6:$AJ$181,J$1,FALSE),IFERROR(VLOOKUP($B864,'Data Binge'!$AP$6:$AX$93,J$1,FALSE),IFERROR(VLOOKUP($B864,'Data Binge'!$BC$6:$BK$13,J$1,FALSE),VLOOKUP($B864,'Data Binge'!$BP$6:$BX$9,J$1,FALSE))))))*100</f>
        <v>38.576369999999997</v>
      </c>
      <c r="K864" s="63">
        <f t="shared" si="167"/>
        <v>5.4195899999999924</v>
      </c>
      <c r="L864" s="63">
        <f t="shared" si="168"/>
        <v>5.4195800000000034</v>
      </c>
      <c r="O864" s="63">
        <f>'Data Binge'!AG246*100</f>
        <v>33.156780000000005</v>
      </c>
      <c r="P864" s="63">
        <f>'Data Binge'!AH246*100</f>
        <v>2.7647699999999999</v>
      </c>
      <c r="Q864" s="63">
        <f>'Data Binge'!AI246*100</f>
        <v>27.737840000000002</v>
      </c>
      <c r="R864" s="63">
        <f>'Data Binge'!AJ246*100</f>
        <v>38.57573</v>
      </c>
      <c r="S864" s="63">
        <f t="shared" si="175"/>
        <v>5.4189499999999953</v>
      </c>
      <c r="T864" s="63">
        <f t="shared" si="176"/>
        <v>5.4189400000000028</v>
      </c>
      <c r="V864" s="70">
        <f t="shared" si="169"/>
        <v>0</v>
      </c>
      <c r="W864" s="70">
        <f t="shared" si="170"/>
        <v>2.9000000000012349E-4</v>
      </c>
      <c r="X864" s="70">
        <f t="shared" si="171"/>
        <v>-6.4000000000064006E-4</v>
      </c>
      <c r="Y864" s="70">
        <f t="shared" si="172"/>
        <v>6.3999999999708734E-4</v>
      </c>
      <c r="Z864" s="70">
        <f t="shared" si="173"/>
        <v>6.3999999999708734E-4</v>
      </c>
      <c r="AA864" s="70">
        <f t="shared" si="174"/>
        <v>6.4000000000064006E-4</v>
      </c>
    </row>
    <row r="865" spans="1:27">
      <c r="A865" s="15" t="str">
        <f t="shared" si="166"/>
        <v>Binge_2011-2015_45-64_Males_Ceredigion</v>
      </c>
      <c r="B865" s="15" t="str">
        <f t="shared" si="177"/>
        <v>Ceredigion_45-64_Males</v>
      </c>
      <c r="C865" s="15" t="s">
        <v>6</v>
      </c>
      <c r="D865" s="15" t="s">
        <v>50</v>
      </c>
      <c r="E865" s="15" t="s">
        <v>21</v>
      </c>
      <c r="F865" s="15" t="s">
        <v>76</v>
      </c>
      <c r="G865" s="63">
        <f>IFERROR(VLOOKUP($B865,'Data Binge'!$A$6:$I$61,G$1,FALSE),IFERROR(VLOOKUP($B865,'Data Binge'!$O$6:$W$33,G$1,FALSE),IFERROR(VLOOKUP($B865,'Data Binge'!$AB$6:$AJ$181,G$1,FALSE),IFERROR(VLOOKUP($B865,'Data Binge'!$AP$6:$AX$93,G$1,FALSE),IFERROR(VLOOKUP($B865,'Data Binge'!$BC$6:$BK$13,G$1,FALSE),VLOOKUP($B865,'Data Binge'!$BP$6:$BX$9,G$1,FALSE))))))*100</f>
        <v>28.099030000000003</v>
      </c>
      <c r="H865" s="63">
        <f>IFERROR(VLOOKUP($B865,'Data Binge'!$A$6:$I$61,H$1,FALSE),IFERROR(VLOOKUP($B865,'Data Binge'!$O$6:$W$33,H$1,FALSE),IFERROR(VLOOKUP($B865,'Data Binge'!$AB$6:$AJ$181,H$1,FALSE),IFERROR(VLOOKUP($B865,'Data Binge'!$AP$6:$AX$93,H$1,FALSE),IFERROR(VLOOKUP($B865,'Data Binge'!$BC$6:$BK$13,H$1,FALSE),VLOOKUP($B865,'Data Binge'!$BP$6:$BX$9,H$1,FALSE))))))*100</f>
        <v>2.1275200000000001</v>
      </c>
      <c r="I865" s="63">
        <f>IFERROR(VLOOKUP($B865,'Data Binge'!$A$6:$I$61,I$1,FALSE),IFERROR(VLOOKUP($B865,'Data Binge'!$O$6:$W$33,I$1,FALSE),IFERROR(VLOOKUP($B865,'Data Binge'!$AB$6:$AJ$181,I$1,FALSE),IFERROR(VLOOKUP($B865,'Data Binge'!$AP$6:$AX$93,I$1,FALSE),IFERROR(VLOOKUP($B865,'Data Binge'!$BC$6:$BK$13,I$1,FALSE),VLOOKUP($B865,'Data Binge'!$BP$6:$BX$9,I$1,FALSE))))))*100</f>
        <v>23.929039999999997</v>
      </c>
      <c r="J865" s="63">
        <f>IFERROR(VLOOKUP($B865,'Data Binge'!$A$6:$I$61,J$1,FALSE),IFERROR(VLOOKUP($B865,'Data Binge'!$O$6:$W$33,J$1,FALSE),IFERROR(VLOOKUP($B865,'Data Binge'!$AB$6:$AJ$181,J$1,FALSE),IFERROR(VLOOKUP($B865,'Data Binge'!$AP$6:$AX$93,J$1,FALSE),IFERROR(VLOOKUP($B865,'Data Binge'!$BC$6:$BK$13,J$1,FALSE),VLOOKUP($B865,'Data Binge'!$BP$6:$BX$9,J$1,FALSE))))))*100</f>
        <v>32.269019999999998</v>
      </c>
      <c r="K865" s="63">
        <f t="shared" si="167"/>
        <v>4.169989999999995</v>
      </c>
      <c r="L865" s="63">
        <f t="shared" si="168"/>
        <v>4.1699900000000056</v>
      </c>
      <c r="O865" s="63">
        <f>'Data Binge'!AG247*100</f>
        <v>28.099030000000003</v>
      </c>
      <c r="P865" s="63">
        <f>'Data Binge'!AH247*100</f>
        <v>2.1272899999999999</v>
      </c>
      <c r="Q865" s="63">
        <f>'Data Binge'!AI247*100</f>
        <v>23.929539999999999</v>
      </c>
      <c r="R865" s="63">
        <f>'Data Binge'!AJ247*100</f>
        <v>32.268520000000002</v>
      </c>
      <c r="S865" s="63">
        <f t="shared" si="175"/>
        <v>4.1694899999999997</v>
      </c>
      <c r="T865" s="63">
        <f t="shared" si="176"/>
        <v>4.1694900000000032</v>
      </c>
      <c r="V865" s="70">
        <f t="shared" si="169"/>
        <v>0</v>
      </c>
      <c r="W865" s="70">
        <f t="shared" si="170"/>
        <v>2.3000000000017451E-4</v>
      </c>
      <c r="X865" s="70">
        <f t="shared" si="171"/>
        <v>-5.0000000000238742E-4</v>
      </c>
      <c r="Y865" s="70">
        <f t="shared" si="172"/>
        <v>4.99999999995282E-4</v>
      </c>
      <c r="Z865" s="70">
        <f t="shared" si="173"/>
        <v>4.99999999995282E-4</v>
      </c>
      <c r="AA865" s="70">
        <f t="shared" si="174"/>
        <v>5.0000000000238742E-4</v>
      </c>
    </row>
    <row r="866" spans="1:27">
      <c r="A866" s="15" t="str">
        <f t="shared" si="166"/>
        <v>Binge_2011-2015_65+_Males_Ceredigion</v>
      </c>
      <c r="B866" s="15" t="str">
        <f t="shared" si="177"/>
        <v>Ceredigion_65+_Males</v>
      </c>
      <c r="C866" s="15" t="s">
        <v>6</v>
      </c>
      <c r="D866" s="15" t="s">
        <v>43</v>
      </c>
      <c r="E866" s="15" t="s">
        <v>21</v>
      </c>
      <c r="F866" s="15" t="s">
        <v>76</v>
      </c>
      <c r="G866" s="63">
        <f>IFERROR(VLOOKUP($B866,'Data Binge'!$A$6:$I$61,G$1,FALSE),IFERROR(VLOOKUP($B866,'Data Binge'!$O$6:$W$33,G$1,FALSE),IFERROR(VLOOKUP($B866,'Data Binge'!$AB$6:$AJ$181,G$1,FALSE),IFERROR(VLOOKUP($B866,'Data Binge'!$AP$6:$AX$93,G$1,FALSE),IFERROR(VLOOKUP($B866,'Data Binge'!$BC$6:$BK$13,G$1,FALSE),VLOOKUP($B866,'Data Binge'!$BP$6:$BX$9,G$1,FALSE))))))*100</f>
        <v>9.6861100000000011</v>
      </c>
      <c r="H866" s="63">
        <f>IFERROR(VLOOKUP($B866,'Data Binge'!$A$6:$I$61,H$1,FALSE),IFERROR(VLOOKUP($B866,'Data Binge'!$O$6:$W$33,H$1,FALSE),IFERROR(VLOOKUP($B866,'Data Binge'!$AB$6:$AJ$181,H$1,FALSE),IFERROR(VLOOKUP($B866,'Data Binge'!$AP$6:$AX$93,H$1,FALSE),IFERROR(VLOOKUP($B866,'Data Binge'!$BC$6:$BK$13,H$1,FALSE),VLOOKUP($B866,'Data Binge'!$BP$6:$BX$9,H$1,FALSE))))))*100</f>
        <v>1.38246</v>
      </c>
      <c r="I866" s="63">
        <f>IFERROR(VLOOKUP($B866,'Data Binge'!$A$6:$I$61,I$1,FALSE),IFERROR(VLOOKUP($B866,'Data Binge'!$O$6:$W$33,I$1,FALSE),IFERROR(VLOOKUP($B866,'Data Binge'!$AB$6:$AJ$181,I$1,FALSE),IFERROR(VLOOKUP($B866,'Data Binge'!$AP$6:$AX$93,I$1,FALSE),IFERROR(VLOOKUP($B866,'Data Binge'!$BC$6:$BK$13,I$1,FALSE),VLOOKUP($B866,'Data Binge'!$BP$6:$BX$9,I$1,FALSE))))))*100</f>
        <v>6.9764599999999994</v>
      </c>
      <c r="J866" s="63">
        <f>IFERROR(VLOOKUP($B866,'Data Binge'!$A$6:$I$61,J$1,FALSE),IFERROR(VLOOKUP($B866,'Data Binge'!$O$6:$W$33,J$1,FALSE),IFERROR(VLOOKUP($B866,'Data Binge'!$AB$6:$AJ$181,J$1,FALSE),IFERROR(VLOOKUP($B866,'Data Binge'!$AP$6:$AX$93,J$1,FALSE),IFERROR(VLOOKUP($B866,'Data Binge'!$BC$6:$BK$13,J$1,FALSE),VLOOKUP($B866,'Data Binge'!$BP$6:$BX$9,J$1,FALSE))))))*100</f>
        <v>12.39575</v>
      </c>
      <c r="K866" s="63">
        <f t="shared" si="167"/>
        <v>2.7096399999999985</v>
      </c>
      <c r="L866" s="63">
        <f t="shared" si="168"/>
        <v>2.7096500000000017</v>
      </c>
      <c r="O866" s="63">
        <f>'Data Binge'!AG248*100</f>
        <v>9.6861100000000011</v>
      </c>
      <c r="P866" s="63">
        <f>'Data Binge'!AH248*100</f>
        <v>1.3823099999999999</v>
      </c>
      <c r="Q866" s="63">
        <f>'Data Binge'!AI248*100</f>
        <v>6.9767899999999994</v>
      </c>
      <c r="R866" s="63">
        <f>'Data Binge'!AJ248*100</f>
        <v>12.395430000000001</v>
      </c>
      <c r="S866" s="63">
        <f t="shared" si="175"/>
        <v>2.70932</v>
      </c>
      <c r="T866" s="63">
        <f t="shared" si="176"/>
        <v>2.7093200000000017</v>
      </c>
      <c r="V866" s="70">
        <f t="shared" si="169"/>
        <v>0</v>
      </c>
      <c r="W866" s="70">
        <f t="shared" si="170"/>
        <v>1.500000000000945E-4</v>
      </c>
      <c r="X866" s="70">
        <f t="shared" si="171"/>
        <v>-3.2999999999994145E-4</v>
      </c>
      <c r="Y866" s="70">
        <f t="shared" si="172"/>
        <v>3.1999999999854367E-4</v>
      </c>
      <c r="Z866" s="70">
        <f t="shared" si="173"/>
        <v>3.1999999999854367E-4</v>
      </c>
      <c r="AA866" s="70">
        <f t="shared" si="174"/>
        <v>3.2999999999994145E-4</v>
      </c>
    </row>
    <row r="867" spans="1:27">
      <c r="A867" s="15" t="str">
        <f t="shared" si="166"/>
        <v>Binge_2011-2015_16-24_Females_Ceredigion</v>
      </c>
      <c r="B867" s="15" t="str">
        <f t="shared" si="177"/>
        <v>Ceredigion_16-24_Females</v>
      </c>
      <c r="C867" s="15" t="s">
        <v>6</v>
      </c>
      <c r="D867" s="15" t="s">
        <v>48</v>
      </c>
      <c r="E867" s="15" t="s">
        <v>120</v>
      </c>
      <c r="F867" s="15" t="s">
        <v>76</v>
      </c>
      <c r="G867" s="63">
        <f>IFERROR(VLOOKUP($B867,'Data Binge'!$A$6:$I$61,G$1,FALSE),IFERROR(VLOOKUP($B867,'Data Binge'!$O$6:$W$33,G$1,FALSE),IFERROR(VLOOKUP($B867,'Data Binge'!$AB$6:$AJ$181,G$1,FALSE),IFERROR(VLOOKUP($B867,'Data Binge'!$AP$6:$AX$93,G$1,FALSE),IFERROR(VLOOKUP($B867,'Data Binge'!$BC$6:$BK$13,G$1,FALSE),VLOOKUP($B867,'Data Binge'!$BP$6:$BX$9,G$1,FALSE))))))*100</f>
        <v>38.447850000000003</v>
      </c>
      <c r="H867" s="63">
        <f>IFERROR(VLOOKUP($B867,'Data Binge'!$A$6:$I$61,H$1,FALSE),IFERROR(VLOOKUP($B867,'Data Binge'!$O$6:$W$33,H$1,FALSE),IFERROR(VLOOKUP($B867,'Data Binge'!$AB$6:$AJ$181,H$1,FALSE),IFERROR(VLOOKUP($B867,'Data Binge'!$AP$6:$AX$93,H$1,FALSE),IFERROR(VLOOKUP($B867,'Data Binge'!$BC$6:$BK$13,H$1,FALSE),VLOOKUP($B867,'Data Binge'!$BP$6:$BX$9,H$1,FALSE))))))*100</f>
        <v>4.5438600000000005</v>
      </c>
      <c r="I867" s="63">
        <f>IFERROR(VLOOKUP($B867,'Data Binge'!$A$6:$I$61,I$1,FALSE),IFERROR(VLOOKUP($B867,'Data Binge'!$O$6:$W$33,I$1,FALSE),IFERROR(VLOOKUP($B867,'Data Binge'!$AB$6:$AJ$181,I$1,FALSE),IFERROR(VLOOKUP($B867,'Data Binge'!$AP$6:$AX$93,I$1,FALSE),IFERROR(VLOOKUP($B867,'Data Binge'!$BC$6:$BK$13,I$1,FALSE),VLOOKUP($B867,'Data Binge'!$BP$6:$BX$9,I$1,FALSE))))))*100</f>
        <v>29.541790000000002</v>
      </c>
      <c r="J867" s="63">
        <f>IFERROR(VLOOKUP($B867,'Data Binge'!$A$6:$I$61,J$1,FALSE),IFERROR(VLOOKUP($B867,'Data Binge'!$O$6:$W$33,J$1,FALSE),IFERROR(VLOOKUP($B867,'Data Binge'!$AB$6:$AJ$181,J$1,FALSE),IFERROR(VLOOKUP($B867,'Data Binge'!$AP$6:$AX$93,J$1,FALSE),IFERROR(VLOOKUP($B867,'Data Binge'!$BC$6:$BK$13,J$1,FALSE),VLOOKUP($B867,'Data Binge'!$BP$6:$BX$9,J$1,FALSE))))))*100</f>
        <v>47.353909999999999</v>
      </c>
      <c r="K867" s="63">
        <f t="shared" si="167"/>
        <v>8.9060599999999965</v>
      </c>
      <c r="L867" s="63">
        <f t="shared" si="168"/>
        <v>8.9060600000000001</v>
      </c>
      <c r="O867" s="63">
        <f>'Data Binge'!AG249*100</f>
        <v>38.447850000000003</v>
      </c>
      <c r="P867" s="63">
        <f>'Data Binge'!AH249*100</f>
        <v>4.5433700000000004</v>
      </c>
      <c r="Q867" s="63">
        <f>'Data Binge'!AI249*100</f>
        <v>29.542849999999998</v>
      </c>
      <c r="R867" s="63">
        <f>'Data Binge'!AJ249*100</f>
        <v>47.352850000000004</v>
      </c>
      <c r="S867" s="63">
        <f t="shared" si="175"/>
        <v>8.9050000000000011</v>
      </c>
      <c r="T867" s="63">
        <f t="shared" si="176"/>
        <v>8.9050000000000047</v>
      </c>
      <c r="V867" s="70">
        <f t="shared" si="169"/>
        <v>0</v>
      </c>
      <c r="W867" s="70">
        <f t="shared" si="170"/>
        <v>4.9000000000010147E-4</v>
      </c>
      <c r="X867" s="70">
        <f t="shared" si="171"/>
        <v>-1.059999999995398E-3</v>
      </c>
      <c r="Y867" s="70">
        <f t="shared" si="172"/>
        <v>1.059999999995398E-3</v>
      </c>
      <c r="Z867" s="70">
        <f t="shared" si="173"/>
        <v>1.059999999995398E-3</v>
      </c>
      <c r="AA867" s="70">
        <f t="shared" si="174"/>
        <v>1.059999999995398E-3</v>
      </c>
    </row>
    <row r="868" spans="1:27">
      <c r="A868" s="15" t="str">
        <f t="shared" si="166"/>
        <v>Binge_2011-2015_25-44_Females_Ceredigion</v>
      </c>
      <c r="B868" s="15" t="str">
        <f t="shared" si="177"/>
        <v>Ceredigion_25-44_Females</v>
      </c>
      <c r="C868" s="15" t="s">
        <v>6</v>
      </c>
      <c r="D868" s="15" t="s">
        <v>49</v>
      </c>
      <c r="E868" s="15" t="s">
        <v>120</v>
      </c>
      <c r="F868" s="15" t="s">
        <v>76</v>
      </c>
      <c r="G868" s="63">
        <f>IFERROR(VLOOKUP($B868,'Data Binge'!$A$6:$I$61,G$1,FALSE),IFERROR(VLOOKUP($B868,'Data Binge'!$O$6:$W$33,G$1,FALSE),IFERROR(VLOOKUP($B868,'Data Binge'!$AB$6:$AJ$181,G$1,FALSE),IFERROR(VLOOKUP($B868,'Data Binge'!$AP$6:$AX$93,G$1,FALSE),IFERROR(VLOOKUP($B868,'Data Binge'!$BC$6:$BK$13,G$1,FALSE),VLOOKUP($B868,'Data Binge'!$BP$6:$BX$9,G$1,FALSE))))))*100</f>
        <v>27.654679999999999</v>
      </c>
      <c r="H868" s="63">
        <f>IFERROR(VLOOKUP($B868,'Data Binge'!$A$6:$I$61,H$1,FALSE),IFERROR(VLOOKUP($B868,'Data Binge'!$O$6:$W$33,H$1,FALSE),IFERROR(VLOOKUP($B868,'Data Binge'!$AB$6:$AJ$181,H$1,FALSE),IFERROR(VLOOKUP($B868,'Data Binge'!$AP$6:$AX$93,H$1,FALSE),IFERROR(VLOOKUP($B868,'Data Binge'!$BC$6:$BK$13,H$1,FALSE),VLOOKUP($B868,'Data Binge'!$BP$6:$BX$9,H$1,FALSE))))))*100</f>
        <v>2.30274</v>
      </c>
      <c r="I868" s="63">
        <f>IFERROR(VLOOKUP($B868,'Data Binge'!$A$6:$I$61,I$1,FALSE),IFERROR(VLOOKUP($B868,'Data Binge'!$O$6:$W$33,I$1,FALSE),IFERROR(VLOOKUP($B868,'Data Binge'!$AB$6:$AJ$181,I$1,FALSE),IFERROR(VLOOKUP($B868,'Data Binge'!$AP$6:$AX$93,I$1,FALSE),IFERROR(VLOOKUP($B868,'Data Binge'!$BC$6:$BK$13,I$1,FALSE),VLOOKUP($B868,'Data Binge'!$BP$6:$BX$9,I$1,FALSE))))))*100</f>
        <v>23.141269999999999</v>
      </c>
      <c r="J868" s="63">
        <f>IFERROR(VLOOKUP($B868,'Data Binge'!$A$6:$I$61,J$1,FALSE),IFERROR(VLOOKUP($B868,'Data Binge'!$O$6:$W$33,J$1,FALSE),IFERROR(VLOOKUP($B868,'Data Binge'!$AB$6:$AJ$181,J$1,FALSE),IFERROR(VLOOKUP($B868,'Data Binge'!$AP$6:$AX$93,J$1,FALSE),IFERROR(VLOOKUP($B868,'Data Binge'!$BC$6:$BK$13,J$1,FALSE),VLOOKUP($B868,'Data Binge'!$BP$6:$BX$9,J$1,FALSE))))))*100</f>
        <v>32.168100000000003</v>
      </c>
      <c r="K868" s="63">
        <f t="shared" si="167"/>
        <v>4.5134200000000035</v>
      </c>
      <c r="L868" s="63">
        <f t="shared" si="168"/>
        <v>4.5134100000000004</v>
      </c>
      <c r="O868" s="63">
        <f>'Data Binge'!AG250*100</f>
        <v>27.654679999999999</v>
      </c>
      <c r="P868" s="63">
        <f>'Data Binge'!AH250*100</f>
        <v>2.3024900000000001</v>
      </c>
      <c r="Q868" s="63">
        <f>'Data Binge'!AI250*100</f>
        <v>23.14181</v>
      </c>
      <c r="R868" s="63">
        <f>'Data Binge'!AJ250*100</f>
        <v>32.167560000000002</v>
      </c>
      <c r="S868" s="63">
        <f t="shared" si="175"/>
        <v>4.5128800000000027</v>
      </c>
      <c r="T868" s="63">
        <f t="shared" si="176"/>
        <v>4.5128699999999995</v>
      </c>
      <c r="V868" s="70">
        <f t="shared" si="169"/>
        <v>0</v>
      </c>
      <c r="W868" s="70">
        <f t="shared" si="170"/>
        <v>2.4999999999986144E-4</v>
      </c>
      <c r="X868" s="70">
        <f t="shared" si="171"/>
        <v>-5.4000000000087311E-4</v>
      </c>
      <c r="Y868" s="70">
        <f t="shared" si="172"/>
        <v>5.4000000000087311E-4</v>
      </c>
      <c r="Z868" s="70">
        <f t="shared" si="173"/>
        <v>5.4000000000087311E-4</v>
      </c>
      <c r="AA868" s="70">
        <f t="shared" si="174"/>
        <v>5.4000000000087311E-4</v>
      </c>
    </row>
    <row r="869" spans="1:27">
      <c r="A869" s="15" t="str">
        <f t="shared" si="166"/>
        <v>Binge_2011-2015_45-64_Females_Ceredigion</v>
      </c>
      <c r="B869" s="15" t="str">
        <f t="shared" si="177"/>
        <v>Ceredigion_45-64_Females</v>
      </c>
      <c r="C869" s="15" t="s">
        <v>6</v>
      </c>
      <c r="D869" s="15" t="s">
        <v>50</v>
      </c>
      <c r="E869" s="15" t="s">
        <v>120</v>
      </c>
      <c r="F869" s="15" t="s">
        <v>76</v>
      </c>
      <c r="G869" s="63">
        <f>IFERROR(VLOOKUP($B869,'Data Binge'!$A$6:$I$61,G$1,FALSE),IFERROR(VLOOKUP($B869,'Data Binge'!$O$6:$W$33,G$1,FALSE),IFERROR(VLOOKUP($B869,'Data Binge'!$AB$6:$AJ$181,G$1,FALSE),IFERROR(VLOOKUP($B869,'Data Binge'!$AP$6:$AX$93,G$1,FALSE),IFERROR(VLOOKUP($B869,'Data Binge'!$BC$6:$BK$13,G$1,FALSE),VLOOKUP($B869,'Data Binge'!$BP$6:$BX$9,G$1,FALSE))))))*100</f>
        <v>19.21801</v>
      </c>
      <c r="H869" s="63">
        <f>IFERROR(VLOOKUP($B869,'Data Binge'!$A$6:$I$61,H$1,FALSE),IFERROR(VLOOKUP($B869,'Data Binge'!$O$6:$W$33,H$1,FALSE),IFERROR(VLOOKUP($B869,'Data Binge'!$AB$6:$AJ$181,H$1,FALSE),IFERROR(VLOOKUP($B869,'Data Binge'!$AP$6:$AX$93,H$1,FALSE),IFERROR(VLOOKUP($B869,'Data Binge'!$BC$6:$BK$13,H$1,FALSE),VLOOKUP($B869,'Data Binge'!$BP$6:$BX$9,H$1,FALSE))))))*100</f>
        <v>1.7108499999999998</v>
      </c>
      <c r="I869" s="63">
        <f>IFERROR(VLOOKUP($B869,'Data Binge'!$A$6:$I$61,I$1,FALSE),IFERROR(VLOOKUP($B869,'Data Binge'!$O$6:$W$33,I$1,FALSE),IFERROR(VLOOKUP($B869,'Data Binge'!$AB$6:$AJ$181,I$1,FALSE),IFERROR(VLOOKUP($B869,'Data Binge'!$AP$6:$AX$93,I$1,FALSE),IFERROR(VLOOKUP($B869,'Data Binge'!$BC$6:$BK$13,I$1,FALSE),VLOOKUP($B869,'Data Binge'!$BP$6:$BX$9,I$1,FALSE))))))*100</f>
        <v>15.864710000000001</v>
      </c>
      <c r="J869" s="63">
        <f>IFERROR(VLOOKUP($B869,'Data Binge'!$A$6:$I$61,J$1,FALSE),IFERROR(VLOOKUP($B869,'Data Binge'!$O$6:$W$33,J$1,FALSE),IFERROR(VLOOKUP($B869,'Data Binge'!$AB$6:$AJ$181,J$1,FALSE),IFERROR(VLOOKUP($B869,'Data Binge'!$AP$6:$AX$93,J$1,FALSE),IFERROR(VLOOKUP($B869,'Data Binge'!$BC$6:$BK$13,J$1,FALSE),VLOOKUP($B869,'Data Binge'!$BP$6:$BX$9,J$1,FALSE))))))*100</f>
        <v>22.571300000000001</v>
      </c>
      <c r="K869" s="63">
        <f t="shared" si="167"/>
        <v>3.3532900000000012</v>
      </c>
      <c r="L869" s="63">
        <f t="shared" si="168"/>
        <v>3.3532999999999991</v>
      </c>
      <c r="O869" s="63">
        <f>'Data Binge'!AG251*100</f>
        <v>19.21801</v>
      </c>
      <c r="P869" s="63">
        <f>'Data Binge'!AH251*100</f>
        <v>1.7106599999999998</v>
      </c>
      <c r="Q869" s="63">
        <f>'Data Binge'!AI251*100</f>
        <v>15.86511</v>
      </c>
      <c r="R869" s="63">
        <f>'Data Binge'!AJ251*100</f>
        <v>22.570909999999998</v>
      </c>
      <c r="S869" s="63">
        <f t="shared" si="175"/>
        <v>3.3528999999999982</v>
      </c>
      <c r="T869" s="63">
        <f t="shared" si="176"/>
        <v>3.3529</v>
      </c>
      <c r="V869" s="70">
        <f t="shared" si="169"/>
        <v>0</v>
      </c>
      <c r="W869" s="70">
        <f t="shared" si="170"/>
        <v>1.8999999999991246E-4</v>
      </c>
      <c r="X869" s="70">
        <f t="shared" si="171"/>
        <v>-3.9999999999906777E-4</v>
      </c>
      <c r="Y869" s="70">
        <f t="shared" si="172"/>
        <v>3.9000000000299906E-4</v>
      </c>
      <c r="Z869" s="70">
        <f t="shared" si="173"/>
        <v>3.9000000000299906E-4</v>
      </c>
      <c r="AA869" s="70">
        <f t="shared" si="174"/>
        <v>3.9999999999906777E-4</v>
      </c>
    </row>
    <row r="870" spans="1:27">
      <c r="A870" s="15" t="str">
        <f t="shared" si="166"/>
        <v>Binge_2011-2015_65+_Females_Ceredigion</v>
      </c>
      <c r="B870" s="15" t="str">
        <f t="shared" si="177"/>
        <v>Ceredigion_65+_Females</v>
      </c>
      <c r="C870" s="15" t="s">
        <v>6</v>
      </c>
      <c r="D870" s="15" t="s">
        <v>43</v>
      </c>
      <c r="E870" s="15" t="s">
        <v>120</v>
      </c>
      <c r="F870" s="15" t="s">
        <v>76</v>
      </c>
      <c r="G870" s="63">
        <f>IFERROR(VLOOKUP($B870,'Data Binge'!$A$6:$I$61,G$1,FALSE),IFERROR(VLOOKUP($B870,'Data Binge'!$O$6:$W$33,G$1,FALSE),IFERROR(VLOOKUP($B870,'Data Binge'!$AB$6:$AJ$181,G$1,FALSE),IFERROR(VLOOKUP($B870,'Data Binge'!$AP$6:$AX$93,G$1,FALSE),IFERROR(VLOOKUP($B870,'Data Binge'!$BC$6:$BK$13,G$1,FALSE),VLOOKUP($B870,'Data Binge'!$BP$6:$BX$9,G$1,FALSE))))))*100</f>
        <v>5.3206999999999995</v>
      </c>
      <c r="H870" s="63">
        <f>IFERROR(VLOOKUP($B870,'Data Binge'!$A$6:$I$61,H$1,FALSE),IFERROR(VLOOKUP($B870,'Data Binge'!$O$6:$W$33,H$1,FALSE),IFERROR(VLOOKUP($B870,'Data Binge'!$AB$6:$AJ$181,H$1,FALSE),IFERROR(VLOOKUP($B870,'Data Binge'!$AP$6:$AX$93,H$1,FALSE),IFERROR(VLOOKUP($B870,'Data Binge'!$BC$6:$BK$13,H$1,FALSE),VLOOKUP($B870,'Data Binge'!$BP$6:$BX$9,H$1,FALSE))))))*100</f>
        <v>1.0028699999999999</v>
      </c>
      <c r="I870" s="63">
        <f>IFERROR(VLOOKUP($B870,'Data Binge'!$A$6:$I$61,I$1,FALSE),IFERROR(VLOOKUP($B870,'Data Binge'!$O$6:$W$33,I$1,FALSE),IFERROR(VLOOKUP($B870,'Data Binge'!$AB$6:$AJ$181,I$1,FALSE),IFERROR(VLOOKUP($B870,'Data Binge'!$AP$6:$AX$93,I$1,FALSE),IFERROR(VLOOKUP($B870,'Data Binge'!$BC$6:$BK$13,I$1,FALSE),VLOOKUP($B870,'Data Binge'!$BP$6:$BX$9,I$1,FALSE))))))*100</f>
        <v>3.3550599999999999</v>
      </c>
      <c r="J870" s="63">
        <f>IFERROR(VLOOKUP($B870,'Data Binge'!$A$6:$I$61,J$1,FALSE),IFERROR(VLOOKUP($B870,'Data Binge'!$O$6:$W$33,J$1,FALSE),IFERROR(VLOOKUP($B870,'Data Binge'!$AB$6:$AJ$181,J$1,FALSE),IFERROR(VLOOKUP($B870,'Data Binge'!$AP$6:$AX$93,J$1,FALSE),IFERROR(VLOOKUP($B870,'Data Binge'!$BC$6:$BK$13,J$1,FALSE),VLOOKUP($B870,'Data Binge'!$BP$6:$BX$9,J$1,FALSE))))))*100</f>
        <v>7.2863399999999992</v>
      </c>
      <c r="K870" s="63">
        <f t="shared" si="167"/>
        <v>1.9656399999999996</v>
      </c>
      <c r="L870" s="63">
        <f t="shared" si="168"/>
        <v>1.9656399999999996</v>
      </c>
      <c r="O870" s="63">
        <f>'Data Binge'!AG252*100</f>
        <v>5.3206999999999995</v>
      </c>
      <c r="P870" s="63">
        <f>'Data Binge'!AH252*100</f>
        <v>1.0027599999999999</v>
      </c>
      <c r="Q870" s="63">
        <f>'Data Binge'!AI252*100</f>
        <v>3.3552899999999997</v>
      </c>
      <c r="R870" s="63">
        <f>'Data Binge'!AJ252*100</f>
        <v>7.2861099999999999</v>
      </c>
      <c r="S870" s="63">
        <f t="shared" si="175"/>
        <v>1.9654100000000003</v>
      </c>
      <c r="T870" s="63">
        <f t="shared" si="176"/>
        <v>1.9654099999999999</v>
      </c>
      <c r="V870" s="70">
        <f t="shared" si="169"/>
        <v>0</v>
      </c>
      <c r="W870" s="70">
        <f t="shared" si="170"/>
        <v>1.100000000000545E-4</v>
      </c>
      <c r="X870" s="70">
        <f t="shared" si="171"/>
        <v>-2.2999999999973042E-4</v>
      </c>
      <c r="Y870" s="70">
        <f t="shared" si="172"/>
        <v>2.2999999999928633E-4</v>
      </c>
      <c r="Z870" s="70">
        <f t="shared" si="173"/>
        <v>2.2999999999928633E-4</v>
      </c>
      <c r="AA870" s="70">
        <f t="shared" si="174"/>
        <v>2.2999999999973042E-4</v>
      </c>
    </row>
    <row r="871" spans="1:27">
      <c r="A871" s="15" t="str">
        <f t="shared" si="166"/>
        <v>Binge_2011-2015_16-24_Males_Pembrokeshire</v>
      </c>
      <c r="B871" s="15" t="str">
        <f t="shared" si="177"/>
        <v>Pembrokeshire_16-24_Males</v>
      </c>
      <c r="C871" s="15" t="s">
        <v>7</v>
      </c>
      <c r="D871" s="15" t="s">
        <v>48</v>
      </c>
      <c r="E871" s="15" t="s">
        <v>21</v>
      </c>
      <c r="F871" s="15" t="s">
        <v>76</v>
      </c>
      <c r="G871" s="63">
        <f>IFERROR(VLOOKUP($B871,'Data Binge'!$A$6:$I$61,G$1,FALSE),IFERROR(VLOOKUP($B871,'Data Binge'!$O$6:$W$33,G$1,FALSE),IFERROR(VLOOKUP($B871,'Data Binge'!$AB$6:$AJ$181,G$1,FALSE),IFERROR(VLOOKUP($B871,'Data Binge'!$AP$6:$AX$93,G$1,FALSE),IFERROR(VLOOKUP($B871,'Data Binge'!$BC$6:$BK$13,G$1,FALSE),VLOOKUP($B871,'Data Binge'!$BP$6:$BX$9,G$1,FALSE))))))*100</f>
        <v>23.280059999999999</v>
      </c>
      <c r="H871" s="63">
        <f>IFERROR(VLOOKUP($B871,'Data Binge'!$A$6:$I$61,H$1,FALSE),IFERROR(VLOOKUP($B871,'Data Binge'!$O$6:$W$33,H$1,FALSE),IFERROR(VLOOKUP($B871,'Data Binge'!$AB$6:$AJ$181,H$1,FALSE),IFERROR(VLOOKUP($B871,'Data Binge'!$AP$6:$AX$93,H$1,FALSE),IFERROR(VLOOKUP($B871,'Data Binge'!$BC$6:$BK$13,H$1,FALSE),VLOOKUP($B871,'Data Binge'!$BP$6:$BX$9,H$1,FALSE))))))*100</f>
        <v>3.9171999999999998</v>
      </c>
      <c r="I871" s="63">
        <f>IFERROR(VLOOKUP($B871,'Data Binge'!$A$6:$I$61,I$1,FALSE),IFERROR(VLOOKUP($B871,'Data Binge'!$O$6:$W$33,I$1,FALSE),IFERROR(VLOOKUP($B871,'Data Binge'!$AB$6:$AJ$181,I$1,FALSE),IFERROR(VLOOKUP($B871,'Data Binge'!$AP$6:$AX$93,I$1,FALSE),IFERROR(VLOOKUP($B871,'Data Binge'!$BC$6:$BK$13,I$1,FALSE),VLOOKUP($B871,'Data Binge'!$BP$6:$BX$9,I$1,FALSE))))))*100</f>
        <v>15.602260000000001</v>
      </c>
      <c r="J871" s="63">
        <f>IFERROR(VLOOKUP($B871,'Data Binge'!$A$6:$I$61,J$1,FALSE),IFERROR(VLOOKUP($B871,'Data Binge'!$O$6:$W$33,J$1,FALSE),IFERROR(VLOOKUP($B871,'Data Binge'!$AB$6:$AJ$181,J$1,FALSE),IFERROR(VLOOKUP($B871,'Data Binge'!$AP$6:$AX$93,J$1,FALSE),IFERROR(VLOOKUP($B871,'Data Binge'!$BC$6:$BK$13,J$1,FALSE),VLOOKUP($B871,'Data Binge'!$BP$6:$BX$9,J$1,FALSE))))))*100</f>
        <v>30.957859999999997</v>
      </c>
      <c r="K871" s="63">
        <f t="shared" si="167"/>
        <v>7.6777999999999977</v>
      </c>
      <c r="L871" s="63">
        <f t="shared" si="168"/>
        <v>7.6777999999999977</v>
      </c>
      <c r="O871" s="63">
        <f>'Data Binge'!AG253*100</f>
        <v>23.280059999999999</v>
      </c>
      <c r="P871" s="63">
        <f>'Data Binge'!AH253*100</f>
        <v>3.9167399999999999</v>
      </c>
      <c r="Q871" s="63">
        <f>'Data Binge'!AI253*100</f>
        <v>15.603249999999999</v>
      </c>
      <c r="R871" s="63">
        <f>'Data Binge'!AJ253*100</f>
        <v>30.956869999999999</v>
      </c>
      <c r="S871" s="63">
        <f t="shared" si="175"/>
        <v>7.6768099999999997</v>
      </c>
      <c r="T871" s="63">
        <f t="shared" si="176"/>
        <v>7.6768099999999997</v>
      </c>
      <c r="V871" s="70">
        <f t="shared" si="169"/>
        <v>0</v>
      </c>
      <c r="W871" s="70">
        <f t="shared" si="170"/>
        <v>4.5999999999990493E-4</v>
      </c>
      <c r="X871" s="70">
        <f t="shared" si="171"/>
        <v>-9.89999999998048E-4</v>
      </c>
      <c r="Y871" s="70">
        <f t="shared" si="172"/>
        <v>9.89999999998048E-4</v>
      </c>
      <c r="Z871" s="70">
        <f t="shared" si="173"/>
        <v>9.89999999998048E-4</v>
      </c>
      <c r="AA871" s="70">
        <f t="shared" si="174"/>
        <v>9.89999999998048E-4</v>
      </c>
    </row>
    <row r="872" spans="1:27">
      <c r="A872" s="15" t="str">
        <f t="shared" si="166"/>
        <v>Binge_2011-2015_25-44_Males_Pembrokeshire</v>
      </c>
      <c r="B872" s="15" t="str">
        <f t="shared" si="177"/>
        <v>Pembrokeshire_25-44_Males</v>
      </c>
      <c r="C872" s="15" t="s">
        <v>7</v>
      </c>
      <c r="D872" s="15" t="s">
        <v>49</v>
      </c>
      <c r="E872" s="15" t="s">
        <v>21</v>
      </c>
      <c r="F872" s="15" t="s">
        <v>76</v>
      </c>
      <c r="G872" s="63">
        <f>IFERROR(VLOOKUP($B872,'Data Binge'!$A$6:$I$61,G$1,FALSE),IFERROR(VLOOKUP($B872,'Data Binge'!$O$6:$W$33,G$1,FALSE),IFERROR(VLOOKUP($B872,'Data Binge'!$AB$6:$AJ$181,G$1,FALSE),IFERROR(VLOOKUP($B872,'Data Binge'!$AP$6:$AX$93,G$1,FALSE),IFERROR(VLOOKUP($B872,'Data Binge'!$BC$6:$BK$13,G$1,FALSE),VLOOKUP($B872,'Data Binge'!$BP$6:$BX$9,G$1,FALSE))))))*100</f>
        <v>32.637970000000003</v>
      </c>
      <c r="H872" s="63">
        <f>IFERROR(VLOOKUP($B872,'Data Binge'!$A$6:$I$61,H$1,FALSE),IFERROR(VLOOKUP($B872,'Data Binge'!$O$6:$W$33,H$1,FALSE),IFERROR(VLOOKUP($B872,'Data Binge'!$AB$6:$AJ$181,H$1,FALSE),IFERROR(VLOOKUP($B872,'Data Binge'!$AP$6:$AX$93,H$1,FALSE),IFERROR(VLOOKUP($B872,'Data Binge'!$BC$6:$BK$13,H$1,FALSE),VLOOKUP($B872,'Data Binge'!$BP$6:$BX$9,H$1,FALSE))))))*100</f>
        <v>2.9947600000000003</v>
      </c>
      <c r="I872" s="63">
        <f>IFERROR(VLOOKUP($B872,'Data Binge'!$A$6:$I$61,I$1,FALSE),IFERROR(VLOOKUP($B872,'Data Binge'!$O$6:$W$33,I$1,FALSE),IFERROR(VLOOKUP($B872,'Data Binge'!$AB$6:$AJ$181,I$1,FALSE),IFERROR(VLOOKUP($B872,'Data Binge'!$AP$6:$AX$93,I$1,FALSE),IFERROR(VLOOKUP($B872,'Data Binge'!$BC$6:$BK$13,I$1,FALSE),VLOOKUP($B872,'Data Binge'!$BP$6:$BX$9,I$1,FALSE))))))*100</f>
        <v>26.768180000000001</v>
      </c>
      <c r="J872" s="63">
        <f>IFERROR(VLOOKUP($B872,'Data Binge'!$A$6:$I$61,J$1,FALSE),IFERROR(VLOOKUP($B872,'Data Binge'!$O$6:$W$33,J$1,FALSE),IFERROR(VLOOKUP($B872,'Data Binge'!$AB$6:$AJ$181,J$1,FALSE),IFERROR(VLOOKUP($B872,'Data Binge'!$AP$6:$AX$93,J$1,FALSE),IFERROR(VLOOKUP($B872,'Data Binge'!$BC$6:$BK$13,J$1,FALSE),VLOOKUP($B872,'Data Binge'!$BP$6:$BX$9,J$1,FALSE))))))*100</f>
        <v>38.507760000000005</v>
      </c>
      <c r="K872" s="63">
        <f t="shared" si="167"/>
        <v>5.8697900000000018</v>
      </c>
      <c r="L872" s="63">
        <f t="shared" si="168"/>
        <v>5.8697900000000018</v>
      </c>
      <c r="O872" s="63">
        <f>'Data Binge'!AG254*100</f>
        <v>32.637970000000003</v>
      </c>
      <c r="P872" s="63">
        <f>'Data Binge'!AH254*100</f>
        <v>2.9944100000000002</v>
      </c>
      <c r="Q872" s="63">
        <f>'Data Binge'!AI254*100</f>
        <v>26.768930000000001</v>
      </c>
      <c r="R872" s="63">
        <f>'Data Binge'!AJ254*100</f>
        <v>38.507010000000001</v>
      </c>
      <c r="S872" s="63">
        <f t="shared" si="175"/>
        <v>5.8690399999999983</v>
      </c>
      <c r="T872" s="63">
        <f t="shared" si="176"/>
        <v>5.8690400000000018</v>
      </c>
      <c r="V872" s="70">
        <f t="shared" si="169"/>
        <v>0</v>
      </c>
      <c r="W872" s="70">
        <f t="shared" si="170"/>
        <v>3.5000000000007248E-4</v>
      </c>
      <c r="X872" s="70">
        <f t="shared" si="171"/>
        <v>-7.5000000000002842E-4</v>
      </c>
      <c r="Y872" s="70">
        <f t="shared" si="172"/>
        <v>7.5000000000358114E-4</v>
      </c>
      <c r="Z872" s="70">
        <f t="shared" si="173"/>
        <v>7.5000000000358114E-4</v>
      </c>
      <c r="AA872" s="70">
        <f t="shared" si="174"/>
        <v>7.5000000000002842E-4</v>
      </c>
    </row>
    <row r="873" spans="1:27">
      <c r="A873" s="15" t="str">
        <f t="shared" si="166"/>
        <v>Binge_2011-2015_45-64_Males_Pembrokeshire</v>
      </c>
      <c r="B873" s="15" t="str">
        <f t="shared" si="177"/>
        <v>Pembrokeshire_45-64_Males</v>
      </c>
      <c r="C873" s="15" t="s">
        <v>7</v>
      </c>
      <c r="D873" s="15" t="s">
        <v>50</v>
      </c>
      <c r="E873" s="15" t="s">
        <v>21</v>
      </c>
      <c r="F873" s="15" t="s">
        <v>76</v>
      </c>
      <c r="G873" s="63">
        <f>IFERROR(VLOOKUP($B873,'Data Binge'!$A$6:$I$61,G$1,FALSE),IFERROR(VLOOKUP($B873,'Data Binge'!$O$6:$W$33,G$1,FALSE),IFERROR(VLOOKUP($B873,'Data Binge'!$AB$6:$AJ$181,G$1,FALSE),IFERROR(VLOOKUP($B873,'Data Binge'!$AP$6:$AX$93,G$1,FALSE),IFERROR(VLOOKUP($B873,'Data Binge'!$BC$6:$BK$13,G$1,FALSE),VLOOKUP($B873,'Data Binge'!$BP$6:$BX$9,G$1,FALSE))))))*100</f>
        <v>26.384590000000003</v>
      </c>
      <c r="H873" s="63">
        <f>IFERROR(VLOOKUP($B873,'Data Binge'!$A$6:$I$61,H$1,FALSE),IFERROR(VLOOKUP($B873,'Data Binge'!$O$6:$W$33,H$1,FALSE),IFERROR(VLOOKUP($B873,'Data Binge'!$AB$6:$AJ$181,H$1,FALSE),IFERROR(VLOOKUP($B873,'Data Binge'!$AP$6:$AX$93,H$1,FALSE),IFERROR(VLOOKUP($B873,'Data Binge'!$BC$6:$BK$13,H$1,FALSE),VLOOKUP($B873,'Data Binge'!$BP$6:$BX$9,H$1,FALSE))))))*100</f>
        <v>2.08005</v>
      </c>
      <c r="I873" s="63">
        <f>IFERROR(VLOOKUP($B873,'Data Binge'!$A$6:$I$61,I$1,FALSE),IFERROR(VLOOKUP($B873,'Data Binge'!$O$6:$W$33,I$1,FALSE),IFERROR(VLOOKUP($B873,'Data Binge'!$AB$6:$AJ$181,I$1,FALSE),IFERROR(VLOOKUP($B873,'Data Binge'!$AP$6:$AX$93,I$1,FALSE),IFERROR(VLOOKUP($B873,'Data Binge'!$BC$6:$BK$13,I$1,FALSE),VLOOKUP($B873,'Data Binge'!$BP$6:$BX$9,I$1,FALSE))))))*100</f>
        <v>22.307650000000002</v>
      </c>
      <c r="J873" s="63">
        <f>IFERROR(VLOOKUP($B873,'Data Binge'!$A$6:$I$61,J$1,FALSE),IFERROR(VLOOKUP($B873,'Data Binge'!$O$6:$W$33,J$1,FALSE),IFERROR(VLOOKUP($B873,'Data Binge'!$AB$6:$AJ$181,J$1,FALSE),IFERROR(VLOOKUP($B873,'Data Binge'!$AP$6:$AX$93,J$1,FALSE),IFERROR(VLOOKUP($B873,'Data Binge'!$BC$6:$BK$13,J$1,FALSE),VLOOKUP($B873,'Data Binge'!$BP$6:$BX$9,J$1,FALSE))))))*100</f>
        <v>30.461529999999996</v>
      </c>
      <c r="K873" s="63">
        <f t="shared" si="167"/>
        <v>4.0769399999999933</v>
      </c>
      <c r="L873" s="63">
        <f t="shared" si="168"/>
        <v>4.0769400000000005</v>
      </c>
      <c r="O873" s="63">
        <f>'Data Binge'!AG255*100</f>
        <v>26.384590000000003</v>
      </c>
      <c r="P873" s="63">
        <f>'Data Binge'!AH255*100</f>
        <v>2.0798000000000001</v>
      </c>
      <c r="Q873" s="63">
        <f>'Data Binge'!AI255*100</f>
        <v>22.30818</v>
      </c>
      <c r="R873" s="63">
        <f>'Data Binge'!AJ255*100</f>
        <v>30.461009999999998</v>
      </c>
      <c r="S873" s="63">
        <f t="shared" si="175"/>
        <v>4.0764199999999953</v>
      </c>
      <c r="T873" s="63">
        <f t="shared" si="176"/>
        <v>4.0764100000000028</v>
      </c>
      <c r="V873" s="70">
        <f t="shared" si="169"/>
        <v>0</v>
      </c>
      <c r="W873" s="70">
        <f t="shared" si="170"/>
        <v>2.4999999999986144E-4</v>
      </c>
      <c r="X873" s="70">
        <f t="shared" si="171"/>
        <v>-5.2999999999769898E-4</v>
      </c>
      <c r="Y873" s="70">
        <f t="shared" si="172"/>
        <v>5.1999999999807756E-4</v>
      </c>
      <c r="Z873" s="70">
        <f t="shared" si="173"/>
        <v>5.1999999999807756E-4</v>
      </c>
      <c r="AA873" s="70">
        <f t="shared" si="174"/>
        <v>5.2999999999769898E-4</v>
      </c>
    </row>
    <row r="874" spans="1:27">
      <c r="A874" s="15" t="str">
        <f t="shared" si="166"/>
        <v>Binge_2011-2015_65+_Males_Pembrokeshire</v>
      </c>
      <c r="B874" s="15" t="str">
        <f t="shared" si="177"/>
        <v>Pembrokeshire_65+_Males</v>
      </c>
      <c r="C874" s="15" t="s">
        <v>7</v>
      </c>
      <c r="D874" s="15" t="s">
        <v>43</v>
      </c>
      <c r="E874" s="15" t="s">
        <v>21</v>
      </c>
      <c r="F874" s="15" t="s">
        <v>76</v>
      </c>
      <c r="G874" s="63">
        <f>IFERROR(VLOOKUP($B874,'Data Binge'!$A$6:$I$61,G$1,FALSE),IFERROR(VLOOKUP($B874,'Data Binge'!$O$6:$W$33,G$1,FALSE),IFERROR(VLOOKUP($B874,'Data Binge'!$AB$6:$AJ$181,G$1,FALSE),IFERROR(VLOOKUP($B874,'Data Binge'!$AP$6:$AX$93,G$1,FALSE),IFERROR(VLOOKUP($B874,'Data Binge'!$BC$6:$BK$13,G$1,FALSE),VLOOKUP($B874,'Data Binge'!$BP$6:$BX$9,G$1,FALSE))))))*100</f>
        <v>11.97749</v>
      </c>
      <c r="H874" s="63">
        <f>IFERROR(VLOOKUP($B874,'Data Binge'!$A$6:$I$61,H$1,FALSE),IFERROR(VLOOKUP($B874,'Data Binge'!$O$6:$W$33,H$1,FALSE),IFERROR(VLOOKUP($B874,'Data Binge'!$AB$6:$AJ$181,H$1,FALSE),IFERROR(VLOOKUP($B874,'Data Binge'!$AP$6:$AX$93,H$1,FALSE),IFERROR(VLOOKUP($B874,'Data Binge'!$BC$6:$BK$13,H$1,FALSE),VLOOKUP($B874,'Data Binge'!$BP$6:$BX$9,H$1,FALSE))))))*100</f>
        <v>1.5630999999999999</v>
      </c>
      <c r="I874" s="63">
        <f>IFERROR(VLOOKUP($B874,'Data Binge'!$A$6:$I$61,I$1,FALSE),IFERROR(VLOOKUP($B874,'Data Binge'!$O$6:$W$33,I$1,FALSE),IFERROR(VLOOKUP($B874,'Data Binge'!$AB$6:$AJ$181,I$1,FALSE),IFERROR(VLOOKUP($B874,'Data Binge'!$AP$6:$AX$93,I$1,FALSE),IFERROR(VLOOKUP($B874,'Data Binge'!$BC$6:$BK$13,I$1,FALSE),VLOOKUP($B874,'Data Binge'!$BP$6:$BX$9,I$1,FALSE))))))*100</f>
        <v>8.9137800000000009</v>
      </c>
      <c r="J874" s="63">
        <f>IFERROR(VLOOKUP($B874,'Data Binge'!$A$6:$I$61,J$1,FALSE),IFERROR(VLOOKUP($B874,'Data Binge'!$O$6:$W$33,J$1,FALSE),IFERROR(VLOOKUP($B874,'Data Binge'!$AB$6:$AJ$181,J$1,FALSE),IFERROR(VLOOKUP($B874,'Data Binge'!$AP$6:$AX$93,J$1,FALSE),IFERROR(VLOOKUP($B874,'Data Binge'!$BC$6:$BK$13,J$1,FALSE),VLOOKUP($B874,'Data Binge'!$BP$6:$BX$9,J$1,FALSE))))))*100</f>
        <v>15.0412</v>
      </c>
      <c r="K874" s="63">
        <f t="shared" si="167"/>
        <v>3.0637100000000004</v>
      </c>
      <c r="L874" s="63">
        <f t="shared" si="168"/>
        <v>3.0637099999999986</v>
      </c>
      <c r="O874" s="63">
        <f>'Data Binge'!AG256*100</f>
        <v>11.97749</v>
      </c>
      <c r="P874" s="63">
        <f>'Data Binge'!AH256*100</f>
        <v>1.5629199999999999</v>
      </c>
      <c r="Q874" s="63">
        <f>'Data Binge'!AI256*100</f>
        <v>8.91418</v>
      </c>
      <c r="R874" s="63">
        <f>'Data Binge'!AJ256*100</f>
        <v>15.040799999999999</v>
      </c>
      <c r="S874" s="63">
        <f t="shared" si="175"/>
        <v>3.0633099999999995</v>
      </c>
      <c r="T874" s="63">
        <f t="shared" si="176"/>
        <v>3.0633099999999995</v>
      </c>
      <c r="V874" s="70">
        <f t="shared" si="169"/>
        <v>0</v>
      </c>
      <c r="W874" s="70">
        <f t="shared" si="170"/>
        <v>1.8000000000006899E-4</v>
      </c>
      <c r="X874" s="70">
        <f t="shared" si="171"/>
        <v>-3.9999999999906777E-4</v>
      </c>
      <c r="Y874" s="70">
        <f t="shared" si="172"/>
        <v>4.0000000000084412E-4</v>
      </c>
      <c r="Z874" s="70">
        <f t="shared" si="173"/>
        <v>4.0000000000084412E-4</v>
      </c>
      <c r="AA874" s="70">
        <f t="shared" si="174"/>
        <v>3.9999999999906777E-4</v>
      </c>
    </row>
    <row r="875" spans="1:27">
      <c r="A875" s="15" t="str">
        <f t="shared" si="166"/>
        <v>Binge_2011-2015_16-24_Females_Pembrokeshire</v>
      </c>
      <c r="B875" s="15" t="str">
        <f t="shared" si="177"/>
        <v>Pembrokeshire_16-24_Females</v>
      </c>
      <c r="C875" s="15" t="s">
        <v>7</v>
      </c>
      <c r="D875" s="15" t="s">
        <v>48</v>
      </c>
      <c r="E875" s="15" t="s">
        <v>120</v>
      </c>
      <c r="F875" s="15" t="s">
        <v>76</v>
      </c>
      <c r="G875" s="63">
        <f>IFERROR(VLOOKUP($B875,'Data Binge'!$A$6:$I$61,G$1,FALSE),IFERROR(VLOOKUP($B875,'Data Binge'!$O$6:$W$33,G$1,FALSE),IFERROR(VLOOKUP($B875,'Data Binge'!$AB$6:$AJ$181,G$1,FALSE),IFERROR(VLOOKUP($B875,'Data Binge'!$AP$6:$AX$93,G$1,FALSE),IFERROR(VLOOKUP($B875,'Data Binge'!$BC$6:$BK$13,G$1,FALSE),VLOOKUP($B875,'Data Binge'!$BP$6:$BX$9,G$1,FALSE))))))*100</f>
        <v>23.696619999999999</v>
      </c>
      <c r="H875" s="63">
        <f>IFERROR(VLOOKUP($B875,'Data Binge'!$A$6:$I$61,H$1,FALSE),IFERROR(VLOOKUP($B875,'Data Binge'!$O$6:$W$33,H$1,FALSE),IFERROR(VLOOKUP($B875,'Data Binge'!$AB$6:$AJ$181,H$1,FALSE),IFERROR(VLOOKUP($B875,'Data Binge'!$AP$6:$AX$93,H$1,FALSE),IFERROR(VLOOKUP($B875,'Data Binge'!$BC$6:$BK$13,H$1,FALSE),VLOOKUP($B875,'Data Binge'!$BP$6:$BX$9,H$1,FALSE))))))*100</f>
        <v>4.0210799999999995</v>
      </c>
      <c r="I875" s="63">
        <f>IFERROR(VLOOKUP($B875,'Data Binge'!$A$6:$I$61,I$1,FALSE),IFERROR(VLOOKUP($B875,'Data Binge'!$O$6:$W$33,I$1,FALSE),IFERROR(VLOOKUP($B875,'Data Binge'!$AB$6:$AJ$181,I$1,FALSE),IFERROR(VLOOKUP($B875,'Data Binge'!$AP$6:$AX$93,I$1,FALSE),IFERROR(VLOOKUP($B875,'Data Binge'!$BC$6:$BK$13,I$1,FALSE),VLOOKUP($B875,'Data Binge'!$BP$6:$BX$9,I$1,FALSE))))))*100</f>
        <v>15.815209999999999</v>
      </c>
      <c r="J875" s="63">
        <f>IFERROR(VLOOKUP($B875,'Data Binge'!$A$6:$I$61,J$1,FALSE),IFERROR(VLOOKUP($B875,'Data Binge'!$O$6:$W$33,J$1,FALSE),IFERROR(VLOOKUP($B875,'Data Binge'!$AB$6:$AJ$181,J$1,FALSE),IFERROR(VLOOKUP($B875,'Data Binge'!$AP$6:$AX$93,J$1,FALSE),IFERROR(VLOOKUP($B875,'Data Binge'!$BC$6:$BK$13,J$1,FALSE),VLOOKUP($B875,'Data Binge'!$BP$6:$BX$9,J$1,FALSE))))))*100</f>
        <v>31.578020000000002</v>
      </c>
      <c r="K875" s="63">
        <f t="shared" si="167"/>
        <v>7.8814000000000028</v>
      </c>
      <c r="L875" s="63">
        <f t="shared" si="168"/>
        <v>7.8814100000000007</v>
      </c>
      <c r="O875" s="63">
        <f>'Data Binge'!AG257*100</f>
        <v>23.696619999999999</v>
      </c>
      <c r="P875" s="63">
        <f>'Data Binge'!AH257*100</f>
        <v>4.0206100000000005</v>
      </c>
      <c r="Q875" s="63">
        <f>'Data Binge'!AI257*100</f>
        <v>15.816230000000001</v>
      </c>
      <c r="R875" s="63">
        <f>'Data Binge'!AJ257*100</f>
        <v>31.577010000000001</v>
      </c>
      <c r="S875" s="63">
        <f t="shared" si="175"/>
        <v>7.880390000000002</v>
      </c>
      <c r="T875" s="63">
        <f t="shared" si="176"/>
        <v>7.8803899999999985</v>
      </c>
      <c r="V875" s="70">
        <f t="shared" si="169"/>
        <v>0</v>
      </c>
      <c r="W875" s="70">
        <f t="shared" si="170"/>
        <v>4.6999999999908226E-4</v>
      </c>
      <c r="X875" s="70">
        <f t="shared" si="171"/>
        <v>-1.0200000000022413E-3</v>
      </c>
      <c r="Y875" s="70">
        <f t="shared" si="172"/>
        <v>1.0100000000008436E-3</v>
      </c>
      <c r="Z875" s="70">
        <f t="shared" si="173"/>
        <v>1.0100000000008436E-3</v>
      </c>
      <c r="AA875" s="70">
        <f t="shared" si="174"/>
        <v>1.0200000000022413E-3</v>
      </c>
    </row>
    <row r="876" spans="1:27">
      <c r="A876" s="15" t="str">
        <f t="shared" si="166"/>
        <v>Binge_2011-2015_25-44_Females_Pembrokeshire</v>
      </c>
      <c r="B876" s="15" t="str">
        <f t="shared" si="177"/>
        <v>Pembrokeshire_25-44_Females</v>
      </c>
      <c r="C876" s="15" t="s">
        <v>7</v>
      </c>
      <c r="D876" s="15" t="s">
        <v>49</v>
      </c>
      <c r="E876" s="15" t="s">
        <v>120</v>
      </c>
      <c r="F876" s="15" t="s">
        <v>76</v>
      </c>
      <c r="G876" s="63">
        <f>IFERROR(VLOOKUP($B876,'Data Binge'!$A$6:$I$61,G$1,FALSE),IFERROR(VLOOKUP($B876,'Data Binge'!$O$6:$W$33,G$1,FALSE),IFERROR(VLOOKUP($B876,'Data Binge'!$AB$6:$AJ$181,G$1,FALSE),IFERROR(VLOOKUP($B876,'Data Binge'!$AP$6:$AX$93,G$1,FALSE),IFERROR(VLOOKUP($B876,'Data Binge'!$BC$6:$BK$13,G$1,FALSE),VLOOKUP($B876,'Data Binge'!$BP$6:$BX$9,G$1,FALSE))))))*100</f>
        <v>24.114050000000002</v>
      </c>
      <c r="H876" s="63">
        <f>IFERROR(VLOOKUP($B876,'Data Binge'!$A$6:$I$61,H$1,FALSE),IFERROR(VLOOKUP($B876,'Data Binge'!$O$6:$W$33,H$1,FALSE),IFERROR(VLOOKUP($B876,'Data Binge'!$AB$6:$AJ$181,H$1,FALSE),IFERROR(VLOOKUP($B876,'Data Binge'!$AP$6:$AX$93,H$1,FALSE),IFERROR(VLOOKUP($B876,'Data Binge'!$BC$6:$BK$13,H$1,FALSE),VLOOKUP($B876,'Data Binge'!$BP$6:$BX$9,H$1,FALSE))))))*100</f>
        <v>2.4397800000000003</v>
      </c>
      <c r="I876" s="63">
        <f>IFERROR(VLOOKUP($B876,'Data Binge'!$A$6:$I$61,I$1,FALSE),IFERROR(VLOOKUP($B876,'Data Binge'!$O$6:$W$33,I$1,FALSE),IFERROR(VLOOKUP($B876,'Data Binge'!$AB$6:$AJ$181,I$1,FALSE),IFERROR(VLOOKUP($B876,'Data Binge'!$AP$6:$AX$93,I$1,FALSE),IFERROR(VLOOKUP($B876,'Data Binge'!$BC$6:$BK$13,I$1,FALSE),VLOOKUP($B876,'Data Binge'!$BP$6:$BX$9,I$1,FALSE))))))*100</f>
        <v>19.33203</v>
      </c>
      <c r="J876" s="63">
        <f>IFERROR(VLOOKUP($B876,'Data Binge'!$A$6:$I$61,J$1,FALSE),IFERROR(VLOOKUP($B876,'Data Binge'!$O$6:$W$33,J$1,FALSE),IFERROR(VLOOKUP($B876,'Data Binge'!$AB$6:$AJ$181,J$1,FALSE),IFERROR(VLOOKUP($B876,'Data Binge'!$AP$6:$AX$93,J$1,FALSE),IFERROR(VLOOKUP($B876,'Data Binge'!$BC$6:$BK$13,J$1,FALSE),VLOOKUP($B876,'Data Binge'!$BP$6:$BX$9,J$1,FALSE))))))*100</f>
        <v>28.896070000000002</v>
      </c>
      <c r="K876" s="63">
        <f t="shared" si="167"/>
        <v>4.7820199999999993</v>
      </c>
      <c r="L876" s="63">
        <f t="shared" si="168"/>
        <v>4.7820200000000028</v>
      </c>
      <c r="O876" s="63">
        <f>'Data Binge'!AG258*100</f>
        <v>24.114050000000002</v>
      </c>
      <c r="P876" s="63">
        <f>'Data Binge'!AH258*100</f>
        <v>2.4394900000000002</v>
      </c>
      <c r="Q876" s="63">
        <f>'Data Binge'!AI258*100</f>
        <v>19.332640000000001</v>
      </c>
      <c r="R876" s="63">
        <f>'Data Binge'!AJ258*100</f>
        <v>28.89546</v>
      </c>
      <c r="S876" s="63">
        <f t="shared" si="175"/>
        <v>4.7814099999999975</v>
      </c>
      <c r="T876" s="63">
        <f t="shared" si="176"/>
        <v>4.781410000000001</v>
      </c>
      <c r="V876" s="70">
        <f t="shared" si="169"/>
        <v>0</v>
      </c>
      <c r="W876" s="70">
        <f t="shared" si="170"/>
        <v>2.9000000000012349E-4</v>
      </c>
      <c r="X876" s="70">
        <f t="shared" si="171"/>
        <v>-6.1000000000177579E-4</v>
      </c>
      <c r="Y876" s="70">
        <f t="shared" si="172"/>
        <v>6.1000000000177579E-4</v>
      </c>
      <c r="Z876" s="70">
        <f t="shared" si="173"/>
        <v>6.1000000000177579E-4</v>
      </c>
      <c r="AA876" s="70">
        <f t="shared" si="174"/>
        <v>6.1000000000177579E-4</v>
      </c>
    </row>
    <row r="877" spans="1:27">
      <c r="A877" s="15" t="str">
        <f t="shared" si="166"/>
        <v>Binge_2011-2015_45-64_Females_Pembrokeshire</v>
      </c>
      <c r="B877" s="15" t="str">
        <f t="shared" si="177"/>
        <v>Pembrokeshire_45-64_Females</v>
      </c>
      <c r="C877" s="15" t="s">
        <v>7</v>
      </c>
      <c r="D877" s="15" t="s">
        <v>50</v>
      </c>
      <c r="E877" s="15" t="s">
        <v>120</v>
      </c>
      <c r="F877" s="15" t="s">
        <v>76</v>
      </c>
      <c r="G877" s="63">
        <f>IFERROR(VLOOKUP($B877,'Data Binge'!$A$6:$I$61,G$1,FALSE),IFERROR(VLOOKUP($B877,'Data Binge'!$O$6:$W$33,G$1,FALSE),IFERROR(VLOOKUP($B877,'Data Binge'!$AB$6:$AJ$181,G$1,FALSE),IFERROR(VLOOKUP($B877,'Data Binge'!$AP$6:$AX$93,G$1,FALSE),IFERROR(VLOOKUP($B877,'Data Binge'!$BC$6:$BK$13,G$1,FALSE),VLOOKUP($B877,'Data Binge'!$BP$6:$BX$9,G$1,FALSE))))))*100</f>
        <v>18.73265</v>
      </c>
      <c r="H877" s="63">
        <f>IFERROR(VLOOKUP($B877,'Data Binge'!$A$6:$I$61,H$1,FALSE),IFERROR(VLOOKUP($B877,'Data Binge'!$O$6:$W$33,H$1,FALSE),IFERROR(VLOOKUP($B877,'Data Binge'!$AB$6:$AJ$181,H$1,FALSE),IFERROR(VLOOKUP($B877,'Data Binge'!$AP$6:$AX$93,H$1,FALSE),IFERROR(VLOOKUP($B877,'Data Binge'!$BC$6:$BK$13,H$1,FALSE),VLOOKUP($B877,'Data Binge'!$BP$6:$BX$9,H$1,FALSE))))))*100</f>
        <v>1.7151199999999998</v>
      </c>
      <c r="I877" s="63">
        <f>IFERROR(VLOOKUP($B877,'Data Binge'!$A$6:$I$61,I$1,FALSE),IFERROR(VLOOKUP($B877,'Data Binge'!$O$6:$W$33,I$1,FALSE),IFERROR(VLOOKUP($B877,'Data Binge'!$AB$6:$AJ$181,I$1,FALSE),IFERROR(VLOOKUP($B877,'Data Binge'!$AP$6:$AX$93,I$1,FALSE),IFERROR(VLOOKUP($B877,'Data Binge'!$BC$6:$BK$13,I$1,FALSE),VLOOKUP($B877,'Data Binge'!$BP$6:$BX$9,I$1,FALSE))))))*100</f>
        <v>15.370980000000001</v>
      </c>
      <c r="J877" s="63">
        <f>IFERROR(VLOOKUP($B877,'Data Binge'!$A$6:$I$61,J$1,FALSE),IFERROR(VLOOKUP($B877,'Data Binge'!$O$6:$W$33,J$1,FALSE),IFERROR(VLOOKUP($B877,'Data Binge'!$AB$6:$AJ$181,J$1,FALSE),IFERROR(VLOOKUP($B877,'Data Binge'!$AP$6:$AX$93,J$1,FALSE),IFERROR(VLOOKUP($B877,'Data Binge'!$BC$6:$BK$13,J$1,FALSE),VLOOKUP($B877,'Data Binge'!$BP$6:$BX$9,J$1,FALSE))))))*100</f>
        <v>22.09432</v>
      </c>
      <c r="K877" s="63">
        <f t="shared" si="167"/>
        <v>3.3616700000000002</v>
      </c>
      <c r="L877" s="63">
        <f t="shared" si="168"/>
        <v>3.3616699999999984</v>
      </c>
      <c r="O877" s="63">
        <f>'Data Binge'!AG259*100</f>
        <v>18.73265</v>
      </c>
      <c r="P877" s="63">
        <f>'Data Binge'!AH259*100</f>
        <v>1.71492</v>
      </c>
      <c r="Q877" s="63">
        <f>'Data Binge'!AI259*100</f>
        <v>15.371409999999999</v>
      </c>
      <c r="R877" s="63">
        <f>'Data Binge'!AJ259*100</f>
        <v>22.093889999999998</v>
      </c>
      <c r="S877" s="63">
        <f t="shared" si="175"/>
        <v>3.3612399999999987</v>
      </c>
      <c r="T877" s="63">
        <f t="shared" si="176"/>
        <v>3.3612400000000004</v>
      </c>
      <c r="V877" s="70">
        <f t="shared" si="169"/>
        <v>0</v>
      </c>
      <c r="W877" s="70">
        <f t="shared" si="170"/>
        <v>1.9999999999975593E-4</v>
      </c>
      <c r="X877" s="70">
        <f t="shared" si="171"/>
        <v>-4.2999999999793204E-4</v>
      </c>
      <c r="Y877" s="70">
        <f t="shared" si="172"/>
        <v>4.3000000000148475E-4</v>
      </c>
      <c r="Z877" s="70">
        <f t="shared" si="173"/>
        <v>4.3000000000148475E-4</v>
      </c>
      <c r="AA877" s="70">
        <f t="shared" si="174"/>
        <v>4.2999999999793204E-4</v>
      </c>
    </row>
    <row r="878" spans="1:27">
      <c r="A878" s="15" t="str">
        <f t="shared" si="166"/>
        <v>Binge_2011-2015_65+_Females_Pembrokeshire</v>
      </c>
      <c r="B878" s="15" t="str">
        <f t="shared" si="177"/>
        <v>Pembrokeshire_65+_Females</v>
      </c>
      <c r="C878" s="15" t="s">
        <v>7</v>
      </c>
      <c r="D878" s="15" t="s">
        <v>43</v>
      </c>
      <c r="E878" s="15" t="s">
        <v>120</v>
      </c>
      <c r="F878" s="15" t="s">
        <v>76</v>
      </c>
      <c r="G878" s="63">
        <f>IFERROR(VLOOKUP($B878,'Data Binge'!$A$6:$I$61,G$1,FALSE),IFERROR(VLOOKUP($B878,'Data Binge'!$O$6:$W$33,G$1,FALSE),IFERROR(VLOOKUP($B878,'Data Binge'!$AB$6:$AJ$181,G$1,FALSE),IFERROR(VLOOKUP($B878,'Data Binge'!$AP$6:$AX$93,G$1,FALSE),IFERROR(VLOOKUP($B878,'Data Binge'!$BC$6:$BK$13,G$1,FALSE),VLOOKUP($B878,'Data Binge'!$BP$6:$BX$9,G$1,FALSE))))))*100</f>
        <v>3.4279499999999996</v>
      </c>
      <c r="H878" s="63">
        <f>IFERROR(VLOOKUP($B878,'Data Binge'!$A$6:$I$61,H$1,FALSE),IFERROR(VLOOKUP($B878,'Data Binge'!$O$6:$W$33,H$1,FALSE),IFERROR(VLOOKUP($B878,'Data Binge'!$AB$6:$AJ$181,H$1,FALSE),IFERROR(VLOOKUP($B878,'Data Binge'!$AP$6:$AX$93,H$1,FALSE),IFERROR(VLOOKUP($B878,'Data Binge'!$BC$6:$BK$13,H$1,FALSE),VLOOKUP($B878,'Data Binge'!$BP$6:$BX$9,H$1,FALSE))))))*100</f>
        <v>0.78574999999999995</v>
      </c>
      <c r="I878" s="63">
        <f>IFERROR(VLOOKUP($B878,'Data Binge'!$A$6:$I$61,I$1,FALSE),IFERROR(VLOOKUP($B878,'Data Binge'!$O$6:$W$33,I$1,FALSE),IFERROR(VLOOKUP($B878,'Data Binge'!$AB$6:$AJ$181,I$1,FALSE),IFERROR(VLOOKUP($B878,'Data Binge'!$AP$6:$AX$93,I$1,FALSE),IFERROR(VLOOKUP($B878,'Data Binge'!$BC$6:$BK$13,I$1,FALSE),VLOOKUP($B878,'Data Binge'!$BP$6:$BX$9,I$1,FALSE))))))*100</f>
        <v>1.8878700000000002</v>
      </c>
      <c r="J878" s="63">
        <f>IFERROR(VLOOKUP($B878,'Data Binge'!$A$6:$I$61,J$1,FALSE),IFERROR(VLOOKUP($B878,'Data Binge'!$O$6:$W$33,J$1,FALSE),IFERROR(VLOOKUP($B878,'Data Binge'!$AB$6:$AJ$181,J$1,FALSE),IFERROR(VLOOKUP($B878,'Data Binge'!$AP$6:$AX$93,J$1,FALSE),IFERROR(VLOOKUP($B878,'Data Binge'!$BC$6:$BK$13,J$1,FALSE),VLOOKUP($B878,'Data Binge'!$BP$6:$BX$9,J$1,FALSE))))))*100</f>
        <v>4.9680299999999997</v>
      </c>
      <c r="K878" s="63">
        <f t="shared" si="167"/>
        <v>1.5400800000000001</v>
      </c>
      <c r="L878" s="63">
        <f t="shared" si="168"/>
        <v>1.5400799999999994</v>
      </c>
      <c r="O878" s="63">
        <f>'Data Binge'!AG260*100</f>
        <v>3.4279499999999996</v>
      </c>
      <c r="P878" s="63">
        <f>'Data Binge'!AH260*100</f>
        <v>0.78565000000000007</v>
      </c>
      <c r="Q878" s="63">
        <f>'Data Binge'!AI260*100</f>
        <v>1.8880699999999999</v>
      </c>
      <c r="R878" s="63">
        <f>'Data Binge'!AJ260*100</f>
        <v>4.9678300000000002</v>
      </c>
      <c r="S878" s="63">
        <f t="shared" si="175"/>
        <v>1.5398800000000006</v>
      </c>
      <c r="T878" s="63">
        <f t="shared" si="176"/>
        <v>1.5398799999999997</v>
      </c>
      <c r="V878" s="70">
        <f t="shared" si="169"/>
        <v>0</v>
      </c>
      <c r="W878" s="70">
        <f t="shared" si="170"/>
        <v>9.9999999999877964E-5</v>
      </c>
      <c r="X878" s="70">
        <f t="shared" si="171"/>
        <v>-1.9999999999975593E-4</v>
      </c>
      <c r="Y878" s="70">
        <f t="shared" si="172"/>
        <v>1.9999999999953388E-4</v>
      </c>
      <c r="Z878" s="70">
        <f t="shared" si="173"/>
        <v>1.9999999999953388E-4</v>
      </c>
      <c r="AA878" s="70">
        <f t="shared" si="174"/>
        <v>1.9999999999975593E-4</v>
      </c>
    </row>
    <row r="879" spans="1:27">
      <c r="A879" s="15" t="str">
        <f t="shared" si="166"/>
        <v>Binge_2011-2015_16-24_Males_Carmarthenshire</v>
      </c>
      <c r="B879" s="15" t="str">
        <f t="shared" si="177"/>
        <v>Carmarthenshire_16-24_Males</v>
      </c>
      <c r="C879" s="15" t="s">
        <v>8</v>
      </c>
      <c r="D879" s="15" t="s">
        <v>48</v>
      </c>
      <c r="E879" s="15" t="s">
        <v>21</v>
      </c>
      <c r="F879" s="15" t="s">
        <v>76</v>
      </c>
      <c r="G879" s="63">
        <f>IFERROR(VLOOKUP($B879,'Data Binge'!$A$6:$I$61,G$1,FALSE),IFERROR(VLOOKUP($B879,'Data Binge'!$O$6:$W$33,G$1,FALSE),IFERROR(VLOOKUP($B879,'Data Binge'!$AB$6:$AJ$181,G$1,FALSE),IFERROR(VLOOKUP($B879,'Data Binge'!$AP$6:$AX$93,G$1,FALSE),IFERROR(VLOOKUP($B879,'Data Binge'!$BC$6:$BK$13,G$1,FALSE),VLOOKUP($B879,'Data Binge'!$BP$6:$BX$9,G$1,FALSE))))))*100</f>
        <v>28.818450000000002</v>
      </c>
      <c r="H879" s="63">
        <f>IFERROR(VLOOKUP($B879,'Data Binge'!$A$6:$I$61,H$1,FALSE),IFERROR(VLOOKUP($B879,'Data Binge'!$O$6:$W$33,H$1,FALSE),IFERROR(VLOOKUP($B879,'Data Binge'!$AB$6:$AJ$181,H$1,FALSE),IFERROR(VLOOKUP($B879,'Data Binge'!$AP$6:$AX$93,H$1,FALSE),IFERROR(VLOOKUP($B879,'Data Binge'!$BC$6:$BK$13,H$1,FALSE),VLOOKUP($B879,'Data Binge'!$BP$6:$BX$9,H$1,FALSE))))))*100</f>
        <v>4.06203</v>
      </c>
      <c r="I879" s="63">
        <f>IFERROR(VLOOKUP($B879,'Data Binge'!$A$6:$I$61,I$1,FALSE),IFERROR(VLOOKUP($B879,'Data Binge'!$O$6:$W$33,I$1,FALSE),IFERROR(VLOOKUP($B879,'Data Binge'!$AB$6:$AJ$181,I$1,FALSE),IFERROR(VLOOKUP($B879,'Data Binge'!$AP$6:$AX$93,I$1,FALSE),IFERROR(VLOOKUP($B879,'Data Binge'!$BC$6:$BK$13,I$1,FALSE),VLOOKUP($B879,'Data Binge'!$BP$6:$BX$9,I$1,FALSE))))))*100</f>
        <v>20.856770000000001</v>
      </c>
      <c r="J879" s="63">
        <f>IFERROR(VLOOKUP($B879,'Data Binge'!$A$6:$I$61,J$1,FALSE),IFERROR(VLOOKUP($B879,'Data Binge'!$O$6:$W$33,J$1,FALSE),IFERROR(VLOOKUP($B879,'Data Binge'!$AB$6:$AJ$181,J$1,FALSE),IFERROR(VLOOKUP($B879,'Data Binge'!$AP$6:$AX$93,J$1,FALSE),IFERROR(VLOOKUP($B879,'Data Binge'!$BC$6:$BK$13,J$1,FALSE),VLOOKUP($B879,'Data Binge'!$BP$6:$BX$9,J$1,FALSE))))))*100</f>
        <v>36.780119999999997</v>
      </c>
      <c r="K879" s="63">
        <f t="shared" si="167"/>
        <v>7.9616699999999945</v>
      </c>
      <c r="L879" s="63">
        <f t="shared" si="168"/>
        <v>7.9616800000000012</v>
      </c>
      <c r="O879" s="63">
        <f>'Data Binge'!AG261*100</f>
        <v>28.818450000000002</v>
      </c>
      <c r="P879" s="63">
        <f>'Data Binge'!AH261*100</f>
        <v>4.0616099999999999</v>
      </c>
      <c r="Q879" s="63">
        <f>'Data Binge'!AI261*100</f>
        <v>20.857700000000001</v>
      </c>
      <c r="R879" s="63">
        <f>'Data Binge'!AJ261*100</f>
        <v>36.779200000000003</v>
      </c>
      <c r="S879" s="63">
        <f t="shared" si="175"/>
        <v>7.9607500000000009</v>
      </c>
      <c r="T879" s="63">
        <f t="shared" si="176"/>
        <v>7.9607500000000009</v>
      </c>
      <c r="V879" s="70">
        <f t="shared" si="169"/>
        <v>0</v>
      </c>
      <c r="W879" s="70">
        <f t="shared" si="170"/>
        <v>4.2000000000008697E-4</v>
      </c>
      <c r="X879" s="70">
        <f t="shared" si="171"/>
        <v>-9.3000000000031946E-4</v>
      </c>
      <c r="Y879" s="70">
        <f t="shared" si="172"/>
        <v>9.1999999999359261E-4</v>
      </c>
      <c r="Z879" s="70">
        <f t="shared" si="173"/>
        <v>9.1999999999359261E-4</v>
      </c>
      <c r="AA879" s="70">
        <f t="shared" si="174"/>
        <v>9.3000000000031946E-4</v>
      </c>
    </row>
    <row r="880" spans="1:27">
      <c r="A880" s="15" t="str">
        <f t="shared" si="166"/>
        <v>Binge_2011-2015_25-44_Males_Carmarthenshire</v>
      </c>
      <c r="B880" s="15" t="str">
        <f t="shared" si="177"/>
        <v>Carmarthenshire_25-44_Males</v>
      </c>
      <c r="C880" s="15" t="s">
        <v>8</v>
      </c>
      <c r="D880" s="15" t="s">
        <v>49</v>
      </c>
      <c r="E880" s="15" t="s">
        <v>21</v>
      </c>
      <c r="F880" s="15" t="s">
        <v>76</v>
      </c>
      <c r="G880" s="63">
        <f>IFERROR(VLOOKUP($B880,'Data Binge'!$A$6:$I$61,G$1,FALSE),IFERROR(VLOOKUP($B880,'Data Binge'!$O$6:$W$33,G$1,FALSE),IFERROR(VLOOKUP($B880,'Data Binge'!$AB$6:$AJ$181,G$1,FALSE),IFERROR(VLOOKUP($B880,'Data Binge'!$AP$6:$AX$93,G$1,FALSE),IFERROR(VLOOKUP($B880,'Data Binge'!$BC$6:$BK$13,G$1,FALSE),VLOOKUP($B880,'Data Binge'!$BP$6:$BX$9,G$1,FALSE))))))*100</f>
        <v>32.09778</v>
      </c>
      <c r="H880" s="63">
        <f>IFERROR(VLOOKUP($B880,'Data Binge'!$A$6:$I$61,H$1,FALSE),IFERROR(VLOOKUP($B880,'Data Binge'!$O$6:$W$33,H$1,FALSE),IFERROR(VLOOKUP($B880,'Data Binge'!$AB$6:$AJ$181,H$1,FALSE),IFERROR(VLOOKUP($B880,'Data Binge'!$AP$6:$AX$93,H$1,FALSE),IFERROR(VLOOKUP($B880,'Data Binge'!$BC$6:$BK$13,H$1,FALSE),VLOOKUP($B880,'Data Binge'!$BP$6:$BX$9,H$1,FALSE))))))*100</f>
        <v>2.6623299999999999</v>
      </c>
      <c r="I880" s="63">
        <f>IFERROR(VLOOKUP($B880,'Data Binge'!$A$6:$I$61,I$1,FALSE),IFERROR(VLOOKUP($B880,'Data Binge'!$O$6:$W$33,I$1,FALSE),IFERROR(VLOOKUP($B880,'Data Binge'!$AB$6:$AJ$181,I$1,FALSE),IFERROR(VLOOKUP($B880,'Data Binge'!$AP$6:$AX$93,I$1,FALSE),IFERROR(VLOOKUP($B880,'Data Binge'!$BC$6:$BK$13,I$1,FALSE),VLOOKUP($B880,'Data Binge'!$BP$6:$BX$9,I$1,FALSE))))))*100</f>
        <v>26.879550000000002</v>
      </c>
      <c r="J880" s="63">
        <f>IFERROR(VLOOKUP($B880,'Data Binge'!$A$6:$I$61,J$1,FALSE),IFERROR(VLOOKUP($B880,'Data Binge'!$O$6:$W$33,J$1,FALSE),IFERROR(VLOOKUP($B880,'Data Binge'!$AB$6:$AJ$181,J$1,FALSE),IFERROR(VLOOKUP($B880,'Data Binge'!$AP$6:$AX$93,J$1,FALSE),IFERROR(VLOOKUP($B880,'Data Binge'!$BC$6:$BK$13,J$1,FALSE),VLOOKUP($B880,'Data Binge'!$BP$6:$BX$9,J$1,FALSE))))))*100</f>
        <v>37.316000000000003</v>
      </c>
      <c r="K880" s="63">
        <f t="shared" si="167"/>
        <v>5.2182200000000023</v>
      </c>
      <c r="L880" s="63">
        <f t="shared" si="168"/>
        <v>5.2182299999999984</v>
      </c>
      <c r="O880" s="63">
        <f>'Data Binge'!AG262*100</f>
        <v>32.09778</v>
      </c>
      <c r="P880" s="63">
        <f>'Data Binge'!AH262*100</f>
        <v>2.6620499999999998</v>
      </c>
      <c r="Q880" s="63">
        <f>'Data Binge'!AI262*100</f>
        <v>26.880159999999997</v>
      </c>
      <c r="R880" s="63">
        <f>'Data Binge'!AJ262*100</f>
        <v>37.315399999999997</v>
      </c>
      <c r="S880" s="63">
        <f t="shared" si="175"/>
        <v>5.2176199999999966</v>
      </c>
      <c r="T880" s="63">
        <f t="shared" si="176"/>
        <v>5.2176200000000037</v>
      </c>
      <c r="V880" s="70">
        <f t="shared" si="169"/>
        <v>0</v>
      </c>
      <c r="W880" s="70">
        <f t="shared" si="170"/>
        <v>2.8000000000005798E-4</v>
      </c>
      <c r="X880" s="70">
        <f t="shared" si="171"/>
        <v>-6.0999999999467036E-4</v>
      </c>
      <c r="Y880" s="70">
        <f t="shared" si="172"/>
        <v>6.0000000000570708E-4</v>
      </c>
      <c r="Z880" s="70">
        <f t="shared" si="173"/>
        <v>6.0000000000570708E-4</v>
      </c>
      <c r="AA880" s="70">
        <f t="shared" si="174"/>
        <v>6.0999999999467036E-4</v>
      </c>
    </row>
    <row r="881" spans="1:27">
      <c r="A881" s="15" t="str">
        <f t="shared" si="166"/>
        <v>Binge_2011-2015_45-64_Males_Carmarthenshire</v>
      </c>
      <c r="B881" s="15" t="str">
        <f t="shared" si="177"/>
        <v>Carmarthenshire_45-64_Males</v>
      </c>
      <c r="C881" s="15" t="s">
        <v>8</v>
      </c>
      <c r="D881" s="15" t="s">
        <v>50</v>
      </c>
      <c r="E881" s="15" t="s">
        <v>21</v>
      </c>
      <c r="F881" s="15" t="s">
        <v>76</v>
      </c>
      <c r="G881" s="63">
        <f>IFERROR(VLOOKUP($B881,'Data Binge'!$A$6:$I$61,G$1,FALSE),IFERROR(VLOOKUP($B881,'Data Binge'!$O$6:$W$33,G$1,FALSE),IFERROR(VLOOKUP($B881,'Data Binge'!$AB$6:$AJ$181,G$1,FALSE),IFERROR(VLOOKUP($B881,'Data Binge'!$AP$6:$AX$93,G$1,FALSE),IFERROR(VLOOKUP($B881,'Data Binge'!$BC$6:$BK$13,G$1,FALSE),VLOOKUP($B881,'Data Binge'!$BP$6:$BX$9,G$1,FALSE))))))*100</f>
        <v>33.88391</v>
      </c>
      <c r="H881" s="63">
        <f>IFERROR(VLOOKUP($B881,'Data Binge'!$A$6:$I$61,H$1,FALSE),IFERROR(VLOOKUP($B881,'Data Binge'!$O$6:$W$33,H$1,FALSE),IFERROR(VLOOKUP($B881,'Data Binge'!$AB$6:$AJ$181,H$1,FALSE),IFERROR(VLOOKUP($B881,'Data Binge'!$AP$6:$AX$93,H$1,FALSE),IFERROR(VLOOKUP($B881,'Data Binge'!$BC$6:$BK$13,H$1,FALSE),VLOOKUP($B881,'Data Binge'!$BP$6:$BX$9,H$1,FALSE))))))*100</f>
        <v>2.00217</v>
      </c>
      <c r="I881" s="63">
        <f>IFERROR(VLOOKUP($B881,'Data Binge'!$A$6:$I$61,I$1,FALSE),IFERROR(VLOOKUP($B881,'Data Binge'!$O$6:$W$33,I$1,FALSE),IFERROR(VLOOKUP($B881,'Data Binge'!$AB$6:$AJ$181,I$1,FALSE),IFERROR(VLOOKUP($B881,'Data Binge'!$AP$6:$AX$93,I$1,FALSE),IFERROR(VLOOKUP($B881,'Data Binge'!$BC$6:$BK$13,I$1,FALSE),VLOOKUP($B881,'Data Binge'!$BP$6:$BX$9,I$1,FALSE))))))*100</f>
        <v>29.959609999999998</v>
      </c>
      <c r="J881" s="63">
        <f>IFERROR(VLOOKUP($B881,'Data Binge'!$A$6:$I$61,J$1,FALSE),IFERROR(VLOOKUP($B881,'Data Binge'!$O$6:$W$33,J$1,FALSE),IFERROR(VLOOKUP($B881,'Data Binge'!$AB$6:$AJ$181,J$1,FALSE),IFERROR(VLOOKUP($B881,'Data Binge'!$AP$6:$AX$93,J$1,FALSE),IFERROR(VLOOKUP($B881,'Data Binge'!$BC$6:$BK$13,J$1,FALSE),VLOOKUP($B881,'Data Binge'!$BP$6:$BX$9,J$1,FALSE))))))*100</f>
        <v>37.808199999999999</v>
      </c>
      <c r="K881" s="63">
        <f t="shared" si="167"/>
        <v>3.9242899999999992</v>
      </c>
      <c r="L881" s="63">
        <f t="shared" si="168"/>
        <v>3.9243000000000023</v>
      </c>
      <c r="O881" s="63">
        <f>'Data Binge'!AG263*100</f>
        <v>33.88391</v>
      </c>
      <c r="P881" s="63">
        <f>'Data Binge'!AH263*100</f>
        <v>2.00196</v>
      </c>
      <c r="Q881" s="63">
        <f>'Data Binge'!AI263*100</f>
        <v>29.960069999999998</v>
      </c>
      <c r="R881" s="63">
        <f>'Data Binge'!AJ263*100</f>
        <v>37.807740000000003</v>
      </c>
      <c r="S881" s="63">
        <f t="shared" si="175"/>
        <v>3.9238300000000024</v>
      </c>
      <c r="T881" s="63">
        <f t="shared" si="176"/>
        <v>3.923840000000002</v>
      </c>
      <c r="V881" s="70">
        <f t="shared" si="169"/>
        <v>0</v>
      </c>
      <c r="W881" s="70">
        <f t="shared" si="170"/>
        <v>2.1000000000004349E-4</v>
      </c>
      <c r="X881" s="70">
        <f t="shared" si="171"/>
        <v>-4.6000000000034902E-4</v>
      </c>
      <c r="Y881" s="70">
        <f t="shared" si="172"/>
        <v>4.599999999967963E-4</v>
      </c>
      <c r="Z881" s="70">
        <f t="shared" si="173"/>
        <v>4.599999999967963E-4</v>
      </c>
      <c r="AA881" s="70">
        <f t="shared" si="174"/>
        <v>4.6000000000034902E-4</v>
      </c>
    </row>
    <row r="882" spans="1:27">
      <c r="A882" s="15" t="str">
        <f t="shared" si="166"/>
        <v>Binge_2011-2015_65+_Males_Carmarthenshire</v>
      </c>
      <c r="B882" s="15" t="str">
        <f t="shared" si="177"/>
        <v>Carmarthenshire_65+_Males</v>
      </c>
      <c r="C882" s="15" t="s">
        <v>8</v>
      </c>
      <c r="D882" s="15" t="s">
        <v>43</v>
      </c>
      <c r="E882" s="15" t="s">
        <v>21</v>
      </c>
      <c r="F882" s="15" t="s">
        <v>76</v>
      </c>
      <c r="G882" s="63">
        <f>IFERROR(VLOOKUP($B882,'Data Binge'!$A$6:$I$61,G$1,FALSE),IFERROR(VLOOKUP($B882,'Data Binge'!$O$6:$W$33,G$1,FALSE),IFERROR(VLOOKUP($B882,'Data Binge'!$AB$6:$AJ$181,G$1,FALSE),IFERROR(VLOOKUP($B882,'Data Binge'!$AP$6:$AX$93,G$1,FALSE),IFERROR(VLOOKUP($B882,'Data Binge'!$BC$6:$BK$13,G$1,FALSE),VLOOKUP($B882,'Data Binge'!$BP$6:$BX$9,G$1,FALSE))))))*100</f>
        <v>14.877190000000001</v>
      </c>
      <c r="H882" s="63">
        <f>IFERROR(VLOOKUP($B882,'Data Binge'!$A$6:$I$61,H$1,FALSE),IFERROR(VLOOKUP($B882,'Data Binge'!$O$6:$W$33,H$1,FALSE),IFERROR(VLOOKUP($B882,'Data Binge'!$AB$6:$AJ$181,H$1,FALSE),IFERROR(VLOOKUP($B882,'Data Binge'!$AP$6:$AX$93,H$1,FALSE),IFERROR(VLOOKUP($B882,'Data Binge'!$BC$6:$BK$13,H$1,FALSE),VLOOKUP($B882,'Data Binge'!$BP$6:$BX$9,H$1,FALSE))))))*100</f>
        <v>1.6687799999999999</v>
      </c>
      <c r="I882" s="63">
        <f>IFERROR(VLOOKUP($B882,'Data Binge'!$A$6:$I$61,I$1,FALSE),IFERROR(VLOOKUP($B882,'Data Binge'!$O$6:$W$33,I$1,FALSE),IFERROR(VLOOKUP($B882,'Data Binge'!$AB$6:$AJ$181,I$1,FALSE),IFERROR(VLOOKUP($B882,'Data Binge'!$AP$6:$AX$93,I$1,FALSE),IFERROR(VLOOKUP($B882,'Data Binge'!$BC$6:$BK$13,I$1,FALSE),VLOOKUP($B882,'Data Binge'!$BP$6:$BX$9,I$1,FALSE))))))*100</f>
        <v>11.606339999999999</v>
      </c>
      <c r="J882" s="63">
        <f>IFERROR(VLOOKUP($B882,'Data Binge'!$A$6:$I$61,J$1,FALSE),IFERROR(VLOOKUP($B882,'Data Binge'!$O$6:$W$33,J$1,FALSE),IFERROR(VLOOKUP($B882,'Data Binge'!$AB$6:$AJ$181,J$1,FALSE),IFERROR(VLOOKUP($B882,'Data Binge'!$AP$6:$AX$93,J$1,FALSE),IFERROR(VLOOKUP($B882,'Data Binge'!$BC$6:$BK$13,J$1,FALSE),VLOOKUP($B882,'Data Binge'!$BP$6:$BX$9,J$1,FALSE))))))*100</f>
        <v>18.148039999999998</v>
      </c>
      <c r="K882" s="63">
        <f t="shared" si="167"/>
        <v>3.2708499999999976</v>
      </c>
      <c r="L882" s="63">
        <f t="shared" si="168"/>
        <v>3.2708500000000011</v>
      </c>
      <c r="O882" s="63">
        <f>'Data Binge'!AG264*100</f>
        <v>14.877190000000001</v>
      </c>
      <c r="P882" s="63">
        <f>'Data Binge'!AH264*100</f>
        <v>1.6686099999999999</v>
      </c>
      <c r="Q882" s="63">
        <f>'Data Binge'!AI264*100</f>
        <v>11.606719999999999</v>
      </c>
      <c r="R882" s="63">
        <f>'Data Binge'!AJ264*100</f>
        <v>18.147659999999998</v>
      </c>
      <c r="S882" s="63">
        <f t="shared" si="175"/>
        <v>3.2704699999999978</v>
      </c>
      <c r="T882" s="63">
        <f t="shared" si="176"/>
        <v>3.2704700000000013</v>
      </c>
      <c r="V882" s="70">
        <f t="shared" si="169"/>
        <v>0</v>
      </c>
      <c r="W882" s="70">
        <f t="shared" si="170"/>
        <v>1.7000000000000348E-4</v>
      </c>
      <c r="X882" s="70">
        <f t="shared" si="171"/>
        <v>-3.7999999999982492E-4</v>
      </c>
      <c r="Y882" s="70">
        <f t="shared" si="172"/>
        <v>3.7999999999982492E-4</v>
      </c>
      <c r="Z882" s="70">
        <f t="shared" si="173"/>
        <v>3.7999999999982492E-4</v>
      </c>
      <c r="AA882" s="70">
        <f t="shared" si="174"/>
        <v>3.7999999999982492E-4</v>
      </c>
    </row>
    <row r="883" spans="1:27">
      <c r="A883" s="15" t="str">
        <f t="shared" si="166"/>
        <v>Binge_2011-2015_16-24_Females_Carmarthenshire</v>
      </c>
      <c r="B883" s="15" t="str">
        <f t="shared" si="177"/>
        <v>Carmarthenshire_16-24_Females</v>
      </c>
      <c r="C883" s="15" t="s">
        <v>8</v>
      </c>
      <c r="D883" s="15" t="s">
        <v>48</v>
      </c>
      <c r="E883" s="15" t="s">
        <v>120</v>
      </c>
      <c r="F883" s="15" t="s">
        <v>76</v>
      </c>
      <c r="G883" s="63">
        <f>IFERROR(VLOOKUP($B883,'Data Binge'!$A$6:$I$61,G$1,FALSE),IFERROR(VLOOKUP($B883,'Data Binge'!$O$6:$W$33,G$1,FALSE),IFERROR(VLOOKUP($B883,'Data Binge'!$AB$6:$AJ$181,G$1,FALSE),IFERROR(VLOOKUP($B883,'Data Binge'!$AP$6:$AX$93,G$1,FALSE),IFERROR(VLOOKUP($B883,'Data Binge'!$BC$6:$BK$13,G$1,FALSE),VLOOKUP($B883,'Data Binge'!$BP$6:$BX$9,G$1,FALSE))))))*100</f>
        <v>24.116630000000001</v>
      </c>
      <c r="H883" s="63">
        <f>IFERROR(VLOOKUP($B883,'Data Binge'!$A$6:$I$61,H$1,FALSE),IFERROR(VLOOKUP($B883,'Data Binge'!$O$6:$W$33,H$1,FALSE),IFERROR(VLOOKUP($B883,'Data Binge'!$AB$6:$AJ$181,H$1,FALSE),IFERROR(VLOOKUP($B883,'Data Binge'!$AP$6:$AX$93,H$1,FALSE),IFERROR(VLOOKUP($B883,'Data Binge'!$BC$6:$BK$13,H$1,FALSE),VLOOKUP($B883,'Data Binge'!$BP$6:$BX$9,H$1,FALSE))))))*100</f>
        <v>3.2893899999999996</v>
      </c>
      <c r="I883" s="63">
        <f>IFERROR(VLOOKUP($B883,'Data Binge'!$A$6:$I$61,I$1,FALSE),IFERROR(VLOOKUP($B883,'Data Binge'!$O$6:$W$33,I$1,FALSE),IFERROR(VLOOKUP($B883,'Data Binge'!$AB$6:$AJ$181,I$1,FALSE),IFERROR(VLOOKUP($B883,'Data Binge'!$AP$6:$AX$93,I$1,FALSE),IFERROR(VLOOKUP($B883,'Data Binge'!$BC$6:$BK$13,I$1,FALSE),VLOOKUP($B883,'Data Binge'!$BP$6:$BX$9,I$1,FALSE))))))*100</f>
        <v>17.669350000000001</v>
      </c>
      <c r="J883" s="63">
        <f>IFERROR(VLOOKUP($B883,'Data Binge'!$A$6:$I$61,J$1,FALSE),IFERROR(VLOOKUP($B883,'Data Binge'!$O$6:$W$33,J$1,FALSE),IFERROR(VLOOKUP($B883,'Data Binge'!$AB$6:$AJ$181,J$1,FALSE),IFERROR(VLOOKUP($B883,'Data Binge'!$AP$6:$AX$93,J$1,FALSE),IFERROR(VLOOKUP($B883,'Data Binge'!$BC$6:$BK$13,J$1,FALSE),VLOOKUP($B883,'Data Binge'!$BP$6:$BX$9,J$1,FALSE))))))*100</f>
        <v>30.56391</v>
      </c>
      <c r="K883" s="63">
        <f t="shared" si="167"/>
        <v>6.4472799999999992</v>
      </c>
      <c r="L883" s="63">
        <f t="shared" si="168"/>
        <v>6.4472799999999992</v>
      </c>
      <c r="O883" s="63">
        <f>'Data Binge'!AG265*100</f>
        <v>24.116630000000001</v>
      </c>
      <c r="P883" s="63">
        <f>'Data Binge'!AH265*100</f>
        <v>3.2890500000000005</v>
      </c>
      <c r="Q883" s="63">
        <f>'Data Binge'!AI265*100</f>
        <v>17.670099999999998</v>
      </c>
      <c r="R883" s="63">
        <f>'Data Binge'!AJ265*100</f>
        <v>30.56316</v>
      </c>
      <c r="S883" s="63">
        <f t="shared" si="175"/>
        <v>6.4465299999999992</v>
      </c>
      <c r="T883" s="63">
        <f t="shared" si="176"/>
        <v>6.4465300000000028</v>
      </c>
      <c r="V883" s="70">
        <f t="shared" si="169"/>
        <v>0</v>
      </c>
      <c r="W883" s="70">
        <f t="shared" si="170"/>
        <v>3.3999999999911878E-4</v>
      </c>
      <c r="X883" s="70">
        <f t="shared" si="171"/>
        <v>-7.4999999999647571E-4</v>
      </c>
      <c r="Y883" s="70">
        <f t="shared" si="172"/>
        <v>7.5000000000002842E-4</v>
      </c>
      <c r="Z883" s="70">
        <f t="shared" si="173"/>
        <v>7.5000000000002842E-4</v>
      </c>
      <c r="AA883" s="70">
        <f t="shared" si="174"/>
        <v>7.4999999999647571E-4</v>
      </c>
    </row>
    <row r="884" spans="1:27">
      <c r="A884" s="15" t="str">
        <f t="shared" si="166"/>
        <v>Binge_2011-2015_25-44_Females_Carmarthenshire</v>
      </c>
      <c r="B884" s="15" t="str">
        <f t="shared" si="177"/>
        <v>Carmarthenshire_25-44_Females</v>
      </c>
      <c r="C884" s="15" t="s">
        <v>8</v>
      </c>
      <c r="D884" s="15" t="s">
        <v>49</v>
      </c>
      <c r="E884" s="15" t="s">
        <v>120</v>
      </c>
      <c r="F884" s="15" t="s">
        <v>76</v>
      </c>
      <c r="G884" s="63">
        <f>IFERROR(VLOOKUP($B884,'Data Binge'!$A$6:$I$61,G$1,FALSE),IFERROR(VLOOKUP($B884,'Data Binge'!$O$6:$W$33,G$1,FALSE),IFERROR(VLOOKUP($B884,'Data Binge'!$AB$6:$AJ$181,G$1,FALSE),IFERROR(VLOOKUP($B884,'Data Binge'!$AP$6:$AX$93,G$1,FALSE),IFERROR(VLOOKUP($B884,'Data Binge'!$BC$6:$BK$13,G$1,FALSE),VLOOKUP($B884,'Data Binge'!$BP$6:$BX$9,G$1,FALSE))))))*100</f>
        <v>26.228560000000002</v>
      </c>
      <c r="H884" s="63">
        <f>IFERROR(VLOOKUP($B884,'Data Binge'!$A$6:$I$61,H$1,FALSE),IFERROR(VLOOKUP($B884,'Data Binge'!$O$6:$W$33,H$1,FALSE),IFERROR(VLOOKUP($B884,'Data Binge'!$AB$6:$AJ$181,H$1,FALSE),IFERROR(VLOOKUP($B884,'Data Binge'!$AP$6:$AX$93,H$1,FALSE),IFERROR(VLOOKUP($B884,'Data Binge'!$BC$6:$BK$13,H$1,FALSE),VLOOKUP($B884,'Data Binge'!$BP$6:$BX$9,H$1,FALSE))))))*100</f>
        <v>2.22526</v>
      </c>
      <c r="I884" s="63">
        <f>IFERROR(VLOOKUP($B884,'Data Binge'!$A$6:$I$61,I$1,FALSE),IFERROR(VLOOKUP($B884,'Data Binge'!$O$6:$W$33,I$1,FALSE),IFERROR(VLOOKUP($B884,'Data Binge'!$AB$6:$AJ$181,I$1,FALSE),IFERROR(VLOOKUP($B884,'Data Binge'!$AP$6:$AX$93,I$1,FALSE),IFERROR(VLOOKUP($B884,'Data Binge'!$BC$6:$BK$13,I$1,FALSE),VLOOKUP($B884,'Data Binge'!$BP$6:$BX$9,I$1,FALSE))))))*100</f>
        <v>21.867010000000001</v>
      </c>
      <c r="J884" s="63">
        <f>IFERROR(VLOOKUP($B884,'Data Binge'!$A$6:$I$61,J$1,FALSE),IFERROR(VLOOKUP($B884,'Data Binge'!$O$6:$W$33,J$1,FALSE),IFERROR(VLOOKUP($B884,'Data Binge'!$AB$6:$AJ$181,J$1,FALSE),IFERROR(VLOOKUP($B884,'Data Binge'!$AP$6:$AX$93,J$1,FALSE),IFERROR(VLOOKUP($B884,'Data Binge'!$BC$6:$BK$13,J$1,FALSE),VLOOKUP($B884,'Data Binge'!$BP$6:$BX$9,J$1,FALSE))))))*100</f>
        <v>30.590109999999999</v>
      </c>
      <c r="K884" s="63">
        <f t="shared" si="167"/>
        <v>4.3615499999999976</v>
      </c>
      <c r="L884" s="63">
        <f t="shared" si="168"/>
        <v>4.3615500000000011</v>
      </c>
      <c r="O884" s="63">
        <f>'Data Binge'!AG266*100</f>
        <v>26.228560000000002</v>
      </c>
      <c r="P884" s="63">
        <f>'Data Binge'!AH266*100</f>
        <v>2.2250200000000002</v>
      </c>
      <c r="Q884" s="63">
        <f>'Data Binge'!AI266*100</f>
        <v>21.867519999999999</v>
      </c>
      <c r="R884" s="63">
        <f>'Data Binge'!AJ266*100</f>
        <v>30.58961</v>
      </c>
      <c r="S884" s="63">
        <f t="shared" si="175"/>
        <v>4.3610499999999988</v>
      </c>
      <c r="T884" s="63">
        <f t="shared" si="176"/>
        <v>4.3610400000000027</v>
      </c>
      <c r="V884" s="70">
        <f t="shared" si="169"/>
        <v>0</v>
      </c>
      <c r="W884" s="70">
        <f t="shared" si="170"/>
        <v>2.3999999999979593E-4</v>
      </c>
      <c r="X884" s="70">
        <f t="shared" si="171"/>
        <v>-5.0999999999845613E-4</v>
      </c>
      <c r="Y884" s="70">
        <f t="shared" si="172"/>
        <v>4.9999999999883471E-4</v>
      </c>
      <c r="Z884" s="70">
        <f t="shared" si="173"/>
        <v>4.9999999999883471E-4</v>
      </c>
      <c r="AA884" s="70">
        <f t="shared" si="174"/>
        <v>5.0999999999845613E-4</v>
      </c>
    </row>
    <row r="885" spans="1:27">
      <c r="A885" s="15" t="str">
        <f t="shared" si="166"/>
        <v>Binge_2011-2015_45-64_Females_Carmarthenshire</v>
      </c>
      <c r="B885" s="15" t="str">
        <f t="shared" si="177"/>
        <v>Carmarthenshire_45-64_Females</v>
      </c>
      <c r="C885" s="15" t="s">
        <v>8</v>
      </c>
      <c r="D885" s="15" t="s">
        <v>50</v>
      </c>
      <c r="E885" s="15" t="s">
        <v>120</v>
      </c>
      <c r="F885" s="15" t="s">
        <v>76</v>
      </c>
      <c r="G885" s="63">
        <f>IFERROR(VLOOKUP($B885,'Data Binge'!$A$6:$I$61,G$1,FALSE),IFERROR(VLOOKUP($B885,'Data Binge'!$O$6:$W$33,G$1,FALSE),IFERROR(VLOOKUP($B885,'Data Binge'!$AB$6:$AJ$181,G$1,FALSE),IFERROR(VLOOKUP($B885,'Data Binge'!$AP$6:$AX$93,G$1,FALSE),IFERROR(VLOOKUP($B885,'Data Binge'!$BC$6:$BK$13,G$1,FALSE),VLOOKUP($B885,'Data Binge'!$BP$6:$BX$9,G$1,FALSE))))))*100</f>
        <v>18.517389999999999</v>
      </c>
      <c r="H885" s="63">
        <f>IFERROR(VLOOKUP($B885,'Data Binge'!$A$6:$I$61,H$1,FALSE),IFERROR(VLOOKUP($B885,'Data Binge'!$O$6:$W$33,H$1,FALSE),IFERROR(VLOOKUP($B885,'Data Binge'!$AB$6:$AJ$181,H$1,FALSE),IFERROR(VLOOKUP($B885,'Data Binge'!$AP$6:$AX$93,H$1,FALSE),IFERROR(VLOOKUP($B885,'Data Binge'!$BC$6:$BK$13,H$1,FALSE),VLOOKUP($B885,'Data Binge'!$BP$6:$BX$9,H$1,FALSE))))))*100</f>
        <v>1.518</v>
      </c>
      <c r="I885" s="63">
        <f>IFERROR(VLOOKUP($B885,'Data Binge'!$A$6:$I$61,I$1,FALSE),IFERROR(VLOOKUP($B885,'Data Binge'!$O$6:$W$33,I$1,FALSE),IFERROR(VLOOKUP($B885,'Data Binge'!$AB$6:$AJ$181,I$1,FALSE),IFERROR(VLOOKUP($B885,'Data Binge'!$AP$6:$AX$93,I$1,FALSE),IFERROR(VLOOKUP($B885,'Data Binge'!$BC$6:$BK$13,I$1,FALSE),VLOOKUP($B885,'Data Binge'!$BP$6:$BX$9,I$1,FALSE))))))*100</f>
        <v>15.54208</v>
      </c>
      <c r="J885" s="63">
        <f>IFERROR(VLOOKUP($B885,'Data Binge'!$A$6:$I$61,J$1,FALSE),IFERROR(VLOOKUP($B885,'Data Binge'!$O$6:$W$33,J$1,FALSE),IFERROR(VLOOKUP($B885,'Data Binge'!$AB$6:$AJ$181,J$1,FALSE),IFERROR(VLOOKUP($B885,'Data Binge'!$AP$6:$AX$93,J$1,FALSE),IFERROR(VLOOKUP($B885,'Data Binge'!$BC$6:$BK$13,J$1,FALSE),VLOOKUP($B885,'Data Binge'!$BP$6:$BX$9,J$1,FALSE))))))*100</f>
        <v>21.492699999999999</v>
      </c>
      <c r="K885" s="63">
        <f t="shared" si="167"/>
        <v>2.9753100000000003</v>
      </c>
      <c r="L885" s="63">
        <f t="shared" si="168"/>
        <v>2.9753099999999986</v>
      </c>
      <c r="O885" s="63">
        <f>'Data Binge'!AG267*100</f>
        <v>18.517389999999999</v>
      </c>
      <c r="P885" s="63">
        <f>'Data Binge'!AH267*100</f>
        <v>1.5178400000000001</v>
      </c>
      <c r="Q885" s="63">
        <f>'Data Binge'!AI267*100</f>
        <v>15.54243</v>
      </c>
      <c r="R885" s="63">
        <f>'Data Binge'!AJ267*100</f>
        <v>21.492349999999998</v>
      </c>
      <c r="S885" s="63">
        <f t="shared" si="175"/>
        <v>2.9749599999999994</v>
      </c>
      <c r="T885" s="63">
        <f t="shared" si="176"/>
        <v>2.9749599999999994</v>
      </c>
      <c r="V885" s="70">
        <f t="shared" si="169"/>
        <v>0</v>
      </c>
      <c r="W885" s="70">
        <f t="shared" si="170"/>
        <v>1.5999999999993797E-4</v>
      </c>
      <c r="X885" s="70">
        <f t="shared" si="171"/>
        <v>-3.499999999991843E-4</v>
      </c>
      <c r="Y885" s="70">
        <f t="shared" si="172"/>
        <v>3.5000000000096065E-4</v>
      </c>
      <c r="Z885" s="70">
        <f t="shared" si="173"/>
        <v>3.5000000000096065E-4</v>
      </c>
      <c r="AA885" s="70">
        <f t="shared" si="174"/>
        <v>3.499999999991843E-4</v>
      </c>
    </row>
    <row r="886" spans="1:27">
      <c r="A886" s="15" t="str">
        <f t="shared" si="166"/>
        <v>Binge_2011-2015_65+_Females_Carmarthenshire</v>
      </c>
      <c r="B886" s="15" t="str">
        <f t="shared" si="177"/>
        <v>Carmarthenshire_65+_Females</v>
      </c>
      <c r="C886" s="15" t="s">
        <v>8</v>
      </c>
      <c r="D886" s="15" t="s">
        <v>43</v>
      </c>
      <c r="E886" s="15" t="s">
        <v>120</v>
      </c>
      <c r="F886" s="15" t="s">
        <v>76</v>
      </c>
      <c r="G886" s="63">
        <f>IFERROR(VLOOKUP($B886,'Data Binge'!$A$6:$I$61,G$1,FALSE),IFERROR(VLOOKUP($B886,'Data Binge'!$O$6:$W$33,G$1,FALSE),IFERROR(VLOOKUP($B886,'Data Binge'!$AB$6:$AJ$181,G$1,FALSE),IFERROR(VLOOKUP($B886,'Data Binge'!$AP$6:$AX$93,G$1,FALSE),IFERROR(VLOOKUP($B886,'Data Binge'!$BC$6:$BK$13,G$1,FALSE),VLOOKUP($B886,'Data Binge'!$BP$6:$BX$9,G$1,FALSE))))))*100</f>
        <v>4.9003300000000003</v>
      </c>
      <c r="H886" s="63">
        <f>IFERROR(VLOOKUP($B886,'Data Binge'!$A$6:$I$61,H$1,FALSE),IFERROR(VLOOKUP($B886,'Data Binge'!$O$6:$W$33,H$1,FALSE),IFERROR(VLOOKUP($B886,'Data Binge'!$AB$6:$AJ$181,H$1,FALSE),IFERROR(VLOOKUP($B886,'Data Binge'!$AP$6:$AX$93,H$1,FALSE),IFERROR(VLOOKUP($B886,'Data Binge'!$BC$6:$BK$13,H$1,FALSE),VLOOKUP($B886,'Data Binge'!$BP$6:$BX$9,H$1,FALSE))))))*100</f>
        <v>0.94018000000000002</v>
      </c>
      <c r="I886" s="63">
        <f>IFERROR(VLOOKUP($B886,'Data Binge'!$A$6:$I$61,I$1,FALSE),IFERROR(VLOOKUP($B886,'Data Binge'!$O$6:$W$33,I$1,FALSE),IFERROR(VLOOKUP($B886,'Data Binge'!$AB$6:$AJ$181,I$1,FALSE),IFERROR(VLOOKUP($B886,'Data Binge'!$AP$6:$AX$93,I$1,FALSE),IFERROR(VLOOKUP($B886,'Data Binge'!$BC$6:$BK$13,I$1,FALSE),VLOOKUP($B886,'Data Binge'!$BP$6:$BX$9,I$1,FALSE))))))*100</f>
        <v>3.0575600000000001</v>
      </c>
      <c r="J886" s="63">
        <f>IFERROR(VLOOKUP($B886,'Data Binge'!$A$6:$I$61,J$1,FALSE),IFERROR(VLOOKUP($B886,'Data Binge'!$O$6:$W$33,J$1,FALSE),IFERROR(VLOOKUP($B886,'Data Binge'!$AB$6:$AJ$181,J$1,FALSE),IFERROR(VLOOKUP($B886,'Data Binge'!$AP$6:$AX$93,J$1,FALSE),IFERROR(VLOOKUP($B886,'Data Binge'!$BC$6:$BK$13,J$1,FALSE),VLOOKUP($B886,'Data Binge'!$BP$6:$BX$9,J$1,FALSE))))))*100</f>
        <v>6.7431000000000001</v>
      </c>
      <c r="K886" s="63">
        <f t="shared" si="167"/>
        <v>1.8427699999999998</v>
      </c>
      <c r="L886" s="63">
        <f t="shared" si="168"/>
        <v>1.8427700000000002</v>
      </c>
      <c r="O886" s="63">
        <f>'Data Binge'!AG268*100</f>
        <v>4.9003300000000003</v>
      </c>
      <c r="P886" s="63">
        <f>'Data Binge'!AH268*100</f>
        <v>0.94008000000000003</v>
      </c>
      <c r="Q886" s="63">
        <f>'Data Binge'!AI268*100</f>
        <v>3.0577700000000001</v>
      </c>
      <c r="R886" s="63">
        <f>'Data Binge'!AJ268*100</f>
        <v>6.7428799999999995</v>
      </c>
      <c r="S886" s="63">
        <f t="shared" si="175"/>
        <v>1.8425499999999992</v>
      </c>
      <c r="T886" s="63">
        <f t="shared" si="176"/>
        <v>1.8425600000000002</v>
      </c>
      <c r="V886" s="70">
        <f t="shared" si="169"/>
        <v>0</v>
      </c>
      <c r="W886" s="70">
        <f t="shared" si="170"/>
        <v>9.9999999999988987E-5</v>
      </c>
      <c r="X886" s="70">
        <f t="shared" si="171"/>
        <v>-2.1000000000004349E-4</v>
      </c>
      <c r="Y886" s="70">
        <f t="shared" si="172"/>
        <v>2.2000000000055309E-4</v>
      </c>
      <c r="Z886" s="70">
        <f t="shared" si="173"/>
        <v>2.2000000000055309E-4</v>
      </c>
      <c r="AA886" s="70">
        <f t="shared" si="174"/>
        <v>2.1000000000004349E-4</v>
      </c>
    </row>
    <row r="887" spans="1:27">
      <c r="A887" s="15" t="str">
        <f t="shared" si="166"/>
        <v>Binge_2011-2015_16-24_Males_Swansea</v>
      </c>
      <c r="B887" s="15" t="str">
        <f t="shared" si="177"/>
        <v>Swansea_16-24_Males</v>
      </c>
      <c r="C887" s="15" t="s">
        <v>9</v>
      </c>
      <c r="D887" s="15" t="s">
        <v>48</v>
      </c>
      <c r="E887" s="15" t="s">
        <v>21</v>
      </c>
      <c r="F887" s="15" t="s">
        <v>76</v>
      </c>
      <c r="G887" s="63">
        <f>IFERROR(VLOOKUP($B887,'Data Binge'!$A$6:$I$61,G$1,FALSE),IFERROR(VLOOKUP($B887,'Data Binge'!$O$6:$W$33,G$1,FALSE),IFERROR(VLOOKUP($B887,'Data Binge'!$AB$6:$AJ$181,G$1,FALSE),IFERROR(VLOOKUP($B887,'Data Binge'!$AP$6:$AX$93,G$1,FALSE),IFERROR(VLOOKUP($B887,'Data Binge'!$BC$6:$BK$13,G$1,FALSE),VLOOKUP($B887,'Data Binge'!$BP$6:$BX$9,G$1,FALSE))))))*100</f>
        <v>39.145249999999997</v>
      </c>
      <c r="H887" s="63">
        <f>IFERROR(VLOOKUP($B887,'Data Binge'!$A$6:$I$61,H$1,FALSE),IFERROR(VLOOKUP($B887,'Data Binge'!$O$6:$W$33,H$1,FALSE),IFERROR(VLOOKUP($B887,'Data Binge'!$AB$6:$AJ$181,H$1,FALSE),IFERROR(VLOOKUP($B887,'Data Binge'!$AP$6:$AX$93,H$1,FALSE),IFERROR(VLOOKUP($B887,'Data Binge'!$BC$6:$BK$13,H$1,FALSE),VLOOKUP($B887,'Data Binge'!$BP$6:$BX$9,H$1,FALSE))))))*100</f>
        <v>4.65381</v>
      </c>
      <c r="I887" s="63">
        <f>IFERROR(VLOOKUP($B887,'Data Binge'!$A$6:$I$61,I$1,FALSE),IFERROR(VLOOKUP($B887,'Data Binge'!$O$6:$W$33,I$1,FALSE),IFERROR(VLOOKUP($B887,'Data Binge'!$AB$6:$AJ$181,I$1,FALSE),IFERROR(VLOOKUP($B887,'Data Binge'!$AP$6:$AX$93,I$1,FALSE),IFERROR(VLOOKUP($B887,'Data Binge'!$BC$6:$BK$13,I$1,FALSE),VLOOKUP($B887,'Data Binge'!$BP$6:$BX$9,I$1,FALSE))))))*100</f>
        <v>30.023670000000003</v>
      </c>
      <c r="J887" s="63">
        <f>IFERROR(VLOOKUP($B887,'Data Binge'!$A$6:$I$61,J$1,FALSE),IFERROR(VLOOKUP($B887,'Data Binge'!$O$6:$W$33,J$1,FALSE),IFERROR(VLOOKUP($B887,'Data Binge'!$AB$6:$AJ$181,J$1,FALSE),IFERROR(VLOOKUP($B887,'Data Binge'!$AP$6:$AX$93,J$1,FALSE),IFERROR(VLOOKUP($B887,'Data Binge'!$BC$6:$BK$13,J$1,FALSE),VLOOKUP($B887,'Data Binge'!$BP$6:$BX$9,J$1,FALSE))))))*100</f>
        <v>48.266819999999996</v>
      </c>
      <c r="K887" s="63">
        <f t="shared" si="167"/>
        <v>9.1215699999999984</v>
      </c>
      <c r="L887" s="63">
        <f t="shared" si="168"/>
        <v>9.1215799999999945</v>
      </c>
      <c r="O887" s="63">
        <f>'Data Binge'!AG269*100</f>
        <v>39.145249999999997</v>
      </c>
      <c r="P887" s="63">
        <f>'Data Binge'!AH269*100</f>
        <v>4.6534199999999997</v>
      </c>
      <c r="Q887" s="63">
        <f>'Data Binge'!AI269*100</f>
        <v>30.024550000000001</v>
      </c>
      <c r="R887" s="63">
        <f>'Data Binge'!AJ269*100</f>
        <v>48.265950000000004</v>
      </c>
      <c r="S887" s="63">
        <f t="shared" si="175"/>
        <v>9.1207000000000065</v>
      </c>
      <c r="T887" s="63">
        <f t="shared" si="176"/>
        <v>9.1206999999999958</v>
      </c>
      <c r="V887" s="70">
        <f t="shared" si="169"/>
        <v>0</v>
      </c>
      <c r="W887" s="70">
        <f t="shared" si="170"/>
        <v>3.9000000000033452E-4</v>
      </c>
      <c r="X887" s="70">
        <f t="shared" si="171"/>
        <v>-8.7999999999865963E-4</v>
      </c>
      <c r="Y887" s="70">
        <f t="shared" si="172"/>
        <v>8.6999999999193278E-4</v>
      </c>
      <c r="Z887" s="70">
        <f t="shared" si="173"/>
        <v>8.6999999999193278E-4</v>
      </c>
      <c r="AA887" s="70">
        <f t="shared" si="174"/>
        <v>8.7999999999865963E-4</v>
      </c>
    </row>
    <row r="888" spans="1:27">
      <c r="A888" s="15" t="str">
        <f t="shared" si="166"/>
        <v>Binge_2011-2015_25-44_Males_Swansea</v>
      </c>
      <c r="B888" s="15" t="str">
        <f t="shared" si="177"/>
        <v>Swansea_25-44_Males</v>
      </c>
      <c r="C888" s="15" t="s">
        <v>9</v>
      </c>
      <c r="D888" s="15" t="s">
        <v>49</v>
      </c>
      <c r="E888" s="15" t="s">
        <v>21</v>
      </c>
      <c r="F888" s="15" t="s">
        <v>76</v>
      </c>
      <c r="G888" s="63">
        <f>IFERROR(VLOOKUP($B888,'Data Binge'!$A$6:$I$61,G$1,FALSE),IFERROR(VLOOKUP($B888,'Data Binge'!$O$6:$W$33,G$1,FALSE),IFERROR(VLOOKUP($B888,'Data Binge'!$AB$6:$AJ$181,G$1,FALSE),IFERROR(VLOOKUP($B888,'Data Binge'!$AP$6:$AX$93,G$1,FALSE),IFERROR(VLOOKUP($B888,'Data Binge'!$BC$6:$BK$13,G$1,FALSE),VLOOKUP($B888,'Data Binge'!$BP$6:$BX$9,G$1,FALSE))))))*100</f>
        <v>37.151430000000005</v>
      </c>
      <c r="H888" s="63">
        <f>IFERROR(VLOOKUP($B888,'Data Binge'!$A$6:$I$61,H$1,FALSE),IFERROR(VLOOKUP($B888,'Data Binge'!$O$6:$W$33,H$1,FALSE),IFERROR(VLOOKUP($B888,'Data Binge'!$AB$6:$AJ$181,H$1,FALSE),IFERROR(VLOOKUP($B888,'Data Binge'!$AP$6:$AX$93,H$1,FALSE),IFERROR(VLOOKUP($B888,'Data Binge'!$BC$6:$BK$13,H$1,FALSE),VLOOKUP($B888,'Data Binge'!$BP$6:$BX$9,H$1,FALSE))))))*100</f>
        <v>2.2695799999999999</v>
      </c>
      <c r="I888" s="63">
        <f>IFERROR(VLOOKUP($B888,'Data Binge'!$A$6:$I$61,I$1,FALSE),IFERROR(VLOOKUP($B888,'Data Binge'!$O$6:$W$33,I$1,FALSE),IFERROR(VLOOKUP($B888,'Data Binge'!$AB$6:$AJ$181,I$1,FALSE),IFERROR(VLOOKUP($B888,'Data Binge'!$AP$6:$AX$93,I$1,FALSE),IFERROR(VLOOKUP($B888,'Data Binge'!$BC$6:$BK$13,I$1,FALSE),VLOOKUP($B888,'Data Binge'!$BP$6:$BX$9,I$1,FALSE))))))*100</f>
        <v>32.702999999999996</v>
      </c>
      <c r="J888" s="63">
        <f>IFERROR(VLOOKUP($B888,'Data Binge'!$A$6:$I$61,J$1,FALSE),IFERROR(VLOOKUP($B888,'Data Binge'!$O$6:$W$33,J$1,FALSE),IFERROR(VLOOKUP($B888,'Data Binge'!$AB$6:$AJ$181,J$1,FALSE),IFERROR(VLOOKUP($B888,'Data Binge'!$AP$6:$AX$93,J$1,FALSE),IFERROR(VLOOKUP($B888,'Data Binge'!$BC$6:$BK$13,J$1,FALSE),VLOOKUP($B888,'Data Binge'!$BP$6:$BX$9,J$1,FALSE))))))*100</f>
        <v>41.599849999999996</v>
      </c>
      <c r="K888" s="63">
        <f t="shared" si="167"/>
        <v>4.4484199999999916</v>
      </c>
      <c r="L888" s="63">
        <f t="shared" si="168"/>
        <v>4.448430000000009</v>
      </c>
      <c r="O888" s="63">
        <f>'Data Binge'!AG270*100</f>
        <v>37.151430000000005</v>
      </c>
      <c r="P888" s="63">
        <f>'Data Binge'!AH270*100</f>
        <v>2.26939</v>
      </c>
      <c r="Q888" s="63">
        <f>'Data Binge'!AI270*100</f>
        <v>32.703429999999997</v>
      </c>
      <c r="R888" s="63">
        <f>'Data Binge'!AJ270*100</f>
        <v>41.599419999999995</v>
      </c>
      <c r="S888" s="63">
        <f t="shared" si="175"/>
        <v>4.4479899999999901</v>
      </c>
      <c r="T888" s="63">
        <f t="shared" si="176"/>
        <v>4.4480000000000075</v>
      </c>
      <c r="V888" s="70">
        <f t="shared" si="169"/>
        <v>0</v>
      </c>
      <c r="W888" s="70">
        <f t="shared" si="170"/>
        <v>1.8999999999991246E-4</v>
      </c>
      <c r="X888" s="70">
        <f t="shared" si="171"/>
        <v>-4.3000000000148475E-4</v>
      </c>
      <c r="Y888" s="70">
        <f t="shared" si="172"/>
        <v>4.3000000000148475E-4</v>
      </c>
      <c r="Z888" s="70">
        <f t="shared" si="173"/>
        <v>4.3000000000148475E-4</v>
      </c>
      <c r="AA888" s="70">
        <f t="shared" si="174"/>
        <v>4.3000000000148475E-4</v>
      </c>
    </row>
    <row r="889" spans="1:27">
      <c r="A889" s="15" t="str">
        <f t="shared" si="166"/>
        <v>Binge_2011-2015_45-64_Males_Swansea</v>
      </c>
      <c r="B889" s="15" t="str">
        <f t="shared" si="177"/>
        <v>Swansea_45-64_Males</v>
      </c>
      <c r="C889" s="15" t="s">
        <v>9</v>
      </c>
      <c r="D889" s="15" t="s">
        <v>50</v>
      </c>
      <c r="E889" s="15" t="s">
        <v>21</v>
      </c>
      <c r="F889" s="15" t="s">
        <v>76</v>
      </c>
      <c r="G889" s="63">
        <f>IFERROR(VLOOKUP($B889,'Data Binge'!$A$6:$I$61,G$1,FALSE),IFERROR(VLOOKUP($B889,'Data Binge'!$O$6:$W$33,G$1,FALSE),IFERROR(VLOOKUP($B889,'Data Binge'!$AB$6:$AJ$181,G$1,FALSE),IFERROR(VLOOKUP($B889,'Data Binge'!$AP$6:$AX$93,G$1,FALSE),IFERROR(VLOOKUP($B889,'Data Binge'!$BC$6:$BK$13,G$1,FALSE),VLOOKUP($B889,'Data Binge'!$BP$6:$BX$9,G$1,FALSE))))))*100</f>
        <v>40.245490000000004</v>
      </c>
      <c r="H889" s="63">
        <f>IFERROR(VLOOKUP($B889,'Data Binge'!$A$6:$I$61,H$1,FALSE),IFERROR(VLOOKUP($B889,'Data Binge'!$O$6:$W$33,H$1,FALSE),IFERROR(VLOOKUP($B889,'Data Binge'!$AB$6:$AJ$181,H$1,FALSE),IFERROR(VLOOKUP($B889,'Data Binge'!$AP$6:$AX$93,H$1,FALSE),IFERROR(VLOOKUP($B889,'Data Binge'!$BC$6:$BK$13,H$1,FALSE),VLOOKUP($B889,'Data Binge'!$BP$6:$BX$9,H$1,FALSE))))))*100</f>
        <v>2.01742</v>
      </c>
      <c r="I889" s="63">
        <f>IFERROR(VLOOKUP($B889,'Data Binge'!$A$6:$I$61,I$1,FALSE),IFERROR(VLOOKUP($B889,'Data Binge'!$O$6:$W$33,I$1,FALSE),IFERROR(VLOOKUP($B889,'Data Binge'!$AB$6:$AJ$181,I$1,FALSE),IFERROR(VLOOKUP($B889,'Data Binge'!$AP$6:$AX$93,I$1,FALSE),IFERROR(VLOOKUP($B889,'Data Binge'!$BC$6:$BK$13,I$1,FALSE),VLOOKUP($B889,'Data Binge'!$BP$6:$BX$9,I$1,FALSE))))))*100</f>
        <v>36.2913</v>
      </c>
      <c r="J889" s="63">
        <f>IFERROR(VLOOKUP($B889,'Data Binge'!$A$6:$I$61,J$1,FALSE),IFERROR(VLOOKUP($B889,'Data Binge'!$O$6:$W$33,J$1,FALSE),IFERROR(VLOOKUP($B889,'Data Binge'!$AB$6:$AJ$181,J$1,FALSE),IFERROR(VLOOKUP($B889,'Data Binge'!$AP$6:$AX$93,J$1,FALSE),IFERROR(VLOOKUP($B889,'Data Binge'!$BC$6:$BK$13,J$1,FALSE),VLOOKUP($B889,'Data Binge'!$BP$6:$BX$9,J$1,FALSE))))))*100</f>
        <v>44.199680000000001</v>
      </c>
      <c r="K889" s="63">
        <f t="shared" si="167"/>
        <v>3.954189999999997</v>
      </c>
      <c r="L889" s="63">
        <f t="shared" si="168"/>
        <v>3.9541900000000041</v>
      </c>
      <c r="O889" s="63">
        <f>'Data Binge'!AG271*100</f>
        <v>40.245490000000004</v>
      </c>
      <c r="P889" s="63">
        <f>'Data Binge'!AH271*100</f>
        <v>2.0172499999999998</v>
      </c>
      <c r="Q889" s="63">
        <f>'Data Binge'!AI271*100</f>
        <v>36.291679999999999</v>
      </c>
      <c r="R889" s="63">
        <f>'Data Binge'!AJ271*100</f>
        <v>44.199300000000001</v>
      </c>
      <c r="S889" s="63">
        <f t="shared" si="175"/>
        <v>3.9538099999999972</v>
      </c>
      <c r="T889" s="63">
        <f t="shared" si="176"/>
        <v>3.9538100000000043</v>
      </c>
      <c r="V889" s="70">
        <f t="shared" si="169"/>
        <v>0</v>
      </c>
      <c r="W889" s="70">
        <f t="shared" si="170"/>
        <v>1.7000000000022553E-4</v>
      </c>
      <c r="X889" s="70">
        <f t="shared" si="171"/>
        <v>-3.7999999999982492E-4</v>
      </c>
      <c r="Y889" s="70">
        <f t="shared" si="172"/>
        <v>3.7999999999982492E-4</v>
      </c>
      <c r="Z889" s="70">
        <f t="shared" si="173"/>
        <v>3.7999999999982492E-4</v>
      </c>
      <c r="AA889" s="70">
        <f t="shared" si="174"/>
        <v>3.7999999999982492E-4</v>
      </c>
    </row>
    <row r="890" spans="1:27">
      <c r="A890" s="15" t="str">
        <f t="shared" si="166"/>
        <v>Binge_2011-2015_65+_Males_Swansea</v>
      </c>
      <c r="B890" s="15" t="str">
        <f t="shared" si="177"/>
        <v>Swansea_65+_Males</v>
      </c>
      <c r="C890" s="15" t="s">
        <v>9</v>
      </c>
      <c r="D890" s="15" t="s">
        <v>43</v>
      </c>
      <c r="E890" s="15" t="s">
        <v>21</v>
      </c>
      <c r="F890" s="15" t="s">
        <v>76</v>
      </c>
      <c r="G890" s="63">
        <f>IFERROR(VLOOKUP($B890,'Data Binge'!$A$6:$I$61,G$1,FALSE),IFERROR(VLOOKUP($B890,'Data Binge'!$O$6:$W$33,G$1,FALSE),IFERROR(VLOOKUP($B890,'Data Binge'!$AB$6:$AJ$181,G$1,FALSE),IFERROR(VLOOKUP($B890,'Data Binge'!$AP$6:$AX$93,G$1,FALSE),IFERROR(VLOOKUP($B890,'Data Binge'!$BC$6:$BK$13,G$1,FALSE),VLOOKUP($B890,'Data Binge'!$BP$6:$BX$9,G$1,FALSE))))))*100</f>
        <v>17.451370000000001</v>
      </c>
      <c r="H890" s="63">
        <f>IFERROR(VLOOKUP($B890,'Data Binge'!$A$6:$I$61,H$1,FALSE),IFERROR(VLOOKUP($B890,'Data Binge'!$O$6:$W$33,H$1,FALSE),IFERROR(VLOOKUP($B890,'Data Binge'!$AB$6:$AJ$181,H$1,FALSE),IFERROR(VLOOKUP($B890,'Data Binge'!$AP$6:$AX$93,H$1,FALSE),IFERROR(VLOOKUP($B890,'Data Binge'!$BC$6:$BK$13,H$1,FALSE),VLOOKUP($B890,'Data Binge'!$BP$6:$BX$9,H$1,FALSE))))))*100</f>
        <v>1.72715</v>
      </c>
      <c r="I890" s="63">
        <f>IFERROR(VLOOKUP($B890,'Data Binge'!$A$6:$I$61,I$1,FALSE),IFERROR(VLOOKUP($B890,'Data Binge'!$O$6:$W$33,I$1,FALSE),IFERROR(VLOOKUP($B890,'Data Binge'!$AB$6:$AJ$181,I$1,FALSE),IFERROR(VLOOKUP($B890,'Data Binge'!$AP$6:$AX$93,I$1,FALSE),IFERROR(VLOOKUP($B890,'Data Binge'!$BC$6:$BK$13,I$1,FALSE),VLOOKUP($B890,'Data Binge'!$BP$6:$BX$9,I$1,FALSE))))))*100</f>
        <v>14.066110000000002</v>
      </c>
      <c r="J890" s="63">
        <f>IFERROR(VLOOKUP($B890,'Data Binge'!$A$6:$I$61,J$1,FALSE),IFERROR(VLOOKUP($B890,'Data Binge'!$O$6:$W$33,J$1,FALSE),IFERROR(VLOOKUP($B890,'Data Binge'!$AB$6:$AJ$181,J$1,FALSE),IFERROR(VLOOKUP($B890,'Data Binge'!$AP$6:$AX$93,J$1,FALSE),IFERROR(VLOOKUP($B890,'Data Binge'!$BC$6:$BK$13,J$1,FALSE),VLOOKUP($B890,'Data Binge'!$BP$6:$BX$9,J$1,FALSE))))))*100</f>
        <v>20.836639999999999</v>
      </c>
      <c r="K890" s="63">
        <f t="shared" si="167"/>
        <v>3.3852699999999984</v>
      </c>
      <c r="L890" s="63">
        <f t="shared" si="168"/>
        <v>3.3852599999999988</v>
      </c>
      <c r="O890" s="63">
        <f>'Data Binge'!AG272*100</f>
        <v>17.451370000000001</v>
      </c>
      <c r="P890" s="63">
        <f>'Data Binge'!AH272*100</f>
        <v>1.7270099999999999</v>
      </c>
      <c r="Q890" s="63">
        <f>'Data Binge'!AI272*100</f>
        <v>14.06644</v>
      </c>
      <c r="R890" s="63">
        <f>'Data Binge'!AJ272*100</f>
        <v>20.836310000000001</v>
      </c>
      <c r="S890" s="63">
        <f t="shared" si="175"/>
        <v>3.3849400000000003</v>
      </c>
      <c r="T890" s="63">
        <f t="shared" si="176"/>
        <v>3.3849300000000007</v>
      </c>
      <c r="V890" s="70">
        <f t="shared" si="169"/>
        <v>0</v>
      </c>
      <c r="W890" s="70">
        <f t="shared" si="170"/>
        <v>1.4000000000002899E-4</v>
      </c>
      <c r="X890" s="70">
        <f t="shared" si="171"/>
        <v>-3.2999999999816509E-4</v>
      </c>
      <c r="Y890" s="70">
        <f t="shared" si="172"/>
        <v>3.2999999999816509E-4</v>
      </c>
      <c r="Z890" s="70">
        <f t="shared" si="173"/>
        <v>3.2999999999816509E-4</v>
      </c>
      <c r="AA890" s="70">
        <f t="shared" si="174"/>
        <v>3.2999999999816509E-4</v>
      </c>
    </row>
    <row r="891" spans="1:27">
      <c r="A891" s="15" t="str">
        <f t="shared" si="166"/>
        <v>Binge_2011-2015_16-24_Females_Swansea</v>
      </c>
      <c r="B891" s="15" t="str">
        <f t="shared" si="177"/>
        <v>Swansea_16-24_Females</v>
      </c>
      <c r="C891" s="15" t="s">
        <v>9</v>
      </c>
      <c r="D891" s="15" t="s">
        <v>48</v>
      </c>
      <c r="E891" s="15" t="s">
        <v>120</v>
      </c>
      <c r="F891" s="15" t="s">
        <v>76</v>
      </c>
      <c r="G891" s="63">
        <f>IFERROR(VLOOKUP($B891,'Data Binge'!$A$6:$I$61,G$1,FALSE),IFERROR(VLOOKUP($B891,'Data Binge'!$O$6:$W$33,G$1,FALSE),IFERROR(VLOOKUP($B891,'Data Binge'!$AB$6:$AJ$181,G$1,FALSE),IFERROR(VLOOKUP($B891,'Data Binge'!$AP$6:$AX$93,G$1,FALSE),IFERROR(VLOOKUP($B891,'Data Binge'!$BC$6:$BK$13,G$1,FALSE),VLOOKUP($B891,'Data Binge'!$BP$6:$BX$9,G$1,FALSE))))))*100</f>
        <v>33.32114</v>
      </c>
      <c r="H891" s="63">
        <f>IFERROR(VLOOKUP($B891,'Data Binge'!$A$6:$I$61,H$1,FALSE),IFERROR(VLOOKUP($B891,'Data Binge'!$O$6:$W$33,H$1,FALSE),IFERROR(VLOOKUP($B891,'Data Binge'!$AB$6:$AJ$181,H$1,FALSE),IFERROR(VLOOKUP($B891,'Data Binge'!$AP$6:$AX$93,H$1,FALSE),IFERROR(VLOOKUP($B891,'Data Binge'!$BC$6:$BK$13,H$1,FALSE),VLOOKUP($B891,'Data Binge'!$BP$6:$BX$9,H$1,FALSE))))))*100</f>
        <v>4.10344</v>
      </c>
      <c r="I891" s="63">
        <f>IFERROR(VLOOKUP($B891,'Data Binge'!$A$6:$I$61,I$1,FALSE),IFERROR(VLOOKUP($B891,'Data Binge'!$O$6:$W$33,I$1,FALSE),IFERROR(VLOOKUP($B891,'Data Binge'!$AB$6:$AJ$181,I$1,FALSE),IFERROR(VLOOKUP($B891,'Data Binge'!$AP$6:$AX$93,I$1,FALSE),IFERROR(VLOOKUP($B891,'Data Binge'!$BC$6:$BK$13,I$1,FALSE),VLOOKUP($B891,'Data Binge'!$BP$6:$BX$9,I$1,FALSE))))))*100</f>
        <v>25.278309999999998</v>
      </c>
      <c r="J891" s="63">
        <f>IFERROR(VLOOKUP($B891,'Data Binge'!$A$6:$I$61,J$1,FALSE),IFERROR(VLOOKUP($B891,'Data Binge'!$O$6:$W$33,J$1,FALSE),IFERROR(VLOOKUP($B891,'Data Binge'!$AB$6:$AJ$181,J$1,FALSE),IFERROR(VLOOKUP($B891,'Data Binge'!$AP$6:$AX$93,J$1,FALSE),IFERROR(VLOOKUP($B891,'Data Binge'!$BC$6:$BK$13,J$1,FALSE),VLOOKUP($B891,'Data Binge'!$BP$6:$BX$9,J$1,FALSE))))))*100</f>
        <v>41.363959999999999</v>
      </c>
      <c r="K891" s="63">
        <f t="shared" si="167"/>
        <v>8.042819999999999</v>
      </c>
      <c r="L891" s="63">
        <f t="shared" si="168"/>
        <v>8.0428300000000021</v>
      </c>
      <c r="O891" s="63">
        <f>'Data Binge'!AG273*100</f>
        <v>33.32114</v>
      </c>
      <c r="P891" s="63">
        <f>'Data Binge'!AH273*100</f>
        <v>4.1030899999999999</v>
      </c>
      <c r="Q891" s="63">
        <f>'Data Binge'!AI273*100</f>
        <v>25.27909</v>
      </c>
      <c r="R891" s="63">
        <f>'Data Binge'!AJ273*100</f>
        <v>41.36318</v>
      </c>
      <c r="S891" s="63">
        <f t="shared" si="175"/>
        <v>8.0420400000000001</v>
      </c>
      <c r="T891" s="63">
        <f t="shared" si="176"/>
        <v>8.0420499999999997</v>
      </c>
      <c r="V891" s="70">
        <f t="shared" si="169"/>
        <v>0</v>
      </c>
      <c r="W891" s="70">
        <f t="shared" si="170"/>
        <v>3.5000000000007248E-4</v>
      </c>
      <c r="X891" s="70">
        <f t="shared" si="171"/>
        <v>-7.800000000024454E-4</v>
      </c>
      <c r="Y891" s="70">
        <f t="shared" si="172"/>
        <v>7.7999999999889269E-4</v>
      </c>
      <c r="Z891" s="70">
        <f t="shared" si="173"/>
        <v>7.7999999999889269E-4</v>
      </c>
      <c r="AA891" s="70">
        <f t="shared" si="174"/>
        <v>7.800000000024454E-4</v>
      </c>
    </row>
    <row r="892" spans="1:27">
      <c r="A892" s="15" t="str">
        <f t="shared" si="166"/>
        <v>Binge_2011-2015_25-44_Females_Swansea</v>
      </c>
      <c r="B892" s="15" t="str">
        <f t="shared" si="177"/>
        <v>Swansea_25-44_Females</v>
      </c>
      <c r="C892" s="15" t="s">
        <v>9</v>
      </c>
      <c r="D892" s="15" t="s">
        <v>49</v>
      </c>
      <c r="E892" s="15" t="s">
        <v>120</v>
      </c>
      <c r="F892" s="15" t="s">
        <v>76</v>
      </c>
      <c r="G892" s="63">
        <f>IFERROR(VLOOKUP($B892,'Data Binge'!$A$6:$I$61,G$1,FALSE),IFERROR(VLOOKUP($B892,'Data Binge'!$O$6:$W$33,G$1,FALSE),IFERROR(VLOOKUP($B892,'Data Binge'!$AB$6:$AJ$181,G$1,FALSE),IFERROR(VLOOKUP($B892,'Data Binge'!$AP$6:$AX$93,G$1,FALSE),IFERROR(VLOOKUP($B892,'Data Binge'!$BC$6:$BK$13,G$1,FALSE),VLOOKUP($B892,'Data Binge'!$BP$6:$BX$9,G$1,FALSE))))))*100</f>
        <v>28.24483</v>
      </c>
      <c r="H892" s="63">
        <f>IFERROR(VLOOKUP($B892,'Data Binge'!$A$6:$I$61,H$1,FALSE),IFERROR(VLOOKUP($B892,'Data Binge'!$O$6:$W$33,H$1,FALSE),IFERROR(VLOOKUP($B892,'Data Binge'!$AB$6:$AJ$181,H$1,FALSE),IFERROR(VLOOKUP($B892,'Data Binge'!$AP$6:$AX$93,H$1,FALSE),IFERROR(VLOOKUP($B892,'Data Binge'!$BC$6:$BK$13,H$1,FALSE),VLOOKUP($B892,'Data Binge'!$BP$6:$BX$9,H$1,FALSE))))))*100</f>
        <v>1.87113</v>
      </c>
      <c r="I892" s="63">
        <f>IFERROR(VLOOKUP($B892,'Data Binge'!$A$6:$I$61,I$1,FALSE),IFERROR(VLOOKUP($B892,'Data Binge'!$O$6:$W$33,I$1,FALSE),IFERROR(VLOOKUP($B892,'Data Binge'!$AB$6:$AJ$181,I$1,FALSE),IFERROR(VLOOKUP($B892,'Data Binge'!$AP$6:$AX$93,I$1,FALSE),IFERROR(VLOOKUP($B892,'Data Binge'!$BC$6:$BK$13,I$1,FALSE),VLOOKUP($B892,'Data Binge'!$BP$6:$BX$9,I$1,FALSE))))))*100</f>
        <v>24.577360000000002</v>
      </c>
      <c r="J892" s="63">
        <f>IFERROR(VLOOKUP($B892,'Data Binge'!$A$6:$I$61,J$1,FALSE),IFERROR(VLOOKUP($B892,'Data Binge'!$O$6:$W$33,J$1,FALSE),IFERROR(VLOOKUP($B892,'Data Binge'!$AB$6:$AJ$181,J$1,FALSE),IFERROR(VLOOKUP($B892,'Data Binge'!$AP$6:$AX$93,J$1,FALSE),IFERROR(VLOOKUP($B892,'Data Binge'!$BC$6:$BK$13,J$1,FALSE),VLOOKUP($B892,'Data Binge'!$BP$6:$BX$9,J$1,FALSE))))))*100</f>
        <v>31.912289999999999</v>
      </c>
      <c r="K892" s="63">
        <f t="shared" si="167"/>
        <v>3.6674599999999984</v>
      </c>
      <c r="L892" s="63">
        <f t="shared" si="168"/>
        <v>3.667469999999998</v>
      </c>
      <c r="O892" s="63">
        <f>'Data Binge'!AG274*100</f>
        <v>28.24483</v>
      </c>
      <c r="P892" s="63">
        <f>'Data Binge'!AH274*100</f>
        <v>1.8709799999999999</v>
      </c>
      <c r="Q892" s="63">
        <f>'Data Binge'!AI274*100</f>
        <v>24.577719999999999</v>
      </c>
      <c r="R892" s="63">
        <f>'Data Binge'!AJ274*100</f>
        <v>31.911940000000001</v>
      </c>
      <c r="S892" s="63">
        <f t="shared" si="175"/>
        <v>3.667110000000001</v>
      </c>
      <c r="T892" s="63">
        <f t="shared" si="176"/>
        <v>3.667110000000001</v>
      </c>
      <c r="V892" s="70">
        <f t="shared" si="169"/>
        <v>0</v>
      </c>
      <c r="W892" s="70">
        <f t="shared" si="170"/>
        <v>1.500000000000945E-4</v>
      </c>
      <c r="X892" s="70">
        <f t="shared" si="171"/>
        <v>-3.5999999999702936E-4</v>
      </c>
      <c r="Y892" s="70">
        <f t="shared" si="172"/>
        <v>3.4999999999740794E-4</v>
      </c>
      <c r="Z892" s="70">
        <f t="shared" si="173"/>
        <v>3.4999999999740794E-4</v>
      </c>
      <c r="AA892" s="70">
        <f t="shared" si="174"/>
        <v>3.5999999999702936E-4</v>
      </c>
    </row>
    <row r="893" spans="1:27">
      <c r="A893" s="15" t="str">
        <f t="shared" si="166"/>
        <v>Binge_2011-2015_45-64_Females_Swansea</v>
      </c>
      <c r="B893" s="15" t="str">
        <f t="shared" si="177"/>
        <v>Swansea_45-64_Females</v>
      </c>
      <c r="C893" s="15" t="s">
        <v>9</v>
      </c>
      <c r="D893" s="15" t="s">
        <v>50</v>
      </c>
      <c r="E893" s="15" t="s">
        <v>120</v>
      </c>
      <c r="F893" s="15" t="s">
        <v>76</v>
      </c>
      <c r="G893" s="63">
        <f>IFERROR(VLOOKUP($B893,'Data Binge'!$A$6:$I$61,G$1,FALSE),IFERROR(VLOOKUP($B893,'Data Binge'!$O$6:$W$33,G$1,FALSE),IFERROR(VLOOKUP($B893,'Data Binge'!$AB$6:$AJ$181,G$1,FALSE),IFERROR(VLOOKUP($B893,'Data Binge'!$AP$6:$AX$93,G$1,FALSE),IFERROR(VLOOKUP($B893,'Data Binge'!$BC$6:$BK$13,G$1,FALSE),VLOOKUP($B893,'Data Binge'!$BP$6:$BX$9,G$1,FALSE))))))*100</f>
        <v>24.0716</v>
      </c>
      <c r="H893" s="63">
        <f>IFERROR(VLOOKUP($B893,'Data Binge'!$A$6:$I$61,H$1,FALSE),IFERROR(VLOOKUP($B893,'Data Binge'!$O$6:$W$33,H$1,FALSE),IFERROR(VLOOKUP($B893,'Data Binge'!$AB$6:$AJ$181,H$1,FALSE),IFERROR(VLOOKUP($B893,'Data Binge'!$AP$6:$AX$93,H$1,FALSE),IFERROR(VLOOKUP($B893,'Data Binge'!$BC$6:$BK$13,H$1,FALSE),VLOOKUP($B893,'Data Binge'!$BP$6:$BX$9,H$1,FALSE))))))*100</f>
        <v>1.65344</v>
      </c>
      <c r="I893" s="63">
        <f>IFERROR(VLOOKUP($B893,'Data Binge'!$A$6:$I$61,I$1,FALSE),IFERROR(VLOOKUP($B893,'Data Binge'!$O$6:$W$33,I$1,FALSE),IFERROR(VLOOKUP($B893,'Data Binge'!$AB$6:$AJ$181,I$1,FALSE),IFERROR(VLOOKUP($B893,'Data Binge'!$AP$6:$AX$93,I$1,FALSE),IFERROR(VLOOKUP($B893,'Data Binge'!$BC$6:$BK$13,I$1,FALSE),VLOOKUP($B893,'Data Binge'!$BP$6:$BX$9,I$1,FALSE))))))*100</f>
        <v>20.83081</v>
      </c>
      <c r="J893" s="63">
        <f>IFERROR(VLOOKUP($B893,'Data Binge'!$A$6:$I$61,J$1,FALSE),IFERROR(VLOOKUP($B893,'Data Binge'!$O$6:$W$33,J$1,FALSE),IFERROR(VLOOKUP($B893,'Data Binge'!$AB$6:$AJ$181,J$1,FALSE),IFERROR(VLOOKUP($B893,'Data Binge'!$AP$6:$AX$93,J$1,FALSE),IFERROR(VLOOKUP($B893,'Data Binge'!$BC$6:$BK$13,J$1,FALSE),VLOOKUP($B893,'Data Binge'!$BP$6:$BX$9,J$1,FALSE))))))*100</f>
        <v>27.312389999999997</v>
      </c>
      <c r="K893" s="63">
        <f t="shared" si="167"/>
        <v>3.240789999999997</v>
      </c>
      <c r="L893" s="63">
        <f t="shared" si="168"/>
        <v>3.2407900000000005</v>
      </c>
      <c r="O893" s="63">
        <f>'Data Binge'!AG275*100</f>
        <v>24.0716</v>
      </c>
      <c r="P893" s="63">
        <f>'Data Binge'!AH275*100</f>
        <v>1.6533</v>
      </c>
      <c r="Q893" s="63">
        <f>'Data Binge'!AI275*100</f>
        <v>20.831130000000002</v>
      </c>
      <c r="R893" s="63">
        <f>'Data Binge'!AJ275*100</f>
        <v>27.312079999999998</v>
      </c>
      <c r="S893" s="63">
        <f t="shared" si="175"/>
        <v>3.240479999999998</v>
      </c>
      <c r="T893" s="63">
        <f t="shared" si="176"/>
        <v>3.2404699999999984</v>
      </c>
      <c r="V893" s="70">
        <f t="shared" si="169"/>
        <v>0</v>
      </c>
      <c r="W893" s="70">
        <f t="shared" si="170"/>
        <v>1.4000000000002899E-4</v>
      </c>
      <c r="X893" s="70">
        <f t="shared" si="171"/>
        <v>-3.2000000000209639E-4</v>
      </c>
      <c r="Y893" s="70">
        <f t="shared" si="172"/>
        <v>3.0999999999892225E-4</v>
      </c>
      <c r="Z893" s="70">
        <f t="shared" si="173"/>
        <v>3.0999999999892225E-4</v>
      </c>
      <c r="AA893" s="70">
        <f t="shared" si="174"/>
        <v>3.2000000000209639E-4</v>
      </c>
    </row>
    <row r="894" spans="1:27">
      <c r="A894" s="15" t="str">
        <f t="shared" si="166"/>
        <v>Binge_2011-2015_65+_Females_Swansea</v>
      </c>
      <c r="B894" s="15" t="str">
        <f t="shared" si="177"/>
        <v>Swansea_65+_Females</v>
      </c>
      <c r="C894" s="15" t="s">
        <v>9</v>
      </c>
      <c r="D894" s="15" t="s">
        <v>43</v>
      </c>
      <c r="E894" s="15" t="s">
        <v>120</v>
      </c>
      <c r="F894" s="15" t="s">
        <v>76</v>
      </c>
      <c r="G894" s="63">
        <f>IFERROR(VLOOKUP($B894,'Data Binge'!$A$6:$I$61,G$1,FALSE),IFERROR(VLOOKUP($B894,'Data Binge'!$O$6:$W$33,G$1,FALSE),IFERROR(VLOOKUP($B894,'Data Binge'!$AB$6:$AJ$181,G$1,FALSE),IFERROR(VLOOKUP($B894,'Data Binge'!$AP$6:$AX$93,G$1,FALSE),IFERROR(VLOOKUP($B894,'Data Binge'!$BC$6:$BK$13,G$1,FALSE),VLOOKUP($B894,'Data Binge'!$BP$6:$BX$9,G$1,FALSE))))))*100</f>
        <v>5.1976399999999998</v>
      </c>
      <c r="H894" s="63">
        <f>IFERROR(VLOOKUP($B894,'Data Binge'!$A$6:$I$61,H$1,FALSE),IFERROR(VLOOKUP($B894,'Data Binge'!$O$6:$W$33,H$1,FALSE),IFERROR(VLOOKUP($B894,'Data Binge'!$AB$6:$AJ$181,H$1,FALSE),IFERROR(VLOOKUP($B894,'Data Binge'!$AP$6:$AX$93,H$1,FALSE),IFERROR(VLOOKUP($B894,'Data Binge'!$BC$6:$BK$13,H$1,FALSE),VLOOKUP($B894,'Data Binge'!$BP$6:$BX$9,H$1,FALSE))))))*100</f>
        <v>0.90302000000000004</v>
      </c>
      <c r="I894" s="63">
        <f>IFERROR(VLOOKUP($B894,'Data Binge'!$A$6:$I$61,I$1,FALSE),IFERROR(VLOOKUP($B894,'Data Binge'!$O$6:$W$33,I$1,FALSE),IFERROR(VLOOKUP($B894,'Data Binge'!$AB$6:$AJ$181,I$1,FALSE),IFERROR(VLOOKUP($B894,'Data Binge'!$AP$6:$AX$93,I$1,FALSE),IFERROR(VLOOKUP($B894,'Data Binge'!$BC$6:$BK$13,I$1,FALSE),VLOOKUP($B894,'Data Binge'!$BP$6:$BX$9,I$1,FALSE))))))*100</f>
        <v>3.4277099999999998</v>
      </c>
      <c r="J894" s="63">
        <f>IFERROR(VLOOKUP($B894,'Data Binge'!$A$6:$I$61,J$1,FALSE),IFERROR(VLOOKUP($B894,'Data Binge'!$O$6:$W$33,J$1,FALSE),IFERROR(VLOOKUP($B894,'Data Binge'!$AB$6:$AJ$181,J$1,FALSE),IFERROR(VLOOKUP($B894,'Data Binge'!$AP$6:$AX$93,J$1,FALSE),IFERROR(VLOOKUP($B894,'Data Binge'!$BC$6:$BK$13,J$1,FALSE),VLOOKUP($B894,'Data Binge'!$BP$6:$BX$9,J$1,FALSE))))))*100</f>
        <v>6.9675699999999994</v>
      </c>
      <c r="K894" s="63">
        <f t="shared" si="167"/>
        <v>1.7699299999999996</v>
      </c>
      <c r="L894" s="63">
        <f t="shared" si="168"/>
        <v>1.76993</v>
      </c>
      <c r="O894" s="63">
        <f>'Data Binge'!AG276*100</f>
        <v>5.1976399999999998</v>
      </c>
      <c r="P894" s="63">
        <f>'Data Binge'!AH276*100</f>
        <v>0.90293999999999996</v>
      </c>
      <c r="Q894" s="63">
        <f>'Data Binge'!AI276*100</f>
        <v>3.42788</v>
      </c>
      <c r="R894" s="63">
        <f>'Data Binge'!AJ276*100</f>
        <v>6.9673999999999996</v>
      </c>
      <c r="S894" s="63">
        <f t="shared" si="175"/>
        <v>1.7697599999999998</v>
      </c>
      <c r="T894" s="63">
        <f t="shared" si="176"/>
        <v>1.7697599999999998</v>
      </c>
      <c r="V894" s="70">
        <f t="shared" si="169"/>
        <v>0</v>
      </c>
      <c r="W894" s="70">
        <f t="shared" si="170"/>
        <v>8.0000000000080007E-5</v>
      </c>
      <c r="X894" s="70">
        <f t="shared" si="171"/>
        <v>-1.7000000000022553E-4</v>
      </c>
      <c r="Y894" s="70">
        <f t="shared" si="172"/>
        <v>1.6999999999978144E-4</v>
      </c>
      <c r="Z894" s="70">
        <f t="shared" si="173"/>
        <v>1.6999999999978144E-4</v>
      </c>
      <c r="AA894" s="70">
        <f t="shared" si="174"/>
        <v>1.7000000000022553E-4</v>
      </c>
    </row>
    <row r="895" spans="1:27">
      <c r="A895" s="15" t="str">
        <f t="shared" si="166"/>
        <v>Binge_2011-2015_16-24_Males_Neath Port Talbot</v>
      </c>
      <c r="B895" s="15" t="str">
        <f t="shared" si="177"/>
        <v>Neath Port Talbot_16-24_Males</v>
      </c>
      <c r="C895" s="15" t="s">
        <v>10</v>
      </c>
      <c r="D895" s="15" t="s">
        <v>48</v>
      </c>
      <c r="E895" s="15" t="s">
        <v>21</v>
      </c>
      <c r="F895" s="15" t="s">
        <v>76</v>
      </c>
      <c r="G895" s="63">
        <f>IFERROR(VLOOKUP($B895,'Data Binge'!$A$6:$I$61,G$1,FALSE),IFERROR(VLOOKUP($B895,'Data Binge'!$O$6:$W$33,G$1,FALSE),IFERROR(VLOOKUP($B895,'Data Binge'!$AB$6:$AJ$181,G$1,FALSE),IFERROR(VLOOKUP($B895,'Data Binge'!$AP$6:$AX$93,G$1,FALSE),IFERROR(VLOOKUP($B895,'Data Binge'!$BC$6:$BK$13,G$1,FALSE),VLOOKUP($B895,'Data Binge'!$BP$6:$BX$9,G$1,FALSE))))))*100</f>
        <v>25.753320000000002</v>
      </c>
      <c r="H895" s="63">
        <f>IFERROR(VLOOKUP($B895,'Data Binge'!$A$6:$I$61,H$1,FALSE),IFERROR(VLOOKUP($B895,'Data Binge'!$O$6:$W$33,H$1,FALSE),IFERROR(VLOOKUP($B895,'Data Binge'!$AB$6:$AJ$181,H$1,FALSE),IFERROR(VLOOKUP($B895,'Data Binge'!$AP$6:$AX$93,H$1,FALSE),IFERROR(VLOOKUP($B895,'Data Binge'!$BC$6:$BK$13,H$1,FALSE),VLOOKUP($B895,'Data Binge'!$BP$6:$BX$9,H$1,FALSE))))))*100</f>
        <v>3.4218400000000004</v>
      </c>
      <c r="I895" s="63">
        <f>IFERROR(VLOOKUP($B895,'Data Binge'!$A$6:$I$61,I$1,FALSE),IFERROR(VLOOKUP($B895,'Data Binge'!$O$6:$W$33,I$1,FALSE),IFERROR(VLOOKUP($B895,'Data Binge'!$AB$6:$AJ$181,I$1,FALSE),IFERROR(VLOOKUP($B895,'Data Binge'!$AP$6:$AX$93,I$1,FALSE),IFERROR(VLOOKUP($B895,'Data Binge'!$BC$6:$BK$13,I$1,FALSE),VLOOKUP($B895,'Data Binge'!$BP$6:$BX$9,I$1,FALSE))))))*100</f>
        <v>19.04645</v>
      </c>
      <c r="J895" s="63">
        <f>IFERROR(VLOOKUP($B895,'Data Binge'!$A$6:$I$61,J$1,FALSE),IFERROR(VLOOKUP($B895,'Data Binge'!$O$6:$W$33,J$1,FALSE),IFERROR(VLOOKUP($B895,'Data Binge'!$AB$6:$AJ$181,J$1,FALSE),IFERROR(VLOOKUP($B895,'Data Binge'!$AP$6:$AX$93,J$1,FALSE),IFERROR(VLOOKUP($B895,'Data Binge'!$BC$6:$BK$13,J$1,FALSE),VLOOKUP($B895,'Data Binge'!$BP$6:$BX$9,J$1,FALSE))))))*100</f>
        <v>32.460189999999997</v>
      </c>
      <c r="K895" s="63">
        <f t="shared" si="167"/>
        <v>6.706869999999995</v>
      </c>
      <c r="L895" s="63">
        <f t="shared" si="168"/>
        <v>6.7068700000000021</v>
      </c>
      <c r="O895" s="63">
        <f>'Data Binge'!AG277*100</f>
        <v>25.753320000000002</v>
      </c>
      <c r="P895" s="63">
        <f>'Data Binge'!AH277*100</f>
        <v>3.4214799999999999</v>
      </c>
      <c r="Q895" s="63">
        <f>'Data Binge'!AI277*100</f>
        <v>19.047219999999999</v>
      </c>
      <c r="R895" s="63">
        <f>'Data Binge'!AJ277*100</f>
        <v>32.459420000000001</v>
      </c>
      <c r="S895" s="63">
        <f t="shared" si="175"/>
        <v>6.7060999999999993</v>
      </c>
      <c r="T895" s="63">
        <f t="shared" si="176"/>
        <v>6.7061000000000028</v>
      </c>
      <c r="V895" s="70">
        <f t="shared" si="169"/>
        <v>0</v>
      </c>
      <c r="W895" s="70">
        <f t="shared" si="170"/>
        <v>3.6000000000058208E-4</v>
      </c>
      <c r="X895" s="70">
        <f t="shared" si="171"/>
        <v>-7.6999999999927127E-4</v>
      </c>
      <c r="Y895" s="70">
        <f t="shared" si="172"/>
        <v>7.6999999999571855E-4</v>
      </c>
      <c r="Z895" s="70">
        <f t="shared" si="173"/>
        <v>7.6999999999571855E-4</v>
      </c>
      <c r="AA895" s="70">
        <f t="shared" si="174"/>
        <v>7.6999999999927127E-4</v>
      </c>
    </row>
    <row r="896" spans="1:27">
      <c r="A896" s="15" t="str">
        <f t="shared" si="166"/>
        <v>Binge_2011-2015_25-44_Males_Neath Port Talbot</v>
      </c>
      <c r="B896" s="15" t="str">
        <f t="shared" si="177"/>
        <v>Neath Port Talbot_25-44_Males</v>
      </c>
      <c r="C896" s="15" t="s">
        <v>10</v>
      </c>
      <c r="D896" s="15" t="s">
        <v>49</v>
      </c>
      <c r="E896" s="15" t="s">
        <v>21</v>
      </c>
      <c r="F896" s="15" t="s">
        <v>76</v>
      </c>
      <c r="G896" s="63">
        <f>IFERROR(VLOOKUP($B896,'Data Binge'!$A$6:$I$61,G$1,FALSE),IFERROR(VLOOKUP($B896,'Data Binge'!$O$6:$W$33,G$1,FALSE),IFERROR(VLOOKUP($B896,'Data Binge'!$AB$6:$AJ$181,G$1,FALSE),IFERROR(VLOOKUP($B896,'Data Binge'!$AP$6:$AX$93,G$1,FALSE),IFERROR(VLOOKUP($B896,'Data Binge'!$BC$6:$BK$13,G$1,FALSE),VLOOKUP($B896,'Data Binge'!$BP$6:$BX$9,G$1,FALSE))))))*100</f>
        <v>38.109960000000001</v>
      </c>
      <c r="H896" s="63">
        <f>IFERROR(VLOOKUP($B896,'Data Binge'!$A$6:$I$61,H$1,FALSE),IFERROR(VLOOKUP($B896,'Data Binge'!$O$6:$W$33,H$1,FALSE),IFERROR(VLOOKUP($B896,'Data Binge'!$AB$6:$AJ$181,H$1,FALSE),IFERROR(VLOOKUP($B896,'Data Binge'!$AP$6:$AX$93,H$1,FALSE),IFERROR(VLOOKUP($B896,'Data Binge'!$BC$6:$BK$13,H$1,FALSE),VLOOKUP($B896,'Data Binge'!$BP$6:$BX$9,H$1,FALSE))))))*100</f>
        <v>2.4784899999999999</v>
      </c>
      <c r="I896" s="63">
        <f>IFERROR(VLOOKUP($B896,'Data Binge'!$A$6:$I$61,I$1,FALSE),IFERROR(VLOOKUP($B896,'Data Binge'!$O$6:$W$33,I$1,FALSE),IFERROR(VLOOKUP($B896,'Data Binge'!$AB$6:$AJ$181,I$1,FALSE),IFERROR(VLOOKUP($B896,'Data Binge'!$AP$6:$AX$93,I$1,FALSE),IFERROR(VLOOKUP($B896,'Data Binge'!$BC$6:$BK$13,I$1,FALSE),VLOOKUP($B896,'Data Binge'!$BP$6:$BX$9,I$1,FALSE))))))*100</f>
        <v>33.252070000000003</v>
      </c>
      <c r="J896" s="63">
        <f>IFERROR(VLOOKUP($B896,'Data Binge'!$A$6:$I$61,J$1,FALSE),IFERROR(VLOOKUP($B896,'Data Binge'!$O$6:$W$33,J$1,FALSE),IFERROR(VLOOKUP($B896,'Data Binge'!$AB$6:$AJ$181,J$1,FALSE),IFERROR(VLOOKUP($B896,'Data Binge'!$AP$6:$AX$93,J$1,FALSE),IFERROR(VLOOKUP($B896,'Data Binge'!$BC$6:$BK$13,J$1,FALSE),VLOOKUP($B896,'Data Binge'!$BP$6:$BX$9,J$1,FALSE))))))*100</f>
        <v>42.967849999999999</v>
      </c>
      <c r="K896" s="63">
        <f t="shared" si="167"/>
        <v>4.8578899999999976</v>
      </c>
      <c r="L896" s="63">
        <f t="shared" si="168"/>
        <v>4.8578899999999976</v>
      </c>
      <c r="O896" s="63">
        <f>'Data Binge'!AG278*100</f>
        <v>38.109960000000001</v>
      </c>
      <c r="P896" s="63">
        <f>'Data Binge'!AH278*100</f>
        <v>2.4782299999999999</v>
      </c>
      <c r="Q896" s="63">
        <f>'Data Binge'!AI278*100</f>
        <v>33.252629999999996</v>
      </c>
      <c r="R896" s="63">
        <f>'Data Binge'!AJ278*100</f>
        <v>42.967290000000006</v>
      </c>
      <c r="S896" s="63">
        <f t="shared" si="175"/>
        <v>4.8573300000000046</v>
      </c>
      <c r="T896" s="63">
        <f t="shared" si="176"/>
        <v>4.8573300000000046</v>
      </c>
      <c r="V896" s="70">
        <f t="shared" si="169"/>
        <v>0</v>
      </c>
      <c r="W896" s="70">
        <f t="shared" si="170"/>
        <v>2.5999999999992696E-4</v>
      </c>
      <c r="X896" s="70">
        <f t="shared" si="171"/>
        <v>-5.5999999999301053E-4</v>
      </c>
      <c r="Y896" s="70">
        <f t="shared" si="172"/>
        <v>5.5999999999301053E-4</v>
      </c>
      <c r="Z896" s="70">
        <f t="shared" si="173"/>
        <v>5.5999999999301053E-4</v>
      </c>
      <c r="AA896" s="70">
        <f t="shared" si="174"/>
        <v>5.5999999999301053E-4</v>
      </c>
    </row>
    <row r="897" spans="1:27">
      <c r="A897" s="15" t="str">
        <f t="shared" si="166"/>
        <v>Binge_2011-2015_45-64_Males_Neath Port Talbot</v>
      </c>
      <c r="B897" s="15" t="str">
        <f t="shared" si="177"/>
        <v>Neath Port Talbot_45-64_Males</v>
      </c>
      <c r="C897" s="15" t="s">
        <v>10</v>
      </c>
      <c r="D897" s="15" t="s">
        <v>50</v>
      </c>
      <c r="E897" s="15" t="s">
        <v>21</v>
      </c>
      <c r="F897" s="15" t="s">
        <v>76</v>
      </c>
      <c r="G897" s="63">
        <f>IFERROR(VLOOKUP($B897,'Data Binge'!$A$6:$I$61,G$1,FALSE),IFERROR(VLOOKUP($B897,'Data Binge'!$O$6:$W$33,G$1,FALSE),IFERROR(VLOOKUP($B897,'Data Binge'!$AB$6:$AJ$181,G$1,FALSE),IFERROR(VLOOKUP($B897,'Data Binge'!$AP$6:$AX$93,G$1,FALSE),IFERROR(VLOOKUP($B897,'Data Binge'!$BC$6:$BK$13,G$1,FALSE),VLOOKUP($B897,'Data Binge'!$BP$6:$BX$9,G$1,FALSE))))))*100</f>
        <v>41.644579999999998</v>
      </c>
      <c r="H897" s="63">
        <f>IFERROR(VLOOKUP($B897,'Data Binge'!$A$6:$I$61,H$1,FALSE),IFERROR(VLOOKUP($B897,'Data Binge'!$O$6:$W$33,H$1,FALSE),IFERROR(VLOOKUP($B897,'Data Binge'!$AB$6:$AJ$181,H$1,FALSE),IFERROR(VLOOKUP($B897,'Data Binge'!$AP$6:$AX$93,H$1,FALSE),IFERROR(VLOOKUP($B897,'Data Binge'!$BC$6:$BK$13,H$1,FALSE),VLOOKUP($B897,'Data Binge'!$BP$6:$BX$9,H$1,FALSE))))))*100</f>
        <v>2.1611600000000002</v>
      </c>
      <c r="I897" s="63">
        <f>IFERROR(VLOOKUP($B897,'Data Binge'!$A$6:$I$61,I$1,FALSE),IFERROR(VLOOKUP($B897,'Data Binge'!$O$6:$W$33,I$1,FALSE),IFERROR(VLOOKUP($B897,'Data Binge'!$AB$6:$AJ$181,I$1,FALSE),IFERROR(VLOOKUP($B897,'Data Binge'!$AP$6:$AX$93,I$1,FALSE),IFERROR(VLOOKUP($B897,'Data Binge'!$BC$6:$BK$13,I$1,FALSE),VLOOKUP($B897,'Data Binge'!$BP$6:$BX$9,I$1,FALSE))))))*100</f>
        <v>37.408659999999998</v>
      </c>
      <c r="J897" s="63">
        <f>IFERROR(VLOOKUP($B897,'Data Binge'!$A$6:$I$61,J$1,FALSE),IFERROR(VLOOKUP($B897,'Data Binge'!$O$6:$W$33,J$1,FALSE),IFERROR(VLOOKUP($B897,'Data Binge'!$AB$6:$AJ$181,J$1,FALSE),IFERROR(VLOOKUP($B897,'Data Binge'!$AP$6:$AX$93,J$1,FALSE),IFERROR(VLOOKUP($B897,'Data Binge'!$BC$6:$BK$13,J$1,FALSE),VLOOKUP($B897,'Data Binge'!$BP$6:$BX$9,J$1,FALSE))))))*100</f>
        <v>45.880500000000005</v>
      </c>
      <c r="K897" s="63">
        <f t="shared" si="167"/>
        <v>4.2359200000000072</v>
      </c>
      <c r="L897" s="63">
        <f t="shared" si="168"/>
        <v>4.2359200000000001</v>
      </c>
      <c r="O897" s="63">
        <f>'Data Binge'!AG279*100</f>
        <v>41.644579999999998</v>
      </c>
      <c r="P897" s="63">
        <f>'Data Binge'!AH279*100</f>
        <v>2.16093</v>
      </c>
      <c r="Q897" s="63">
        <f>'Data Binge'!AI279*100</f>
        <v>37.409150000000004</v>
      </c>
      <c r="R897" s="63">
        <f>'Data Binge'!AJ279*100</f>
        <v>45.880009999999999</v>
      </c>
      <c r="S897" s="63">
        <f t="shared" si="175"/>
        <v>4.2354300000000009</v>
      </c>
      <c r="T897" s="63">
        <f t="shared" si="176"/>
        <v>4.2354299999999938</v>
      </c>
      <c r="V897" s="70">
        <f t="shared" si="169"/>
        <v>0</v>
      </c>
      <c r="W897" s="70">
        <f t="shared" si="170"/>
        <v>2.3000000000017451E-4</v>
      </c>
      <c r="X897" s="70">
        <f t="shared" si="171"/>
        <v>-4.9000000000631871E-4</v>
      </c>
      <c r="Y897" s="70">
        <f t="shared" si="172"/>
        <v>4.9000000000631871E-4</v>
      </c>
      <c r="Z897" s="70">
        <f t="shared" si="173"/>
        <v>4.9000000000631871E-4</v>
      </c>
      <c r="AA897" s="70">
        <f t="shared" si="174"/>
        <v>4.9000000000631871E-4</v>
      </c>
    </row>
    <row r="898" spans="1:27">
      <c r="A898" s="15" t="str">
        <f t="shared" si="166"/>
        <v>Binge_2011-2015_65+_Males_Neath Port Talbot</v>
      </c>
      <c r="B898" s="15" t="str">
        <f t="shared" si="177"/>
        <v>Neath Port Talbot_65+_Males</v>
      </c>
      <c r="C898" s="15" t="s">
        <v>10</v>
      </c>
      <c r="D898" s="15" t="s">
        <v>43</v>
      </c>
      <c r="E898" s="15" t="s">
        <v>21</v>
      </c>
      <c r="F898" s="15" t="s">
        <v>76</v>
      </c>
      <c r="G898" s="63">
        <f>IFERROR(VLOOKUP($B898,'Data Binge'!$A$6:$I$61,G$1,FALSE),IFERROR(VLOOKUP($B898,'Data Binge'!$O$6:$W$33,G$1,FALSE),IFERROR(VLOOKUP($B898,'Data Binge'!$AB$6:$AJ$181,G$1,FALSE),IFERROR(VLOOKUP($B898,'Data Binge'!$AP$6:$AX$93,G$1,FALSE),IFERROR(VLOOKUP($B898,'Data Binge'!$BC$6:$BK$13,G$1,FALSE),VLOOKUP($B898,'Data Binge'!$BP$6:$BX$9,G$1,FALSE))))))*100</f>
        <v>17.251150000000003</v>
      </c>
      <c r="H898" s="63">
        <f>IFERROR(VLOOKUP($B898,'Data Binge'!$A$6:$I$61,H$1,FALSE),IFERROR(VLOOKUP($B898,'Data Binge'!$O$6:$W$33,H$1,FALSE),IFERROR(VLOOKUP($B898,'Data Binge'!$AB$6:$AJ$181,H$1,FALSE),IFERROR(VLOOKUP($B898,'Data Binge'!$AP$6:$AX$93,H$1,FALSE),IFERROR(VLOOKUP($B898,'Data Binge'!$BC$6:$BK$13,H$1,FALSE),VLOOKUP($B898,'Data Binge'!$BP$6:$BX$9,H$1,FALSE))))))*100</f>
        <v>1.93405</v>
      </c>
      <c r="I898" s="63">
        <f>IFERROR(VLOOKUP($B898,'Data Binge'!$A$6:$I$61,I$1,FALSE),IFERROR(VLOOKUP($B898,'Data Binge'!$O$6:$W$33,I$1,FALSE),IFERROR(VLOOKUP($B898,'Data Binge'!$AB$6:$AJ$181,I$1,FALSE),IFERROR(VLOOKUP($B898,'Data Binge'!$AP$6:$AX$93,I$1,FALSE),IFERROR(VLOOKUP($B898,'Data Binge'!$BC$6:$BK$13,I$1,FALSE),VLOOKUP($B898,'Data Binge'!$BP$6:$BX$9,I$1,FALSE))))))*100</f>
        <v>13.460369999999999</v>
      </c>
      <c r="J898" s="63">
        <f>IFERROR(VLOOKUP($B898,'Data Binge'!$A$6:$I$61,J$1,FALSE),IFERROR(VLOOKUP($B898,'Data Binge'!$O$6:$W$33,J$1,FALSE),IFERROR(VLOOKUP($B898,'Data Binge'!$AB$6:$AJ$181,J$1,FALSE),IFERROR(VLOOKUP($B898,'Data Binge'!$AP$6:$AX$93,J$1,FALSE),IFERROR(VLOOKUP($B898,'Data Binge'!$BC$6:$BK$13,J$1,FALSE),VLOOKUP($B898,'Data Binge'!$BP$6:$BX$9,J$1,FALSE))))))*100</f>
        <v>21.041920000000001</v>
      </c>
      <c r="K898" s="63">
        <f t="shared" si="167"/>
        <v>3.7907699999999984</v>
      </c>
      <c r="L898" s="63">
        <f t="shared" si="168"/>
        <v>3.7907800000000034</v>
      </c>
      <c r="O898" s="63">
        <f>'Data Binge'!AG280*100</f>
        <v>17.251150000000003</v>
      </c>
      <c r="P898" s="63">
        <f>'Data Binge'!AH280*100</f>
        <v>1.9338500000000001</v>
      </c>
      <c r="Q898" s="63">
        <f>'Data Binge'!AI280*100</f>
        <v>13.46081</v>
      </c>
      <c r="R898" s="63">
        <f>'Data Binge'!AJ280*100</f>
        <v>21.04149</v>
      </c>
      <c r="S898" s="63">
        <f t="shared" si="175"/>
        <v>3.7903399999999969</v>
      </c>
      <c r="T898" s="63">
        <f t="shared" si="176"/>
        <v>3.7903400000000023</v>
      </c>
      <c r="V898" s="70">
        <f t="shared" si="169"/>
        <v>0</v>
      </c>
      <c r="W898" s="70">
        <f t="shared" si="170"/>
        <v>1.9999999999997797E-4</v>
      </c>
      <c r="X898" s="70">
        <f t="shared" si="171"/>
        <v>-4.4000000000110617E-4</v>
      </c>
      <c r="Y898" s="70">
        <f t="shared" si="172"/>
        <v>4.3000000000148475E-4</v>
      </c>
      <c r="Z898" s="70">
        <f t="shared" si="173"/>
        <v>4.3000000000148475E-4</v>
      </c>
      <c r="AA898" s="70">
        <f t="shared" si="174"/>
        <v>4.4000000000110617E-4</v>
      </c>
    </row>
    <row r="899" spans="1:27">
      <c r="A899" s="15" t="str">
        <f t="shared" si="166"/>
        <v>Binge_2011-2015_16-24_Females_Neath Port Talbot</v>
      </c>
      <c r="B899" s="15" t="str">
        <f t="shared" si="177"/>
        <v>Neath Port Talbot_16-24_Females</v>
      </c>
      <c r="C899" s="15" t="s">
        <v>10</v>
      </c>
      <c r="D899" s="15" t="s">
        <v>48</v>
      </c>
      <c r="E899" s="15" t="s">
        <v>120</v>
      </c>
      <c r="F899" s="15" t="s">
        <v>76</v>
      </c>
      <c r="G899" s="63">
        <f>IFERROR(VLOOKUP($B899,'Data Binge'!$A$6:$I$61,G$1,FALSE),IFERROR(VLOOKUP($B899,'Data Binge'!$O$6:$W$33,G$1,FALSE),IFERROR(VLOOKUP($B899,'Data Binge'!$AB$6:$AJ$181,G$1,FALSE),IFERROR(VLOOKUP($B899,'Data Binge'!$AP$6:$AX$93,G$1,FALSE),IFERROR(VLOOKUP($B899,'Data Binge'!$BC$6:$BK$13,G$1,FALSE),VLOOKUP($B899,'Data Binge'!$BP$6:$BX$9,G$1,FALSE))))))*100</f>
        <v>20.531790000000001</v>
      </c>
      <c r="H899" s="63">
        <f>IFERROR(VLOOKUP($B899,'Data Binge'!$A$6:$I$61,H$1,FALSE),IFERROR(VLOOKUP($B899,'Data Binge'!$O$6:$W$33,H$1,FALSE),IFERROR(VLOOKUP($B899,'Data Binge'!$AB$6:$AJ$181,H$1,FALSE),IFERROR(VLOOKUP($B899,'Data Binge'!$AP$6:$AX$93,H$1,FALSE),IFERROR(VLOOKUP($B899,'Data Binge'!$BC$6:$BK$13,H$1,FALSE),VLOOKUP($B899,'Data Binge'!$BP$6:$BX$9,H$1,FALSE))))))*100</f>
        <v>3.0562499999999999</v>
      </c>
      <c r="I899" s="63">
        <f>IFERROR(VLOOKUP($B899,'Data Binge'!$A$6:$I$61,I$1,FALSE),IFERROR(VLOOKUP($B899,'Data Binge'!$O$6:$W$33,I$1,FALSE),IFERROR(VLOOKUP($B899,'Data Binge'!$AB$6:$AJ$181,I$1,FALSE),IFERROR(VLOOKUP($B899,'Data Binge'!$AP$6:$AX$93,I$1,FALSE),IFERROR(VLOOKUP($B899,'Data Binge'!$BC$6:$BK$13,I$1,FALSE),VLOOKUP($B899,'Data Binge'!$BP$6:$BX$9,I$1,FALSE))))))*100</f>
        <v>14.54147</v>
      </c>
      <c r="J899" s="63">
        <f>IFERROR(VLOOKUP($B899,'Data Binge'!$A$6:$I$61,J$1,FALSE),IFERROR(VLOOKUP($B899,'Data Binge'!$O$6:$W$33,J$1,FALSE),IFERROR(VLOOKUP($B899,'Data Binge'!$AB$6:$AJ$181,J$1,FALSE),IFERROR(VLOOKUP($B899,'Data Binge'!$AP$6:$AX$93,J$1,FALSE),IFERROR(VLOOKUP($B899,'Data Binge'!$BC$6:$BK$13,J$1,FALSE),VLOOKUP($B899,'Data Binge'!$BP$6:$BX$9,J$1,FALSE))))))*100</f>
        <v>26.522099999999998</v>
      </c>
      <c r="K899" s="63">
        <f t="shared" si="167"/>
        <v>5.9903099999999974</v>
      </c>
      <c r="L899" s="63">
        <f t="shared" si="168"/>
        <v>5.9903200000000005</v>
      </c>
      <c r="O899" s="63">
        <f>'Data Binge'!AG281*100</f>
        <v>20.531790000000001</v>
      </c>
      <c r="P899" s="63">
        <f>'Data Binge'!AH281*100</f>
        <v>3.05593</v>
      </c>
      <c r="Q899" s="63">
        <f>'Data Binge'!AI281*100</f>
        <v>14.542160000000001</v>
      </c>
      <c r="R899" s="63">
        <f>'Data Binge'!AJ281*100</f>
        <v>26.521409999999999</v>
      </c>
      <c r="S899" s="63">
        <f t="shared" si="175"/>
        <v>5.9896199999999986</v>
      </c>
      <c r="T899" s="63">
        <f t="shared" si="176"/>
        <v>5.98963</v>
      </c>
      <c r="V899" s="70">
        <f t="shared" si="169"/>
        <v>0</v>
      </c>
      <c r="W899" s="70">
        <f t="shared" si="170"/>
        <v>3.1999999999987594E-4</v>
      </c>
      <c r="X899" s="70">
        <f t="shared" si="171"/>
        <v>-6.9000000000052353E-4</v>
      </c>
      <c r="Y899" s="70">
        <f t="shared" si="172"/>
        <v>6.8999999999874717E-4</v>
      </c>
      <c r="Z899" s="70">
        <f t="shared" si="173"/>
        <v>6.8999999999874717E-4</v>
      </c>
      <c r="AA899" s="70">
        <f t="shared" si="174"/>
        <v>6.9000000000052353E-4</v>
      </c>
    </row>
    <row r="900" spans="1:27">
      <c r="A900" s="15" t="str">
        <f t="shared" ref="A900:A963" si="178">TRIM(F900&amp;"_2011-2015"&amp;"_"&amp;D900&amp;"_"&amp;E900&amp;"_"&amp;C900&amp;" "&amp;M900)</f>
        <v>Binge_2011-2015_25-44_Females_Neath Port Talbot</v>
      </c>
      <c r="B900" s="15" t="str">
        <f t="shared" si="177"/>
        <v>Neath Port Talbot_25-44_Females</v>
      </c>
      <c r="C900" s="15" t="s">
        <v>10</v>
      </c>
      <c r="D900" s="15" t="s">
        <v>49</v>
      </c>
      <c r="E900" s="15" t="s">
        <v>120</v>
      </c>
      <c r="F900" s="15" t="s">
        <v>76</v>
      </c>
      <c r="G900" s="63">
        <f>IFERROR(VLOOKUP($B900,'Data Binge'!$A$6:$I$61,G$1,FALSE),IFERROR(VLOOKUP($B900,'Data Binge'!$O$6:$W$33,G$1,FALSE),IFERROR(VLOOKUP($B900,'Data Binge'!$AB$6:$AJ$181,G$1,FALSE),IFERROR(VLOOKUP($B900,'Data Binge'!$AP$6:$AX$93,G$1,FALSE),IFERROR(VLOOKUP($B900,'Data Binge'!$BC$6:$BK$13,G$1,FALSE),VLOOKUP($B900,'Data Binge'!$BP$6:$BX$9,G$1,FALSE))))))*100</f>
        <v>24.554539999999999</v>
      </c>
      <c r="H900" s="63">
        <f>IFERROR(VLOOKUP($B900,'Data Binge'!$A$6:$I$61,H$1,FALSE),IFERROR(VLOOKUP($B900,'Data Binge'!$O$6:$W$33,H$1,FALSE),IFERROR(VLOOKUP($B900,'Data Binge'!$AB$6:$AJ$181,H$1,FALSE),IFERROR(VLOOKUP($B900,'Data Binge'!$AP$6:$AX$93,H$1,FALSE),IFERROR(VLOOKUP($B900,'Data Binge'!$BC$6:$BK$13,H$1,FALSE),VLOOKUP($B900,'Data Binge'!$BP$6:$BX$9,H$1,FALSE))))))*100</f>
        <v>2.00983</v>
      </c>
      <c r="I900" s="63">
        <f>IFERROR(VLOOKUP($B900,'Data Binge'!$A$6:$I$61,I$1,FALSE),IFERROR(VLOOKUP($B900,'Data Binge'!$O$6:$W$33,I$1,FALSE),IFERROR(VLOOKUP($B900,'Data Binge'!$AB$6:$AJ$181,I$1,FALSE),IFERROR(VLOOKUP($B900,'Data Binge'!$AP$6:$AX$93,I$1,FALSE),IFERROR(VLOOKUP($B900,'Data Binge'!$BC$6:$BK$13,I$1,FALSE),VLOOKUP($B900,'Data Binge'!$BP$6:$BX$9,I$1,FALSE))))))*100</f>
        <v>20.615220000000001</v>
      </c>
      <c r="J900" s="63">
        <f>IFERROR(VLOOKUP($B900,'Data Binge'!$A$6:$I$61,J$1,FALSE),IFERROR(VLOOKUP($B900,'Data Binge'!$O$6:$W$33,J$1,FALSE),IFERROR(VLOOKUP($B900,'Data Binge'!$AB$6:$AJ$181,J$1,FALSE),IFERROR(VLOOKUP($B900,'Data Binge'!$AP$6:$AX$93,J$1,FALSE),IFERROR(VLOOKUP($B900,'Data Binge'!$BC$6:$BK$13,J$1,FALSE),VLOOKUP($B900,'Data Binge'!$BP$6:$BX$9,J$1,FALSE))))))*100</f>
        <v>28.493859999999998</v>
      </c>
      <c r="K900" s="63">
        <f t="shared" ref="K900:K963" si="179">J900-G900</f>
        <v>3.9393199999999986</v>
      </c>
      <c r="L900" s="63">
        <f t="shared" ref="L900:L963" si="180">G900-I900</f>
        <v>3.9393199999999986</v>
      </c>
      <c r="O900" s="63">
        <f>'Data Binge'!AG282*100</f>
        <v>24.554539999999999</v>
      </c>
      <c r="P900" s="63">
        <f>'Data Binge'!AH282*100</f>
        <v>2.00962</v>
      </c>
      <c r="Q900" s="63">
        <f>'Data Binge'!AI282*100</f>
        <v>20.615680000000001</v>
      </c>
      <c r="R900" s="63">
        <f>'Data Binge'!AJ282*100</f>
        <v>28.493410000000001</v>
      </c>
      <c r="S900" s="63">
        <f t="shared" si="175"/>
        <v>3.9388700000000014</v>
      </c>
      <c r="T900" s="63">
        <f t="shared" si="176"/>
        <v>3.9388599999999983</v>
      </c>
      <c r="V900" s="70">
        <f t="shared" ref="V900:V963" si="181">G900-O900</f>
        <v>0</v>
      </c>
      <c r="W900" s="70">
        <f t="shared" ref="W900:W963" si="182">H900-P900</f>
        <v>2.1000000000004349E-4</v>
      </c>
      <c r="X900" s="70">
        <f t="shared" ref="X900:X963" si="183">I900-Q900</f>
        <v>-4.6000000000034902E-4</v>
      </c>
      <c r="Y900" s="70">
        <f t="shared" ref="Y900:Y963" si="184">J900-R900</f>
        <v>4.4999999999717488E-4</v>
      </c>
      <c r="Z900" s="70">
        <f t="shared" ref="Z900:Z963" si="185">K900-S900</f>
        <v>4.4999999999717488E-4</v>
      </c>
      <c r="AA900" s="70">
        <f t="shared" ref="AA900:AA963" si="186">L900-T900</f>
        <v>4.6000000000034902E-4</v>
      </c>
    </row>
    <row r="901" spans="1:27">
      <c r="A901" s="15" t="str">
        <f t="shared" si="178"/>
        <v>Binge_2011-2015_45-64_Females_Neath Port Talbot</v>
      </c>
      <c r="B901" s="15" t="str">
        <f t="shared" si="177"/>
        <v>Neath Port Talbot_45-64_Females</v>
      </c>
      <c r="C901" s="15" t="s">
        <v>10</v>
      </c>
      <c r="D901" s="15" t="s">
        <v>50</v>
      </c>
      <c r="E901" s="15" t="s">
        <v>120</v>
      </c>
      <c r="F901" s="15" t="s">
        <v>76</v>
      </c>
      <c r="G901" s="63">
        <f>IFERROR(VLOOKUP($B901,'Data Binge'!$A$6:$I$61,G$1,FALSE),IFERROR(VLOOKUP($B901,'Data Binge'!$O$6:$W$33,G$1,FALSE),IFERROR(VLOOKUP($B901,'Data Binge'!$AB$6:$AJ$181,G$1,FALSE),IFERROR(VLOOKUP($B901,'Data Binge'!$AP$6:$AX$93,G$1,FALSE),IFERROR(VLOOKUP($B901,'Data Binge'!$BC$6:$BK$13,G$1,FALSE),VLOOKUP($B901,'Data Binge'!$BP$6:$BX$9,G$1,FALSE))))))*100</f>
        <v>21.786110000000001</v>
      </c>
      <c r="H901" s="63">
        <f>IFERROR(VLOOKUP($B901,'Data Binge'!$A$6:$I$61,H$1,FALSE),IFERROR(VLOOKUP($B901,'Data Binge'!$O$6:$W$33,H$1,FALSE),IFERROR(VLOOKUP($B901,'Data Binge'!$AB$6:$AJ$181,H$1,FALSE),IFERROR(VLOOKUP($B901,'Data Binge'!$AP$6:$AX$93,H$1,FALSE),IFERROR(VLOOKUP($B901,'Data Binge'!$BC$6:$BK$13,H$1,FALSE),VLOOKUP($B901,'Data Binge'!$BP$6:$BX$9,H$1,FALSE))))))*100</f>
        <v>1.7315400000000001</v>
      </c>
      <c r="I901" s="63">
        <f>IFERROR(VLOOKUP($B901,'Data Binge'!$A$6:$I$61,I$1,FALSE),IFERROR(VLOOKUP($B901,'Data Binge'!$O$6:$W$33,I$1,FALSE),IFERROR(VLOOKUP($B901,'Data Binge'!$AB$6:$AJ$181,I$1,FALSE),IFERROR(VLOOKUP($B901,'Data Binge'!$AP$6:$AX$93,I$1,FALSE),IFERROR(VLOOKUP($B901,'Data Binge'!$BC$6:$BK$13,I$1,FALSE),VLOOKUP($B901,'Data Binge'!$BP$6:$BX$9,I$1,FALSE))))))*100</f>
        <v>18.392249999999997</v>
      </c>
      <c r="J901" s="63">
        <f>IFERROR(VLOOKUP($B901,'Data Binge'!$A$6:$I$61,J$1,FALSE),IFERROR(VLOOKUP($B901,'Data Binge'!$O$6:$W$33,J$1,FALSE),IFERROR(VLOOKUP($B901,'Data Binge'!$AB$6:$AJ$181,J$1,FALSE),IFERROR(VLOOKUP($B901,'Data Binge'!$AP$6:$AX$93,J$1,FALSE),IFERROR(VLOOKUP($B901,'Data Binge'!$BC$6:$BK$13,J$1,FALSE),VLOOKUP($B901,'Data Binge'!$BP$6:$BX$9,J$1,FALSE))))))*100</f>
        <v>25.179970000000001</v>
      </c>
      <c r="K901" s="63">
        <f t="shared" si="179"/>
        <v>3.3938600000000001</v>
      </c>
      <c r="L901" s="63">
        <f t="shared" si="180"/>
        <v>3.3938600000000037</v>
      </c>
      <c r="O901" s="63">
        <f>'Data Binge'!AG283*100</f>
        <v>21.786110000000001</v>
      </c>
      <c r="P901" s="63">
        <f>'Data Binge'!AH283*100</f>
        <v>1.7313599999999998</v>
      </c>
      <c r="Q901" s="63">
        <f>'Data Binge'!AI283*100</f>
        <v>18.39264</v>
      </c>
      <c r="R901" s="63">
        <f>'Data Binge'!AJ283*100</f>
        <v>25.179580000000001</v>
      </c>
      <c r="S901" s="63">
        <f t="shared" si="175"/>
        <v>3.3934700000000007</v>
      </c>
      <c r="T901" s="63">
        <f t="shared" si="176"/>
        <v>3.3934700000000007</v>
      </c>
      <c r="V901" s="70">
        <f t="shared" si="181"/>
        <v>0</v>
      </c>
      <c r="W901" s="70">
        <f t="shared" si="182"/>
        <v>1.8000000000029104E-4</v>
      </c>
      <c r="X901" s="70">
        <f t="shared" si="183"/>
        <v>-3.9000000000299906E-4</v>
      </c>
      <c r="Y901" s="70">
        <f t="shared" si="184"/>
        <v>3.8999999999944635E-4</v>
      </c>
      <c r="Z901" s="70">
        <f t="shared" si="185"/>
        <v>3.8999999999944635E-4</v>
      </c>
      <c r="AA901" s="70">
        <f t="shared" si="186"/>
        <v>3.9000000000299906E-4</v>
      </c>
    </row>
    <row r="902" spans="1:27">
      <c r="A902" s="15" t="str">
        <f t="shared" si="178"/>
        <v>Binge_2011-2015_65+_Females_Neath Port Talbot</v>
      </c>
      <c r="B902" s="15" t="str">
        <f t="shared" si="177"/>
        <v>Neath Port Talbot_65+_Females</v>
      </c>
      <c r="C902" s="15" t="s">
        <v>10</v>
      </c>
      <c r="D902" s="15" t="s">
        <v>43</v>
      </c>
      <c r="E902" s="15" t="s">
        <v>120</v>
      </c>
      <c r="F902" s="15" t="s">
        <v>76</v>
      </c>
      <c r="G902" s="63">
        <f>IFERROR(VLOOKUP($B902,'Data Binge'!$A$6:$I$61,G$1,FALSE),IFERROR(VLOOKUP($B902,'Data Binge'!$O$6:$W$33,G$1,FALSE),IFERROR(VLOOKUP($B902,'Data Binge'!$AB$6:$AJ$181,G$1,FALSE),IFERROR(VLOOKUP($B902,'Data Binge'!$AP$6:$AX$93,G$1,FALSE),IFERROR(VLOOKUP($B902,'Data Binge'!$BC$6:$BK$13,G$1,FALSE),VLOOKUP($B902,'Data Binge'!$BP$6:$BX$9,G$1,FALSE))))))*100</f>
        <v>6.0201799999999999</v>
      </c>
      <c r="H902" s="63">
        <f>IFERROR(VLOOKUP($B902,'Data Binge'!$A$6:$I$61,H$1,FALSE),IFERROR(VLOOKUP($B902,'Data Binge'!$O$6:$W$33,H$1,FALSE),IFERROR(VLOOKUP($B902,'Data Binge'!$AB$6:$AJ$181,H$1,FALSE),IFERROR(VLOOKUP($B902,'Data Binge'!$AP$6:$AX$93,H$1,FALSE),IFERROR(VLOOKUP($B902,'Data Binge'!$BC$6:$BK$13,H$1,FALSE),VLOOKUP($B902,'Data Binge'!$BP$6:$BX$9,H$1,FALSE))))))*100</f>
        <v>1.09459</v>
      </c>
      <c r="I902" s="63">
        <f>IFERROR(VLOOKUP($B902,'Data Binge'!$A$6:$I$61,I$1,FALSE),IFERROR(VLOOKUP($B902,'Data Binge'!$O$6:$W$33,I$1,FALSE),IFERROR(VLOOKUP($B902,'Data Binge'!$AB$6:$AJ$181,I$1,FALSE),IFERROR(VLOOKUP($B902,'Data Binge'!$AP$6:$AX$93,I$1,FALSE),IFERROR(VLOOKUP($B902,'Data Binge'!$BC$6:$BK$13,I$1,FALSE),VLOOKUP($B902,'Data Binge'!$BP$6:$BX$9,I$1,FALSE))))))*100</f>
        <v>3.8747499999999997</v>
      </c>
      <c r="J902" s="63">
        <f>IFERROR(VLOOKUP($B902,'Data Binge'!$A$6:$I$61,J$1,FALSE),IFERROR(VLOOKUP($B902,'Data Binge'!$O$6:$W$33,J$1,FALSE),IFERROR(VLOOKUP($B902,'Data Binge'!$AB$6:$AJ$181,J$1,FALSE),IFERROR(VLOOKUP($B902,'Data Binge'!$AP$6:$AX$93,J$1,FALSE),IFERROR(VLOOKUP($B902,'Data Binge'!$BC$6:$BK$13,J$1,FALSE),VLOOKUP($B902,'Data Binge'!$BP$6:$BX$9,J$1,FALSE))))))*100</f>
        <v>8.1656000000000013</v>
      </c>
      <c r="K902" s="63">
        <f t="shared" si="179"/>
        <v>2.1454200000000014</v>
      </c>
      <c r="L902" s="63">
        <f t="shared" si="180"/>
        <v>2.1454300000000002</v>
      </c>
      <c r="O902" s="63">
        <f>'Data Binge'!AG284*100</f>
        <v>6.0201799999999999</v>
      </c>
      <c r="P902" s="63">
        <f>'Data Binge'!AH284*100</f>
        <v>1.0944799999999999</v>
      </c>
      <c r="Q902" s="63">
        <f>'Data Binge'!AI284*100</f>
        <v>3.8749899999999995</v>
      </c>
      <c r="R902" s="63">
        <f>'Data Binge'!AJ284*100</f>
        <v>8.1653600000000015</v>
      </c>
      <c r="S902" s="63">
        <f t="shared" si="175"/>
        <v>2.1451800000000016</v>
      </c>
      <c r="T902" s="63">
        <f t="shared" si="176"/>
        <v>2.1451900000000004</v>
      </c>
      <c r="V902" s="70">
        <f t="shared" si="181"/>
        <v>0</v>
      </c>
      <c r="W902" s="70">
        <f t="shared" si="182"/>
        <v>1.100000000000545E-4</v>
      </c>
      <c r="X902" s="70">
        <f t="shared" si="183"/>
        <v>-2.3999999999979593E-4</v>
      </c>
      <c r="Y902" s="70">
        <f t="shared" si="184"/>
        <v>2.3999999999979593E-4</v>
      </c>
      <c r="Z902" s="70">
        <f t="shared" si="185"/>
        <v>2.3999999999979593E-4</v>
      </c>
      <c r="AA902" s="70">
        <f t="shared" si="186"/>
        <v>2.3999999999979593E-4</v>
      </c>
    </row>
    <row r="903" spans="1:27">
      <c r="A903" s="15" t="str">
        <f t="shared" si="178"/>
        <v>Binge_2011-2015_16-24_Males_Bridgend</v>
      </c>
      <c r="B903" s="15" t="str">
        <f t="shared" si="177"/>
        <v>Bridgend_16-24_Males</v>
      </c>
      <c r="C903" s="15" t="s">
        <v>11</v>
      </c>
      <c r="D903" s="15" t="s">
        <v>48</v>
      </c>
      <c r="E903" s="15" t="s">
        <v>21</v>
      </c>
      <c r="F903" s="15" t="s">
        <v>76</v>
      </c>
      <c r="G903" s="63">
        <f>IFERROR(VLOOKUP($B903,'Data Binge'!$A$6:$I$61,G$1,FALSE),IFERROR(VLOOKUP($B903,'Data Binge'!$O$6:$W$33,G$1,FALSE),IFERROR(VLOOKUP($B903,'Data Binge'!$AB$6:$AJ$181,G$1,FALSE),IFERROR(VLOOKUP($B903,'Data Binge'!$AP$6:$AX$93,G$1,FALSE),IFERROR(VLOOKUP($B903,'Data Binge'!$BC$6:$BK$13,G$1,FALSE),VLOOKUP($B903,'Data Binge'!$BP$6:$BX$9,G$1,FALSE))))))*100</f>
        <v>28.617710000000002</v>
      </c>
      <c r="H903" s="63">
        <f>IFERROR(VLOOKUP($B903,'Data Binge'!$A$6:$I$61,H$1,FALSE),IFERROR(VLOOKUP($B903,'Data Binge'!$O$6:$W$33,H$1,FALSE),IFERROR(VLOOKUP($B903,'Data Binge'!$AB$6:$AJ$181,H$1,FALSE),IFERROR(VLOOKUP($B903,'Data Binge'!$AP$6:$AX$93,H$1,FALSE),IFERROR(VLOOKUP($B903,'Data Binge'!$BC$6:$BK$13,H$1,FALSE),VLOOKUP($B903,'Data Binge'!$BP$6:$BX$9,H$1,FALSE))))))*100</f>
        <v>3.4683400000000004</v>
      </c>
      <c r="I903" s="63">
        <f>IFERROR(VLOOKUP($B903,'Data Binge'!$A$6:$I$61,I$1,FALSE),IFERROR(VLOOKUP($B903,'Data Binge'!$O$6:$W$33,I$1,FALSE),IFERROR(VLOOKUP($B903,'Data Binge'!$AB$6:$AJ$181,I$1,FALSE),IFERROR(VLOOKUP($B903,'Data Binge'!$AP$6:$AX$93,I$1,FALSE),IFERROR(VLOOKUP($B903,'Data Binge'!$BC$6:$BK$13,I$1,FALSE),VLOOKUP($B903,'Data Binge'!$BP$6:$BX$9,I$1,FALSE))))))*100</f>
        <v>21.819690000000001</v>
      </c>
      <c r="J903" s="63">
        <f>IFERROR(VLOOKUP($B903,'Data Binge'!$A$6:$I$61,J$1,FALSE),IFERROR(VLOOKUP($B903,'Data Binge'!$O$6:$W$33,J$1,FALSE),IFERROR(VLOOKUP($B903,'Data Binge'!$AB$6:$AJ$181,J$1,FALSE),IFERROR(VLOOKUP($B903,'Data Binge'!$AP$6:$AX$93,J$1,FALSE),IFERROR(VLOOKUP($B903,'Data Binge'!$BC$6:$BK$13,J$1,FALSE),VLOOKUP($B903,'Data Binge'!$BP$6:$BX$9,J$1,FALSE))))))*100</f>
        <v>35.415730000000003</v>
      </c>
      <c r="K903" s="63">
        <f t="shared" si="179"/>
        <v>6.7980200000000011</v>
      </c>
      <c r="L903" s="63">
        <f t="shared" si="180"/>
        <v>6.7980200000000011</v>
      </c>
      <c r="O903" s="63">
        <f>'Data Binge'!AG285*100</f>
        <v>28.617710000000002</v>
      </c>
      <c r="P903" s="63">
        <f>'Data Binge'!AH285*100</f>
        <v>3.4679799999999998</v>
      </c>
      <c r="Q903" s="63">
        <f>'Data Binge'!AI285*100</f>
        <v>21.82047</v>
      </c>
      <c r="R903" s="63">
        <f>'Data Binge'!AJ285*100</f>
        <v>35.414940000000001</v>
      </c>
      <c r="S903" s="63">
        <f t="shared" si="175"/>
        <v>6.797229999999999</v>
      </c>
      <c r="T903" s="63">
        <f t="shared" si="176"/>
        <v>6.7972400000000022</v>
      </c>
      <c r="V903" s="70">
        <f t="shared" si="181"/>
        <v>0</v>
      </c>
      <c r="W903" s="70">
        <f t="shared" si="182"/>
        <v>3.6000000000058208E-4</v>
      </c>
      <c r="X903" s="70">
        <f t="shared" si="183"/>
        <v>-7.7999999999889269E-4</v>
      </c>
      <c r="Y903" s="70">
        <f t="shared" si="184"/>
        <v>7.9000000000206683E-4</v>
      </c>
      <c r="Z903" s="70">
        <f t="shared" si="185"/>
        <v>7.9000000000206683E-4</v>
      </c>
      <c r="AA903" s="70">
        <f t="shared" si="186"/>
        <v>7.7999999999889269E-4</v>
      </c>
    </row>
    <row r="904" spans="1:27">
      <c r="A904" s="15" t="str">
        <f t="shared" si="178"/>
        <v>Binge_2011-2015_25-44_Males_Bridgend</v>
      </c>
      <c r="B904" s="15" t="str">
        <f t="shared" si="177"/>
        <v>Bridgend_25-44_Males</v>
      </c>
      <c r="C904" s="15" t="s">
        <v>11</v>
      </c>
      <c r="D904" s="15" t="s">
        <v>49</v>
      </c>
      <c r="E904" s="15" t="s">
        <v>21</v>
      </c>
      <c r="F904" s="15" t="s">
        <v>76</v>
      </c>
      <c r="G904" s="63">
        <f>IFERROR(VLOOKUP($B904,'Data Binge'!$A$6:$I$61,G$1,FALSE),IFERROR(VLOOKUP($B904,'Data Binge'!$O$6:$W$33,G$1,FALSE),IFERROR(VLOOKUP($B904,'Data Binge'!$AB$6:$AJ$181,G$1,FALSE),IFERROR(VLOOKUP($B904,'Data Binge'!$AP$6:$AX$93,G$1,FALSE),IFERROR(VLOOKUP($B904,'Data Binge'!$BC$6:$BK$13,G$1,FALSE),VLOOKUP($B904,'Data Binge'!$BP$6:$BX$9,G$1,FALSE))))))*100</f>
        <v>38.386600000000001</v>
      </c>
      <c r="H904" s="63">
        <f>IFERROR(VLOOKUP($B904,'Data Binge'!$A$6:$I$61,H$1,FALSE),IFERROR(VLOOKUP($B904,'Data Binge'!$O$6:$W$33,H$1,FALSE),IFERROR(VLOOKUP($B904,'Data Binge'!$AB$6:$AJ$181,H$1,FALSE),IFERROR(VLOOKUP($B904,'Data Binge'!$AP$6:$AX$93,H$1,FALSE),IFERROR(VLOOKUP($B904,'Data Binge'!$BC$6:$BK$13,H$1,FALSE),VLOOKUP($B904,'Data Binge'!$BP$6:$BX$9,H$1,FALSE))))))*100</f>
        <v>2.6576</v>
      </c>
      <c r="I904" s="63">
        <f>IFERROR(VLOOKUP($B904,'Data Binge'!$A$6:$I$61,I$1,FALSE),IFERROR(VLOOKUP($B904,'Data Binge'!$O$6:$W$33,I$1,FALSE),IFERROR(VLOOKUP($B904,'Data Binge'!$AB$6:$AJ$181,I$1,FALSE),IFERROR(VLOOKUP($B904,'Data Binge'!$AP$6:$AX$93,I$1,FALSE),IFERROR(VLOOKUP($B904,'Data Binge'!$BC$6:$BK$13,I$1,FALSE),VLOOKUP($B904,'Data Binge'!$BP$6:$BX$9,I$1,FALSE))))))*100</f>
        <v>33.17765</v>
      </c>
      <c r="J904" s="63">
        <f>IFERROR(VLOOKUP($B904,'Data Binge'!$A$6:$I$61,J$1,FALSE),IFERROR(VLOOKUP($B904,'Data Binge'!$O$6:$W$33,J$1,FALSE),IFERROR(VLOOKUP($B904,'Data Binge'!$AB$6:$AJ$181,J$1,FALSE),IFERROR(VLOOKUP($B904,'Data Binge'!$AP$6:$AX$93,J$1,FALSE),IFERROR(VLOOKUP($B904,'Data Binge'!$BC$6:$BK$13,J$1,FALSE),VLOOKUP($B904,'Data Binge'!$BP$6:$BX$9,J$1,FALSE))))))*100</f>
        <v>43.595550000000003</v>
      </c>
      <c r="K904" s="63">
        <f t="shared" si="179"/>
        <v>5.2089500000000015</v>
      </c>
      <c r="L904" s="63">
        <f t="shared" si="180"/>
        <v>5.2089500000000015</v>
      </c>
      <c r="O904" s="63">
        <f>'Data Binge'!AG286*100</f>
        <v>38.386600000000001</v>
      </c>
      <c r="P904" s="63">
        <f>'Data Binge'!AH286*100</f>
        <v>2.6573200000000003</v>
      </c>
      <c r="Q904" s="63">
        <f>'Data Binge'!AI286*100</f>
        <v>33.178249999999998</v>
      </c>
      <c r="R904" s="63">
        <f>'Data Binge'!AJ286*100</f>
        <v>43.594940000000001</v>
      </c>
      <c r="S904" s="63">
        <f t="shared" si="175"/>
        <v>5.2083399999999997</v>
      </c>
      <c r="T904" s="63">
        <f t="shared" si="176"/>
        <v>5.2083500000000029</v>
      </c>
      <c r="V904" s="70">
        <f t="shared" si="181"/>
        <v>0</v>
      </c>
      <c r="W904" s="70">
        <f t="shared" si="182"/>
        <v>2.7999999999961389E-4</v>
      </c>
      <c r="X904" s="70">
        <f t="shared" si="183"/>
        <v>-5.9999999999860165E-4</v>
      </c>
      <c r="Y904" s="70">
        <f t="shared" si="184"/>
        <v>6.1000000000177579E-4</v>
      </c>
      <c r="Z904" s="70">
        <f t="shared" si="185"/>
        <v>6.1000000000177579E-4</v>
      </c>
      <c r="AA904" s="70">
        <f t="shared" si="186"/>
        <v>5.9999999999860165E-4</v>
      </c>
    </row>
    <row r="905" spans="1:27">
      <c r="A905" s="15" t="str">
        <f t="shared" si="178"/>
        <v>Binge_2011-2015_45-64_Males_Bridgend</v>
      </c>
      <c r="B905" s="15" t="str">
        <f t="shared" si="177"/>
        <v>Bridgend_45-64_Males</v>
      </c>
      <c r="C905" s="15" t="s">
        <v>11</v>
      </c>
      <c r="D905" s="15" t="s">
        <v>50</v>
      </c>
      <c r="E905" s="15" t="s">
        <v>21</v>
      </c>
      <c r="F905" s="15" t="s">
        <v>76</v>
      </c>
      <c r="G905" s="63">
        <f>IFERROR(VLOOKUP($B905,'Data Binge'!$A$6:$I$61,G$1,FALSE),IFERROR(VLOOKUP($B905,'Data Binge'!$O$6:$W$33,G$1,FALSE),IFERROR(VLOOKUP($B905,'Data Binge'!$AB$6:$AJ$181,G$1,FALSE),IFERROR(VLOOKUP($B905,'Data Binge'!$AP$6:$AX$93,G$1,FALSE),IFERROR(VLOOKUP($B905,'Data Binge'!$BC$6:$BK$13,G$1,FALSE),VLOOKUP($B905,'Data Binge'!$BP$6:$BX$9,G$1,FALSE))))))*100</f>
        <v>41.815049999999999</v>
      </c>
      <c r="H905" s="63">
        <f>IFERROR(VLOOKUP($B905,'Data Binge'!$A$6:$I$61,H$1,FALSE),IFERROR(VLOOKUP($B905,'Data Binge'!$O$6:$W$33,H$1,FALSE),IFERROR(VLOOKUP($B905,'Data Binge'!$AB$6:$AJ$181,H$1,FALSE),IFERROR(VLOOKUP($B905,'Data Binge'!$AP$6:$AX$93,H$1,FALSE),IFERROR(VLOOKUP($B905,'Data Binge'!$BC$6:$BK$13,H$1,FALSE),VLOOKUP($B905,'Data Binge'!$BP$6:$BX$9,H$1,FALSE))))))*100</f>
        <v>2.2395399999999999</v>
      </c>
      <c r="I905" s="63">
        <f>IFERROR(VLOOKUP($B905,'Data Binge'!$A$6:$I$61,I$1,FALSE),IFERROR(VLOOKUP($B905,'Data Binge'!$O$6:$W$33,I$1,FALSE),IFERROR(VLOOKUP($B905,'Data Binge'!$AB$6:$AJ$181,I$1,FALSE),IFERROR(VLOOKUP($B905,'Data Binge'!$AP$6:$AX$93,I$1,FALSE),IFERROR(VLOOKUP($B905,'Data Binge'!$BC$6:$BK$13,I$1,FALSE),VLOOKUP($B905,'Data Binge'!$BP$6:$BX$9,I$1,FALSE))))))*100</f>
        <v>37.425490000000003</v>
      </c>
      <c r="J905" s="63">
        <f>IFERROR(VLOOKUP($B905,'Data Binge'!$A$6:$I$61,J$1,FALSE),IFERROR(VLOOKUP($B905,'Data Binge'!$O$6:$W$33,J$1,FALSE),IFERROR(VLOOKUP($B905,'Data Binge'!$AB$6:$AJ$181,J$1,FALSE),IFERROR(VLOOKUP($B905,'Data Binge'!$AP$6:$AX$93,J$1,FALSE),IFERROR(VLOOKUP($B905,'Data Binge'!$BC$6:$BK$13,J$1,FALSE),VLOOKUP($B905,'Data Binge'!$BP$6:$BX$9,J$1,FALSE))))))*100</f>
        <v>46.204599999999999</v>
      </c>
      <c r="K905" s="63">
        <f t="shared" si="179"/>
        <v>4.3895499999999998</v>
      </c>
      <c r="L905" s="63">
        <f t="shared" si="180"/>
        <v>4.3895599999999959</v>
      </c>
      <c r="O905" s="63">
        <f>'Data Binge'!AG287*100</f>
        <v>41.815049999999999</v>
      </c>
      <c r="P905" s="63">
        <f>'Data Binge'!AH287*100</f>
        <v>2.2393099999999997</v>
      </c>
      <c r="Q905" s="63">
        <f>'Data Binge'!AI287*100</f>
        <v>37.425999999999995</v>
      </c>
      <c r="R905" s="63">
        <f>'Data Binge'!AJ287*100</f>
        <v>46.204090000000001</v>
      </c>
      <c r="S905" s="63">
        <f t="shared" si="175"/>
        <v>4.3890400000000014</v>
      </c>
      <c r="T905" s="63">
        <f t="shared" si="176"/>
        <v>4.3890500000000046</v>
      </c>
      <c r="V905" s="70">
        <f t="shared" si="181"/>
        <v>0</v>
      </c>
      <c r="W905" s="70">
        <f t="shared" si="182"/>
        <v>2.3000000000017451E-4</v>
      </c>
      <c r="X905" s="70">
        <f t="shared" si="183"/>
        <v>-5.0999999999135071E-4</v>
      </c>
      <c r="Y905" s="70">
        <f t="shared" si="184"/>
        <v>5.0999999999845613E-4</v>
      </c>
      <c r="Z905" s="70">
        <f t="shared" si="185"/>
        <v>5.0999999999845613E-4</v>
      </c>
      <c r="AA905" s="70">
        <f t="shared" si="186"/>
        <v>5.0999999999135071E-4</v>
      </c>
    </row>
    <row r="906" spans="1:27">
      <c r="A906" s="15" t="str">
        <f t="shared" si="178"/>
        <v>Binge_2011-2015_65+_Males_Bridgend</v>
      </c>
      <c r="B906" s="15" t="str">
        <f t="shared" si="177"/>
        <v>Bridgend_65+_Males</v>
      </c>
      <c r="C906" s="15" t="s">
        <v>11</v>
      </c>
      <c r="D906" s="15" t="s">
        <v>43</v>
      </c>
      <c r="E906" s="15" t="s">
        <v>21</v>
      </c>
      <c r="F906" s="15" t="s">
        <v>76</v>
      </c>
      <c r="G906" s="63">
        <f>IFERROR(VLOOKUP($B906,'Data Binge'!$A$6:$I$61,G$1,FALSE),IFERROR(VLOOKUP($B906,'Data Binge'!$O$6:$W$33,G$1,FALSE),IFERROR(VLOOKUP($B906,'Data Binge'!$AB$6:$AJ$181,G$1,FALSE),IFERROR(VLOOKUP($B906,'Data Binge'!$AP$6:$AX$93,G$1,FALSE),IFERROR(VLOOKUP($B906,'Data Binge'!$BC$6:$BK$13,G$1,FALSE),VLOOKUP($B906,'Data Binge'!$BP$6:$BX$9,G$1,FALSE))))))*100</f>
        <v>18.567349999999998</v>
      </c>
      <c r="H906" s="63">
        <f>IFERROR(VLOOKUP($B906,'Data Binge'!$A$6:$I$61,H$1,FALSE),IFERROR(VLOOKUP($B906,'Data Binge'!$O$6:$W$33,H$1,FALSE),IFERROR(VLOOKUP($B906,'Data Binge'!$AB$6:$AJ$181,H$1,FALSE),IFERROR(VLOOKUP($B906,'Data Binge'!$AP$6:$AX$93,H$1,FALSE),IFERROR(VLOOKUP($B906,'Data Binge'!$BC$6:$BK$13,H$1,FALSE),VLOOKUP($B906,'Data Binge'!$BP$6:$BX$9,H$1,FALSE))))))*100</f>
        <v>1.8918000000000001</v>
      </c>
      <c r="I906" s="63">
        <f>IFERROR(VLOOKUP($B906,'Data Binge'!$A$6:$I$61,I$1,FALSE),IFERROR(VLOOKUP($B906,'Data Binge'!$O$6:$W$33,I$1,FALSE),IFERROR(VLOOKUP($B906,'Data Binge'!$AB$6:$AJ$181,I$1,FALSE),IFERROR(VLOOKUP($B906,'Data Binge'!$AP$6:$AX$93,I$1,FALSE),IFERROR(VLOOKUP($B906,'Data Binge'!$BC$6:$BK$13,I$1,FALSE),VLOOKUP($B906,'Data Binge'!$BP$6:$BX$9,I$1,FALSE))))))*100</f>
        <v>14.85938</v>
      </c>
      <c r="J906" s="63">
        <f>IFERROR(VLOOKUP($B906,'Data Binge'!$A$6:$I$61,J$1,FALSE),IFERROR(VLOOKUP($B906,'Data Binge'!$O$6:$W$33,J$1,FALSE),IFERROR(VLOOKUP($B906,'Data Binge'!$AB$6:$AJ$181,J$1,FALSE),IFERROR(VLOOKUP($B906,'Data Binge'!$AP$6:$AX$93,J$1,FALSE),IFERROR(VLOOKUP($B906,'Data Binge'!$BC$6:$BK$13,J$1,FALSE),VLOOKUP($B906,'Data Binge'!$BP$6:$BX$9,J$1,FALSE))))))*100</f>
        <v>22.275320000000001</v>
      </c>
      <c r="K906" s="63">
        <f t="shared" si="179"/>
        <v>3.7079700000000031</v>
      </c>
      <c r="L906" s="63">
        <f t="shared" si="180"/>
        <v>3.7079699999999978</v>
      </c>
      <c r="O906" s="63">
        <f>'Data Binge'!AG288*100</f>
        <v>18.567349999999998</v>
      </c>
      <c r="P906" s="63">
        <f>'Data Binge'!AH288*100</f>
        <v>1.8915999999999999</v>
      </c>
      <c r="Q906" s="63">
        <f>'Data Binge'!AI288*100</f>
        <v>14.859810000000001</v>
      </c>
      <c r="R906" s="63">
        <f>'Data Binge'!AJ288*100</f>
        <v>22.274889999999999</v>
      </c>
      <c r="S906" s="63">
        <f t="shared" si="175"/>
        <v>3.7075400000000016</v>
      </c>
      <c r="T906" s="63">
        <f t="shared" si="176"/>
        <v>3.7075399999999963</v>
      </c>
      <c r="V906" s="70">
        <f t="shared" si="181"/>
        <v>0</v>
      </c>
      <c r="W906" s="70">
        <f t="shared" si="182"/>
        <v>2.0000000000020002E-4</v>
      </c>
      <c r="X906" s="70">
        <f t="shared" si="183"/>
        <v>-4.3000000000148475E-4</v>
      </c>
      <c r="Y906" s="70">
        <f t="shared" si="184"/>
        <v>4.3000000000148475E-4</v>
      </c>
      <c r="Z906" s="70">
        <f t="shared" si="185"/>
        <v>4.3000000000148475E-4</v>
      </c>
      <c r="AA906" s="70">
        <f t="shared" si="186"/>
        <v>4.3000000000148475E-4</v>
      </c>
    </row>
    <row r="907" spans="1:27">
      <c r="A907" s="15" t="str">
        <f t="shared" si="178"/>
        <v>Binge_2011-2015_16-24_Females_Bridgend</v>
      </c>
      <c r="B907" s="15" t="str">
        <f t="shared" si="177"/>
        <v>Bridgend_16-24_Females</v>
      </c>
      <c r="C907" s="15" t="s">
        <v>11</v>
      </c>
      <c r="D907" s="15" t="s">
        <v>48</v>
      </c>
      <c r="E907" s="15" t="s">
        <v>120</v>
      </c>
      <c r="F907" s="15" t="s">
        <v>76</v>
      </c>
      <c r="G907" s="63">
        <f>IFERROR(VLOOKUP($B907,'Data Binge'!$A$6:$I$61,G$1,FALSE),IFERROR(VLOOKUP($B907,'Data Binge'!$O$6:$W$33,G$1,FALSE),IFERROR(VLOOKUP($B907,'Data Binge'!$AB$6:$AJ$181,G$1,FALSE),IFERROR(VLOOKUP($B907,'Data Binge'!$AP$6:$AX$93,G$1,FALSE),IFERROR(VLOOKUP($B907,'Data Binge'!$BC$6:$BK$13,G$1,FALSE),VLOOKUP($B907,'Data Binge'!$BP$6:$BX$9,G$1,FALSE))))))*100</f>
        <v>28.411660000000001</v>
      </c>
      <c r="H907" s="63">
        <f>IFERROR(VLOOKUP($B907,'Data Binge'!$A$6:$I$61,H$1,FALSE),IFERROR(VLOOKUP($B907,'Data Binge'!$O$6:$W$33,H$1,FALSE),IFERROR(VLOOKUP($B907,'Data Binge'!$AB$6:$AJ$181,H$1,FALSE),IFERROR(VLOOKUP($B907,'Data Binge'!$AP$6:$AX$93,H$1,FALSE),IFERROR(VLOOKUP($B907,'Data Binge'!$BC$6:$BK$13,H$1,FALSE),VLOOKUP($B907,'Data Binge'!$BP$6:$BX$9,H$1,FALSE))))))*100</f>
        <v>3.4518</v>
      </c>
      <c r="I907" s="63">
        <f>IFERROR(VLOOKUP($B907,'Data Binge'!$A$6:$I$61,I$1,FALSE),IFERROR(VLOOKUP($B907,'Data Binge'!$O$6:$W$33,I$1,FALSE),IFERROR(VLOOKUP($B907,'Data Binge'!$AB$6:$AJ$181,I$1,FALSE),IFERROR(VLOOKUP($B907,'Data Binge'!$AP$6:$AX$93,I$1,FALSE),IFERROR(VLOOKUP($B907,'Data Binge'!$BC$6:$BK$13,I$1,FALSE),VLOOKUP($B907,'Data Binge'!$BP$6:$BX$9,I$1,FALSE))))))*100</f>
        <v>21.646049999999999</v>
      </c>
      <c r="J907" s="63">
        <f>IFERROR(VLOOKUP($B907,'Data Binge'!$A$6:$I$61,J$1,FALSE),IFERROR(VLOOKUP($B907,'Data Binge'!$O$6:$W$33,J$1,FALSE),IFERROR(VLOOKUP($B907,'Data Binge'!$AB$6:$AJ$181,J$1,FALSE),IFERROR(VLOOKUP($B907,'Data Binge'!$AP$6:$AX$93,J$1,FALSE),IFERROR(VLOOKUP($B907,'Data Binge'!$BC$6:$BK$13,J$1,FALSE),VLOOKUP($B907,'Data Binge'!$BP$6:$BX$9,J$1,FALSE))))))*100</f>
        <v>35.17727</v>
      </c>
      <c r="K907" s="63">
        <f t="shared" si="179"/>
        <v>6.7656099999999988</v>
      </c>
      <c r="L907" s="63">
        <f t="shared" si="180"/>
        <v>6.7656100000000023</v>
      </c>
      <c r="O907" s="63">
        <f>'Data Binge'!AG289*100</f>
        <v>28.411660000000001</v>
      </c>
      <c r="P907" s="63">
        <f>'Data Binge'!AH289*100</f>
        <v>3.4514399999999998</v>
      </c>
      <c r="Q907" s="63">
        <f>'Data Binge'!AI289*100</f>
        <v>21.646830000000001</v>
      </c>
      <c r="R907" s="63">
        <f>'Data Binge'!AJ289*100</f>
        <v>35.176490000000001</v>
      </c>
      <c r="S907" s="63">
        <f t="shared" ref="S907:S970" si="187">R907-O907</f>
        <v>6.7648299999999999</v>
      </c>
      <c r="T907" s="63">
        <f t="shared" ref="T907:T970" si="188">O907-Q907</f>
        <v>6.7648299999999999</v>
      </c>
      <c r="V907" s="70">
        <f t="shared" si="181"/>
        <v>0</v>
      </c>
      <c r="W907" s="70">
        <f t="shared" si="182"/>
        <v>3.6000000000013799E-4</v>
      </c>
      <c r="X907" s="70">
        <f t="shared" si="183"/>
        <v>-7.800000000024454E-4</v>
      </c>
      <c r="Y907" s="70">
        <f t="shared" si="184"/>
        <v>7.7999999999889269E-4</v>
      </c>
      <c r="Z907" s="70">
        <f t="shared" si="185"/>
        <v>7.7999999999889269E-4</v>
      </c>
      <c r="AA907" s="70">
        <f t="shared" si="186"/>
        <v>7.800000000024454E-4</v>
      </c>
    </row>
    <row r="908" spans="1:27">
      <c r="A908" s="15" t="str">
        <f t="shared" si="178"/>
        <v>Binge_2011-2015_25-44_Females_Bridgend</v>
      </c>
      <c r="B908" s="15" t="str">
        <f t="shared" si="177"/>
        <v>Bridgend_25-44_Females</v>
      </c>
      <c r="C908" s="15" t="s">
        <v>11</v>
      </c>
      <c r="D908" s="15" t="s">
        <v>49</v>
      </c>
      <c r="E908" s="15" t="s">
        <v>120</v>
      </c>
      <c r="F908" s="15" t="s">
        <v>76</v>
      </c>
      <c r="G908" s="63">
        <f>IFERROR(VLOOKUP($B908,'Data Binge'!$A$6:$I$61,G$1,FALSE),IFERROR(VLOOKUP($B908,'Data Binge'!$O$6:$W$33,G$1,FALSE),IFERROR(VLOOKUP($B908,'Data Binge'!$AB$6:$AJ$181,G$1,FALSE),IFERROR(VLOOKUP($B908,'Data Binge'!$AP$6:$AX$93,G$1,FALSE),IFERROR(VLOOKUP($B908,'Data Binge'!$BC$6:$BK$13,G$1,FALSE),VLOOKUP($B908,'Data Binge'!$BP$6:$BX$9,G$1,FALSE))))))*100</f>
        <v>29.89386</v>
      </c>
      <c r="H908" s="63">
        <f>IFERROR(VLOOKUP($B908,'Data Binge'!$A$6:$I$61,H$1,FALSE),IFERROR(VLOOKUP($B908,'Data Binge'!$O$6:$W$33,H$1,FALSE),IFERROR(VLOOKUP($B908,'Data Binge'!$AB$6:$AJ$181,H$1,FALSE),IFERROR(VLOOKUP($B908,'Data Binge'!$AP$6:$AX$93,H$1,FALSE),IFERROR(VLOOKUP($B908,'Data Binge'!$BC$6:$BK$13,H$1,FALSE),VLOOKUP($B908,'Data Binge'!$BP$6:$BX$9,H$1,FALSE))))))*100</f>
        <v>2.13063</v>
      </c>
      <c r="I908" s="63">
        <f>IFERROR(VLOOKUP($B908,'Data Binge'!$A$6:$I$61,I$1,FALSE),IFERROR(VLOOKUP($B908,'Data Binge'!$O$6:$W$33,I$1,FALSE),IFERROR(VLOOKUP($B908,'Data Binge'!$AB$6:$AJ$181,I$1,FALSE),IFERROR(VLOOKUP($B908,'Data Binge'!$AP$6:$AX$93,I$1,FALSE),IFERROR(VLOOKUP($B908,'Data Binge'!$BC$6:$BK$13,I$1,FALSE),VLOOKUP($B908,'Data Binge'!$BP$6:$BX$9,I$1,FALSE))))))*100</f>
        <v>25.717780000000001</v>
      </c>
      <c r="J908" s="63">
        <f>IFERROR(VLOOKUP($B908,'Data Binge'!$A$6:$I$61,J$1,FALSE),IFERROR(VLOOKUP($B908,'Data Binge'!$O$6:$W$33,J$1,FALSE),IFERROR(VLOOKUP($B908,'Data Binge'!$AB$6:$AJ$181,J$1,FALSE),IFERROR(VLOOKUP($B908,'Data Binge'!$AP$6:$AX$93,J$1,FALSE),IFERROR(VLOOKUP($B908,'Data Binge'!$BC$6:$BK$13,J$1,FALSE),VLOOKUP($B908,'Data Binge'!$BP$6:$BX$9,J$1,FALSE))))))*100</f>
        <v>34.069939999999995</v>
      </c>
      <c r="K908" s="63">
        <f t="shared" si="179"/>
        <v>4.1760799999999954</v>
      </c>
      <c r="L908" s="63">
        <f t="shared" si="180"/>
        <v>4.1760799999999989</v>
      </c>
      <c r="O908" s="63">
        <f>'Data Binge'!AG290*100</f>
        <v>29.89386</v>
      </c>
      <c r="P908" s="63">
        <f>'Data Binge'!AH290*100</f>
        <v>2.1304099999999999</v>
      </c>
      <c r="Q908" s="63">
        <f>'Data Binge'!AI290*100</f>
        <v>25.718269999999997</v>
      </c>
      <c r="R908" s="63">
        <f>'Data Binge'!AJ290*100</f>
        <v>34.069459999999999</v>
      </c>
      <c r="S908" s="63">
        <f t="shared" si="187"/>
        <v>4.1755999999999993</v>
      </c>
      <c r="T908" s="63">
        <f t="shared" si="188"/>
        <v>4.1755900000000032</v>
      </c>
      <c r="V908" s="70">
        <f t="shared" si="181"/>
        <v>0</v>
      </c>
      <c r="W908" s="70">
        <f t="shared" si="182"/>
        <v>2.20000000000109E-4</v>
      </c>
      <c r="X908" s="70">
        <f t="shared" si="183"/>
        <v>-4.8999999999566057E-4</v>
      </c>
      <c r="Y908" s="70">
        <f t="shared" si="184"/>
        <v>4.7999999999603915E-4</v>
      </c>
      <c r="Z908" s="70">
        <f t="shared" si="185"/>
        <v>4.7999999999603915E-4</v>
      </c>
      <c r="AA908" s="70">
        <f t="shared" si="186"/>
        <v>4.8999999999566057E-4</v>
      </c>
    </row>
    <row r="909" spans="1:27">
      <c r="A909" s="15" t="str">
        <f t="shared" si="178"/>
        <v>Binge_2011-2015_45-64_Females_Bridgend</v>
      </c>
      <c r="B909" s="15" t="str">
        <f t="shared" si="177"/>
        <v>Bridgend_45-64_Females</v>
      </c>
      <c r="C909" s="15" t="s">
        <v>11</v>
      </c>
      <c r="D909" s="15" t="s">
        <v>50</v>
      </c>
      <c r="E909" s="15" t="s">
        <v>120</v>
      </c>
      <c r="F909" s="15" t="s">
        <v>76</v>
      </c>
      <c r="G909" s="63">
        <f>IFERROR(VLOOKUP($B909,'Data Binge'!$A$6:$I$61,G$1,FALSE),IFERROR(VLOOKUP($B909,'Data Binge'!$O$6:$W$33,G$1,FALSE),IFERROR(VLOOKUP($B909,'Data Binge'!$AB$6:$AJ$181,G$1,FALSE),IFERROR(VLOOKUP($B909,'Data Binge'!$AP$6:$AX$93,G$1,FALSE),IFERROR(VLOOKUP($B909,'Data Binge'!$BC$6:$BK$13,G$1,FALSE),VLOOKUP($B909,'Data Binge'!$BP$6:$BX$9,G$1,FALSE))))))*100</f>
        <v>25.66966</v>
      </c>
      <c r="H909" s="63">
        <f>IFERROR(VLOOKUP($B909,'Data Binge'!$A$6:$I$61,H$1,FALSE),IFERROR(VLOOKUP($B909,'Data Binge'!$O$6:$W$33,H$1,FALSE),IFERROR(VLOOKUP($B909,'Data Binge'!$AB$6:$AJ$181,H$1,FALSE),IFERROR(VLOOKUP($B909,'Data Binge'!$AP$6:$AX$93,H$1,FALSE),IFERROR(VLOOKUP($B909,'Data Binge'!$BC$6:$BK$13,H$1,FALSE),VLOOKUP($B909,'Data Binge'!$BP$6:$BX$9,H$1,FALSE))))))*100</f>
        <v>1.8866500000000002</v>
      </c>
      <c r="I909" s="63">
        <f>IFERROR(VLOOKUP($B909,'Data Binge'!$A$6:$I$61,I$1,FALSE),IFERROR(VLOOKUP($B909,'Data Binge'!$O$6:$W$33,I$1,FALSE),IFERROR(VLOOKUP($B909,'Data Binge'!$AB$6:$AJ$181,I$1,FALSE),IFERROR(VLOOKUP($B909,'Data Binge'!$AP$6:$AX$93,I$1,FALSE),IFERROR(VLOOKUP($B909,'Data Binge'!$BC$6:$BK$13,I$1,FALSE),VLOOKUP($B909,'Data Binge'!$BP$6:$BX$9,I$1,FALSE))))))*100</f>
        <v>21.971789999999999</v>
      </c>
      <c r="J909" s="63">
        <f>IFERROR(VLOOKUP($B909,'Data Binge'!$A$6:$I$61,J$1,FALSE),IFERROR(VLOOKUP($B909,'Data Binge'!$O$6:$W$33,J$1,FALSE),IFERROR(VLOOKUP($B909,'Data Binge'!$AB$6:$AJ$181,J$1,FALSE),IFERROR(VLOOKUP($B909,'Data Binge'!$AP$6:$AX$93,J$1,FALSE),IFERROR(VLOOKUP($B909,'Data Binge'!$BC$6:$BK$13,J$1,FALSE),VLOOKUP($B909,'Data Binge'!$BP$6:$BX$9,J$1,FALSE))))))*100</f>
        <v>29.367529999999999</v>
      </c>
      <c r="K909" s="63">
        <f t="shared" si="179"/>
        <v>3.6978699999999982</v>
      </c>
      <c r="L909" s="63">
        <f t="shared" si="180"/>
        <v>3.6978700000000018</v>
      </c>
      <c r="O909" s="63">
        <f>'Data Binge'!AG291*100</f>
        <v>25.66966</v>
      </c>
      <c r="P909" s="63">
        <f>'Data Binge'!AH291*100</f>
        <v>1.88645</v>
      </c>
      <c r="Q909" s="63">
        <f>'Data Binge'!AI291*100</f>
        <v>21.97222</v>
      </c>
      <c r="R909" s="63">
        <f>'Data Binge'!AJ291*100</f>
        <v>29.367100000000001</v>
      </c>
      <c r="S909" s="63">
        <f t="shared" si="187"/>
        <v>3.6974400000000003</v>
      </c>
      <c r="T909" s="63">
        <f t="shared" si="188"/>
        <v>3.6974400000000003</v>
      </c>
      <c r="V909" s="70">
        <f t="shared" si="181"/>
        <v>0</v>
      </c>
      <c r="W909" s="70">
        <f t="shared" si="182"/>
        <v>2.0000000000020002E-4</v>
      </c>
      <c r="X909" s="70">
        <f t="shared" si="183"/>
        <v>-4.3000000000148475E-4</v>
      </c>
      <c r="Y909" s="70">
        <f t="shared" si="184"/>
        <v>4.2999999999793204E-4</v>
      </c>
      <c r="Z909" s="70">
        <f t="shared" si="185"/>
        <v>4.2999999999793204E-4</v>
      </c>
      <c r="AA909" s="70">
        <f t="shared" si="186"/>
        <v>4.3000000000148475E-4</v>
      </c>
    </row>
    <row r="910" spans="1:27">
      <c r="A910" s="15" t="str">
        <f t="shared" si="178"/>
        <v>Binge_2011-2015_65+_Females_Bridgend</v>
      </c>
      <c r="B910" s="15" t="str">
        <f t="shared" si="177"/>
        <v>Bridgend_65+_Females</v>
      </c>
      <c r="C910" s="15" t="s">
        <v>11</v>
      </c>
      <c r="D910" s="15" t="s">
        <v>43</v>
      </c>
      <c r="E910" s="15" t="s">
        <v>120</v>
      </c>
      <c r="F910" s="15" t="s">
        <v>76</v>
      </c>
      <c r="G910" s="63">
        <f>IFERROR(VLOOKUP($B910,'Data Binge'!$A$6:$I$61,G$1,FALSE),IFERROR(VLOOKUP($B910,'Data Binge'!$O$6:$W$33,G$1,FALSE),IFERROR(VLOOKUP($B910,'Data Binge'!$AB$6:$AJ$181,G$1,FALSE),IFERROR(VLOOKUP($B910,'Data Binge'!$AP$6:$AX$93,G$1,FALSE),IFERROR(VLOOKUP($B910,'Data Binge'!$BC$6:$BK$13,G$1,FALSE),VLOOKUP($B910,'Data Binge'!$BP$6:$BX$9,G$1,FALSE))))))*100</f>
        <v>7.4191199999999995</v>
      </c>
      <c r="H910" s="63">
        <f>IFERROR(VLOOKUP($B910,'Data Binge'!$A$6:$I$61,H$1,FALSE),IFERROR(VLOOKUP($B910,'Data Binge'!$O$6:$W$33,H$1,FALSE),IFERROR(VLOOKUP($B910,'Data Binge'!$AB$6:$AJ$181,H$1,FALSE),IFERROR(VLOOKUP($B910,'Data Binge'!$AP$6:$AX$93,H$1,FALSE),IFERROR(VLOOKUP($B910,'Data Binge'!$BC$6:$BK$13,H$1,FALSE),VLOOKUP($B910,'Data Binge'!$BP$6:$BX$9,H$1,FALSE))))))*100</f>
        <v>1.2119599999999999</v>
      </c>
      <c r="I910" s="63">
        <f>IFERROR(VLOOKUP($B910,'Data Binge'!$A$6:$I$61,I$1,FALSE),IFERROR(VLOOKUP($B910,'Data Binge'!$O$6:$W$33,I$1,FALSE),IFERROR(VLOOKUP($B910,'Data Binge'!$AB$6:$AJ$181,I$1,FALSE),IFERROR(VLOOKUP($B910,'Data Binge'!$AP$6:$AX$93,I$1,FALSE),IFERROR(VLOOKUP($B910,'Data Binge'!$BC$6:$BK$13,I$1,FALSE),VLOOKUP($B910,'Data Binge'!$BP$6:$BX$9,I$1,FALSE))))))*100</f>
        <v>5.04366</v>
      </c>
      <c r="J910" s="63">
        <f>IFERROR(VLOOKUP($B910,'Data Binge'!$A$6:$I$61,J$1,FALSE),IFERROR(VLOOKUP($B910,'Data Binge'!$O$6:$W$33,J$1,FALSE),IFERROR(VLOOKUP($B910,'Data Binge'!$AB$6:$AJ$181,J$1,FALSE),IFERROR(VLOOKUP($B910,'Data Binge'!$AP$6:$AX$93,J$1,FALSE),IFERROR(VLOOKUP($B910,'Data Binge'!$BC$6:$BK$13,J$1,FALSE),VLOOKUP($B910,'Data Binge'!$BP$6:$BX$9,J$1,FALSE))))))*100</f>
        <v>9.7945799999999998</v>
      </c>
      <c r="K910" s="63">
        <f t="shared" si="179"/>
        <v>2.3754600000000003</v>
      </c>
      <c r="L910" s="63">
        <f t="shared" si="180"/>
        <v>2.3754599999999995</v>
      </c>
      <c r="O910" s="63">
        <f>'Data Binge'!AG292*100</f>
        <v>7.4191199999999995</v>
      </c>
      <c r="P910" s="63">
        <f>'Data Binge'!AH292*100</f>
        <v>1.21183</v>
      </c>
      <c r="Q910" s="63">
        <f>'Data Binge'!AI292*100</f>
        <v>5.0439400000000001</v>
      </c>
      <c r="R910" s="63">
        <f>'Data Binge'!AJ292*100</f>
        <v>9.7943100000000012</v>
      </c>
      <c r="S910" s="63">
        <f t="shared" si="187"/>
        <v>2.3751900000000017</v>
      </c>
      <c r="T910" s="63">
        <f t="shared" si="188"/>
        <v>2.3751799999999994</v>
      </c>
      <c r="V910" s="70">
        <f t="shared" si="181"/>
        <v>0</v>
      </c>
      <c r="W910" s="70">
        <f t="shared" si="182"/>
        <v>1.2999999999996348E-4</v>
      </c>
      <c r="X910" s="70">
        <f t="shared" si="183"/>
        <v>-2.8000000000005798E-4</v>
      </c>
      <c r="Y910" s="70">
        <f t="shared" si="184"/>
        <v>2.699999999986602E-4</v>
      </c>
      <c r="Z910" s="70">
        <f t="shared" si="185"/>
        <v>2.699999999986602E-4</v>
      </c>
      <c r="AA910" s="70">
        <f t="shared" si="186"/>
        <v>2.8000000000005798E-4</v>
      </c>
    </row>
    <row r="911" spans="1:27">
      <c r="A911" s="15" t="str">
        <f t="shared" si="178"/>
        <v>Binge_2011-2015_16-24_Males_Vale of Glamorgan</v>
      </c>
      <c r="B911" s="15" t="str">
        <f t="shared" si="177"/>
        <v>Vale of Glamorgan_16-24_Males</v>
      </c>
      <c r="C911" s="15" t="s">
        <v>147</v>
      </c>
      <c r="D911" s="15" t="s">
        <v>48</v>
      </c>
      <c r="E911" s="15" t="s">
        <v>21</v>
      </c>
      <c r="F911" s="15" t="s">
        <v>76</v>
      </c>
      <c r="G911" s="63">
        <f>IFERROR(VLOOKUP($B911,'Data Binge'!$A$6:$I$61,G$1,FALSE),IFERROR(VLOOKUP($B911,'Data Binge'!$O$6:$W$33,G$1,FALSE),IFERROR(VLOOKUP($B911,'Data Binge'!$AB$6:$AJ$181,G$1,FALSE),IFERROR(VLOOKUP($B911,'Data Binge'!$AP$6:$AX$93,G$1,FALSE),IFERROR(VLOOKUP($B911,'Data Binge'!$BC$6:$BK$13,G$1,FALSE),VLOOKUP($B911,'Data Binge'!$BP$6:$BX$9,G$1,FALSE))))))*100</f>
        <v>26.770240000000001</v>
      </c>
      <c r="H911" s="63">
        <f>IFERROR(VLOOKUP($B911,'Data Binge'!$A$6:$I$61,H$1,FALSE),IFERROR(VLOOKUP($B911,'Data Binge'!$O$6:$W$33,H$1,FALSE),IFERROR(VLOOKUP($B911,'Data Binge'!$AB$6:$AJ$181,H$1,FALSE),IFERROR(VLOOKUP($B911,'Data Binge'!$AP$6:$AX$93,H$1,FALSE),IFERROR(VLOOKUP($B911,'Data Binge'!$BC$6:$BK$13,H$1,FALSE),VLOOKUP($B911,'Data Binge'!$BP$6:$BX$9,H$1,FALSE))))))*100</f>
        <v>4.1599700000000004</v>
      </c>
      <c r="I911" s="63">
        <f>IFERROR(VLOOKUP($B911,'Data Binge'!$A$6:$I$61,I$1,FALSE),IFERROR(VLOOKUP($B911,'Data Binge'!$O$6:$W$33,I$1,FALSE),IFERROR(VLOOKUP($B911,'Data Binge'!$AB$6:$AJ$181,I$1,FALSE),IFERROR(VLOOKUP($B911,'Data Binge'!$AP$6:$AX$93,I$1,FALSE),IFERROR(VLOOKUP($B911,'Data Binge'!$BC$6:$BK$13,I$1,FALSE),VLOOKUP($B911,'Data Binge'!$BP$6:$BX$9,I$1,FALSE))))))*100</f>
        <v>18.616620000000001</v>
      </c>
      <c r="J911" s="63">
        <f>IFERROR(VLOOKUP($B911,'Data Binge'!$A$6:$I$61,J$1,FALSE),IFERROR(VLOOKUP($B911,'Data Binge'!$O$6:$W$33,J$1,FALSE),IFERROR(VLOOKUP($B911,'Data Binge'!$AB$6:$AJ$181,J$1,FALSE),IFERROR(VLOOKUP($B911,'Data Binge'!$AP$6:$AX$93,J$1,FALSE),IFERROR(VLOOKUP($B911,'Data Binge'!$BC$6:$BK$13,J$1,FALSE),VLOOKUP($B911,'Data Binge'!$BP$6:$BX$9,J$1,FALSE))))))*100</f>
        <v>34.923859999999998</v>
      </c>
      <c r="K911" s="63">
        <f t="shared" si="179"/>
        <v>8.1536199999999965</v>
      </c>
      <c r="L911" s="63">
        <f t="shared" si="180"/>
        <v>8.1536200000000001</v>
      </c>
      <c r="O911" s="63">
        <f>'Data Binge'!AG293*100</f>
        <v>26.770240000000001</v>
      </c>
      <c r="P911" s="63">
        <f>'Data Binge'!AH293*100</f>
        <v>4.15951</v>
      </c>
      <c r="Q911" s="63">
        <f>'Data Binge'!AI293*100</f>
        <v>18.61759</v>
      </c>
      <c r="R911" s="63">
        <f>'Data Binge'!AJ293*100</f>
        <v>34.922890000000002</v>
      </c>
      <c r="S911" s="63">
        <f t="shared" si="187"/>
        <v>8.1526500000000013</v>
      </c>
      <c r="T911" s="63">
        <f t="shared" si="188"/>
        <v>8.1526500000000013</v>
      </c>
      <c r="V911" s="70">
        <f t="shared" si="181"/>
        <v>0</v>
      </c>
      <c r="W911" s="70">
        <f t="shared" si="182"/>
        <v>4.6000000000034902E-4</v>
      </c>
      <c r="X911" s="70">
        <f t="shared" si="183"/>
        <v>-9.6999999999880515E-4</v>
      </c>
      <c r="Y911" s="70">
        <f t="shared" si="184"/>
        <v>9.6999999999525244E-4</v>
      </c>
      <c r="Z911" s="70">
        <f t="shared" si="185"/>
        <v>9.6999999999525244E-4</v>
      </c>
      <c r="AA911" s="70">
        <f t="shared" si="186"/>
        <v>9.6999999999880515E-4</v>
      </c>
    </row>
    <row r="912" spans="1:27">
      <c r="A912" s="15" t="str">
        <f t="shared" si="178"/>
        <v>Binge_2011-2015_25-44_Males_Vale of Glamorgan</v>
      </c>
      <c r="B912" s="15" t="str">
        <f t="shared" si="177"/>
        <v>Vale of Glamorgan_25-44_Males</v>
      </c>
      <c r="C912" s="15" t="s">
        <v>147</v>
      </c>
      <c r="D912" s="15" t="s">
        <v>49</v>
      </c>
      <c r="E912" s="15" t="s">
        <v>21</v>
      </c>
      <c r="F912" s="15" t="s">
        <v>76</v>
      </c>
      <c r="G912" s="63">
        <f>IFERROR(VLOOKUP($B912,'Data Binge'!$A$6:$I$61,G$1,FALSE),IFERROR(VLOOKUP($B912,'Data Binge'!$O$6:$W$33,G$1,FALSE),IFERROR(VLOOKUP($B912,'Data Binge'!$AB$6:$AJ$181,G$1,FALSE),IFERROR(VLOOKUP($B912,'Data Binge'!$AP$6:$AX$93,G$1,FALSE),IFERROR(VLOOKUP($B912,'Data Binge'!$BC$6:$BK$13,G$1,FALSE),VLOOKUP($B912,'Data Binge'!$BP$6:$BX$9,G$1,FALSE))))))*100</f>
        <v>36.581580000000002</v>
      </c>
      <c r="H912" s="63">
        <f>IFERROR(VLOOKUP($B912,'Data Binge'!$A$6:$I$61,H$1,FALSE),IFERROR(VLOOKUP($B912,'Data Binge'!$O$6:$W$33,H$1,FALSE),IFERROR(VLOOKUP($B912,'Data Binge'!$AB$6:$AJ$181,H$1,FALSE),IFERROR(VLOOKUP($B912,'Data Binge'!$AP$6:$AX$93,H$1,FALSE),IFERROR(VLOOKUP($B912,'Data Binge'!$BC$6:$BK$13,H$1,FALSE),VLOOKUP($B912,'Data Binge'!$BP$6:$BX$9,H$1,FALSE))))))*100</f>
        <v>2.7558699999999998</v>
      </c>
      <c r="I912" s="63">
        <f>IFERROR(VLOOKUP($B912,'Data Binge'!$A$6:$I$61,I$1,FALSE),IFERROR(VLOOKUP($B912,'Data Binge'!$O$6:$W$33,I$1,FALSE),IFERROR(VLOOKUP($B912,'Data Binge'!$AB$6:$AJ$181,I$1,FALSE),IFERROR(VLOOKUP($B912,'Data Binge'!$AP$6:$AX$93,I$1,FALSE),IFERROR(VLOOKUP($B912,'Data Binge'!$BC$6:$BK$13,I$1,FALSE),VLOOKUP($B912,'Data Binge'!$BP$6:$BX$9,I$1,FALSE))))))*100</f>
        <v>31.180020000000003</v>
      </c>
      <c r="J912" s="63">
        <f>IFERROR(VLOOKUP($B912,'Data Binge'!$A$6:$I$61,J$1,FALSE),IFERROR(VLOOKUP($B912,'Data Binge'!$O$6:$W$33,J$1,FALSE),IFERROR(VLOOKUP($B912,'Data Binge'!$AB$6:$AJ$181,J$1,FALSE),IFERROR(VLOOKUP($B912,'Data Binge'!$AP$6:$AX$93,J$1,FALSE),IFERROR(VLOOKUP($B912,'Data Binge'!$BC$6:$BK$13,J$1,FALSE),VLOOKUP($B912,'Data Binge'!$BP$6:$BX$9,J$1,FALSE))))))*100</f>
        <v>41.983150000000002</v>
      </c>
      <c r="K912" s="63">
        <f t="shared" si="179"/>
        <v>5.4015699999999995</v>
      </c>
      <c r="L912" s="63">
        <f t="shared" si="180"/>
        <v>5.4015599999999999</v>
      </c>
      <c r="O912" s="63">
        <f>'Data Binge'!AG294*100</f>
        <v>36.581580000000002</v>
      </c>
      <c r="P912" s="63">
        <f>'Data Binge'!AH294*100</f>
        <v>2.7555700000000001</v>
      </c>
      <c r="Q912" s="63">
        <f>'Data Binge'!AI294*100</f>
        <v>31.18066</v>
      </c>
      <c r="R912" s="63">
        <f>'Data Binge'!AJ294*100</f>
        <v>41.982509999999998</v>
      </c>
      <c r="S912" s="63">
        <f t="shared" si="187"/>
        <v>5.4009299999999953</v>
      </c>
      <c r="T912" s="63">
        <f t="shared" si="188"/>
        <v>5.4009200000000028</v>
      </c>
      <c r="V912" s="70">
        <f t="shared" si="181"/>
        <v>0</v>
      </c>
      <c r="W912" s="70">
        <f t="shared" si="182"/>
        <v>2.9999999999974492E-4</v>
      </c>
      <c r="X912" s="70">
        <f t="shared" si="183"/>
        <v>-6.3999999999708734E-4</v>
      </c>
      <c r="Y912" s="70">
        <f t="shared" si="184"/>
        <v>6.4000000000419277E-4</v>
      </c>
      <c r="Z912" s="70">
        <f t="shared" si="185"/>
        <v>6.4000000000419277E-4</v>
      </c>
      <c r="AA912" s="70">
        <f t="shared" si="186"/>
        <v>6.3999999999708734E-4</v>
      </c>
    </row>
    <row r="913" spans="1:27">
      <c r="A913" s="15" t="str">
        <f t="shared" si="178"/>
        <v>Binge_2011-2015_45-64_Males_Vale of Glamorgan</v>
      </c>
      <c r="B913" s="15" t="str">
        <f t="shared" si="177"/>
        <v>Vale of Glamorgan_45-64_Males</v>
      </c>
      <c r="C913" s="15" t="s">
        <v>147</v>
      </c>
      <c r="D913" s="15" t="s">
        <v>50</v>
      </c>
      <c r="E913" s="15" t="s">
        <v>21</v>
      </c>
      <c r="F913" s="15" t="s">
        <v>76</v>
      </c>
      <c r="G913" s="63">
        <f>IFERROR(VLOOKUP($B913,'Data Binge'!$A$6:$I$61,G$1,FALSE),IFERROR(VLOOKUP($B913,'Data Binge'!$O$6:$W$33,G$1,FALSE),IFERROR(VLOOKUP($B913,'Data Binge'!$AB$6:$AJ$181,G$1,FALSE),IFERROR(VLOOKUP($B913,'Data Binge'!$AP$6:$AX$93,G$1,FALSE),IFERROR(VLOOKUP($B913,'Data Binge'!$BC$6:$BK$13,G$1,FALSE),VLOOKUP($B913,'Data Binge'!$BP$6:$BX$9,G$1,FALSE))))))*100</f>
        <v>38.473619999999997</v>
      </c>
      <c r="H913" s="63">
        <f>IFERROR(VLOOKUP($B913,'Data Binge'!$A$6:$I$61,H$1,FALSE),IFERROR(VLOOKUP($B913,'Data Binge'!$O$6:$W$33,H$1,FALSE),IFERROR(VLOOKUP($B913,'Data Binge'!$AB$6:$AJ$181,H$1,FALSE),IFERROR(VLOOKUP($B913,'Data Binge'!$AP$6:$AX$93,H$1,FALSE),IFERROR(VLOOKUP($B913,'Data Binge'!$BC$6:$BK$13,H$1,FALSE),VLOOKUP($B913,'Data Binge'!$BP$6:$BX$9,H$1,FALSE))))))*100</f>
        <v>2.2407599999999999</v>
      </c>
      <c r="I913" s="63">
        <f>IFERROR(VLOOKUP($B913,'Data Binge'!$A$6:$I$61,I$1,FALSE),IFERROR(VLOOKUP($B913,'Data Binge'!$O$6:$W$33,I$1,FALSE),IFERROR(VLOOKUP($B913,'Data Binge'!$AB$6:$AJ$181,I$1,FALSE),IFERROR(VLOOKUP($B913,'Data Binge'!$AP$6:$AX$93,I$1,FALSE),IFERROR(VLOOKUP($B913,'Data Binge'!$BC$6:$BK$13,I$1,FALSE),VLOOKUP($B913,'Data Binge'!$BP$6:$BX$9,I$1,FALSE))))))*100</f>
        <v>34.081679999999999</v>
      </c>
      <c r="J913" s="63">
        <f>IFERROR(VLOOKUP($B913,'Data Binge'!$A$6:$I$61,J$1,FALSE),IFERROR(VLOOKUP($B913,'Data Binge'!$O$6:$W$33,J$1,FALSE),IFERROR(VLOOKUP($B913,'Data Binge'!$AB$6:$AJ$181,J$1,FALSE),IFERROR(VLOOKUP($B913,'Data Binge'!$AP$6:$AX$93,J$1,FALSE),IFERROR(VLOOKUP($B913,'Data Binge'!$BC$6:$BK$13,J$1,FALSE),VLOOKUP($B913,'Data Binge'!$BP$6:$BX$9,J$1,FALSE))))))*100</f>
        <v>42.865549999999999</v>
      </c>
      <c r="K913" s="63">
        <f t="shared" si="179"/>
        <v>4.3919300000000021</v>
      </c>
      <c r="L913" s="63">
        <f t="shared" si="180"/>
        <v>4.3919399999999982</v>
      </c>
      <c r="O913" s="63">
        <f>'Data Binge'!AG295*100</f>
        <v>38.473619999999997</v>
      </c>
      <c r="P913" s="63">
        <f>'Data Binge'!AH295*100</f>
        <v>2.2405200000000001</v>
      </c>
      <c r="Q913" s="63">
        <f>'Data Binge'!AI295*100</f>
        <v>34.0822</v>
      </c>
      <c r="R913" s="63">
        <f>'Data Binge'!AJ295*100</f>
        <v>42.865029999999997</v>
      </c>
      <c r="S913" s="63">
        <f t="shared" si="187"/>
        <v>4.3914100000000005</v>
      </c>
      <c r="T913" s="63">
        <f t="shared" si="188"/>
        <v>4.3914199999999965</v>
      </c>
      <c r="V913" s="70">
        <f t="shared" si="181"/>
        <v>0</v>
      </c>
      <c r="W913" s="70">
        <f t="shared" si="182"/>
        <v>2.3999999999979593E-4</v>
      </c>
      <c r="X913" s="70">
        <f t="shared" si="183"/>
        <v>-5.2000000000163027E-4</v>
      </c>
      <c r="Y913" s="70">
        <f t="shared" si="184"/>
        <v>5.2000000000163027E-4</v>
      </c>
      <c r="Z913" s="70">
        <f t="shared" si="185"/>
        <v>5.2000000000163027E-4</v>
      </c>
      <c r="AA913" s="70">
        <f t="shared" si="186"/>
        <v>5.2000000000163027E-4</v>
      </c>
    </row>
    <row r="914" spans="1:27">
      <c r="A914" s="15" t="str">
        <f t="shared" si="178"/>
        <v>Binge_2011-2015_65+_Males_Vale of Glamorgan</v>
      </c>
      <c r="B914" s="15" t="str">
        <f t="shared" si="177"/>
        <v>Vale of Glamorgan_65+_Males</v>
      </c>
      <c r="C914" s="15" t="s">
        <v>147</v>
      </c>
      <c r="D914" s="15" t="s">
        <v>43</v>
      </c>
      <c r="E914" s="15" t="s">
        <v>21</v>
      </c>
      <c r="F914" s="15" t="s">
        <v>76</v>
      </c>
      <c r="G914" s="63">
        <f>IFERROR(VLOOKUP($B914,'Data Binge'!$A$6:$I$61,G$1,FALSE),IFERROR(VLOOKUP($B914,'Data Binge'!$O$6:$W$33,G$1,FALSE),IFERROR(VLOOKUP($B914,'Data Binge'!$AB$6:$AJ$181,G$1,FALSE),IFERROR(VLOOKUP($B914,'Data Binge'!$AP$6:$AX$93,G$1,FALSE),IFERROR(VLOOKUP($B914,'Data Binge'!$BC$6:$BK$13,G$1,FALSE),VLOOKUP($B914,'Data Binge'!$BP$6:$BX$9,G$1,FALSE))))))*100</f>
        <v>17.068920000000002</v>
      </c>
      <c r="H914" s="63">
        <f>IFERROR(VLOOKUP($B914,'Data Binge'!$A$6:$I$61,H$1,FALSE),IFERROR(VLOOKUP($B914,'Data Binge'!$O$6:$W$33,H$1,FALSE),IFERROR(VLOOKUP($B914,'Data Binge'!$AB$6:$AJ$181,H$1,FALSE),IFERROR(VLOOKUP($B914,'Data Binge'!$AP$6:$AX$93,H$1,FALSE),IFERROR(VLOOKUP($B914,'Data Binge'!$BC$6:$BK$13,H$1,FALSE),VLOOKUP($B914,'Data Binge'!$BP$6:$BX$9,H$1,FALSE))))))*100</f>
        <v>1.8395900000000001</v>
      </c>
      <c r="I914" s="63">
        <f>IFERROR(VLOOKUP($B914,'Data Binge'!$A$6:$I$61,I$1,FALSE),IFERROR(VLOOKUP($B914,'Data Binge'!$O$6:$W$33,I$1,FALSE),IFERROR(VLOOKUP($B914,'Data Binge'!$AB$6:$AJ$181,I$1,FALSE),IFERROR(VLOOKUP($B914,'Data Binge'!$AP$6:$AX$93,I$1,FALSE),IFERROR(VLOOKUP($B914,'Data Binge'!$BC$6:$BK$13,I$1,FALSE),VLOOKUP($B914,'Data Binge'!$BP$6:$BX$9,I$1,FALSE))))))*100</f>
        <v>13.463290000000001</v>
      </c>
      <c r="J914" s="63">
        <f>IFERROR(VLOOKUP($B914,'Data Binge'!$A$6:$I$61,J$1,FALSE),IFERROR(VLOOKUP($B914,'Data Binge'!$O$6:$W$33,J$1,FALSE),IFERROR(VLOOKUP($B914,'Data Binge'!$AB$6:$AJ$181,J$1,FALSE),IFERROR(VLOOKUP($B914,'Data Binge'!$AP$6:$AX$93,J$1,FALSE),IFERROR(VLOOKUP($B914,'Data Binge'!$BC$6:$BK$13,J$1,FALSE),VLOOKUP($B914,'Data Binge'!$BP$6:$BX$9,J$1,FALSE))))))*100</f>
        <v>20.67455</v>
      </c>
      <c r="K914" s="63">
        <f t="shared" si="179"/>
        <v>3.6056299999999979</v>
      </c>
      <c r="L914" s="63">
        <f t="shared" si="180"/>
        <v>3.6056300000000014</v>
      </c>
      <c r="O914" s="63">
        <f>'Data Binge'!AG296*100</f>
        <v>17.068920000000002</v>
      </c>
      <c r="P914" s="63">
        <f>'Data Binge'!AH296*100</f>
        <v>1.8393900000000001</v>
      </c>
      <c r="Q914" s="63">
        <f>'Data Binge'!AI296*100</f>
        <v>13.463720000000002</v>
      </c>
      <c r="R914" s="63">
        <f>'Data Binge'!AJ296*100</f>
        <v>20.674120000000002</v>
      </c>
      <c r="S914" s="63">
        <f t="shared" si="187"/>
        <v>3.6052</v>
      </c>
      <c r="T914" s="63">
        <f t="shared" si="188"/>
        <v>3.6052</v>
      </c>
      <c r="V914" s="70">
        <f t="shared" si="181"/>
        <v>0</v>
      </c>
      <c r="W914" s="70">
        <f t="shared" si="182"/>
        <v>1.9999999999997797E-4</v>
      </c>
      <c r="X914" s="70">
        <f t="shared" si="183"/>
        <v>-4.3000000000148475E-4</v>
      </c>
      <c r="Y914" s="70">
        <f t="shared" si="184"/>
        <v>4.2999999999793204E-4</v>
      </c>
      <c r="Z914" s="70">
        <f t="shared" si="185"/>
        <v>4.2999999999793204E-4</v>
      </c>
      <c r="AA914" s="70">
        <f t="shared" si="186"/>
        <v>4.3000000000148475E-4</v>
      </c>
    </row>
    <row r="915" spans="1:27">
      <c r="A915" s="15" t="str">
        <f t="shared" si="178"/>
        <v>Binge_2011-2015_16-24_Females_Vale of Glamorgan</v>
      </c>
      <c r="B915" s="15" t="str">
        <f t="shared" si="177"/>
        <v>Vale of Glamorgan_16-24_Females</v>
      </c>
      <c r="C915" s="15" t="s">
        <v>147</v>
      </c>
      <c r="D915" s="15" t="s">
        <v>48</v>
      </c>
      <c r="E915" s="15" t="s">
        <v>120</v>
      </c>
      <c r="F915" s="15" t="s">
        <v>76</v>
      </c>
      <c r="G915" s="63">
        <f>IFERROR(VLOOKUP($B915,'Data Binge'!$A$6:$I$61,G$1,FALSE),IFERROR(VLOOKUP($B915,'Data Binge'!$O$6:$W$33,G$1,FALSE),IFERROR(VLOOKUP($B915,'Data Binge'!$AB$6:$AJ$181,G$1,FALSE),IFERROR(VLOOKUP($B915,'Data Binge'!$AP$6:$AX$93,G$1,FALSE),IFERROR(VLOOKUP($B915,'Data Binge'!$BC$6:$BK$13,G$1,FALSE),VLOOKUP($B915,'Data Binge'!$BP$6:$BX$9,G$1,FALSE))))))*100</f>
        <v>21.320049999999998</v>
      </c>
      <c r="H915" s="63">
        <f>IFERROR(VLOOKUP($B915,'Data Binge'!$A$6:$I$61,H$1,FALSE),IFERROR(VLOOKUP($B915,'Data Binge'!$O$6:$W$33,H$1,FALSE),IFERROR(VLOOKUP($B915,'Data Binge'!$AB$6:$AJ$181,H$1,FALSE),IFERROR(VLOOKUP($B915,'Data Binge'!$AP$6:$AX$93,H$1,FALSE),IFERROR(VLOOKUP($B915,'Data Binge'!$BC$6:$BK$13,H$1,FALSE),VLOOKUP($B915,'Data Binge'!$BP$6:$BX$9,H$1,FALSE))))))*100</f>
        <v>3.3681500000000004</v>
      </c>
      <c r="I915" s="63">
        <f>IFERROR(VLOOKUP($B915,'Data Binge'!$A$6:$I$61,I$1,FALSE),IFERROR(VLOOKUP($B915,'Data Binge'!$O$6:$W$33,I$1,FALSE),IFERROR(VLOOKUP($B915,'Data Binge'!$AB$6:$AJ$181,I$1,FALSE),IFERROR(VLOOKUP($B915,'Data Binge'!$AP$6:$AX$93,I$1,FALSE),IFERROR(VLOOKUP($B915,'Data Binge'!$BC$6:$BK$13,I$1,FALSE),VLOOKUP($B915,'Data Binge'!$BP$6:$BX$9,I$1,FALSE))))))*100</f>
        <v>14.718400000000001</v>
      </c>
      <c r="J915" s="63">
        <f>IFERROR(VLOOKUP($B915,'Data Binge'!$A$6:$I$61,J$1,FALSE),IFERROR(VLOOKUP($B915,'Data Binge'!$O$6:$W$33,J$1,FALSE),IFERROR(VLOOKUP($B915,'Data Binge'!$AB$6:$AJ$181,J$1,FALSE),IFERROR(VLOOKUP($B915,'Data Binge'!$AP$6:$AX$93,J$1,FALSE),IFERROR(VLOOKUP($B915,'Data Binge'!$BC$6:$BK$13,J$1,FALSE),VLOOKUP($B915,'Data Binge'!$BP$6:$BX$9,J$1,FALSE))))))*100</f>
        <v>27.921699999999998</v>
      </c>
      <c r="K915" s="63">
        <f t="shared" si="179"/>
        <v>6.6016499999999994</v>
      </c>
      <c r="L915" s="63">
        <f t="shared" si="180"/>
        <v>6.6016499999999976</v>
      </c>
      <c r="O915" s="63">
        <f>'Data Binge'!AG297*100</f>
        <v>21.320049999999998</v>
      </c>
      <c r="P915" s="63">
        <f>'Data Binge'!AH297*100</f>
        <v>3.3677899999999998</v>
      </c>
      <c r="Q915" s="63">
        <f>'Data Binge'!AI297*100</f>
        <v>14.719189999999999</v>
      </c>
      <c r="R915" s="63">
        <f>'Data Binge'!AJ297*100</f>
        <v>27.920909999999999</v>
      </c>
      <c r="S915" s="63">
        <f t="shared" si="187"/>
        <v>6.6008600000000008</v>
      </c>
      <c r="T915" s="63">
        <f t="shared" si="188"/>
        <v>6.6008599999999991</v>
      </c>
      <c r="V915" s="70">
        <f t="shared" si="181"/>
        <v>0</v>
      </c>
      <c r="W915" s="70">
        <f t="shared" si="182"/>
        <v>3.6000000000058208E-4</v>
      </c>
      <c r="X915" s="70">
        <f t="shared" si="183"/>
        <v>-7.8999999999851411E-4</v>
      </c>
      <c r="Y915" s="70">
        <f t="shared" si="184"/>
        <v>7.8999999999851411E-4</v>
      </c>
      <c r="Z915" s="70">
        <f t="shared" si="185"/>
        <v>7.8999999999851411E-4</v>
      </c>
      <c r="AA915" s="70">
        <f t="shared" si="186"/>
        <v>7.8999999999851411E-4</v>
      </c>
    </row>
    <row r="916" spans="1:27">
      <c r="A916" s="15" t="str">
        <f t="shared" si="178"/>
        <v>Binge_2011-2015_25-44_Females_Vale of Glamorgan</v>
      </c>
      <c r="B916" s="15" t="str">
        <f t="shared" ref="B916:B979" si="189">C916&amp;"_"&amp;D916&amp;"_"&amp;E916</f>
        <v>Vale of Glamorgan_25-44_Females</v>
      </c>
      <c r="C916" s="15" t="s">
        <v>147</v>
      </c>
      <c r="D916" s="15" t="s">
        <v>49</v>
      </c>
      <c r="E916" s="15" t="s">
        <v>120</v>
      </c>
      <c r="F916" s="15" t="s">
        <v>76</v>
      </c>
      <c r="G916" s="63">
        <f>IFERROR(VLOOKUP($B916,'Data Binge'!$A$6:$I$61,G$1,FALSE),IFERROR(VLOOKUP($B916,'Data Binge'!$O$6:$W$33,G$1,FALSE),IFERROR(VLOOKUP($B916,'Data Binge'!$AB$6:$AJ$181,G$1,FALSE),IFERROR(VLOOKUP($B916,'Data Binge'!$AP$6:$AX$93,G$1,FALSE),IFERROR(VLOOKUP($B916,'Data Binge'!$BC$6:$BK$13,G$1,FALSE),VLOOKUP($B916,'Data Binge'!$BP$6:$BX$9,G$1,FALSE))))))*100</f>
        <v>25.169170000000001</v>
      </c>
      <c r="H916" s="63">
        <f>IFERROR(VLOOKUP($B916,'Data Binge'!$A$6:$I$61,H$1,FALSE),IFERROR(VLOOKUP($B916,'Data Binge'!$O$6:$W$33,H$1,FALSE),IFERROR(VLOOKUP($B916,'Data Binge'!$AB$6:$AJ$181,H$1,FALSE),IFERROR(VLOOKUP($B916,'Data Binge'!$AP$6:$AX$93,H$1,FALSE),IFERROR(VLOOKUP($B916,'Data Binge'!$BC$6:$BK$13,H$1,FALSE),VLOOKUP($B916,'Data Binge'!$BP$6:$BX$9,H$1,FALSE))))))*100</f>
        <v>2.14229</v>
      </c>
      <c r="I916" s="63">
        <f>IFERROR(VLOOKUP($B916,'Data Binge'!$A$6:$I$61,I$1,FALSE),IFERROR(VLOOKUP($B916,'Data Binge'!$O$6:$W$33,I$1,FALSE),IFERROR(VLOOKUP($B916,'Data Binge'!$AB$6:$AJ$181,I$1,FALSE),IFERROR(VLOOKUP($B916,'Data Binge'!$AP$6:$AX$93,I$1,FALSE),IFERROR(VLOOKUP($B916,'Data Binge'!$BC$6:$BK$13,I$1,FALSE),VLOOKUP($B916,'Data Binge'!$BP$6:$BX$9,I$1,FALSE))))))*100</f>
        <v>20.97024</v>
      </c>
      <c r="J916" s="63">
        <f>IFERROR(VLOOKUP($B916,'Data Binge'!$A$6:$I$61,J$1,FALSE),IFERROR(VLOOKUP($B916,'Data Binge'!$O$6:$W$33,J$1,FALSE),IFERROR(VLOOKUP($B916,'Data Binge'!$AB$6:$AJ$181,J$1,FALSE),IFERROR(VLOOKUP($B916,'Data Binge'!$AP$6:$AX$93,J$1,FALSE),IFERROR(VLOOKUP($B916,'Data Binge'!$BC$6:$BK$13,J$1,FALSE),VLOOKUP($B916,'Data Binge'!$BP$6:$BX$9,J$1,FALSE))))))*100</f>
        <v>29.368100000000002</v>
      </c>
      <c r="K916" s="63">
        <f t="shared" si="179"/>
        <v>4.1989300000000007</v>
      </c>
      <c r="L916" s="63">
        <f t="shared" si="180"/>
        <v>4.1989300000000007</v>
      </c>
      <c r="O916" s="63">
        <f>'Data Binge'!AG298*100</f>
        <v>25.169170000000001</v>
      </c>
      <c r="P916" s="63">
        <f>'Data Binge'!AH298*100</f>
        <v>2.1420600000000003</v>
      </c>
      <c r="Q916" s="63">
        <f>'Data Binge'!AI298*100</f>
        <v>20.970749999999999</v>
      </c>
      <c r="R916" s="63">
        <f>'Data Binge'!AJ298*100</f>
        <v>29.367599999999999</v>
      </c>
      <c r="S916" s="63">
        <f t="shared" si="187"/>
        <v>4.1984299999999983</v>
      </c>
      <c r="T916" s="63">
        <f t="shared" si="188"/>
        <v>4.1984200000000023</v>
      </c>
      <c r="V916" s="70">
        <f t="shared" si="181"/>
        <v>0</v>
      </c>
      <c r="W916" s="70">
        <f t="shared" si="182"/>
        <v>2.2999999999973042E-4</v>
      </c>
      <c r="X916" s="70">
        <f t="shared" si="183"/>
        <v>-5.0999999999845613E-4</v>
      </c>
      <c r="Y916" s="70">
        <f t="shared" si="184"/>
        <v>5.0000000000238742E-4</v>
      </c>
      <c r="Z916" s="70">
        <f t="shared" si="185"/>
        <v>5.0000000000238742E-4</v>
      </c>
      <c r="AA916" s="70">
        <f t="shared" si="186"/>
        <v>5.0999999999845613E-4</v>
      </c>
    </row>
    <row r="917" spans="1:27">
      <c r="A917" s="15" t="str">
        <f t="shared" si="178"/>
        <v>Binge_2011-2015_45-64_Females_Vale of Glamorgan</v>
      </c>
      <c r="B917" s="15" t="str">
        <f t="shared" si="189"/>
        <v>Vale of Glamorgan_45-64_Females</v>
      </c>
      <c r="C917" s="15" t="s">
        <v>147</v>
      </c>
      <c r="D917" s="15" t="s">
        <v>50</v>
      </c>
      <c r="E917" s="15" t="s">
        <v>120</v>
      </c>
      <c r="F917" s="15" t="s">
        <v>76</v>
      </c>
      <c r="G917" s="63">
        <f>IFERROR(VLOOKUP($B917,'Data Binge'!$A$6:$I$61,G$1,FALSE),IFERROR(VLOOKUP($B917,'Data Binge'!$O$6:$W$33,G$1,FALSE),IFERROR(VLOOKUP($B917,'Data Binge'!$AB$6:$AJ$181,G$1,FALSE),IFERROR(VLOOKUP($B917,'Data Binge'!$AP$6:$AX$93,G$1,FALSE),IFERROR(VLOOKUP($B917,'Data Binge'!$BC$6:$BK$13,G$1,FALSE),VLOOKUP($B917,'Data Binge'!$BP$6:$BX$9,G$1,FALSE))))))*100</f>
        <v>25.518629999999998</v>
      </c>
      <c r="H917" s="63">
        <f>IFERROR(VLOOKUP($B917,'Data Binge'!$A$6:$I$61,H$1,FALSE),IFERROR(VLOOKUP($B917,'Data Binge'!$O$6:$W$33,H$1,FALSE),IFERROR(VLOOKUP($B917,'Data Binge'!$AB$6:$AJ$181,H$1,FALSE),IFERROR(VLOOKUP($B917,'Data Binge'!$AP$6:$AX$93,H$1,FALSE),IFERROR(VLOOKUP($B917,'Data Binge'!$BC$6:$BK$13,H$1,FALSE),VLOOKUP($B917,'Data Binge'!$BP$6:$BX$9,H$1,FALSE))))))*100</f>
        <v>1.93615</v>
      </c>
      <c r="I917" s="63">
        <f>IFERROR(VLOOKUP($B917,'Data Binge'!$A$6:$I$61,I$1,FALSE),IFERROR(VLOOKUP($B917,'Data Binge'!$O$6:$W$33,I$1,FALSE),IFERROR(VLOOKUP($B917,'Data Binge'!$AB$6:$AJ$181,I$1,FALSE),IFERROR(VLOOKUP($B917,'Data Binge'!$AP$6:$AX$93,I$1,FALSE),IFERROR(VLOOKUP($B917,'Data Binge'!$BC$6:$BK$13,I$1,FALSE),VLOOKUP($B917,'Data Binge'!$BP$6:$BX$9,I$1,FALSE))))))*100</f>
        <v>21.723739999999999</v>
      </c>
      <c r="J917" s="63">
        <f>IFERROR(VLOOKUP($B917,'Data Binge'!$A$6:$I$61,J$1,FALSE),IFERROR(VLOOKUP($B917,'Data Binge'!$O$6:$W$33,J$1,FALSE),IFERROR(VLOOKUP($B917,'Data Binge'!$AB$6:$AJ$181,J$1,FALSE),IFERROR(VLOOKUP($B917,'Data Binge'!$AP$6:$AX$93,J$1,FALSE),IFERROR(VLOOKUP($B917,'Data Binge'!$BC$6:$BK$13,J$1,FALSE),VLOOKUP($B917,'Data Binge'!$BP$6:$BX$9,J$1,FALSE))))))*100</f>
        <v>29.31353</v>
      </c>
      <c r="K917" s="63">
        <f t="shared" si="179"/>
        <v>3.7949000000000019</v>
      </c>
      <c r="L917" s="63">
        <f t="shared" si="180"/>
        <v>3.7948899999999988</v>
      </c>
      <c r="O917" s="63">
        <f>'Data Binge'!AG299*100</f>
        <v>25.518629999999998</v>
      </c>
      <c r="P917" s="63">
        <f>'Data Binge'!AH299*100</f>
        <v>1.93594</v>
      </c>
      <c r="Q917" s="63">
        <f>'Data Binge'!AI299*100</f>
        <v>21.72419</v>
      </c>
      <c r="R917" s="63">
        <f>'Data Binge'!AJ299*100</f>
        <v>29.313070000000003</v>
      </c>
      <c r="S917" s="63">
        <f t="shared" si="187"/>
        <v>3.7944400000000051</v>
      </c>
      <c r="T917" s="63">
        <f t="shared" si="188"/>
        <v>3.794439999999998</v>
      </c>
      <c r="V917" s="70">
        <f t="shared" si="181"/>
        <v>0</v>
      </c>
      <c r="W917" s="70">
        <f t="shared" si="182"/>
        <v>2.1000000000004349E-4</v>
      </c>
      <c r="X917" s="70">
        <f t="shared" si="183"/>
        <v>-4.500000000007276E-4</v>
      </c>
      <c r="Y917" s="70">
        <f t="shared" si="184"/>
        <v>4.599999999967963E-4</v>
      </c>
      <c r="Z917" s="70">
        <f t="shared" si="185"/>
        <v>4.599999999967963E-4</v>
      </c>
      <c r="AA917" s="70">
        <f t="shared" si="186"/>
        <v>4.500000000007276E-4</v>
      </c>
    </row>
    <row r="918" spans="1:27">
      <c r="A918" s="15" t="str">
        <f t="shared" si="178"/>
        <v>Binge_2011-2015_65+_Females_Vale of Glamorgan</v>
      </c>
      <c r="B918" s="15" t="str">
        <f t="shared" si="189"/>
        <v>Vale of Glamorgan_65+_Females</v>
      </c>
      <c r="C918" s="15" t="s">
        <v>147</v>
      </c>
      <c r="D918" s="15" t="s">
        <v>43</v>
      </c>
      <c r="E918" s="15" t="s">
        <v>120</v>
      </c>
      <c r="F918" s="15" t="s">
        <v>76</v>
      </c>
      <c r="G918" s="63">
        <f>IFERROR(VLOOKUP($B918,'Data Binge'!$A$6:$I$61,G$1,FALSE),IFERROR(VLOOKUP($B918,'Data Binge'!$O$6:$W$33,G$1,FALSE),IFERROR(VLOOKUP($B918,'Data Binge'!$AB$6:$AJ$181,G$1,FALSE),IFERROR(VLOOKUP($B918,'Data Binge'!$AP$6:$AX$93,G$1,FALSE),IFERROR(VLOOKUP($B918,'Data Binge'!$BC$6:$BK$13,G$1,FALSE),VLOOKUP($B918,'Data Binge'!$BP$6:$BX$9,G$1,FALSE))))))*100</f>
        <v>6.7880499999999993</v>
      </c>
      <c r="H918" s="63">
        <f>IFERROR(VLOOKUP($B918,'Data Binge'!$A$6:$I$61,H$1,FALSE),IFERROR(VLOOKUP($B918,'Data Binge'!$O$6:$W$33,H$1,FALSE),IFERROR(VLOOKUP($B918,'Data Binge'!$AB$6:$AJ$181,H$1,FALSE),IFERROR(VLOOKUP($B918,'Data Binge'!$AP$6:$AX$93,H$1,FALSE),IFERROR(VLOOKUP($B918,'Data Binge'!$BC$6:$BK$13,H$1,FALSE),VLOOKUP($B918,'Data Binge'!$BP$6:$BX$9,H$1,FALSE))))))*100</f>
        <v>1.12002</v>
      </c>
      <c r="I918" s="63">
        <f>IFERROR(VLOOKUP($B918,'Data Binge'!$A$6:$I$61,I$1,FALSE),IFERROR(VLOOKUP($B918,'Data Binge'!$O$6:$W$33,I$1,FALSE),IFERROR(VLOOKUP($B918,'Data Binge'!$AB$6:$AJ$181,I$1,FALSE),IFERROR(VLOOKUP($B918,'Data Binge'!$AP$6:$AX$93,I$1,FALSE),IFERROR(VLOOKUP($B918,'Data Binge'!$BC$6:$BK$13,I$1,FALSE),VLOOKUP($B918,'Data Binge'!$BP$6:$BX$9,I$1,FALSE))))))*100</f>
        <v>4.5927799999999994</v>
      </c>
      <c r="J918" s="63">
        <f>IFERROR(VLOOKUP($B918,'Data Binge'!$A$6:$I$61,J$1,FALSE),IFERROR(VLOOKUP($B918,'Data Binge'!$O$6:$W$33,J$1,FALSE),IFERROR(VLOOKUP($B918,'Data Binge'!$AB$6:$AJ$181,J$1,FALSE),IFERROR(VLOOKUP($B918,'Data Binge'!$AP$6:$AX$93,J$1,FALSE),IFERROR(VLOOKUP($B918,'Data Binge'!$BC$6:$BK$13,J$1,FALSE),VLOOKUP($B918,'Data Binge'!$BP$6:$BX$9,J$1,FALSE))))))*100</f>
        <v>8.9833200000000009</v>
      </c>
      <c r="K918" s="63">
        <f t="shared" si="179"/>
        <v>2.1952700000000016</v>
      </c>
      <c r="L918" s="63">
        <f t="shared" si="180"/>
        <v>2.1952699999999998</v>
      </c>
      <c r="O918" s="63">
        <f>'Data Binge'!AG300*100</f>
        <v>6.7880499999999993</v>
      </c>
      <c r="P918" s="63">
        <f>'Data Binge'!AH300*100</f>
        <v>1.1199000000000001</v>
      </c>
      <c r="Q918" s="63">
        <f>'Data Binge'!AI300*100</f>
        <v>4.5930499999999999</v>
      </c>
      <c r="R918" s="63">
        <f>'Data Binge'!AJ300*100</f>
        <v>8.98306</v>
      </c>
      <c r="S918" s="63">
        <f t="shared" si="187"/>
        <v>2.1950100000000008</v>
      </c>
      <c r="T918" s="63">
        <f t="shared" si="188"/>
        <v>2.1949999999999994</v>
      </c>
      <c r="V918" s="70">
        <f t="shared" si="181"/>
        <v>0</v>
      </c>
      <c r="W918" s="70">
        <f t="shared" si="182"/>
        <v>1.1999999999989797E-4</v>
      </c>
      <c r="X918" s="70">
        <f t="shared" si="183"/>
        <v>-2.7000000000043656E-4</v>
      </c>
      <c r="Y918" s="70">
        <f t="shared" si="184"/>
        <v>2.6000000000081513E-4</v>
      </c>
      <c r="Z918" s="70">
        <f t="shared" si="185"/>
        <v>2.6000000000081513E-4</v>
      </c>
      <c r="AA918" s="70">
        <f t="shared" si="186"/>
        <v>2.7000000000043656E-4</v>
      </c>
    </row>
    <row r="919" spans="1:27">
      <c r="A919" s="15" t="str">
        <f t="shared" si="178"/>
        <v>Binge_2011-2015_16-24_Males_Cardiff</v>
      </c>
      <c r="B919" s="15" t="str">
        <f t="shared" si="189"/>
        <v>Cardiff_16-24_Males</v>
      </c>
      <c r="C919" s="15" t="s">
        <v>13</v>
      </c>
      <c r="D919" s="15" t="s">
        <v>48</v>
      </c>
      <c r="E919" s="15" t="s">
        <v>21</v>
      </c>
      <c r="F919" s="15" t="s">
        <v>76</v>
      </c>
      <c r="G919" s="63">
        <f>IFERROR(VLOOKUP($B919,'Data Binge'!$A$6:$I$61,G$1,FALSE),IFERROR(VLOOKUP($B919,'Data Binge'!$O$6:$W$33,G$1,FALSE),IFERROR(VLOOKUP($B919,'Data Binge'!$AB$6:$AJ$181,G$1,FALSE),IFERROR(VLOOKUP($B919,'Data Binge'!$AP$6:$AX$93,G$1,FALSE),IFERROR(VLOOKUP($B919,'Data Binge'!$BC$6:$BK$13,G$1,FALSE),VLOOKUP($B919,'Data Binge'!$BP$6:$BX$9,G$1,FALSE))))))*100</f>
        <v>29.41602</v>
      </c>
      <c r="H919" s="63">
        <f>IFERROR(VLOOKUP($B919,'Data Binge'!$A$6:$I$61,H$1,FALSE),IFERROR(VLOOKUP($B919,'Data Binge'!$O$6:$W$33,H$1,FALSE),IFERROR(VLOOKUP($B919,'Data Binge'!$AB$6:$AJ$181,H$1,FALSE),IFERROR(VLOOKUP($B919,'Data Binge'!$AP$6:$AX$93,H$1,FALSE),IFERROR(VLOOKUP($B919,'Data Binge'!$BC$6:$BK$13,H$1,FALSE),VLOOKUP($B919,'Data Binge'!$BP$6:$BX$9,H$1,FALSE))))))*100</f>
        <v>3.1658300000000001</v>
      </c>
      <c r="I919" s="63">
        <f>IFERROR(VLOOKUP($B919,'Data Binge'!$A$6:$I$61,I$1,FALSE),IFERROR(VLOOKUP($B919,'Data Binge'!$O$6:$W$33,I$1,FALSE),IFERROR(VLOOKUP($B919,'Data Binge'!$AB$6:$AJ$181,I$1,FALSE),IFERROR(VLOOKUP($B919,'Data Binge'!$AP$6:$AX$93,I$1,FALSE),IFERROR(VLOOKUP($B919,'Data Binge'!$BC$6:$BK$13,I$1,FALSE),VLOOKUP($B919,'Data Binge'!$BP$6:$BX$9,I$1,FALSE))))))*100</f>
        <v>23.210919999999998</v>
      </c>
      <c r="J919" s="63">
        <f>IFERROR(VLOOKUP($B919,'Data Binge'!$A$6:$I$61,J$1,FALSE),IFERROR(VLOOKUP($B919,'Data Binge'!$O$6:$W$33,J$1,FALSE),IFERROR(VLOOKUP($B919,'Data Binge'!$AB$6:$AJ$181,J$1,FALSE),IFERROR(VLOOKUP($B919,'Data Binge'!$AP$6:$AX$93,J$1,FALSE),IFERROR(VLOOKUP($B919,'Data Binge'!$BC$6:$BK$13,J$1,FALSE),VLOOKUP($B919,'Data Binge'!$BP$6:$BX$9,J$1,FALSE))))))*100</f>
        <v>35.621110000000002</v>
      </c>
      <c r="K919" s="63">
        <f t="shared" si="179"/>
        <v>6.205090000000002</v>
      </c>
      <c r="L919" s="63">
        <f t="shared" si="180"/>
        <v>6.2051000000000016</v>
      </c>
      <c r="O919" s="63">
        <f>'Data Binge'!AG301*100</f>
        <v>29.41602</v>
      </c>
      <c r="P919" s="63">
        <f>'Data Binge'!AH301*100</f>
        <v>3.16561</v>
      </c>
      <c r="Q919" s="63">
        <f>'Data Binge'!AI301*100</f>
        <v>23.21142</v>
      </c>
      <c r="R919" s="63">
        <f>'Data Binge'!AJ301*100</f>
        <v>35.620609999999999</v>
      </c>
      <c r="S919" s="63">
        <f t="shared" si="187"/>
        <v>6.2045899999999996</v>
      </c>
      <c r="T919" s="63">
        <f t="shared" si="188"/>
        <v>6.2045999999999992</v>
      </c>
      <c r="V919" s="70">
        <f t="shared" si="181"/>
        <v>0</v>
      </c>
      <c r="W919" s="70">
        <f t="shared" si="182"/>
        <v>2.20000000000109E-4</v>
      </c>
      <c r="X919" s="70">
        <f t="shared" si="183"/>
        <v>-5.0000000000238742E-4</v>
      </c>
      <c r="Y919" s="70">
        <f t="shared" si="184"/>
        <v>5.0000000000238742E-4</v>
      </c>
      <c r="Z919" s="70">
        <f t="shared" si="185"/>
        <v>5.0000000000238742E-4</v>
      </c>
      <c r="AA919" s="70">
        <f t="shared" si="186"/>
        <v>5.0000000000238742E-4</v>
      </c>
    </row>
    <row r="920" spans="1:27">
      <c r="A920" s="15" t="str">
        <f t="shared" si="178"/>
        <v>Binge_2011-2015_25-44_Males_Cardiff</v>
      </c>
      <c r="B920" s="15" t="str">
        <f t="shared" si="189"/>
        <v>Cardiff_25-44_Males</v>
      </c>
      <c r="C920" s="15" t="s">
        <v>13</v>
      </c>
      <c r="D920" s="15" t="s">
        <v>49</v>
      </c>
      <c r="E920" s="15" t="s">
        <v>21</v>
      </c>
      <c r="F920" s="15" t="s">
        <v>76</v>
      </c>
      <c r="G920" s="63">
        <f>IFERROR(VLOOKUP($B920,'Data Binge'!$A$6:$I$61,G$1,FALSE),IFERROR(VLOOKUP($B920,'Data Binge'!$O$6:$W$33,G$1,FALSE),IFERROR(VLOOKUP($B920,'Data Binge'!$AB$6:$AJ$181,G$1,FALSE),IFERROR(VLOOKUP($B920,'Data Binge'!$AP$6:$AX$93,G$1,FALSE),IFERROR(VLOOKUP($B920,'Data Binge'!$BC$6:$BK$13,G$1,FALSE),VLOOKUP($B920,'Data Binge'!$BP$6:$BX$9,G$1,FALSE))))))*100</f>
        <v>35.366599999999998</v>
      </c>
      <c r="H920" s="63">
        <f>IFERROR(VLOOKUP($B920,'Data Binge'!$A$6:$I$61,H$1,FALSE),IFERROR(VLOOKUP($B920,'Data Binge'!$O$6:$W$33,H$1,FALSE),IFERROR(VLOOKUP($B920,'Data Binge'!$AB$6:$AJ$181,H$1,FALSE),IFERROR(VLOOKUP($B920,'Data Binge'!$AP$6:$AX$93,H$1,FALSE),IFERROR(VLOOKUP($B920,'Data Binge'!$BC$6:$BK$13,H$1,FALSE),VLOOKUP($B920,'Data Binge'!$BP$6:$BX$9,H$1,FALSE))))))*100</f>
        <v>1.8574600000000001</v>
      </c>
      <c r="I920" s="63">
        <f>IFERROR(VLOOKUP($B920,'Data Binge'!$A$6:$I$61,I$1,FALSE),IFERROR(VLOOKUP($B920,'Data Binge'!$O$6:$W$33,I$1,FALSE),IFERROR(VLOOKUP($B920,'Data Binge'!$AB$6:$AJ$181,I$1,FALSE),IFERROR(VLOOKUP($B920,'Data Binge'!$AP$6:$AX$93,I$1,FALSE),IFERROR(VLOOKUP($B920,'Data Binge'!$BC$6:$BK$13,I$1,FALSE),VLOOKUP($B920,'Data Binge'!$BP$6:$BX$9,I$1,FALSE))))))*100</f>
        <v>31.725940000000001</v>
      </c>
      <c r="J920" s="63">
        <f>IFERROR(VLOOKUP($B920,'Data Binge'!$A$6:$I$61,J$1,FALSE),IFERROR(VLOOKUP($B920,'Data Binge'!$O$6:$W$33,J$1,FALSE),IFERROR(VLOOKUP($B920,'Data Binge'!$AB$6:$AJ$181,J$1,FALSE),IFERROR(VLOOKUP($B920,'Data Binge'!$AP$6:$AX$93,J$1,FALSE),IFERROR(VLOOKUP($B920,'Data Binge'!$BC$6:$BK$13,J$1,FALSE),VLOOKUP($B920,'Data Binge'!$BP$6:$BX$9,J$1,FALSE))))))*100</f>
        <v>39.007260000000002</v>
      </c>
      <c r="K920" s="63">
        <f t="shared" si="179"/>
        <v>3.640660000000004</v>
      </c>
      <c r="L920" s="63">
        <f t="shared" si="180"/>
        <v>3.6406599999999969</v>
      </c>
      <c r="O920" s="63">
        <f>'Data Binge'!AG302*100</f>
        <v>35.366599999999998</v>
      </c>
      <c r="P920" s="63">
        <f>'Data Binge'!AH302*100</f>
        <v>1.8573300000000001</v>
      </c>
      <c r="Q920" s="63">
        <f>'Data Binge'!AI302*100</f>
        <v>31.726240000000001</v>
      </c>
      <c r="R920" s="63">
        <f>'Data Binge'!AJ302*100</f>
        <v>39.006959999999999</v>
      </c>
      <c r="S920" s="63">
        <f t="shared" si="187"/>
        <v>3.6403600000000012</v>
      </c>
      <c r="T920" s="63">
        <f t="shared" si="188"/>
        <v>3.6403599999999976</v>
      </c>
      <c r="V920" s="70">
        <f t="shared" si="181"/>
        <v>0</v>
      </c>
      <c r="W920" s="70">
        <f t="shared" si="182"/>
        <v>1.2999999999996348E-4</v>
      </c>
      <c r="X920" s="70">
        <f t="shared" si="183"/>
        <v>-2.9999999999930083E-4</v>
      </c>
      <c r="Y920" s="70">
        <f t="shared" si="184"/>
        <v>3.0000000000285354E-4</v>
      </c>
      <c r="Z920" s="70">
        <f t="shared" si="185"/>
        <v>3.0000000000285354E-4</v>
      </c>
      <c r="AA920" s="70">
        <f t="shared" si="186"/>
        <v>2.9999999999930083E-4</v>
      </c>
    </row>
    <row r="921" spans="1:27">
      <c r="A921" s="15" t="str">
        <f t="shared" si="178"/>
        <v>Binge_2011-2015_45-64_Males_Cardiff</v>
      </c>
      <c r="B921" s="15" t="str">
        <f t="shared" si="189"/>
        <v>Cardiff_45-64_Males</v>
      </c>
      <c r="C921" s="15" t="s">
        <v>13</v>
      </c>
      <c r="D921" s="15" t="s">
        <v>50</v>
      </c>
      <c r="E921" s="15" t="s">
        <v>21</v>
      </c>
      <c r="F921" s="15" t="s">
        <v>76</v>
      </c>
      <c r="G921" s="63">
        <f>IFERROR(VLOOKUP($B921,'Data Binge'!$A$6:$I$61,G$1,FALSE),IFERROR(VLOOKUP($B921,'Data Binge'!$O$6:$W$33,G$1,FALSE),IFERROR(VLOOKUP($B921,'Data Binge'!$AB$6:$AJ$181,G$1,FALSE),IFERROR(VLOOKUP($B921,'Data Binge'!$AP$6:$AX$93,G$1,FALSE),IFERROR(VLOOKUP($B921,'Data Binge'!$BC$6:$BK$13,G$1,FALSE),VLOOKUP($B921,'Data Binge'!$BP$6:$BX$9,G$1,FALSE))))))*100</f>
        <v>34.906759999999998</v>
      </c>
      <c r="H921" s="63">
        <f>IFERROR(VLOOKUP($B921,'Data Binge'!$A$6:$I$61,H$1,FALSE),IFERROR(VLOOKUP($B921,'Data Binge'!$O$6:$W$33,H$1,FALSE),IFERROR(VLOOKUP($B921,'Data Binge'!$AB$6:$AJ$181,H$1,FALSE),IFERROR(VLOOKUP($B921,'Data Binge'!$AP$6:$AX$93,H$1,FALSE),IFERROR(VLOOKUP($B921,'Data Binge'!$BC$6:$BK$13,H$1,FALSE),VLOOKUP($B921,'Data Binge'!$BP$6:$BX$9,H$1,FALSE))))))*100</f>
        <v>1.82985</v>
      </c>
      <c r="I921" s="63">
        <f>IFERROR(VLOOKUP($B921,'Data Binge'!$A$6:$I$61,I$1,FALSE),IFERROR(VLOOKUP($B921,'Data Binge'!$O$6:$W$33,I$1,FALSE),IFERROR(VLOOKUP($B921,'Data Binge'!$AB$6:$AJ$181,I$1,FALSE),IFERROR(VLOOKUP($B921,'Data Binge'!$AP$6:$AX$93,I$1,FALSE),IFERROR(VLOOKUP($B921,'Data Binge'!$BC$6:$BK$13,I$1,FALSE),VLOOKUP($B921,'Data Binge'!$BP$6:$BX$9,I$1,FALSE))))))*100</f>
        <v>31.320219999999999</v>
      </c>
      <c r="J921" s="63">
        <f>IFERROR(VLOOKUP($B921,'Data Binge'!$A$6:$I$61,J$1,FALSE),IFERROR(VLOOKUP($B921,'Data Binge'!$O$6:$W$33,J$1,FALSE),IFERROR(VLOOKUP($B921,'Data Binge'!$AB$6:$AJ$181,J$1,FALSE),IFERROR(VLOOKUP($B921,'Data Binge'!$AP$6:$AX$93,J$1,FALSE),IFERROR(VLOOKUP($B921,'Data Binge'!$BC$6:$BK$13,J$1,FALSE),VLOOKUP($B921,'Data Binge'!$BP$6:$BX$9,J$1,FALSE))))))*100</f>
        <v>38.493300000000005</v>
      </c>
      <c r="K921" s="63">
        <f t="shared" si="179"/>
        <v>3.5865400000000065</v>
      </c>
      <c r="L921" s="63">
        <f t="shared" si="180"/>
        <v>3.5865399999999994</v>
      </c>
      <c r="O921" s="63">
        <f>'Data Binge'!AG303*100</f>
        <v>34.906759999999998</v>
      </c>
      <c r="P921" s="63">
        <f>'Data Binge'!AH303*100</f>
        <v>1.82972</v>
      </c>
      <c r="Q921" s="63">
        <f>'Data Binge'!AI303*100</f>
        <v>31.320510000000002</v>
      </c>
      <c r="R921" s="63">
        <f>'Data Binge'!AJ303*100</f>
        <v>38.493020000000001</v>
      </c>
      <c r="S921" s="63">
        <f t="shared" si="187"/>
        <v>3.5862600000000029</v>
      </c>
      <c r="T921" s="63">
        <f t="shared" si="188"/>
        <v>3.5862499999999962</v>
      </c>
      <c r="V921" s="70">
        <f t="shared" si="181"/>
        <v>0</v>
      </c>
      <c r="W921" s="70">
        <f t="shared" si="182"/>
        <v>1.2999999999996348E-4</v>
      </c>
      <c r="X921" s="70">
        <f t="shared" si="183"/>
        <v>-2.9000000000323212E-4</v>
      </c>
      <c r="Y921" s="70">
        <f t="shared" si="184"/>
        <v>2.8000000000361069E-4</v>
      </c>
      <c r="Z921" s="70">
        <f t="shared" si="185"/>
        <v>2.8000000000361069E-4</v>
      </c>
      <c r="AA921" s="70">
        <f t="shared" si="186"/>
        <v>2.9000000000323212E-4</v>
      </c>
    </row>
    <row r="922" spans="1:27">
      <c r="A922" s="15" t="str">
        <f t="shared" si="178"/>
        <v>Binge_2011-2015_65+_Males_Cardiff</v>
      </c>
      <c r="B922" s="15" t="str">
        <f t="shared" si="189"/>
        <v>Cardiff_65+_Males</v>
      </c>
      <c r="C922" s="15" t="s">
        <v>13</v>
      </c>
      <c r="D922" s="15" t="s">
        <v>43</v>
      </c>
      <c r="E922" s="15" t="s">
        <v>21</v>
      </c>
      <c r="F922" s="15" t="s">
        <v>76</v>
      </c>
      <c r="G922" s="63">
        <f>IFERROR(VLOOKUP($B922,'Data Binge'!$A$6:$I$61,G$1,FALSE),IFERROR(VLOOKUP($B922,'Data Binge'!$O$6:$W$33,G$1,FALSE),IFERROR(VLOOKUP($B922,'Data Binge'!$AB$6:$AJ$181,G$1,FALSE),IFERROR(VLOOKUP($B922,'Data Binge'!$AP$6:$AX$93,G$1,FALSE),IFERROR(VLOOKUP($B922,'Data Binge'!$BC$6:$BK$13,G$1,FALSE),VLOOKUP($B922,'Data Binge'!$BP$6:$BX$9,G$1,FALSE))))))*100</f>
        <v>16.608000000000001</v>
      </c>
      <c r="H922" s="63">
        <f>IFERROR(VLOOKUP($B922,'Data Binge'!$A$6:$I$61,H$1,FALSE),IFERROR(VLOOKUP($B922,'Data Binge'!$O$6:$W$33,H$1,FALSE),IFERROR(VLOOKUP($B922,'Data Binge'!$AB$6:$AJ$181,H$1,FALSE),IFERROR(VLOOKUP($B922,'Data Binge'!$AP$6:$AX$93,H$1,FALSE),IFERROR(VLOOKUP($B922,'Data Binge'!$BC$6:$BK$13,H$1,FALSE),VLOOKUP($B922,'Data Binge'!$BP$6:$BX$9,H$1,FALSE))))))*100</f>
        <v>1.7009199999999998</v>
      </c>
      <c r="I922" s="63">
        <f>IFERROR(VLOOKUP($B922,'Data Binge'!$A$6:$I$61,I$1,FALSE),IFERROR(VLOOKUP($B922,'Data Binge'!$O$6:$W$33,I$1,FALSE),IFERROR(VLOOKUP($B922,'Data Binge'!$AB$6:$AJ$181,I$1,FALSE),IFERROR(VLOOKUP($B922,'Data Binge'!$AP$6:$AX$93,I$1,FALSE),IFERROR(VLOOKUP($B922,'Data Binge'!$BC$6:$BK$13,I$1,FALSE),VLOOKUP($B922,'Data Binge'!$BP$6:$BX$9,I$1,FALSE))))))*100</f>
        <v>13.27417</v>
      </c>
      <c r="J922" s="63">
        <f>IFERROR(VLOOKUP($B922,'Data Binge'!$A$6:$I$61,J$1,FALSE),IFERROR(VLOOKUP($B922,'Data Binge'!$O$6:$W$33,J$1,FALSE),IFERROR(VLOOKUP($B922,'Data Binge'!$AB$6:$AJ$181,J$1,FALSE),IFERROR(VLOOKUP($B922,'Data Binge'!$AP$6:$AX$93,J$1,FALSE),IFERROR(VLOOKUP($B922,'Data Binge'!$BC$6:$BK$13,J$1,FALSE),VLOOKUP($B922,'Data Binge'!$BP$6:$BX$9,J$1,FALSE))))))*100</f>
        <v>19.941839999999999</v>
      </c>
      <c r="K922" s="63">
        <f t="shared" si="179"/>
        <v>3.3338399999999986</v>
      </c>
      <c r="L922" s="63">
        <f t="shared" si="180"/>
        <v>3.3338300000000007</v>
      </c>
      <c r="O922" s="63">
        <f>'Data Binge'!AG304*100</f>
        <v>16.608000000000001</v>
      </c>
      <c r="P922" s="63">
        <f>'Data Binge'!AH304*100</f>
        <v>1.7007999999999999</v>
      </c>
      <c r="Q922" s="63">
        <f>'Data Binge'!AI304*100</f>
        <v>13.274430000000001</v>
      </c>
      <c r="R922" s="63">
        <f>'Data Binge'!AJ304*100</f>
        <v>19.941569999999999</v>
      </c>
      <c r="S922" s="63">
        <f t="shared" si="187"/>
        <v>3.3335699999999981</v>
      </c>
      <c r="T922" s="63">
        <f t="shared" si="188"/>
        <v>3.3335699999999999</v>
      </c>
      <c r="V922" s="70">
        <f t="shared" si="181"/>
        <v>0</v>
      </c>
      <c r="W922" s="70">
        <f t="shared" si="182"/>
        <v>1.1999999999989797E-4</v>
      </c>
      <c r="X922" s="70">
        <f t="shared" si="183"/>
        <v>-2.6000000000081513E-4</v>
      </c>
      <c r="Y922" s="70">
        <f t="shared" si="184"/>
        <v>2.7000000000043656E-4</v>
      </c>
      <c r="Z922" s="70">
        <f t="shared" si="185"/>
        <v>2.7000000000043656E-4</v>
      </c>
      <c r="AA922" s="70">
        <f t="shared" si="186"/>
        <v>2.6000000000081513E-4</v>
      </c>
    </row>
    <row r="923" spans="1:27">
      <c r="A923" s="15" t="str">
        <f t="shared" si="178"/>
        <v>Binge_2011-2015_16-24_Females_Cardiff</v>
      </c>
      <c r="B923" s="15" t="str">
        <f t="shared" si="189"/>
        <v>Cardiff_16-24_Females</v>
      </c>
      <c r="C923" s="15" t="s">
        <v>13</v>
      </c>
      <c r="D923" s="15" t="s">
        <v>48</v>
      </c>
      <c r="E923" s="15" t="s">
        <v>120</v>
      </c>
      <c r="F923" s="15" t="s">
        <v>76</v>
      </c>
      <c r="G923" s="63">
        <f>IFERROR(VLOOKUP($B923,'Data Binge'!$A$6:$I$61,G$1,FALSE),IFERROR(VLOOKUP($B923,'Data Binge'!$O$6:$W$33,G$1,FALSE),IFERROR(VLOOKUP($B923,'Data Binge'!$AB$6:$AJ$181,G$1,FALSE),IFERROR(VLOOKUP($B923,'Data Binge'!$AP$6:$AX$93,G$1,FALSE),IFERROR(VLOOKUP($B923,'Data Binge'!$BC$6:$BK$13,G$1,FALSE),VLOOKUP($B923,'Data Binge'!$BP$6:$BX$9,G$1,FALSE))))))*100</f>
        <v>28.328330000000001</v>
      </c>
      <c r="H923" s="63">
        <f>IFERROR(VLOOKUP($B923,'Data Binge'!$A$6:$I$61,H$1,FALSE),IFERROR(VLOOKUP($B923,'Data Binge'!$O$6:$W$33,H$1,FALSE),IFERROR(VLOOKUP($B923,'Data Binge'!$AB$6:$AJ$181,H$1,FALSE),IFERROR(VLOOKUP($B923,'Data Binge'!$AP$6:$AX$93,H$1,FALSE),IFERROR(VLOOKUP($B923,'Data Binge'!$BC$6:$BK$13,H$1,FALSE),VLOOKUP($B923,'Data Binge'!$BP$6:$BX$9,H$1,FALSE))))))*100</f>
        <v>2.72146</v>
      </c>
      <c r="I923" s="63">
        <f>IFERROR(VLOOKUP($B923,'Data Binge'!$A$6:$I$61,I$1,FALSE),IFERROR(VLOOKUP($B923,'Data Binge'!$O$6:$W$33,I$1,FALSE),IFERROR(VLOOKUP($B923,'Data Binge'!$AB$6:$AJ$181,I$1,FALSE),IFERROR(VLOOKUP($B923,'Data Binge'!$AP$6:$AX$93,I$1,FALSE),IFERROR(VLOOKUP($B923,'Data Binge'!$BC$6:$BK$13,I$1,FALSE),VLOOKUP($B923,'Data Binge'!$BP$6:$BX$9,I$1,FALSE))))))*100</f>
        <v>22.994220000000002</v>
      </c>
      <c r="J923" s="63">
        <f>IFERROR(VLOOKUP($B923,'Data Binge'!$A$6:$I$61,J$1,FALSE),IFERROR(VLOOKUP($B923,'Data Binge'!$O$6:$W$33,J$1,FALSE),IFERROR(VLOOKUP($B923,'Data Binge'!$AB$6:$AJ$181,J$1,FALSE),IFERROR(VLOOKUP($B923,'Data Binge'!$AP$6:$AX$93,J$1,FALSE),IFERROR(VLOOKUP($B923,'Data Binge'!$BC$6:$BK$13,J$1,FALSE),VLOOKUP($B923,'Data Binge'!$BP$6:$BX$9,J$1,FALSE))))))*100</f>
        <v>33.662439999999997</v>
      </c>
      <c r="K923" s="63">
        <f t="shared" si="179"/>
        <v>5.3341099999999955</v>
      </c>
      <c r="L923" s="63">
        <f t="shared" si="180"/>
        <v>5.334109999999999</v>
      </c>
      <c r="O923" s="63">
        <f>'Data Binge'!AG305*100</f>
        <v>28.328330000000001</v>
      </c>
      <c r="P923" s="63">
        <f>'Data Binge'!AH305*100</f>
        <v>2.7212700000000001</v>
      </c>
      <c r="Q923" s="63">
        <f>'Data Binge'!AI305*100</f>
        <v>22.99464</v>
      </c>
      <c r="R923" s="63">
        <f>'Data Binge'!AJ305*100</f>
        <v>33.662009999999995</v>
      </c>
      <c r="S923" s="63">
        <f t="shared" si="187"/>
        <v>5.333679999999994</v>
      </c>
      <c r="T923" s="63">
        <f t="shared" si="188"/>
        <v>5.3336900000000007</v>
      </c>
      <c r="V923" s="70">
        <f t="shared" si="181"/>
        <v>0</v>
      </c>
      <c r="W923" s="70">
        <f t="shared" si="182"/>
        <v>1.8999999999991246E-4</v>
      </c>
      <c r="X923" s="70">
        <f t="shared" si="183"/>
        <v>-4.1999999999831061E-4</v>
      </c>
      <c r="Y923" s="70">
        <f t="shared" si="184"/>
        <v>4.3000000000148475E-4</v>
      </c>
      <c r="Z923" s="70">
        <f t="shared" si="185"/>
        <v>4.3000000000148475E-4</v>
      </c>
      <c r="AA923" s="70">
        <f t="shared" si="186"/>
        <v>4.1999999999831061E-4</v>
      </c>
    </row>
    <row r="924" spans="1:27">
      <c r="A924" s="15" t="str">
        <f t="shared" si="178"/>
        <v>Binge_2011-2015_25-44_Females_Cardiff</v>
      </c>
      <c r="B924" s="15" t="str">
        <f t="shared" si="189"/>
        <v>Cardiff_25-44_Females</v>
      </c>
      <c r="C924" s="15" t="s">
        <v>13</v>
      </c>
      <c r="D924" s="15" t="s">
        <v>49</v>
      </c>
      <c r="E924" s="15" t="s">
        <v>120</v>
      </c>
      <c r="F924" s="15" t="s">
        <v>76</v>
      </c>
      <c r="G924" s="63">
        <f>IFERROR(VLOOKUP($B924,'Data Binge'!$A$6:$I$61,G$1,FALSE),IFERROR(VLOOKUP($B924,'Data Binge'!$O$6:$W$33,G$1,FALSE),IFERROR(VLOOKUP($B924,'Data Binge'!$AB$6:$AJ$181,G$1,FALSE),IFERROR(VLOOKUP($B924,'Data Binge'!$AP$6:$AX$93,G$1,FALSE),IFERROR(VLOOKUP($B924,'Data Binge'!$BC$6:$BK$13,G$1,FALSE),VLOOKUP($B924,'Data Binge'!$BP$6:$BX$9,G$1,FALSE))))))*100</f>
        <v>27.411960000000001</v>
      </c>
      <c r="H924" s="63">
        <f>IFERROR(VLOOKUP($B924,'Data Binge'!$A$6:$I$61,H$1,FALSE),IFERROR(VLOOKUP($B924,'Data Binge'!$O$6:$W$33,H$1,FALSE),IFERROR(VLOOKUP($B924,'Data Binge'!$AB$6:$AJ$181,H$1,FALSE),IFERROR(VLOOKUP($B924,'Data Binge'!$AP$6:$AX$93,H$1,FALSE),IFERROR(VLOOKUP($B924,'Data Binge'!$BC$6:$BK$13,H$1,FALSE),VLOOKUP($B924,'Data Binge'!$BP$6:$BX$9,H$1,FALSE))))))*100</f>
        <v>1.5092299999999998</v>
      </c>
      <c r="I924" s="63">
        <f>IFERROR(VLOOKUP($B924,'Data Binge'!$A$6:$I$61,I$1,FALSE),IFERROR(VLOOKUP($B924,'Data Binge'!$O$6:$W$33,I$1,FALSE),IFERROR(VLOOKUP($B924,'Data Binge'!$AB$6:$AJ$181,I$1,FALSE),IFERROR(VLOOKUP($B924,'Data Binge'!$AP$6:$AX$93,I$1,FALSE),IFERROR(VLOOKUP($B924,'Data Binge'!$BC$6:$BK$13,I$1,FALSE),VLOOKUP($B924,'Data Binge'!$BP$6:$BX$9,I$1,FALSE))))))*100</f>
        <v>24.45383</v>
      </c>
      <c r="J924" s="63">
        <f>IFERROR(VLOOKUP($B924,'Data Binge'!$A$6:$I$61,J$1,FALSE),IFERROR(VLOOKUP($B924,'Data Binge'!$O$6:$W$33,J$1,FALSE),IFERROR(VLOOKUP($B924,'Data Binge'!$AB$6:$AJ$181,J$1,FALSE),IFERROR(VLOOKUP($B924,'Data Binge'!$AP$6:$AX$93,J$1,FALSE),IFERROR(VLOOKUP($B924,'Data Binge'!$BC$6:$BK$13,J$1,FALSE),VLOOKUP($B924,'Data Binge'!$BP$6:$BX$9,J$1,FALSE))))))*100</f>
        <v>30.370079999999998</v>
      </c>
      <c r="K924" s="63">
        <f t="shared" si="179"/>
        <v>2.9581199999999974</v>
      </c>
      <c r="L924" s="63">
        <f t="shared" si="180"/>
        <v>2.9581300000000006</v>
      </c>
      <c r="O924" s="63">
        <f>'Data Binge'!AG306*100</f>
        <v>27.411960000000001</v>
      </c>
      <c r="P924" s="63">
        <f>'Data Binge'!AH306*100</f>
        <v>1.5091300000000001</v>
      </c>
      <c r="Q924" s="63">
        <f>'Data Binge'!AI306*100</f>
        <v>24.454070000000002</v>
      </c>
      <c r="R924" s="63">
        <f>'Data Binge'!AJ306*100</f>
        <v>30.36985</v>
      </c>
      <c r="S924" s="63">
        <f t="shared" si="187"/>
        <v>2.957889999999999</v>
      </c>
      <c r="T924" s="63">
        <f t="shared" si="188"/>
        <v>2.957889999999999</v>
      </c>
      <c r="V924" s="70">
        <f t="shared" si="181"/>
        <v>0</v>
      </c>
      <c r="W924" s="70">
        <f t="shared" si="182"/>
        <v>9.9999999999766942E-5</v>
      </c>
      <c r="X924" s="70">
        <f t="shared" si="183"/>
        <v>-2.4000000000157229E-4</v>
      </c>
      <c r="Y924" s="70">
        <f t="shared" si="184"/>
        <v>2.2999999999839815E-4</v>
      </c>
      <c r="Z924" s="70">
        <f t="shared" si="185"/>
        <v>2.2999999999839815E-4</v>
      </c>
      <c r="AA924" s="70">
        <f t="shared" si="186"/>
        <v>2.4000000000157229E-4</v>
      </c>
    </row>
    <row r="925" spans="1:27">
      <c r="A925" s="15" t="str">
        <f t="shared" si="178"/>
        <v>Binge_2011-2015_45-64_Females_Cardiff</v>
      </c>
      <c r="B925" s="15" t="str">
        <f t="shared" si="189"/>
        <v>Cardiff_45-64_Females</v>
      </c>
      <c r="C925" s="15" t="s">
        <v>13</v>
      </c>
      <c r="D925" s="15" t="s">
        <v>50</v>
      </c>
      <c r="E925" s="15" t="s">
        <v>120</v>
      </c>
      <c r="F925" s="15" t="s">
        <v>76</v>
      </c>
      <c r="G925" s="63">
        <f>IFERROR(VLOOKUP($B925,'Data Binge'!$A$6:$I$61,G$1,FALSE),IFERROR(VLOOKUP($B925,'Data Binge'!$O$6:$W$33,G$1,FALSE),IFERROR(VLOOKUP($B925,'Data Binge'!$AB$6:$AJ$181,G$1,FALSE),IFERROR(VLOOKUP($B925,'Data Binge'!$AP$6:$AX$93,G$1,FALSE),IFERROR(VLOOKUP($B925,'Data Binge'!$BC$6:$BK$13,G$1,FALSE),VLOOKUP($B925,'Data Binge'!$BP$6:$BX$9,G$1,FALSE))))))*100</f>
        <v>23.628540000000001</v>
      </c>
      <c r="H925" s="63">
        <f>IFERROR(VLOOKUP($B925,'Data Binge'!$A$6:$I$61,H$1,FALSE),IFERROR(VLOOKUP($B925,'Data Binge'!$O$6:$W$33,H$1,FALSE),IFERROR(VLOOKUP($B925,'Data Binge'!$AB$6:$AJ$181,H$1,FALSE),IFERROR(VLOOKUP($B925,'Data Binge'!$AP$6:$AX$93,H$1,FALSE),IFERROR(VLOOKUP($B925,'Data Binge'!$BC$6:$BK$13,H$1,FALSE),VLOOKUP($B925,'Data Binge'!$BP$6:$BX$9,H$1,FALSE))))))*100</f>
        <v>1.54477</v>
      </c>
      <c r="I925" s="63">
        <f>IFERROR(VLOOKUP($B925,'Data Binge'!$A$6:$I$61,I$1,FALSE),IFERROR(VLOOKUP($B925,'Data Binge'!$O$6:$W$33,I$1,FALSE),IFERROR(VLOOKUP($B925,'Data Binge'!$AB$6:$AJ$181,I$1,FALSE),IFERROR(VLOOKUP($B925,'Data Binge'!$AP$6:$AX$93,I$1,FALSE),IFERROR(VLOOKUP($B925,'Data Binge'!$BC$6:$BK$13,I$1,FALSE),VLOOKUP($B925,'Data Binge'!$BP$6:$BX$9,I$1,FALSE))))))*100</f>
        <v>20.600760000000001</v>
      </c>
      <c r="J925" s="63">
        <f>IFERROR(VLOOKUP($B925,'Data Binge'!$A$6:$I$61,J$1,FALSE),IFERROR(VLOOKUP($B925,'Data Binge'!$O$6:$W$33,J$1,FALSE),IFERROR(VLOOKUP($B925,'Data Binge'!$AB$6:$AJ$181,J$1,FALSE),IFERROR(VLOOKUP($B925,'Data Binge'!$AP$6:$AX$93,J$1,FALSE),IFERROR(VLOOKUP($B925,'Data Binge'!$BC$6:$BK$13,J$1,FALSE),VLOOKUP($B925,'Data Binge'!$BP$6:$BX$9,J$1,FALSE))))))*100</f>
        <v>26.656310000000001</v>
      </c>
      <c r="K925" s="63">
        <f t="shared" si="179"/>
        <v>3.0277700000000003</v>
      </c>
      <c r="L925" s="63">
        <f t="shared" si="180"/>
        <v>3.0277799999999999</v>
      </c>
      <c r="O925" s="63">
        <f>'Data Binge'!AG307*100</f>
        <v>23.628540000000001</v>
      </c>
      <c r="P925" s="63">
        <f>'Data Binge'!AH307*100</f>
        <v>1.5446599999999999</v>
      </c>
      <c r="Q925" s="63">
        <f>'Data Binge'!AI307*100</f>
        <v>20.601009999999999</v>
      </c>
      <c r="R925" s="63">
        <f>'Data Binge'!AJ307*100</f>
        <v>26.65607</v>
      </c>
      <c r="S925" s="63">
        <f t="shared" si="187"/>
        <v>3.0275299999999987</v>
      </c>
      <c r="T925" s="63">
        <f t="shared" si="188"/>
        <v>3.0275300000000023</v>
      </c>
      <c r="V925" s="70">
        <f t="shared" si="181"/>
        <v>0</v>
      </c>
      <c r="W925" s="70">
        <f t="shared" si="182"/>
        <v>1.100000000000545E-4</v>
      </c>
      <c r="X925" s="70">
        <f t="shared" si="183"/>
        <v>-2.49999999997641E-4</v>
      </c>
      <c r="Y925" s="70">
        <f t="shared" si="184"/>
        <v>2.4000000000157229E-4</v>
      </c>
      <c r="Z925" s="70">
        <f t="shared" si="185"/>
        <v>2.4000000000157229E-4</v>
      </c>
      <c r="AA925" s="70">
        <f t="shared" si="186"/>
        <v>2.49999999997641E-4</v>
      </c>
    </row>
    <row r="926" spans="1:27">
      <c r="A926" s="15" t="str">
        <f t="shared" si="178"/>
        <v>Binge_2011-2015_65+_Females_Cardiff</v>
      </c>
      <c r="B926" s="15" t="str">
        <f t="shared" si="189"/>
        <v>Cardiff_65+_Females</v>
      </c>
      <c r="C926" s="15" t="s">
        <v>13</v>
      </c>
      <c r="D926" s="15" t="s">
        <v>43</v>
      </c>
      <c r="E926" s="15" t="s">
        <v>120</v>
      </c>
      <c r="F926" s="15" t="s">
        <v>76</v>
      </c>
      <c r="G926" s="63">
        <f>IFERROR(VLOOKUP($B926,'Data Binge'!$A$6:$I$61,G$1,FALSE),IFERROR(VLOOKUP($B926,'Data Binge'!$O$6:$W$33,G$1,FALSE),IFERROR(VLOOKUP($B926,'Data Binge'!$AB$6:$AJ$181,G$1,FALSE),IFERROR(VLOOKUP($B926,'Data Binge'!$AP$6:$AX$93,G$1,FALSE),IFERROR(VLOOKUP($B926,'Data Binge'!$BC$6:$BK$13,G$1,FALSE),VLOOKUP($B926,'Data Binge'!$BP$6:$BX$9,G$1,FALSE))))))*100</f>
        <v>5.79183</v>
      </c>
      <c r="H926" s="63">
        <f>IFERROR(VLOOKUP($B926,'Data Binge'!$A$6:$I$61,H$1,FALSE),IFERROR(VLOOKUP($B926,'Data Binge'!$O$6:$W$33,H$1,FALSE),IFERROR(VLOOKUP($B926,'Data Binge'!$AB$6:$AJ$181,H$1,FALSE),IFERROR(VLOOKUP($B926,'Data Binge'!$AP$6:$AX$93,H$1,FALSE),IFERROR(VLOOKUP($B926,'Data Binge'!$BC$6:$BK$13,H$1,FALSE),VLOOKUP($B926,'Data Binge'!$BP$6:$BX$9,H$1,FALSE))))))*100</f>
        <v>0.98990999999999996</v>
      </c>
      <c r="I926" s="63">
        <f>IFERROR(VLOOKUP($B926,'Data Binge'!$A$6:$I$61,I$1,FALSE),IFERROR(VLOOKUP($B926,'Data Binge'!$O$6:$W$33,I$1,FALSE),IFERROR(VLOOKUP($B926,'Data Binge'!$AB$6:$AJ$181,I$1,FALSE),IFERROR(VLOOKUP($B926,'Data Binge'!$AP$6:$AX$93,I$1,FALSE),IFERROR(VLOOKUP($B926,'Data Binge'!$BC$6:$BK$13,I$1,FALSE),VLOOKUP($B926,'Data Binge'!$BP$6:$BX$9,I$1,FALSE))))))*100</f>
        <v>3.8515899999999998</v>
      </c>
      <c r="J926" s="63">
        <f>IFERROR(VLOOKUP($B926,'Data Binge'!$A$6:$I$61,J$1,FALSE),IFERROR(VLOOKUP($B926,'Data Binge'!$O$6:$W$33,J$1,FALSE),IFERROR(VLOOKUP($B926,'Data Binge'!$AB$6:$AJ$181,J$1,FALSE),IFERROR(VLOOKUP($B926,'Data Binge'!$AP$6:$AX$93,J$1,FALSE),IFERROR(VLOOKUP($B926,'Data Binge'!$BC$6:$BK$13,J$1,FALSE),VLOOKUP($B926,'Data Binge'!$BP$6:$BX$9,J$1,FALSE))))))*100</f>
        <v>7.7320700000000002</v>
      </c>
      <c r="K926" s="63">
        <f t="shared" si="179"/>
        <v>1.9402400000000002</v>
      </c>
      <c r="L926" s="63">
        <f t="shared" si="180"/>
        <v>1.9402400000000002</v>
      </c>
      <c r="O926" s="63">
        <f>'Data Binge'!AG308*100</f>
        <v>5.79183</v>
      </c>
      <c r="P926" s="63">
        <f>'Data Binge'!AH308*100</f>
        <v>0.98983999999999994</v>
      </c>
      <c r="Q926" s="63">
        <f>'Data Binge'!AI308*100</f>
        <v>3.8517399999999999</v>
      </c>
      <c r="R926" s="63">
        <f>'Data Binge'!AJ308*100</f>
        <v>7.7319200000000006</v>
      </c>
      <c r="S926" s="63">
        <f t="shared" si="187"/>
        <v>1.9400900000000005</v>
      </c>
      <c r="T926" s="63">
        <f t="shared" si="188"/>
        <v>1.9400900000000001</v>
      </c>
      <c r="V926" s="70">
        <f t="shared" si="181"/>
        <v>0</v>
      </c>
      <c r="W926" s="70">
        <f t="shared" si="182"/>
        <v>7.0000000000014495E-5</v>
      </c>
      <c r="X926" s="70">
        <f t="shared" si="183"/>
        <v>-1.500000000000945E-4</v>
      </c>
      <c r="Y926" s="70">
        <f t="shared" si="184"/>
        <v>1.4999999999965041E-4</v>
      </c>
      <c r="Z926" s="70">
        <f t="shared" si="185"/>
        <v>1.4999999999965041E-4</v>
      </c>
      <c r="AA926" s="70">
        <f t="shared" si="186"/>
        <v>1.500000000000945E-4</v>
      </c>
    </row>
    <row r="927" spans="1:27">
      <c r="A927" s="15" t="str">
        <f t="shared" si="178"/>
        <v>Binge_2011-2015_16-24_Males_Rhondda Cynon Taf</v>
      </c>
      <c r="B927" s="15" t="str">
        <f t="shared" si="189"/>
        <v>Rhondda Cynon Taf_16-24_Males</v>
      </c>
      <c r="C927" s="15" t="s">
        <v>20</v>
      </c>
      <c r="D927" s="15" t="s">
        <v>48</v>
      </c>
      <c r="E927" s="15" t="s">
        <v>21</v>
      </c>
      <c r="F927" s="15" t="s">
        <v>76</v>
      </c>
      <c r="G927" s="63">
        <f>IFERROR(VLOOKUP($B927,'Data Binge'!$A$6:$I$61,G$1,FALSE),IFERROR(VLOOKUP($B927,'Data Binge'!$O$6:$W$33,G$1,FALSE),IFERROR(VLOOKUP($B927,'Data Binge'!$AB$6:$AJ$181,G$1,FALSE),IFERROR(VLOOKUP($B927,'Data Binge'!$AP$6:$AX$93,G$1,FALSE),IFERROR(VLOOKUP($B927,'Data Binge'!$BC$6:$BK$13,G$1,FALSE),VLOOKUP($B927,'Data Binge'!$BP$6:$BX$9,G$1,FALSE))))))*100</f>
        <v>28.437600000000003</v>
      </c>
      <c r="H927" s="63">
        <f>IFERROR(VLOOKUP($B927,'Data Binge'!$A$6:$I$61,H$1,FALSE),IFERROR(VLOOKUP($B927,'Data Binge'!$O$6:$W$33,H$1,FALSE),IFERROR(VLOOKUP($B927,'Data Binge'!$AB$6:$AJ$181,H$1,FALSE),IFERROR(VLOOKUP($B927,'Data Binge'!$AP$6:$AX$93,H$1,FALSE),IFERROR(VLOOKUP($B927,'Data Binge'!$BC$6:$BK$13,H$1,FALSE),VLOOKUP($B927,'Data Binge'!$BP$6:$BX$9,H$1,FALSE))))))*100</f>
        <v>3.1854300000000002</v>
      </c>
      <c r="I927" s="63">
        <f>IFERROR(VLOOKUP($B927,'Data Binge'!$A$6:$I$61,I$1,FALSE),IFERROR(VLOOKUP($B927,'Data Binge'!$O$6:$W$33,I$1,FALSE),IFERROR(VLOOKUP($B927,'Data Binge'!$AB$6:$AJ$181,I$1,FALSE),IFERROR(VLOOKUP($B927,'Data Binge'!$AP$6:$AX$93,I$1,FALSE),IFERROR(VLOOKUP($B927,'Data Binge'!$BC$6:$BK$13,I$1,FALSE),VLOOKUP($B927,'Data Binge'!$BP$6:$BX$9,I$1,FALSE))))))*100</f>
        <v>22.194089999999999</v>
      </c>
      <c r="J927" s="63">
        <f>IFERROR(VLOOKUP($B927,'Data Binge'!$A$6:$I$61,J$1,FALSE),IFERROR(VLOOKUP($B927,'Data Binge'!$O$6:$W$33,J$1,FALSE),IFERROR(VLOOKUP($B927,'Data Binge'!$AB$6:$AJ$181,J$1,FALSE),IFERROR(VLOOKUP($B927,'Data Binge'!$AP$6:$AX$93,J$1,FALSE),IFERROR(VLOOKUP($B927,'Data Binge'!$BC$6:$BK$13,J$1,FALSE),VLOOKUP($B927,'Data Binge'!$BP$6:$BX$9,J$1,FALSE))))))*100</f>
        <v>34.68112</v>
      </c>
      <c r="K927" s="63">
        <f t="shared" si="179"/>
        <v>6.2435199999999966</v>
      </c>
      <c r="L927" s="63">
        <f t="shared" si="180"/>
        <v>6.2435100000000041</v>
      </c>
      <c r="O927" s="63">
        <f>'Data Binge'!AG309*100</f>
        <v>28.437600000000003</v>
      </c>
      <c r="P927" s="63">
        <f>'Data Binge'!AH309*100</f>
        <v>3.1851699999999998</v>
      </c>
      <c r="Q927" s="63">
        <f>'Data Binge'!AI309*100</f>
        <v>22.194669999999999</v>
      </c>
      <c r="R927" s="63">
        <f>'Data Binge'!AJ309*100</f>
        <v>34.680529999999997</v>
      </c>
      <c r="S927" s="63">
        <f t="shared" si="187"/>
        <v>6.2429299999999941</v>
      </c>
      <c r="T927" s="63">
        <f t="shared" si="188"/>
        <v>6.2429300000000048</v>
      </c>
      <c r="V927" s="70">
        <f t="shared" si="181"/>
        <v>0</v>
      </c>
      <c r="W927" s="70">
        <f t="shared" si="182"/>
        <v>2.6000000000037105E-4</v>
      </c>
      <c r="X927" s="70">
        <f t="shared" si="183"/>
        <v>-5.7999999999935881E-4</v>
      </c>
      <c r="Y927" s="70">
        <f t="shared" si="184"/>
        <v>5.9000000000253294E-4</v>
      </c>
      <c r="Z927" s="70">
        <f t="shared" si="185"/>
        <v>5.9000000000253294E-4</v>
      </c>
      <c r="AA927" s="70">
        <f t="shared" si="186"/>
        <v>5.7999999999935881E-4</v>
      </c>
    </row>
    <row r="928" spans="1:27">
      <c r="A928" s="15" t="str">
        <f t="shared" si="178"/>
        <v>Binge_2011-2015_25-44_Males_Rhondda Cynon Taf</v>
      </c>
      <c r="B928" s="15" t="str">
        <f t="shared" si="189"/>
        <v>Rhondda Cynon Taf_25-44_Males</v>
      </c>
      <c r="C928" s="15" t="s">
        <v>20</v>
      </c>
      <c r="D928" s="15" t="s">
        <v>49</v>
      </c>
      <c r="E928" s="15" t="s">
        <v>21</v>
      </c>
      <c r="F928" s="15" t="s">
        <v>76</v>
      </c>
      <c r="G928" s="63">
        <f>IFERROR(VLOOKUP($B928,'Data Binge'!$A$6:$I$61,G$1,FALSE),IFERROR(VLOOKUP($B928,'Data Binge'!$O$6:$W$33,G$1,FALSE),IFERROR(VLOOKUP($B928,'Data Binge'!$AB$6:$AJ$181,G$1,FALSE),IFERROR(VLOOKUP($B928,'Data Binge'!$AP$6:$AX$93,G$1,FALSE),IFERROR(VLOOKUP($B928,'Data Binge'!$BC$6:$BK$13,G$1,FALSE),VLOOKUP($B928,'Data Binge'!$BP$6:$BX$9,G$1,FALSE))))))*100</f>
        <v>43.141550000000002</v>
      </c>
      <c r="H928" s="63">
        <f>IFERROR(VLOOKUP($B928,'Data Binge'!$A$6:$I$61,H$1,FALSE),IFERROR(VLOOKUP($B928,'Data Binge'!$O$6:$W$33,H$1,FALSE),IFERROR(VLOOKUP($B928,'Data Binge'!$AB$6:$AJ$181,H$1,FALSE),IFERROR(VLOOKUP($B928,'Data Binge'!$AP$6:$AX$93,H$1,FALSE),IFERROR(VLOOKUP($B928,'Data Binge'!$BC$6:$BK$13,H$1,FALSE),VLOOKUP($B928,'Data Binge'!$BP$6:$BX$9,H$1,FALSE))))))*100</f>
        <v>2.1703700000000001</v>
      </c>
      <c r="I928" s="63">
        <f>IFERROR(VLOOKUP($B928,'Data Binge'!$A$6:$I$61,I$1,FALSE),IFERROR(VLOOKUP($B928,'Data Binge'!$O$6:$W$33,I$1,FALSE),IFERROR(VLOOKUP($B928,'Data Binge'!$AB$6:$AJ$181,I$1,FALSE),IFERROR(VLOOKUP($B928,'Data Binge'!$AP$6:$AX$93,I$1,FALSE),IFERROR(VLOOKUP($B928,'Data Binge'!$BC$6:$BK$13,I$1,FALSE),VLOOKUP($B928,'Data Binge'!$BP$6:$BX$9,I$1,FALSE))))))*100</f>
        <v>38.88758</v>
      </c>
      <c r="J928" s="63">
        <f>IFERROR(VLOOKUP($B928,'Data Binge'!$A$6:$I$61,J$1,FALSE),IFERROR(VLOOKUP($B928,'Data Binge'!$O$6:$W$33,J$1,FALSE),IFERROR(VLOOKUP($B928,'Data Binge'!$AB$6:$AJ$181,J$1,FALSE),IFERROR(VLOOKUP($B928,'Data Binge'!$AP$6:$AX$93,J$1,FALSE),IFERROR(VLOOKUP($B928,'Data Binge'!$BC$6:$BK$13,J$1,FALSE),VLOOKUP($B928,'Data Binge'!$BP$6:$BX$9,J$1,FALSE))))))*100</f>
        <v>47.395520000000005</v>
      </c>
      <c r="K928" s="63">
        <f t="shared" si="179"/>
        <v>4.2539700000000025</v>
      </c>
      <c r="L928" s="63">
        <f t="shared" si="180"/>
        <v>4.2539700000000025</v>
      </c>
      <c r="O928" s="63">
        <f>'Data Binge'!AG310*100</f>
        <v>43.141550000000002</v>
      </c>
      <c r="P928" s="63">
        <f>'Data Binge'!AH310*100</f>
        <v>2.1701899999999998</v>
      </c>
      <c r="Q928" s="63">
        <f>'Data Binge'!AI310*100</f>
        <v>38.887979999999999</v>
      </c>
      <c r="R928" s="63">
        <f>'Data Binge'!AJ310*100</f>
        <v>47.395119999999999</v>
      </c>
      <c r="S928" s="63">
        <f t="shared" si="187"/>
        <v>4.2535699999999963</v>
      </c>
      <c r="T928" s="63">
        <f t="shared" si="188"/>
        <v>4.2535700000000034</v>
      </c>
      <c r="V928" s="70">
        <f t="shared" si="181"/>
        <v>0</v>
      </c>
      <c r="W928" s="70">
        <f t="shared" si="182"/>
        <v>1.8000000000029104E-4</v>
      </c>
      <c r="X928" s="70">
        <f t="shared" si="183"/>
        <v>-3.9999999999906777E-4</v>
      </c>
      <c r="Y928" s="70">
        <f t="shared" si="184"/>
        <v>4.000000000061732E-4</v>
      </c>
      <c r="Z928" s="70">
        <f t="shared" si="185"/>
        <v>4.000000000061732E-4</v>
      </c>
      <c r="AA928" s="70">
        <f t="shared" si="186"/>
        <v>3.9999999999906777E-4</v>
      </c>
    </row>
    <row r="929" spans="1:27">
      <c r="A929" s="15" t="str">
        <f t="shared" si="178"/>
        <v>Binge_2011-2015_45-64_Males_Rhondda Cynon Taf</v>
      </c>
      <c r="B929" s="15" t="str">
        <f t="shared" si="189"/>
        <v>Rhondda Cynon Taf_45-64_Males</v>
      </c>
      <c r="C929" s="15" t="s">
        <v>20</v>
      </c>
      <c r="D929" s="15" t="s">
        <v>50</v>
      </c>
      <c r="E929" s="15" t="s">
        <v>21</v>
      </c>
      <c r="F929" s="15" t="s">
        <v>76</v>
      </c>
      <c r="G929" s="63">
        <f>IFERROR(VLOOKUP($B929,'Data Binge'!$A$6:$I$61,G$1,FALSE),IFERROR(VLOOKUP($B929,'Data Binge'!$O$6:$W$33,G$1,FALSE),IFERROR(VLOOKUP($B929,'Data Binge'!$AB$6:$AJ$181,G$1,FALSE),IFERROR(VLOOKUP($B929,'Data Binge'!$AP$6:$AX$93,G$1,FALSE),IFERROR(VLOOKUP($B929,'Data Binge'!$BC$6:$BK$13,G$1,FALSE),VLOOKUP($B929,'Data Binge'!$BP$6:$BX$9,G$1,FALSE))))))*100</f>
        <v>41.892910000000001</v>
      </c>
      <c r="H929" s="63">
        <f>IFERROR(VLOOKUP($B929,'Data Binge'!$A$6:$I$61,H$1,FALSE),IFERROR(VLOOKUP($B929,'Data Binge'!$O$6:$W$33,H$1,FALSE),IFERROR(VLOOKUP($B929,'Data Binge'!$AB$6:$AJ$181,H$1,FALSE),IFERROR(VLOOKUP($B929,'Data Binge'!$AP$6:$AX$93,H$1,FALSE),IFERROR(VLOOKUP($B929,'Data Binge'!$BC$6:$BK$13,H$1,FALSE),VLOOKUP($B929,'Data Binge'!$BP$6:$BX$9,H$1,FALSE))))))*100</f>
        <v>1.9574399999999998</v>
      </c>
      <c r="I929" s="63">
        <f>IFERROR(VLOOKUP($B929,'Data Binge'!$A$6:$I$61,I$1,FALSE),IFERROR(VLOOKUP($B929,'Data Binge'!$O$6:$W$33,I$1,FALSE),IFERROR(VLOOKUP($B929,'Data Binge'!$AB$6:$AJ$181,I$1,FALSE),IFERROR(VLOOKUP($B929,'Data Binge'!$AP$6:$AX$93,I$1,FALSE),IFERROR(VLOOKUP($B929,'Data Binge'!$BC$6:$BK$13,I$1,FALSE),VLOOKUP($B929,'Data Binge'!$BP$6:$BX$9,I$1,FALSE))))))*100</f>
        <v>38.056280000000001</v>
      </c>
      <c r="J929" s="63">
        <f>IFERROR(VLOOKUP($B929,'Data Binge'!$A$6:$I$61,J$1,FALSE),IFERROR(VLOOKUP($B929,'Data Binge'!$O$6:$W$33,J$1,FALSE),IFERROR(VLOOKUP($B929,'Data Binge'!$AB$6:$AJ$181,J$1,FALSE),IFERROR(VLOOKUP($B929,'Data Binge'!$AP$6:$AX$93,J$1,FALSE),IFERROR(VLOOKUP($B929,'Data Binge'!$BC$6:$BK$13,J$1,FALSE),VLOOKUP($B929,'Data Binge'!$BP$6:$BX$9,J$1,FALSE))))))*100</f>
        <v>45.72954</v>
      </c>
      <c r="K929" s="63">
        <f t="shared" si="179"/>
        <v>3.8366299999999995</v>
      </c>
      <c r="L929" s="63">
        <f t="shared" si="180"/>
        <v>3.8366299999999995</v>
      </c>
      <c r="O929" s="63">
        <f>'Data Binge'!AG311*100</f>
        <v>41.892910000000001</v>
      </c>
      <c r="P929" s="63">
        <f>'Data Binge'!AH311*100</f>
        <v>1.9572800000000001</v>
      </c>
      <c r="Q929" s="63">
        <f>'Data Binge'!AI311*100</f>
        <v>38.056640000000002</v>
      </c>
      <c r="R929" s="63">
        <f>'Data Binge'!AJ311*100</f>
        <v>45.729179999999999</v>
      </c>
      <c r="S929" s="63">
        <f t="shared" si="187"/>
        <v>3.836269999999999</v>
      </c>
      <c r="T929" s="63">
        <f t="shared" si="188"/>
        <v>3.836269999999999</v>
      </c>
      <c r="V929" s="70">
        <f t="shared" si="181"/>
        <v>0</v>
      </c>
      <c r="W929" s="70">
        <f t="shared" si="182"/>
        <v>1.5999999999971593E-4</v>
      </c>
      <c r="X929" s="70">
        <f t="shared" si="183"/>
        <v>-3.6000000000058208E-4</v>
      </c>
      <c r="Y929" s="70">
        <f t="shared" si="184"/>
        <v>3.6000000000058208E-4</v>
      </c>
      <c r="Z929" s="70">
        <f t="shared" si="185"/>
        <v>3.6000000000058208E-4</v>
      </c>
      <c r="AA929" s="70">
        <f t="shared" si="186"/>
        <v>3.6000000000058208E-4</v>
      </c>
    </row>
    <row r="930" spans="1:27">
      <c r="A930" s="15" t="str">
        <f t="shared" si="178"/>
        <v>Binge_2011-2015_65+_Males_Rhondda Cynon Taf</v>
      </c>
      <c r="B930" s="15" t="str">
        <f t="shared" si="189"/>
        <v>Rhondda Cynon Taf_65+_Males</v>
      </c>
      <c r="C930" s="15" t="s">
        <v>20</v>
      </c>
      <c r="D930" s="15" t="s">
        <v>43</v>
      </c>
      <c r="E930" s="15" t="s">
        <v>21</v>
      </c>
      <c r="F930" s="15" t="s">
        <v>76</v>
      </c>
      <c r="G930" s="63">
        <f>IFERROR(VLOOKUP($B930,'Data Binge'!$A$6:$I$61,G$1,FALSE),IFERROR(VLOOKUP($B930,'Data Binge'!$O$6:$W$33,G$1,FALSE),IFERROR(VLOOKUP($B930,'Data Binge'!$AB$6:$AJ$181,G$1,FALSE),IFERROR(VLOOKUP($B930,'Data Binge'!$AP$6:$AX$93,G$1,FALSE),IFERROR(VLOOKUP($B930,'Data Binge'!$BC$6:$BK$13,G$1,FALSE),VLOOKUP($B930,'Data Binge'!$BP$6:$BX$9,G$1,FALSE))))))*100</f>
        <v>19.29561</v>
      </c>
      <c r="H930" s="63">
        <f>IFERROR(VLOOKUP($B930,'Data Binge'!$A$6:$I$61,H$1,FALSE),IFERROR(VLOOKUP($B930,'Data Binge'!$O$6:$W$33,H$1,FALSE),IFERROR(VLOOKUP($B930,'Data Binge'!$AB$6:$AJ$181,H$1,FALSE),IFERROR(VLOOKUP($B930,'Data Binge'!$AP$6:$AX$93,H$1,FALSE),IFERROR(VLOOKUP($B930,'Data Binge'!$BC$6:$BK$13,H$1,FALSE),VLOOKUP($B930,'Data Binge'!$BP$6:$BX$9,H$1,FALSE))))))*100</f>
        <v>1.8042200000000002</v>
      </c>
      <c r="I930" s="63">
        <f>IFERROR(VLOOKUP($B930,'Data Binge'!$A$6:$I$61,I$1,FALSE),IFERROR(VLOOKUP($B930,'Data Binge'!$O$6:$W$33,I$1,FALSE),IFERROR(VLOOKUP($B930,'Data Binge'!$AB$6:$AJ$181,I$1,FALSE),IFERROR(VLOOKUP($B930,'Data Binge'!$AP$6:$AX$93,I$1,FALSE),IFERROR(VLOOKUP($B930,'Data Binge'!$BC$6:$BK$13,I$1,FALSE),VLOOKUP($B930,'Data Binge'!$BP$6:$BX$9,I$1,FALSE))))))*100</f>
        <v>15.759300000000001</v>
      </c>
      <c r="J930" s="63">
        <f>IFERROR(VLOOKUP($B930,'Data Binge'!$A$6:$I$61,J$1,FALSE),IFERROR(VLOOKUP($B930,'Data Binge'!$O$6:$W$33,J$1,FALSE),IFERROR(VLOOKUP($B930,'Data Binge'!$AB$6:$AJ$181,J$1,FALSE),IFERROR(VLOOKUP($B930,'Data Binge'!$AP$6:$AX$93,J$1,FALSE),IFERROR(VLOOKUP($B930,'Data Binge'!$BC$6:$BK$13,J$1,FALSE),VLOOKUP($B930,'Data Binge'!$BP$6:$BX$9,J$1,FALSE))))))*100</f>
        <v>22.83192</v>
      </c>
      <c r="K930" s="63">
        <f t="shared" si="179"/>
        <v>3.5363100000000003</v>
      </c>
      <c r="L930" s="63">
        <f t="shared" si="180"/>
        <v>3.5363099999999985</v>
      </c>
      <c r="O930" s="63">
        <f>'Data Binge'!AG312*100</f>
        <v>19.29561</v>
      </c>
      <c r="P930" s="63">
        <f>'Data Binge'!AH312*100</f>
        <v>1.8040700000000001</v>
      </c>
      <c r="Q930" s="63">
        <f>'Data Binge'!AI312*100</f>
        <v>15.75963</v>
      </c>
      <c r="R930" s="63">
        <f>'Data Binge'!AJ312*100</f>
        <v>22.831589999999998</v>
      </c>
      <c r="S930" s="63">
        <f t="shared" si="187"/>
        <v>3.5359799999999986</v>
      </c>
      <c r="T930" s="63">
        <f t="shared" si="188"/>
        <v>3.5359800000000003</v>
      </c>
      <c r="V930" s="70">
        <f t="shared" si="181"/>
        <v>0</v>
      </c>
      <c r="W930" s="70">
        <f t="shared" si="182"/>
        <v>1.500000000000945E-4</v>
      </c>
      <c r="X930" s="70">
        <f t="shared" si="183"/>
        <v>-3.2999999999816509E-4</v>
      </c>
      <c r="Y930" s="70">
        <f t="shared" si="184"/>
        <v>3.3000000000171781E-4</v>
      </c>
      <c r="Z930" s="70">
        <f t="shared" si="185"/>
        <v>3.3000000000171781E-4</v>
      </c>
      <c r="AA930" s="70">
        <f t="shared" si="186"/>
        <v>3.2999999999816509E-4</v>
      </c>
    </row>
    <row r="931" spans="1:27">
      <c r="A931" s="15" t="str">
        <f t="shared" si="178"/>
        <v>Binge_2011-2015_16-24_Females_Rhondda Cynon Taf</v>
      </c>
      <c r="B931" s="15" t="str">
        <f t="shared" si="189"/>
        <v>Rhondda Cynon Taf_16-24_Females</v>
      </c>
      <c r="C931" s="15" t="s">
        <v>20</v>
      </c>
      <c r="D931" s="15" t="s">
        <v>48</v>
      </c>
      <c r="E931" s="15" t="s">
        <v>120</v>
      </c>
      <c r="F931" s="15" t="s">
        <v>76</v>
      </c>
      <c r="G931" s="63">
        <f>IFERROR(VLOOKUP($B931,'Data Binge'!$A$6:$I$61,G$1,FALSE),IFERROR(VLOOKUP($B931,'Data Binge'!$O$6:$W$33,G$1,FALSE),IFERROR(VLOOKUP($B931,'Data Binge'!$AB$6:$AJ$181,G$1,FALSE),IFERROR(VLOOKUP($B931,'Data Binge'!$AP$6:$AX$93,G$1,FALSE),IFERROR(VLOOKUP($B931,'Data Binge'!$BC$6:$BK$13,G$1,FALSE),VLOOKUP($B931,'Data Binge'!$BP$6:$BX$9,G$1,FALSE))))))*100</f>
        <v>21.007580000000001</v>
      </c>
      <c r="H931" s="63">
        <f>IFERROR(VLOOKUP($B931,'Data Binge'!$A$6:$I$61,H$1,FALSE),IFERROR(VLOOKUP($B931,'Data Binge'!$O$6:$W$33,H$1,FALSE),IFERROR(VLOOKUP($B931,'Data Binge'!$AB$6:$AJ$181,H$1,FALSE),IFERROR(VLOOKUP($B931,'Data Binge'!$AP$6:$AX$93,H$1,FALSE),IFERROR(VLOOKUP($B931,'Data Binge'!$BC$6:$BK$13,H$1,FALSE),VLOOKUP($B931,'Data Binge'!$BP$6:$BX$9,H$1,FALSE))))))*100</f>
        <v>2.7182599999999999</v>
      </c>
      <c r="I931" s="63">
        <f>IFERROR(VLOOKUP($B931,'Data Binge'!$A$6:$I$61,I$1,FALSE),IFERROR(VLOOKUP($B931,'Data Binge'!$O$6:$W$33,I$1,FALSE),IFERROR(VLOOKUP($B931,'Data Binge'!$AB$6:$AJ$181,I$1,FALSE),IFERROR(VLOOKUP($B931,'Data Binge'!$AP$6:$AX$93,I$1,FALSE),IFERROR(VLOOKUP($B931,'Data Binge'!$BC$6:$BK$13,I$1,FALSE),VLOOKUP($B931,'Data Binge'!$BP$6:$BX$9,I$1,FALSE))))))*100</f>
        <v>15.679740000000001</v>
      </c>
      <c r="J931" s="63">
        <f>IFERROR(VLOOKUP($B931,'Data Binge'!$A$6:$I$61,J$1,FALSE),IFERROR(VLOOKUP($B931,'Data Binge'!$O$6:$W$33,J$1,FALSE),IFERROR(VLOOKUP($B931,'Data Binge'!$AB$6:$AJ$181,J$1,FALSE),IFERROR(VLOOKUP($B931,'Data Binge'!$AP$6:$AX$93,J$1,FALSE),IFERROR(VLOOKUP($B931,'Data Binge'!$BC$6:$BK$13,J$1,FALSE),VLOOKUP($B931,'Data Binge'!$BP$6:$BX$9,J$1,FALSE))))))*100</f>
        <v>26.335419999999999</v>
      </c>
      <c r="K931" s="63">
        <f t="shared" si="179"/>
        <v>5.3278399999999984</v>
      </c>
      <c r="L931" s="63">
        <f t="shared" si="180"/>
        <v>5.3278400000000001</v>
      </c>
      <c r="O931" s="63">
        <f>'Data Binge'!AG313*100</f>
        <v>21.007580000000001</v>
      </c>
      <c r="P931" s="63">
        <f>'Data Binge'!AH313*100</f>
        <v>2.7180300000000002</v>
      </c>
      <c r="Q931" s="63">
        <f>'Data Binge'!AI313*100</f>
        <v>15.680240000000001</v>
      </c>
      <c r="R931" s="63">
        <f>'Data Binge'!AJ313*100</f>
        <v>26.33492</v>
      </c>
      <c r="S931" s="63">
        <f t="shared" si="187"/>
        <v>5.3273399999999995</v>
      </c>
      <c r="T931" s="63">
        <f t="shared" si="188"/>
        <v>5.3273399999999995</v>
      </c>
      <c r="V931" s="70">
        <f t="shared" si="181"/>
        <v>0</v>
      </c>
      <c r="W931" s="70">
        <f t="shared" si="182"/>
        <v>2.2999999999973042E-4</v>
      </c>
      <c r="X931" s="70">
        <f t="shared" si="183"/>
        <v>-5.0000000000061107E-4</v>
      </c>
      <c r="Y931" s="70">
        <f t="shared" si="184"/>
        <v>4.9999999999883471E-4</v>
      </c>
      <c r="Z931" s="70">
        <f t="shared" si="185"/>
        <v>4.9999999999883471E-4</v>
      </c>
      <c r="AA931" s="70">
        <f t="shared" si="186"/>
        <v>5.0000000000061107E-4</v>
      </c>
    </row>
    <row r="932" spans="1:27">
      <c r="A932" s="15" t="str">
        <f t="shared" si="178"/>
        <v>Binge_2011-2015_25-44_Females_Rhondda Cynon Taf</v>
      </c>
      <c r="B932" s="15" t="str">
        <f t="shared" si="189"/>
        <v>Rhondda Cynon Taf_25-44_Females</v>
      </c>
      <c r="C932" s="15" t="s">
        <v>20</v>
      </c>
      <c r="D932" s="15" t="s">
        <v>49</v>
      </c>
      <c r="E932" s="15" t="s">
        <v>120</v>
      </c>
      <c r="F932" s="15" t="s">
        <v>76</v>
      </c>
      <c r="G932" s="63">
        <f>IFERROR(VLOOKUP($B932,'Data Binge'!$A$6:$I$61,G$1,FALSE),IFERROR(VLOOKUP($B932,'Data Binge'!$O$6:$W$33,G$1,FALSE),IFERROR(VLOOKUP($B932,'Data Binge'!$AB$6:$AJ$181,G$1,FALSE),IFERROR(VLOOKUP($B932,'Data Binge'!$AP$6:$AX$93,G$1,FALSE),IFERROR(VLOOKUP($B932,'Data Binge'!$BC$6:$BK$13,G$1,FALSE),VLOOKUP($B932,'Data Binge'!$BP$6:$BX$9,G$1,FALSE))))))*100</f>
        <v>31.991350000000001</v>
      </c>
      <c r="H932" s="63">
        <f>IFERROR(VLOOKUP($B932,'Data Binge'!$A$6:$I$61,H$1,FALSE),IFERROR(VLOOKUP($B932,'Data Binge'!$O$6:$W$33,H$1,FALSE),IFERROR(VLOOKUP($B932,'Data Binge'!$AB$6:$AJ$181,H$1,FALSE),IFERROR(VLOOKUP($B932,'Data Binge'!$AP$6:$AX$93,H$1,FALSE),IFERROR(VLOOKUP($B932,'Data Binge'!$BC$6:$BK$13,H$1,FALSE),VLOOKUP($B932,'Data Binge'!$BP$6:$BX$9,H$1,FALSE))))))*100</f>
        <v>1.8654600000000001</v>
      </c>
      <c r="I932" s="63">
        <f>IFERROR(VLOOKUP($B932,'Data Binge'!$A$6:$I$61,I$1,FALSE),IFERROR(VLOOKUP($B932,'Data Binge'!$O$6:$W$33,I$1,FALSE),IFERROR(VLOOKUP($B932,'Data Binge'!$AB$6:$AJ$181,I$1,FALSE),IFERROR(VLOOKUP($B932,'Data Binge'!$AP$6:$AX$93,I$1,FALSE),IFERROR(VLOOKUP($B932,'Data Binge'!$BC$6:$BK$13,I$1,FALSE),VLOOKUP($B932,'Data Binge'!$BP$6:$BX$9,I$1,FALSE))))))*100</f>
        <v>28.33502</v>
      </c>
      <c r="J932" s="63">
        <f>IFERROR(VLOOKUP($B932,'Data Binge'!$A$6:$I$61,J$1,FALSE),IFERROR(VLOOKUP($B932,'Data Binge'!$O$6:$W$33,J$1,FALSE),IFERROR(VLOOKUP($B932,'Data Binge'!$AB$6:$AJ$181,J$1,FALSE),IFERROR(VLOOKUP($B932,'Data Binge'!$AP$6:$AX$93,J$1,FALSE),IFERROR(VLOOKUP($B932,'Data Binge'!$BC$6:$BK$13,J$1,FALSE),VLOOKUP($B932,'Data Binge'!$BP$6:$BX$9,J$1,FALSE))))))*100</f>
        <v>35.647689999999997</v>
      </c>
      <c r="K932" s="63">
        <f t="shared" si="179"/>
        <v>3.6563399999999966</v>
      </c>
      <c r="L932" s="63">
        <f t="shared" si="180"/>
        <v>3.6563300000000005</v>
      </c>
      <c r="O932" s="63">
        <f>'Data Binge'!AG314*100</f>
        <v>31.991350000000001</v>
      </c>
      <c r="P932" s="63">
        <f>'Data Binge'!AH314*100</f>
        <v>1.8653</v>
      </c>
      <c r="Q932" s="63">
        <f>'Data Binge'!AI314*100</f>
        <v>28.335359999999998</v>
      </c>
      <c r="R932" s="63">
        <f>'Data Binge'!AJ314*100</f>
        <v>35.64734</v>
      </c>
      <c r="S932" s="63">
        <f t="shared" si="187"/>
        <v>3.6559899999999992</v>
      </c>
      <c r="T932" s="63">
        <f t="shared" si="188"/>
        <v>3.6559900000000027</v>
      </c>
      <c r="V932" s="70">
        <f t="shared" si="181"/>
        <v>0</v>
      </c>
      <c r="W932" s="70">
        <f t="shared" si="182"/>
        <v>1.6000000000016001E-4</v>
      </c>
      <c r="X932" s="70">
        <f t="shared" si="183"/>
        <v>-3.3999999999778652E-4</v>
      </c>
      <c r="Y932" s="70">
        <f t="shared" si="184"/>
        <v>3.4999999999740794E-4</v>
      </c>
      <c r="Z932" s="70">
        <f t="shared" si="185"/>
        <v>3.4999999999740794E-4</v>
      </c>
      <c r="AA932" s="70">
        <f t="shared" si="186"/>
        <v>3.3999999999778652E-4</v>
      </c>
    </row>
    <row r="933" spans="1:27">
      <c r="A933" s="15" t="str">
        <f t="shared" si="178"/>
        <v>Binge_2011-2015_45-64_Females_Rhondda Cynon Taf</v>
      </c>
      <c r="B933" s="15" t="str">
        <f t="shared" si="189"/>
        <v>Rhondda Cynon Taf_45-64_Females</v>
      </c>
      <c r="C933" s="15" t="s">
        <v>20</v>
      </c>
      <c r="D933" s="15" t="s">
        <v>50</v>
      </c>
      <c r="E933" s="15" t="s">
        <v>120</v>
      </c>
      <c r="F933" s="15" t="s">
        <v>76</v>
      </c>
      <c r="G933" s="63">
        <f>IFERROR(VLOOKUP($B933,'Data Binge'!$A$6:$I$61,G$1,FALSE),IFERROR(VLOOKUP($B933,'Data Binge'!$O$6:$W$33,G$1,FALSE),IFERROR(VLOOKUP($B933,'Data Binge'!$AB$6:$AJ$181,G$1,FALSE),IFERROR(VLOOKUP($B933,'Data Binge'!$AP$6:$AX$93,G$1,FALSE),IFERROR(VLOOKUP($B933,'Data Binge'!$BC$6:$BK$13,G$1,FALSE),VLOOKUP($B933,'Data Binge'!$BP$6:$BX$9,G$1,FALSE))))))*100</f>
        <v>24.42417</v>
      </c>
      <c r="H933" s="63">
        <f>IFERROR(VLOOKUP($B933,'Data Binge'!$A$6:$I$61,H$1,FALSE),IFERROR(VLOOKUP($B933,'Data Binge'!$O$6:$W$33,H$1,FALSE),IFERROR(VLOOKUP($B933,'Data Binge'!$AB$6:$AJ$181,H$1,FALSE),IFERROR(VLOOKUP($B933,'Data Binge'!$AP$6:$AX$93,H$1,FALSE),IFERROR(VLOOKUP($B933,'Data Binge'!$BC$6:$BK$13,H$1,FALSE),VLOOKUP($B933,'Data Binge'!$BP$6:$BX$9,H$1,FALSE))))))*100</f>
        <v>1.6310000000000002</v>
      </c>
      <c r="I933" s="63">
        <f>IFERROR(VLOOKUP($B933,'Data Binge'!$A$6:$I$61,I$1,FALSE),IFERROR(VLOOKUP($B933,'Data Binge'!$O$6:$W$33,I$1,FALSE),IFERROR(VLOOKUP($B933,'Data Binge'!$AB$6:$AJ$181,I$1,FALSE),IFERROR(VLOOKUP($B933,'Data Binge'!$AP$6:$AX$93,I$1,FALSE),IFERROR(VLOOKUP($B933,'Data Binge'!$BC$6:$BK$13,I$1,FALSE),VLOOKUP($B933,'Data Binge'!$BP$6:$BX$9,I$1,FALSE))))))*100</f>
        <v>21.22738</v>
      </c>
      <c r="J933" s="63">
        <f>IFERROR(VLOOKUP($B933,'Data Binge'!$A$6:$I$61,J$1,FALSE),IFERROR(VLOOKUP($B933,'Data Binge'!$O$6:$W$33,J$1,FALSE),IFERROR(VLOOKUP($B933,'Data Binge'!$AB$6:$AJ$181,J$1,FALSE),IFERROR(VLOOKUP($B933,'Data Binge'!$AP$6:$AX$93,J$1,FALSE),IFERROR(VLOOKUP($B933,'Data Binge'!$BC$6:$BK$13,J$1,FALSE),VLOOKUP($B933,'Data Binge'!$BP$6:$BX$9,J$1,FALSE))))))*100</f>
        <v>27.62096</v>
      </c>
      <c r="K933" s="63">
        <f t="shared" si="179"/>
        <v>3.19679</v>
      </c>
      <c r="L933" s="63">
        <f t="shared" si="180"/>
        <v>3.19679</v>
      </c>
      <c r="O933" s="63">
        <f>'Data Binge'!AG315*100</f>
        <v>24.42417</v>
      </c>
      <c r="P933" s="63">
        <f>'Data Binge'!AH315*100</f>
        <v>1.63086</v>
      </c>
      <c r="Q933" s="63">
        <f>'Data Binge'!AI315*100</f>
        <v>21.227679999999999</v>
      </c>
      <c r="R933" s="63">
        <f>'Data Binge'!AJ315*100</f>
        <v>27.620660000000001</v>
      </c>
      <c r="S933" s="63">
        <f t="shared" si="187"/>
        <v>3.1964900000000007</v>
      </c>
      <c r="T933" s="63">
        <f t="shared" si="188"/>
        <v>3.1964900000000007</v>
      </c>
      <c r="V933" s="70">
        <f t="shared" si="181"/>
        <v>0</v>
      </c>
      <c r="W933" s="70">
        <f t="shared" si="182"/>
        <v>1.4000000000025103E-4</v>
      </c>
      <c r="X933" s="70">
        <f t="shared" si="183"/>
        <v>-2.9999999999930083E-4</v>
      </c>
      <c r="Y933" s="70">
        <f t="shared" si="184"/>
        <v>2.9999999999930083E-4</v>
      </c>
      <c r="Z933" s="70">
        <f t="shared" si="185"/>
        <v>2.9999999999930083E-4</v>
      </c>
      <c r="AA933" s="70">
        <f t="shared" si="186"/>
        <v>2.9999999999930083E-4</v>
      </c>
    </row>
    <row r="934" spans="1:27">
      <c r="A934" s="15" t="str">
        <f t="shared" si="178"/>
        <v>Binge_2011-2015_65+_Females_Rhondda Cynon Taf</v>
      </c>
      <c r="B934" s="15" t="str">
        <f t="shared" si="189"/>
        <v>Rhondda Cynon Taf_65+_Females</v>
      </c>
      <c r="C934" s="15" t="s">
        <v>20</v>
      </c>
      <c r="D934" s="15" t="s">
        <v>43</v>
      </c>
      <c r="E934" s="15" t="s">
        <v>120</v>
      </c>
      <c r="F934" s="15" t="s">
        <v>76</v>
      </c>
      <c r="G934" s="63">
        <f>IFERROR(VLOOKUP($B934,'Data Binge'!$A$6:$I$61,G$1,FALSE),IFERROR(VLOOKUP($B934,'Data Binge'!$O$6:$W$33,G$1,FALSE),IFERROR(VLOOKUP($B934,'Data Binge'!$AB$6:$AJ$181,G$1,FALSE),IFERROR(VLOOKUP($B934,'Data Binge'!$AP$6:$AX$93,G$1,FALSE),IFERROR(VLOOKUP($B934,'Data Binge'!$BC$6:$BK$13,G$1,FALSE),VLOOKUP($B934,'Data Binge'!$BP$6:$BX$9,G$1,FALSE))))))*100</f>
        <v>5.12744</v>
      </c>
      <c r="H934" s="63">
        <f>IFERROR(VLOOKUP($B934,'Data Binge'!$A$6:$I$61,H$1,FALSE),IFERROR(VLOOKUP($B934,'Data Binge'!$O$6:$W$33,H$1,FALSE),IFERROR(VLOOKUP($B934,'Data Binge'!$AB$6:$AJ$181,H$1,FALSE),IFERROR(VLOOKUP($B934,'Data Binge'!$AP$6:$AX$93,H$1,FALSE),IFERROR(VLOOKUP($B934,'Data Binge'!$BC$6:$BK$13,H$1,FALSE),VLOOKUP($B934,'Data Binge'!$BP$6:$BX$9,H$1,FALSE))))))*100</f>
        <v>0.93592999999999993</v>
      </c>
      <c r="I934" s="63">
        <f>IFERROR(VLOOKUP($B934,'Data Binge'!$A$6:$I$61,I$1,FALSE),IFERROR(VLOOKUP($B934,'Data Binge'!$O$6:$W$33,I$1,FALSE),IFERROR(VLOOKUP($B934,'Data Binge'!$AB$6:$AJ$181,I$1,FALSE),IFERROR(VLOOKUP($B934,'Data Binge'!$AP$6:$AX$93,I$1,FALSE),IFERROR(VLOOKUP($B934,'Data Binge'!$BC$6:$BK$13,I$1,FALSE),VLOOKUP($B934,'Data Binge'!$BP$6:$BX$9,I$1,FALSE))))))*100</f>
        <v>3.2930099999999998</v>
      </c>
      <c r="J934" s="63">
        <f>IFERROR(VLOOKUP($B934,'Data Binge'!$A$6:$I$61,J$1,FALSE),IFERROR(VLOOKUP($B934,'Data Binge'!$O$6:$W$33,J$1,FALSE),IFERROR(VLOOKUP($B934,'Data Binge'!$AB$6:$AJ$181,J$1,FALSE),IFERROR(VLOOKUP($B934,'Data Binge'!$AP$6:$AX$93,J$1,FALSE),IFERROR(VLOOKUP($B934,'Data Binge'!$BC$6:$BK$13,J$1,FALSE),VLOOKUP($B934,'Data Binge'!$BP$6:$BX$9,J$1,FALSE))))))*100</f>
        <v>6.9618799999999998</v>
      </c>
      <c r="K934" s="63">
        <f t="shared" si="179"/>
        <v>1.8344399999999998</v>
      </c>
      <c r="L934" s="63">
        <f t="shared" si="180"/>
        <v>1.8344300000000002</v>
      </c>
      <c r="O934" s="63">
        <f>'Data Binge'!AG316*100</f>
        <v>5.12744</v>
      </c>
      <c r="P934" s="63">
        <f>'Data Binge'!AH316*100</f>
        <v>0.93585000000000007</v>
      </c>
      <c r="Q934" s="63">
        <f>'Data Binge'!AI316*100</f>
        <v>3.2931799999999996</v>
      </c>
      <c r="R934" s="63">
        <f>'Data Binge'!AJ316*100</f>
        <v>6.9617100000000001</v>
      </c>
      <c r="S934" s="63">
        <f t="shared" si="187"/>
        <v>1.8342700000000001</v>
      </c>
      <c r="T934" s="63">
        <f t="shared" si="188"/>
        <v>1.8342600000000004</v>
      </c>
      <c r="V934" s="70">
        <f t="shared" si="181"/>
        <v>0</v>
      </c>
      <c r="W934" s="70">
        <f t="shared" si="182"/>
        <v>7.9999999999857963E-5</v>
      </c>
      <c r="X934" s="70">
        <f t="shared" si="183"/>
        <v>-1.6999999999978144E-4</v>
      </c>
      <c r="Y934" s="70">
        <f t="shared" si="184"/>
        <v>1.6999999999978144E-4</v>
      </c>
      <c r="Z934" s="70">
        <f t="shared" si="185"/>
        <v>1.6999999999978144E-4</v>
      </c>
      <c r="AA934" s="70">
        <f t="shared" si="186"/>
        <v>1.6999999999978144E-4</v>
      </c>
    </row>
    <row r="935" spans="1:27">
      <c r="A935" s="15" t="str">
        <f t="shared" si="178"/>
        <v>Binge_2011-2015_16-24_Males_Merthyr Tydfil</v>
      </c>
      <c r="B935" s="15" t="str">
        <f t="shared" si="189"/>
        <v>Merthyr Tydfil_16-24_Males</v>
      </c>
      <c r="C935" s="15" t="s">
        <v>14</v>
      </c>
      <c r="D935" s="15" t="s">
        <v>48</v>
      </c>
      <c r="E935" s="15" t="s">
        <v>21</v>
      </c>
      <c r="F935" s="15" t="s">
        <v>76</v>
      </c>
      <c r="G935" s="63">
        <f>IFERROR(VLOOKUP($B935,'Data Binge'!$A$6:$I$61,G$1,FALSE),IFERROR(VLOOKUP($B935,'Data Binge'!$O$6:$W$33,G$1,FALSE),IFERROR(VLOOKUP($B935,'Data Binge'!$AB$6:$AJ$181,G$1,FALSE),IFERROR(VLOOKUP($B935,'Data Binge'!$AP$6:$AX$93,G$1,FALSE),IFERROR(VLOOKUP($B935,'Data Binge'!$BC$6:$BK$13,G$1,FALSE),VLOOKUP($B935,'Data Binge'!$BP$6:$BX$9,G$1,FALSE))))))*100</f>
        <v>28.049010000000003</v>
      </c>
      <c r="H935" s="63">
        <f>IFERROR(VLOOKUP($B935,'Data Binge'!$A$6:$I$61,H$1,FALSE),IFERROR(VLOOKUP($B935,'Data Binge'!$O$6:$W$33,H$1,FALSE),IFERROR(VLOOKUP($B935,'Data Binge'!$AB$6:$AJ$181,H$1,FALSE),IFERROR(VLOOKUP($B935,'Data Binge'!$AP$6:$AX$93,H$1,FALSE),IFERROR(VLOOKUP($B935,'Data Binge'!$BC$6:$BK$13,H$1,FALSE),VLOOKUP($B935,'Data Binge'!$BP$6:$BX$9,H$1,FALSE))))))*100</f>
        <v>3.6432399999999996</v>
      </c>
      <c r="I935" s="63">
        <f>IFERROR(VLOOKUP($B935,'Data Binge'!$A$6:$I$61,I$1,FALSE),IFERROR(VLOOKUP($B935,'Data Binge'!$O$6:$W$33,I$1,FALSE),IFERROR(VLOOKUP($B935,'Data Binge'!$AB$6:$AJ$181,I$1,FALSE),IFERROR(VLOOKUP($B935,'Data Binge'!$AP$6:$AX$93,I$1,FALSE),IFERROR(VLOOKUP($B935,'Data Binge'!$BC$6:$BK$13,I$1,FALSE),VLOOKUP($B935,'Data Binge'!$BP$6:$BX$9,I$1,FALSE))))))*100</f>
        <v>20.908180000000002</v>
      </c>
      <c r="J935" s="63">
        <f>IFERROR(VLOOKUP($B935,'Data Binge'!$A$6:$I$61,J$1,FALSE),IFERROR(VLOOKUP($B935,'Data Binge'!$O$6:$W$33,J$1,FALSE),IFERROR(VLOOKUP($B935,'Data Binge'!$AB$6:$AJ$181,J$1,FALSE),IFERROR(VLOOKUP($B935,'Data Binge'!$AP$6:$AX$93,J$1,FALSE),IFERROR(VLOOKUP($B935,'Data Binge'!$BC$6:$BK$13,J$1,FALSE),VLOOKUP($B935,'Data Binge'!$BP$6:$BX$9,J$1,FALSE))))))*100</f>
        <v>35.189839999999997</v>
      </c>
      <c r="K935" s="63">
        <f t="shared" si="179"/>
        <v>7.140829999999994</v>
      </c>
      <c r="L935" s="63">
        <f t="shared" si="180"/>
        <v>7.1408300000000011</v>
      </c>
      <c r="O935" s="63">
        <f>'Data Binge'!AG317*100</f>
        <v>28.049010000000003</v>
      </c>
      <c r="P935" s="63">
        <f>'Data Binge'!AH317*100</f>
        <v>3.6428400000000001</v>
      </c>
      <c r="Q935" s="63">
        <f>'Data Binge'!AI317*100</f>
        <v>20.909050000000001</v>
      </c>
      <c r="R935" s="63">
        <f>'Data Binge'!AJ317*100</f>
        <v>35.188970000000005</v>
      </c>
      <c r="S935" s="63">
        <f t="shared" si="187"/>
        <v>7.1399600000000021</v>
      </c>
      <c r="T935" s="63">
        <f t="shared" si="188"/>
        <v>7.1399600000000021</v>
      </c>
      <c r="V935" s="70">
        <f t="shared" si="181"/>
        <v>0</v>
      </c>
      <c r="W935" s="70">
        <f t="shared" si="182"/>
        <v>3.9999999999951186E-4</v>
      </c>
      <c r="X935" s="70">
        <f t="shared" si="183"/>
        <v>-8.6999999999903821E-4</v>
      </c>
      <c r="Y935" s="70">
        <f t="shared" si="184"/>
        <v>8.6999999999193278E-4</v>
      </c>
      <c r="Z935" s="70">
        <f t="shared" si="185"/>
        <v>8.6999999999193278E-4</v>
      </c>
      <c r="AA935" s="70">
        <f t="shared" si="186"/>
        <v>8.6999999999903821E-4</v>
      </c>
    </row>
    <row r="936" spans="1:27">
      <c r="A936" s="15" t="str">
        <f t="shared" si="178"/>
        <v>Binge_2011-2015_25-44_Males_Merthyr Tydfil</v>
      </c>
      <c r="B936" s="15" t="str">
        <f t="shared" si="189"/>
        <v>Merthyr Tydfil_25-44_Males</v>
      </c>
      <c r="C936" s="15" t="s">
        <v>14</v>
      </c>
      <c r="D936" s="15" t="s">
        <v>49</v>
      </c>
      <c r="E936" s="15" t="s">
        <v>21</v>
      </c>
      <c r="F936" s="15" t="s">
        <v>76</v>
      </c>
      <c r="G936" s="63">
        <f>IFERROR(VLOOKUP($B936,'Data Binge'!$A$6:$I$61,G$1,FALSE),IFERROR(VLOOKUP($B936,'Data Binge'!$O$6:$W$33,G$1,FALSE),IFERROR(VLOOKUP($B936,'Data Binge'!$AB$6:$AJ$181,G$1,FALSE),IFERROR(VLOOKUP($B936,'Data Binge'!$AP$6:$AX$93,G$1,FALSE),IFERROR(VLOOKUP($B936,'Data Binge'!$BC$6:$BK$13,G$1,FALSE),VLOOKUP($B936,'Data Binge'!$BP$6:$BX$9,G$1,FALSE))))))*100</f>
        <v>35.20628</v>
      </c>
      <c r="H936" s="63">
        <f>IFERROR(VLOOKUP($B936,'Data Binge'!$A$6:$I$61,H$1,FALSE),IFERROR(VLOOKUP($B936,'Data Binge'!$O$6:$W$33,H$1,FALSE),IFERROR(VLOOKUP($B936,'Data Binge'!$AB$6:$AJ$181,H$1,FALSE),IFERROR(VLOOKUP($B936,'Data Binge'!$AP$6:$AX$93,H$1,FALSE),IFERROR(VLOOKUP($B936,'Data Binge'!$BC$6:$BK$13,H$1,FALSE),VLOOKUP($B936,'Data Binge'!$BP$6:$BX$9,H$1,FALSE))))))*100</f>
        <v>2.4751300000000001</v>
      </c>
      <c r="I936" s="63">
        <f>IFERROR(VLOOKUP($B936,'Data Binge'!$A$6:$I$61,I$1,FALSE),IFERROR(VLOOKUP($B936,'Data Binge'!$O$6:$W$33,I$1,FALSE),IFERROR(VLOOKUP($B936,'Data Binge'!$AB$6:$AJ$181,I$1,FALSE),IFERROR(VLOOKUP($B936,'Data Binge'!$AP$6:$AX$93,I$1,FALSE),IFERROR(VLOOKUP($B936,'Data Binge'!$BC$6:$BK$13,I$1,FALSE),VLOOKUP($B936,'Data Binge'!$BP$6:$BX$9,I$1,FALSE))))))*100</f>
        <v>30.354969999999998</v>
      </c>
      <c r="J936" s="63">
        <f>IFERROR(VLOOKUP($B936,'Data Binge'!$A$6:$I$61,J$1,FALSE),IFERROR(VLOOKUP($B936,'Data Binge'!$O$6:$W$33,J$1,FALSE),IFERROR(VLOOKUP($B936,'Data Binge'!$AB$6:$AJ$181,J$1,FALSE),IFERROR(VLOOKUP($B936,'Data Binge'!$AP$6:$AX$93,J$1,FALSE),IFERROR(VLOOKUP($B936,'Data Binge'!$BC$6:$BK$13,J$1,FALSE),VLOOKUP($B936,'Data Binge'!$BP$6:$BX$9,J$1,FALSE))))))*100</f>
        <v>40.057589999999998</v>
      </c>
      <c r="K936" s="63">
        <f t="shared" si="179"/>
        <v>4.851309999999998</v>
      </c>
      <c r="L936" s="63">
        <f t="shared" si="180"/>
        <v>4.8513100000000016</v>
      </c>
      <c r="O936" s="63">
        <f>'Data Binge'!AG318*100</f>
        <v>35.20628</v>
      </c>
      <c r="P936" s="63">
        <f>'Data Binge'!AH318*100</f>
        <v>2.4748600000000001</v>
      </c>
      <c r="Q936" s="63">
        <f>'Data Binge'!AI318*100</f>
        <v>30.355559999999997</v>
      </c>
      <c r="R936" s="63">
        <f>'Data Binge'!AJ318*100</f>
        <v>40.056999999999995</v>
      </c>
      <c r="S936" s="63">
        <f t="shared" si="187"/>
        <v>4.8507199999999955</v>
      </c>
      <c r="T936" s="63">
        <f t="shared" si="188"/>
        <v>4.8507200000000026</v>
      </c>
      <c r="V936" s="70">
        <f t="shared" si="181"/>
        <v>0</v>
      </c>
      <c r="W936" s="70">
        <f t="shared" si="182"/>
        <v>2.6999999999999247E-4</v>
      </c>
      <c r="X936" s="70">
        <f t="shared" si="183"/>
        <v>-5.8999999999898023E-4</v>
      </c>
      <c r="Y936" s="70">
        <f t="shared" si="184"/>
        <v>5.9000000000253294E-4</v>
      </c>
      <c r="Z936" s="70">
        <f t="shared" si="185"/>
        <v>5.9000000000253294E-4</v>
      </c>
      <c r="AA936" s="70">
        <f t="shared" si="186"/>
        <v>5.8999999999898023E-4</v>
      </c>
    </row>
    <row r="937" spans="1:27">
      <c r="A937" s="15" t="str">
        <f t="shared" si="178"/>
        <v>Binge_2011-2015_45-64_Males_Merthyr Tydfil</v>
      </c>
      <c r="B937" s="15" t="str">
        <f t="shared" si="189"/>
        <v>Merthyr Tydfil_45-64_Males</v>
      </c>
      <c r="C937" s="15" t="s">
        <v>14</v>
      </c>
      <c r="D937" s="15" t="s">
        <v>50</v>
      </c>
      <c r="E937" s="15" t="s">
        <v>21</v>
      </c>
      <c r="F937" s="15" t="s">
        <v>76</v>
      </c>
      <c r="G937" s="63">
        <f>IFERROR(VLOOKUP($B937,'Data Binge'!$A$6:$I$61,G$1,FALSE),IFERROR(VLOOKUP($B937,'Data Binge'!$O$6:$W$33,G$1,FALSE),IFERROR(VLOOKUP($B937,'Data Binge'!$AB$6:$AJ$181,G$1,FALSE),IFERROR(VLOOKUP($B937,'Data Binge'!$AP$6:$AX$93,G$1,FALSE),IFERROR(VLOOKUP($B937,'Data Binge'!$BC$6:$BK$13,G$1,FALSE),VLOOKUP($B937,'Data Binge'!$BP$6:$BX$9,G$1,FALSE))))))*100</f>
        <v>39.137050000000002</v>
      </c>
      <c r="H937" s="63">
        <f>IFERROR(VLOOKUP($B937,'Data Binge'!$A$6:$I$61,H$1,FALSE),IFERROR(VLOOKUP($B937,'Data Binge'!$O$6:$W$33,H$1,FALSE),IFERROR(VLOOKUP($B937,'Data Binge'!$AB$6:$AJ$181,H$1,FALSE),IFERROR(VLOOKUP($B937,'Data Binge'!$AP$6:$AX$93,H$1,FALSE),IFERROR(VLOOKUP($B937,'Data Binge'!$BC$6:$BK$13,H$1,FALSE),VLOOKUP($B937,'Data Binge'!$BP$6:$BX$9,H$1,FALSE))))))*100</f>
        <v>2.2372099999999997</v>
      </c>
      <c r="I937" s="63">
        <f>IFERROR(VLOOKUP($B937,'Data Binge'!$A$6:$I$61,I$1,FALSE),IFERROR(VLOOKUP($B937,'Data Binge'!$O$6:$W$33,I$1,FALSE),IFERROR(VLOOKUP($B937,'Data Binge'!$AB$6:$AJ$181,I$1,FALSE),IFERROR(VLOOKUP($B937,'Data Binge'!$AP$6:$AX$93,I$1,FALSE),IFERROR(VLOOKUP($B937,'Data Binge'!$BC$6:$BK$13,I$1,FALSE),VLOOKUP($B937,'Data Binge'!$BP$6:$BX$9,I$1,FALSE))))))*100</f>
        <v>34.752070000000003</v>
      </c>
      <c r="J937" s="63">
        <f>IFERROR(VLOOKUP($B937,'Data Binge'!$A$6:$I$61,J$1,FALSE),IFERROR(VLOOKUP($B937,'Data Binge'!$O$6:$W$33,J$1,FALSE),IFERROR(VLOOKUP($B937,'Data Binge'!$AB$6:$AJ$181,J$1,FALSE),IFERROR(VLOOKUP($B937,'Data Binge'!$AP$6:$AX$93,J$1,FALSE),IFERROR(VLOOKUP($B937,'Data Binge'!$BC$6:$BK$13,J$1,FALSE),VLOOKUP($B937,'Data Binge'!$BP$6:$BX$9,J$1,FALSE))))))*100</f>
        <v>43.522040000000004</v>
      </c>
      <c r="K937" s="63">
        <f t="shared" si="179"/>
        <v>4.3849900000000019</v>
      </c>
      <c r="L937" s="63">
        <f t="shared" si="180"/>
        <v>4.3849799999999988</v>
      </c>
      <c r="O937" s="63">
        <f>'Data Binge'!AG319*100</f>
        <v>39.137050000000002</v>
      </c>
      <c r="P937" s="63">
        <f>'Data Binge'!AH319*100</f>
        <v>2.2369699999999999</v>
      </c>
      <c r="Q937" s="63">
        <f>'Data Binge'!AI319*100</f>
        <v>34.752600000000001</v>
      </c>
      <c r="R937" s="63">
        <f>'Data Binge'!AJ319*100</f>
        <v>43.521500000000003</v>
      </c>
      <c r="S937" s="63">
        <f t="shared" si="187"/>
        <v>4.3844500000000011</v>
      </c>
      <c r="T937" s="63">
        <f t="shared" si="188"/>
        <v>4.3844500000000011</v>
      </c>
      <c r="V937" s="70">
        <f t="shared" si="181"/>
        <v>0</v>
      </c>
      <c r="W937" s="70">
        <f t="shared" si="182"/>
        <v>2.3999999999979593E-4</v>
      </c>
      <c r="X937" s="70">
        <f t="shared" si="183"/>
        <v>-5.2999999999769898E-4</v>
      </c>
      <c r="Y937" s="70">
        <f t="shared" si="184"/>
        <v>5.4000000000087311E-4</v>
      </c>
      <c r="Z937" s="70">
        <f t="shared" si="185"/>
        <v>5.4000000000087311E-4</v>
      </c>
      <c r="AA937" s="70">
        <f t="shared" si="186"/>
        <v>5.2999999999769898E-4</v>
      </c>
    </row>
    <row r="938" spans="1:27">
      <c r="A938" s="15" t="str">
        <f t="shared" si="178"/>
        <v>Binge_2011-2015_65+_Males_Merthyr Tydfil</v>
      </c>
      <c r="B938" s="15" t="str">
        <f t="shared" si="189"/>
        <v>Merthyr Tydfil_65+_Males</v>
      </c>
      <c r="C938" s="15" t="s">
        <v>14</v>
      </c>
      <c r="D938" s="15" t="s">
        <v>43</v>
      </c>
      <c r="E938" s="15" t="s">
        <v>21</v>
      </c>
      <c r="F938" s="15" t="s">
        <v>76</v>
      </c>
      <c r="G938" s="63">
        <f>IFERROR(VLOOKUP($B938,'Data Binge'!$A$6:$I$61,G$1,FALSE),IFERROR(VLOOKUP($B938,'Data Binge'!$O$6:$W$33,G$1,FALSE),IFERROR(VLOOKUP($B938,'Data Binge'!$AB$6:$AJ$181,G$1,FALSE),IFERROR(VLOOKUP($B938,'Data Binge'!$AP$6:$AX$93,G$1,FALSE),IFERROR(VLOOKUP($B938,'Data Binge'!$BC$6:$BK$13,G$1,FALSE),VLOOKUP($B938,'Data Binge'!$BP$6:$BX$9,G$1,FALSE))))))*100</f>
        <v>18.783250000000002</v>
      </c>
      <c r="H938" s="63">
        <f>IFERROR(VLOOKUP($B938,'Data Binge'!$A$6:$I$61,H$1,FALSE),IFERROR(VLOOKUP($B938,'Data Binge'!$O$6:$W$33,H$1,FALSE),IFERROR(VLOOKUP($B938,'Data Binge'!$AB$6:$AJ$181,H$1,FALSE),IFERROR(VLOOKUP($B938,'Data Binge'!$AP$6:$AX$93,H$1,FALSE),IFERROR(VLOOKUP($B938,'Data Binge'!$BC$6:$BK$13,H$1,FALSE),VLOOKUP($B938,'Data Binge'!$BP$6:$BX$9,H$1,FALSE))))))*100</f>
        <v>2.09443</v>
      </c>
      <c r="I938" s="63">
        <f>IFERROR(VLOOKUP($B938,'Data Binge'!$A$6:$I$61,I$1,FALSE),IFERROR(VLOOKUP($B938,'Data Binge'!$O$6:$W$33,I$1,FALSE),IFERROR(VLOOKUP($B938,'Data Binge'!$AB$6:$AJ$181,I$1,FALSE),IFERROR(VLOOKUP($B938,'Data Binge'!$AP$6:$AX$93,I$1,FALSE),IFERROR(VLOOKUP($B938,'Data Binge'!$BC$6:$BK$13,I$1,FALSE),VLOOKUP($B938,'Data Binge'!$BP$6:$BX$9,I$1,FALSE))))))*100</f>
        <v>14.67811</v>
      </c>
      <c r="J938" s="63">
        <f>IFERROR(VLOOKUP($B938,'Data Binge'!$A$6:$I$61,J$1,FALSE),IFERROR(VLOOKUP($B938,'Data Binge'!$O$6:$W$33,J$1,FALSE),IFERROR(VLOOKUP($B938,'Data Binge'!$AB$6:$AJ$181,J$1,FALSE),IFERROR(VLOOKUP($B938,'Data Binge'!$AP$6:$AX$93,J$1,FALSE),IFERROR(VLOOKUP($B938,'Data Binge'!$BC$6:$BK$13,J$1,FALSE),VLOOKUP($B938,'Data Binge'!$BP$6:$BX$9,J$1,FALSE))))))*100</f>
        <v>22.888380000000002</v>
      </c>
      <c r="K938" s="63">
        <f t="shared" si="179"/>
        <v>4.1051299999999991</v>
      </c>
      <c r="L938" s="63">
        <f t="shared" si="180"/>
        <v>4.1051400000000022</v>
      </c>
      <c r="O938" s="63">
        <f>'Data Binge'!AG320*100</f>
        <v>18.783250000000002</v>
      </c>
      <c r="P938" s="63">
        <f>'Data Binge'!AH320*100</f>
        <v>2.0941999999999998</v>
      </c>
      <c r="Q938" s="63">
        <f>'Data Binge'!AI320*100</f>
        <v>14.678610000000001</v>
      </c>
      <c r="R938" s="63">
        <f>'Data Binge'!AJ320*100</f>
        <v>22.887879999999999</v>
      </c>
      <c r="S938" s="63">
        <f t="shared" si="187"/>
        <v>4.1046299999999967</v>
      </c>
      <c r="T938" s="63">
        <f t="shared" si="188"/>
        <v>4.1046400000000016</v>
      </c>
      <c r="V938" s="70">
        <f t="shared" si="181"/>
        <v>0</v>
      </c>
      <c r="W938" s="70">
        <f t="shared" si="182"/>
        <v>2.3000000000017451E-4</v>
      </c>
      <c r="X938" s="70">
        <f t="shared" si="183"/>
        <v>-5.0000000000061107E-4</v>
      </c>
      <c r="Y938" s="70">
        <f t="shared" si="184"/>
        <v>5.0000000000238742E-4</v>
      </c>
      <c r="Z938" s="70">
        <f t="shared" si="185"/>
        <v>5.0000000000238742E-4</v>
      </c>
      <c r="AA938" s="70">
        <f t="shared" si="186"/>
        <v>5.0000000000061107E-4</v>
      </c>
    </row>
    <row r="939" spans="1:27">
      <c r="A939" s="15" t="str">
        <f t="shared" si="178"/>
        <v>Binge_2011-2015_16-24_Females_Merthyr Tydfil</v>
      </c>
      <c r="B939" s="15" t="str">
        <f t="shared" si="189"/>
        <v>Merthyr Tydfil_16-24_Females</v>
      </c>
      <c r="C939" s="15" t="s">
        <v>14</v>
      </c>
      <c r="D939" s="15" t="s">
        <v>48</v>
      </c>
      <c r="E939" s="15" t="s">
        <v>120</v>
      </c>
      <c r="F939" s="15" t="s">
        <v>76</v>
      </c>
      <c r="G939" s="63">
        <f>IFERROR(VLOOKUP($B939,'Data Binge'!$A$6:$I$61,G$1,FALSE),IFERROR(VLOOKUP($B939,'Data Binge'!$O$6:$W$33,G$1,FALSE),IFERROR(VLOOKUP($B939,'Data Binge'!$AB$6:$AJ$181,G$1,FALSE),IFERROR(VLOOKUP($B939,'Data Binge'!$AP$6:$AX$93,G$1,FALSE),IFERROR(VLOOKUP($B939,'Data Binge'!$BC$6:$BK$13,G$1,FALSE),VLOOKUP($B939,'Data Binge'!$BP$6:$BX$9,G$1,FALSE))))))*100</f>
        <v>21.028949999999998</v>
      </c>
      <c r="H939" s="63">
        <f>IFERROR(VLOOKUP($B939,'Data Binge'!$A$6:$I$61,H$1,FALSE),IFERROR(VLOOKUP($B939,'Data Binge'!$O$6:$W$33,H$1,FALSE),IFERROR(VLOOKUP($B939,'Data Binge'!$AB$6:$AJ$181,H$1,FALSE),IFERROR(VLOOKUP($B939,'Data Binge'!$AP$6:$AX$93,H$1,FALSE),IFERROR(VLOOKUP($B939,'Data Binge'!$BC$6:$BK$13,H$1,FALSE),VLOOKUP($B939,'Data Binge'!$BP$6:$BX$9,H$1,FALSE))))))*100</f>
        <v>2.8666299999999998</v>
      </c>
      <c r="I939" s="63">
        <f>IFERROR(VLOOKUP($B939,'Data Binge'!$A$6:$I$61,I$1,FALSE),IFERROR(VLOOKUP($B939,'Data Binge'!$O$6:$W$33,I$1,FALSE),IFERROR(VLOOKUP($B939,'Data Binge'!$AB$6:$AJ$181,I$1,FALSE),IFERROR(VLOOKUP($B939,'Data Binge'!$AP$6:$AX$93,I$1,FALSE),IFERROR(VLOOKUP($B939,'Data Binge'!$BC$6:$BK$13,I$1,FALSE),VLOOKUP($B939,'Data Binge'!$BP$6:$BX$9,I$1,FALSE))))))*100</f>
        <v>15.410299999999999</v>
      </c>
      <c r="J939" s="63">
        <f>IFERROR(VLOOKUP($B939,'Data Binge'!$A$6:$I$61,J$1,FALSE),IFERROR(VLOOKUP($B939,'Data Binge'!$O$6:$W$33,J$1,FALSE),IFERROR(VLOOKUP($B939,'Data Binge'!$AB$6:$AJ$181,J$1,FALSE),IFERROR(VLOOKUP($B939,'Data Binge'!$AP$6:$AX$93,J$1,FALSE),IFERROR(VLOOKUP($B939,'Data Binge'!$BC$6:$BK$13,J$1,FALSE),VLOOKUP($B939,'Data Binge'!$BP$6:$BX$9,J$1,FALSE))))))*100</f>
        <v>26.647600000000001</v>
      </c>
      <c r="K939" s="63">
        <f t="shared" si="179"/>
        <v>5.6186500000000024</v>
      </c>
      <c r="L939" s="63">
        <f t="shared" si="180"/>
        <v>5.6186499999999988</v>
      </c>
      <c r="O939" s="63">
        <f>'Data Binge'!AG321*100</f>
        <v>21.028949999999998</v>
      </c>
      <c r="P939" s="63">
        <f>'Data Binge'!AH321*100</f>
        <v>2.8663099999999999</v>
      </c>
      <c r="Q939" s="63">
        <f>'Data Binge'!AI321*100</f>
        <v>15.410979999999999</v>
      </c>
      <c r="R939" s="63">
        <f>'Data Binge'!AJ321*100</f>
        <v>26.646920000000001</v>
      </c>
      <c r="S939" s="63">
        <f t="shared" si="187"/>
        <v>5.6179700000000032</v>
      </c>
      <c r="T939" s="63">
        <f t="shared" si="188"/>
        <v>5.6179699999999997</v>
      </c>
      <c r="V939" s="70">
        <f t="shared" si="181"/>
        <v>0</v>
      </c>
      <c r="W939" s="70">
        <f t="shared" si="182"/>
        <v>3.1999999999987594E-4</v>
      </c>
      <c r="X939" s="70">
        <f t="shared" si="183"/>
        <v>-6.7999999999912575E-4</v>
      </c>
      <c r="Y939" s="70">
        <f t="shared" si="184"/>
        <v>6.7999999999912575E-4</v>
      </c>
      <c r="Z939" s="70">
        <f t="shared" si="185"/>
        <v>6.7999999999912575E-4</v>
      </c>
      <c r="AA939" s="70">
        <f t="shared" si="186"/>
        <v>6.7999999999912575E-4</v>
      </c>
    </row>
    <row r="940" spans="1:27">
      <c r="A940" s="15" t="str">
        <f t="shared" si="178"/>
        <v>Binge_2011-2015_25-44_Females_Merthyr Tydfil</v>
      </c>
      <c r="B940" s="15" t="str">
        <f t="shared" si="189"/>
        <v>Merthyr Tydfil_25-44_Females</v>
      </c>
      <c r="C940" s="15" t="s">
        <v>14</v>
      </c>
      <c r="D940" s="15" t="s">
        <v>49</v>
      </c>
      <c r="E940" s="15" t="s">
        <v>120</v>
      </c>
      <c r="F940" s="15" t="s">
        <v>76</v>
      </c>
      <c r="G940" s="63">
        <f>IFERROR(VLOOKUP($B940,'Data Binge'!$A$6:$I$61,G$1,FALSE),IFERROR(VLOOKUP($B940,'Data Binge'!$O$6:$W$33,G$1,FALSE),IFERROR(VLOOKUP($B940,'Data Binge'!$AB$6:$AJ$181,G$1,FALSE),IFERROR(VLOOKUP($B940,'Data Binge'!$AP$6:$AX$93,G$1,FALSE),IFERROR(VLOOKUP($B940,'Data Binge'!$BC$6:$BK$13,G$1,FALSE),VLOOKUP($B940,'Data Binge'!$BP$6:$BX$9,G$1,FALSE))))))*100</f>
        <v>29.012229999999999</v>
      </c>
      <c r="H940" s="63">
        <f>IFERROR(VLOOKUP($B940,'Data Binge'!$A$6:$I$61,H$1,FALSE),IFERROR(VLOOKUP($B940,'Data Binge'!$O$6:$W$33,H$1,FALSE),IFERROR(VLOOKUP($B940,'Data Binge'!$AB$6:$AJ$181,H$1,FALSE),IFERROR(VLOOKUP($B940,'Data Binge'!$AP$6:$AX$93,H$1,FALSE),IFERROR(VLOOKUP($B940,'Data Binge'!$BC$6:$BK$13,H$1,FALSE),VLOOKUP($B940,'Data Binge'!$BP$6:$BX$9,H$1,FALSE))))))*100</f>
        <v>2.0569199999999999</v>
      </c>
      <c r="I940" s="63">
        <f>IFERROR(VLOOKUP($B940,'Data Binge'!$A$6:$I$61,I$1,FALSE),IFERROR(VLOOKUP($B940,'Data Binge'!$O$6:$W$33,I$1,FALSE),IFERROR(VLOOKUP($B940,'Data Binge'!$AB$6:$AJ$181,I$1,FALSE),IFERROR(VLOOKUP($B940,'Data Binge'!$AP$6:$AX$93,I$1,FALSE),IFERROR(VLOOKUP($B940,'Data Binge'!$BC$6:$BK$13,I$1,FALSE),VLOOKUP($B940,'Data Binge'!$BP$6:$BX$9,I$1,FALSE))))))*100</f>
        <v>24.980620000000002</v>
      </c>
      <c r="J940" s="63">
        <f>IFERROR(VLOOKUP($B940,'Data Binge'!$A$6:$I$61,J$1,FALSE),IFERROR(VLOOKUP($B940,'Data Binge'!$O$6:$W$33,J$1,FALSE),IFERROR(VLOOKUP($B940,'Data Binge'!$AB$6:$AJ$181,J$1,FALSE),IFERROR(VLOOKUP($B940,'Data Binge'!$AP$6:$AX$93,J$1,FALSE),IFERROR(VLOOKUP($B940,'Data Binge'!$BC$6:$BK$13,J$1,FALSE),VLOOKUP($B940,'Data Binge'!$BP$6:$BX$9,J$1,FALSE))))))*100</f>
        <v>33.043849999999999</v>
      </c>
      <c r="K940" s="63">
        <f t="shared" si="179"/>
        <v>4.0316200000000002</v>
      </c>
      <c r="L940" s="63">
        <f t="shared" si="180"/>
        <v>4.031609999999997</v>
      </c>
      <c r="O940" s="63">
        <f>'Data Binge'!AG322*100</f>
        <v>29.012229999999999</v>
      </c>
      <c r="P940" s="63">
        <f>'Data Binge'!AH322*100</f>
        <v>2.0566999999999998</v>
      </c>
      <c r="Q940" s="63">
        <f>'Data Binge'!AI322*100</f>
        <v>24.981110000000001</v>
      </c>
      <c r="R940" s="63">
        <f>'Data Binge'!AJ322*100</f>
        <v>33.04336</v>
      </c>
      <c r="S940" s="63">
        <f t="shared" si="187"/>
        <v>4.031130000000001</v>
      </c>
      <c r="T940" s="63">
        <f t="shared" si="188"/>
        <v>4.0311199999999978</v>
      </c>
      <c r="V940" s="70">
        <f t="shared" si="181"/>
        <v>0</v>
      </c>
      <c r="W940" s="70">
        <f t="shared" si="182"/>
        <v>2.20000000000109E-4</v>
      </c>
      <c r="X940" s="70">
        <f t="shared" si="183"/>
        <v>-4.8999999999921329E-4</v>
      </c>
      <c r="Y940" s="70">
        <f t="shared" si="184"/>
        <v>4.8999999999921329E-4</v>
      </c>
      <c r="Z940" s="70">
        <f t="shared" si="185"/>
        <v>4.8999999999921329E-4</v>
      </c>
      <c r="AA940" s="70">
        <f t="shared" si="186"/>
        <v>4.8999999999921329E-4</v>
      </c>
    </row>
    <row r="941" spans="1:27">
      <c r="A941" s="15" t="str">
        <f t="shared" si="178"/>
        <v>Binge_2011-2015_45-64_Females_Merthyr Tydfil</v>
      </c>
      <c r="B941" s="15" t="str">
        <f t="shared" si="189"/>
        <v>Merthyr Tydfil_45-64_Females</v>
      </c>
      <c r="C941" s="15" t="s">
        <v>14</v>
      </c>
      <c r="D941" s="15" t="s">
        <v>50</v>
      </c>
      <c r="E941" s="15" t="s">
        <v>120</v>
      </c>
      <c r="F941" s="15" t="s">
        <v>76</v>
      </c>
      <c r="G941" s="63">
        <f>IFERROR(VLOOKUP($B941,'Data Binge'!$A$6:$I$61,G$1,FALSE),IFERROR(VLOOKUP($B941,'Data Binge'!$O$6:$W$33,G$1,FALSE),IFERROR(VLOOKUP($B941,'Data Binge'!$AB$6:$AJ$181,G$1,FALSE),IFERROR(VLOOKUP($B941,'Data Binge'!$AP$6:$AX$93,G$1,FALSE),IFERROR(VLOOKUP($B941,'Data Binge'!$BC$6:$BK$13,G$1,FALSE),VLOOKUP($B941,'Data Binge'!$BP$6:$BX$9,G$1,FALSE))))))*100</f>
        <v>23.363340000000001</v>
      </c>
      <c r="H941" s="63">
        <f>IFERROR(VLOOKUP($B941,'Data Binge'!$A$6:$I$61,H$1,FALSE),IFERROR(VLOOKUP($B941,'Data Binge'!$O$6:$W$33,H$1,FALSE),IFERROR(VLOOKUP($B941,'Data Binge'!$AB$6:$AJ$181,H$1,FALSE),IFERROR(VLOOKUP($B941,'Data Binge'!$AP$6:$AX$93,H$1,FALSE),IFERROR(VLOOKUP($B941,'Data Binge'!$BC$6:$BK$13,H$1,FALSE),VLOOKUP($B941,'Data Binge'!$BP$6:$BX$9,H$1,FALSE))))))*100</f>
        <v>1.8359899999999998</v>
      </c>
      <c r="I941" s="63">
        <f>IFERROR(VLOOKUP($B941,'Data Binge'!$A$6:$I$61,I$1,FALSE),IFERROR(VLOOKUP($B941,'Data Binge'!$O$6:$W$33,I$1,FALSE),IFERROR(VLOOKUP($B941,'Data Binge'!$AB$6:$AJ$181,I$1,FALSE),IFERROR(VLOOKUP($B941,'Data Binge'!$AP$6:$AX$93,I$1,FALSE),IFERROR(VLOOKUP($B941,'Data Binge'!$BC$6:$BK$13,I$1,FALSE),VLOOKUP($B941,'Data Binge'!$BP$6:$BX$9,I$1,FALSE))))))*100</f>
        <v>19.764759999999999</v>
      </c>
      <c r="J941" s="63">
        <f>IFERROR(VLOOKUP($B941,'Data Binge'!$A$6:$I$61,J$1,FALSE),IFERROR(VLOOKUP($B941,'Data Binge'!$O$6:$W$33,J$1,FALSE),IFERROR(VLOOKUP($B941,'Data Binge'!$AB$6:$AJ$181,J$1,FALSE),IFERROR(VLOOKUP($B941,'Data Binge'!$AP$6:$AX$93,J$1,FALSE),IFERROR(VLOOKUP($B941,'Data Binge'!$BC$6:$BK$13,J$1,FALSE),VLOOKUP($B941,'Data Binge'!$BP$6:$BX$9,J$1,FALSE))))))*100</f>
        <v>26.961930000000002</v>
      </c>
      <c r="K941" s="63">
        <f t="shared" si="179"/>
        <v>3.5985900000000015</v>
      </c>
      <c r="L941" s="63">
        <f t="shared" si="180"/>
        <v>3.5985800000000019</v>
      </c>
      <c r="O941" s="63">
        <f>'Data Binge'!AG323*100</f>
        <v>23.363340000000001</v>
      </c>
      <c r="P941" s="63">
        <f>'Data Binge'!AH323*100</f>
        <v>1.83579</v>
      </c>
      <c r="Q941" s="63">
        <f>'Data Binge'!AI323*100</f>
        <v>19.7652</v>
      </c>
      <c r="R941" s="63">
        <f>'Data Binge'!AJ323*100</f>
        <v>26.961489999999998</v>
      </c>
      <c r="S941" s="63">
        <f t="shared" si="187"/>
        <v>3.5981499999999969</v>
      </c>
      <c r="T941" s="63">
        <f t="shared" si="188"/>
        <v>3.5981400000000008</v>
      </c>
      <c r="V941" s="70">
        <f t="shared" si="181"/>
        <v>0</v>
      </c>
      <c r="W941" s="70">
        <f t="shared" si="182"/>
        <v>1.9999999999975593E-4</v>
      </c>
      <c r="X941" s="70">
        <f t="shared" si="183"/>
        <v>-4.4000000000110617E-4</v>
      </c>
      <c r="Y941" s="70">
        <f t="shared" si="184"/>
        <v>4.4000000000465889E-4</v>
      </c>
      <c r="Z941" s="70">
        <f t="shared" si="185"/>
        <v>4.4000000000465889E-4</v>
      </c>
      <c r="AA941" s="70">
        <f t="shared" si="186"/>
        <v>4.4000000000110617E-4</v>
      </c>
    </row>
    <row r="942" spans="1:27">
      <c r="A942" s="15" t="str">
        <f t="shared" si="178"/>
        <v>Binge_2011-2015_65+_Females_Merthyr Tydfil</v>
      </c>
      <c r="B942" s="15" t="str">
        <f t="shared" si="189"/>
        <v>Merthyr Tydfil_65+_Females</v>
      </c>
      <c r="C942" s="15" t="s">
        <v>14</v>
      </c>
      <c r="D942" s="15" t="s">
        <v>43</v>
      </c>
      <c r="E942" s="15" t="s">
        <v>120</v>
      </c>
      <c r="F942" s="15" t="s">
        <v>76</v>
      </c>
      <c r="G942" s="63">
        <f>IFERROR(VLOOKUP($B942,'Data Binge'!$A$6:$I$61,G$1,FALSE),IFERROR(VLOOKUP($B942,'Data Binge'!$O$6:$W$33,G$1,FALSE),IFERROR(VLOOKUP($B942,'Data Binge'!$AB$6:$AJ$181,G$1,FALSE),IFERROR(VLOOKUP($B942,'Data Binge'!$AP$6:$AX$93,G$1,FALSE),IFERROR(VLOOKUP($B942,'Data Binge'!$BC$6:$BK$13,G$1,FALSE),VLOOKUP($B942,'Data Binge'!$BP$6:$BX$9,G$1,FALSE))))))*100</f>
        <v>3.8597000000000001</v>
      </c>
      <c r="H942" s="63">
        <f>IFERROR(VLOOKUP($B942,'Data Binge'!$A$6:$I$61,H$1,FALSE),IFERROR(VLOOKUP($B942,'Data Binge'!$O$6:$W$33,H$1,FALSE),IFERROR(VLOOKUP($B942,'Data Binge'!$AB$6:$AJ$181,H$1,FALSE),IFERROR(VLOOKUP($B942,'Data Binge'!$AP$6:$AX$93,H$1,FALSE),IFERROR(VLOOKUP($B942,'Data Binge'!$BC$6:$BK$13,H$1,FALSE),VLOOKUP($B942,'Data Binge'!$BP$6:$BX$9,H$1,FALSE))))))*100</f>
        <v>0.92396000000000011</v>
      </c>
      <c r="I942" s="63">
        <f>IFERROR(VLOOKUP($B942,'Data Binge'!$A$6:$I$61,I$1,FALSE),IFERROR(VLOOKUP($B942,'Data Binge'!$O$6:$W$33,I$1,FALSE),IFERROR(VLOOKUP($B942,'Data Binge'!$AB$6:$AJ$181,I$1,FALSE),IFERROR(VLOOKUP($B942,'Data Binge'!$AP$6:$AX$93,I$1,FALSE),IFERROR(VLOOKUP($B942,'Data Binge'!$BC$6:$BK$13,I$1,FALSE),VLOOKUP($B942,'Data Binge'!$BP$6:$BX$9,I$1,FALSE))))))*100</f>
        <v>2.0487199999999999</v>
      </c>
      <c r="J942" s="63">
        <f>IFERROR(VLOOKUP($B942,'Data Binge'!$A$6:$I$61,J$1,FALSE),IFERROR(VLOOKUP($B942,'Data Binge'!$O$6:$W$33,J$1,FALSE),IFERROR(VLOOKUP($B942,'Data Binge'!$AB$6:$AJ$181,J$1,FALSE),IFERROR(VLOOKUP($B942,'Data Binge'!$AP$6:$AX$93,J$1,FALSE),IFERROR(VLOOKUP($B942,'Data Binge'!$BC$6:$BK$13,J$1,FALSE),VLOOKUP($B942,'Data Binge'!$BP$6:$BX$9,J$1,FALSE))))))*100</f>
        <v>5.6706799999999999</v>
      </c>
      <c r="K942" s="63">
        <f t="shared" si="179"/>
        <v>1.8109799999999998</v>
      </c>
      <c r="L942" s="63">
        <f t="shared" si="180"/>
        <v>1.8109800000000003</v>
      </c>
      <c r="O942" s="63">
        <f>'Data Binge'!AG324*100</f>
        <v>3.8597000000000001</v>
      </c>
      <c r="P942" s="63">
        <f>'Data Binge'!AH324*100</f>
        <v>0.9238599999999999</v>
      </c>
      <c r="Q942" s="63">
        <f>'Data Binge'!AI324*100</f>
        <v>2.04894</v>
      </c>
      <c r="R942" s="63">
        <f>'Data Binge'!AJ324*100</f>
        <v>5.6704600000000003</v>
      </c>
      <c r="S942" s="63">
        <f t="shared" si="187"/>
        <v>1.8107600000000001</v>
      </c>
      <c r="T942" s="63">
        <f t="shared" si="188"/>
        <v>1.8107600000000001</v>
      </c>
      <c r="V942" s="70">
        <f t="shared" si="181"/>
        <v>0</v>
      </c>
      <c r="W942" s="70">
        <f t="shared" si="182"/>
        <v>1.0000000000021103E-4</v>
      </c>
      <c r="X942" s="70">
        <f t="shared" si="183"/>
        <v>-2.20000000000109E-4</v>
      </c>
      <c r="Y942" s="70">
        <f t="shared" si="184"/>
        <v>2.1999999999966491E-4</v>
      </c>
      <c r="Z942" s="70">
        <f t="shared" si="185"/>
        <v>2.1999999999966491E-4</v>
      </c>
      <c r="AA942" s="70">
        <f t="shared" si="186"/>
        <v>2.20000000000109E-4</v>
      </c>
    </row>
    <row r="943" spans="1:27">
      <c r="A943" s="15" t="str">
        <f t="shared" si="178"/>
        <v>Binge_2011-2015_16-24_Males_Caerphilly</v>
      </c>
      <c r="B943" s="15" t="str">
        <f t="shared" si="189"/>
        <v>Caerphilly_16-24_Males</v>
      </c>
      <c r="C943" s="15" t="s">
        <v>15</v>
      </c>
      <c r="D943" s="15" t="s">
        <v>48</v>
      </c>
      <c r="E943" s="15" t="s">
        <v>21</v>
      </c>
      <c r="F943" s="15" t="s">
        <v>76</v>
      </c>
      <c r="G943" s="63">
        <f>IFERROR(VLOOKUP($B943,'Data Binge'!$A$6:$I$61,G$1,FALSE),IFERROR(VLOOKUP($B943,'Data Binge'!$O$6:$W$33,G$1,FALSE),IFERROR(VLOOKUP($B943,'Data Binge'!$AB$6:$AJ$181,G$1,FALSE),IFERROR(VLOOKUP($B943,'Data Binge'!$AP$6:$AX$93,G$1,FALSE),IFERROR(VLOOKUP($B943,'Data Binge'!$BC$6:$BK$13,G$1,FALSE),VLOOKUP($B943,'Data Binge'!$BP$6:$BX$9,G$1,FALSE))))))*100</f>
        <v>25.535889999999998</v>
      </c>
      <c r="H943" s="63">
        <f>IFERROR(VLOOKUP($B943,'Data Binge'!$A$6:$I$61,H$1,FALSE),IFERROR(VLOOKUP($B943,'Data Binge'!$O$6:$W$33,H$1,FALSE),IFERROR(VLOOKUP($B943,'Data Binge'!$AB$6:$AJ$181,H$1,FALSE),IFERROR(VLOOKUP($B943,'Data Binge'!$AP$6:$AX$93,H$1,FALSE),IFERROR(VLOOKUP($B943,'Data Binge'!$BC$6:$BK$13,H$1,FALSE),VLOOKUP($B943,'Data Binge'!$BP$6:$BX$9,H$1,FALSE))))))*100</f>
        <v>3.05254</v>
      </c>
      <c r="I943" s="63">
        <f>IFERROR(VLOOKUP($B943,'Data Binge'!$A$6:$I$61,I$1,FALSE),IFERROR(VLOOKUP($B943,'Data Binge'!$O$6:$W$33,I$1,FALSE),IFERROR(VLOOKUP($B943,'Data Binge'!$AB$6:$AJ$181,I$1,FALSE),IFERROR(VLOOKUP($B943,'Data Binge'!$AP$6:$AX$93,I$1,FALSE),IFERROR(VLOOKUP($B943,'Data Binge'!$BC$6:$BK$13,I$1,FALSE),VLOOKUP($B943,'Data Binge'!$BP$6:$BX$9,I$1,FALSE))))))*100</f>
        <v>19.552859999999999</v>
      </c>
      <c r="J943" s="63">
        <f>IFERROR(VLOOKUP($B943,'Data Binge'!$A$6:$I$61,J$1,FALSE),IFERROR(VLOOKUP($B943,'Data Binge'!$O$6:$W$33,J$1,FALSE),IFERROR(VLOOKUP($B943,'Data Binge'!$AB$6:$AJ$181,J$1,FALSE),IFERROR(VLOOKUP($B943,'Data Binge'!$AP$6:$AX$93,J$1,FALSE),IFERROR(VLOOKUP($B943,'Data Binge'!$BC$6:$BK$13,J$1,FALSE),VLOOKUP($B943,'Data Binge'!$BP$6:$BX$9,J$1,FALSE))))))*100</f>
        <v>31.518930000000001</v>
      </c>
      <c r="K943" s="63">
        <f t="shared" si="179"/>
        <v>5.9830400000000026</v>
      </c>
      <c r="L943" s="63">
        <f t="shared" si="180"/>
        <v>5.9830299999999994</v>
      </c>
      <c r="O943" s="63">
        <f>'Data Binge'!AG325*100</f>
        <v>25.535889999999998</v>
      </c>
      <c r="P943" s="63">
        <f>'Data Binge'!AH325*100</f>
        <v>3.05227</v>
      </c>
      <c r="Q943" s="63">
        <f>'Data Binge'!AI325*100</f>
        <v>19.553439999999998</v>
      </c>
      <c r="R943" s="63">
        <f>'Data Binge'!AJ325*100</f>
        <v>31.518340000000002</v>
      </c>
      <c r="S943" s="63">
        <f t="shared" si="187"/>
        <v>5.9824500000000036</v>
      </c>
      <c r="T943" s="63">
        <f t="shared" si="188"/>
        <v>5.98245</v>
      </c>
      <c r="V943" s="70">
        <f t="shared" si="181"/>
        <v>0</v>
      </c>
      <c r="W943" s="70">
        <f t="shared" si="182"/>
        <v>2.6999999999999247E-4</v>
      </c>
      <c r="X943" s="70">
        <f t="shared" si="183"/>
        <v>-5.7999999999935881E-4</v>
      </c>
      <c r="Y943" s="70">
        <f t="shared" si="184"/>
        <v>5.8999999999898023E-4</v>
      </c>
      <c r="Z943" s="70">
        <f t="shared" si="185"/>
        <v>5.8999999999898023E-4</v>
      </c>
      <c r="AA943" s="70">
        <f t="shared" si="186"/>
        <v>5.7999999999935881E-4</v>
      </c>
    </row>
    <row r="944" spans="1:27">
      <c r="A944" s="15" t="str">
        <f t="shared" si="178"/>
        <v>Binge_2011-2015_25-44_Males_Caerphilly</v>
      </c>
      <c r="B944" s="15" t="str">
        <f t="shared" si="189"/>
        <v>Caerphilly_25-44_Males</v>
      </c>
      <c r="C944" s="15" t="s">
        <v>15</v>
      </c>
      <c r="D944" s="15" t="s">
        <v>49</v>
      </c>
      <c r="E944" s="15" t="s">
        <v>21</v>
      </c>
      <c r="F944" s="15" t="s">
        <v>76</v>
      </c>
      <c r="G944" s="63">
        <f>IFERROR(VLOOKUP($B944,'Data Binge'!$A$6:$I$61,G$1,FALSE),IFERROR(VLOOKUP($B944,'Data Binge'!$O$6:$W$33,G$1,FALSE),IFERROR(VLOOKUP($B944,'Data Binge'!$AB$6:$AJ$181,G$1,FALSE),IFERROR(VLOOKUP($B944,'Data Binge'!$AP$6:$AX$93,G$1,FALSE),IFERROR(VLOOKUP($B944,'Data Binge'!$BC$6:$BK$13,G$1,FALSE),VLOOKUP($B944,'Data Binge'!$BP$6:$BX$9,G$1,FALSE))))))*100</f>
        <v>43.559829999999998</v>
      </c>
      <c r="H944" s="63">
        <f>IFERROR(VLOOKUP($B944,'Data Binge'!$A$6:$I$61,H$1,FALSE),IFERROR(VLOOKUP($B944,'Data Binge'!$O$6:$W$33,H$1,FALSE),IFERROR(VLOOKUP($B944,'Data Binge'!$AB$6:$AJ$181,H$1,FALSE),IFERROR(VLOOKUP($B944,'Data Binge'!$AP$6:$AX$93,H$1,FALSE),IFERROR(VLOOKUP($B944,'Data Binge'!$BC$6:$BK$13,H$1,FALSE),VLOOKUP($B944,'Data Binge'!$BP$6:$BX$9,H$1,FALSE))))))*100</f>
        <v>2.2784900000000001</v>
      </c>
      <c r="I944" s="63">
        <f>IFERROR(VLOOKUP($B944,'Data Binge'!$A$6:$I$61,I$1,FALSE),IFERROR(VLOOKUP($B944,'Data Binge'!$O$6:$W$33,I$1,FALSE),IFERROR(VLOOKUP($B944,'Data Binge'!$AB$6:$AJ$181,I$1,FALSE),IFERROR(VLOOKUP($B944,'Data Binge'!$AP$6:$AX$93,I$1,FALSE),IFERROR(VLOOKUP($B944,'Data Binge'!$BC$6:$BK$13,I$1,FALSE),VLOOKUP($B944,'Data Binge'!$BP$6:$BX$9,I$1,FALSE))))))*100</f>
        <v>39.093939999999996</v>
      </c>
      <c r="J944" s="63">
        <f>IFERROR(VLOOKUP($B944,'Data Binge'!$A$6:$I$61,J$1,FALSE),IFERROR(VLOOKUP($B944,'Data Binge'!$O$6:$W$33,J$1,FALSE),IFERROR(VLOOKUP($B944,'Data Binge'!$AB$6:$AJ$181,J$1,FALSE),IFERROR(VLOOKUP($B944,'Data Binge'!$AP$6:$AX$93,J$1,FALSE),IFERROR(VLOOKUP($B944,'Data Binge'!$BC$6:$BK$13,J$1,FALSE),VLOOKUP($B944,'Data Binge'!$BP$6:$BX$9,J$1,FALSE))))))*100</f>
        <v>48.025730000000003</v>
      </c>
      <c r="K944" s="63">
        <f t="shared" si="179"/>
        <v>4.4659000000000049</v>
      </c>
      <c r="L944" s="63">
        <f t="shared" si="180"/>
        <v>4.4658900000000017</v>
      </c>
      <c r="O944" s="63">
        <f>'Data Binge'!AG326*100</f>
        <v>43.559829999999998</v>
      </c>
      <c r="P944" s="63">
        <f>'Data Binge'!AH326*100</f>
        <v>2.2782899999999997</v>
      </c>
      <c r="Q944" s="63">
        <f>'Data Binge'!AI326*100</f>
        <v>39.094380000000001</v>
      </c>
      <c r="R944" s="63">
        <f>'Data Binge'!AJ326*100</f>
        <v>48.025289999999998</v>
      </c>
      <c r="S944" s="63">
        <f t="shared" si="187"/>
        <v>4.4654600000000002</v>
      </c>
      <c r="T944" s="63">
        <f t="shared" si="188"/>
        <v>4.465449999999997</v>
      </c>
      <c r="V944" s="70">
        <f t="shared" si="181"/>
        <v>0</v>
      </c>
      <c r="W944" s="70">
        <f t="shared" si="182"/>
        <v>2.0000000000042206E-4</v>
      </c>
      <c r="X944" s="70">
        <f t="shared" si="183"/>
        <v>-4.4000000000465889E-4</v>
      </c>
      <c r="Y944" s="70">
        <f t="shared" si="184"/>
        <v>4.4000000000465889E-4</v>
      </c>
      <c r="Z944" s="70">
        <f t="shared" si="185"/>
        <v>4.4000000000465889E-4</v>
      </c>
      <c r="AA944" s="70">
        <f t="shared" si="186"/>
        <v>4.4000000000465889E-4</v>
      </c>
    </row>
    <row r="945" spans="1:27">
      <c r="A945" s="15" t="str">
        <f t="shared" si="178"/>
        <v>Binge_2011-2015_45-64_Males_Caerphilly</v>
      </c>
      <c r="B945" s="15" t="str">
        <f t="shared" si="189"/>
        <v>Caerphilly_45-64_Males</v>
      </c>
      <c r="C945" s="15" t="s">
        <v>15</v>
      </c>
      <c r="D945" s="15" t="s">
        <v>50</v>
      </c>
      <c r="E945" s="15" t="s">
        <v>21</v>
      </c>
      <c r="F945" s="15" t="s">
        <v>76</v>
      </c>
      <c r="G945" s="63">
        <f>IFERROR(VLOOKUP($B945,'Data Binge'!$A$6:$I$61,G$1,FALSE),IFERROR(VLOOKUP($B945,'Data Binge'!$O$6:$W$33,G$1,FALSE),IFERROR(VLOOKUP($B945,'Data Binge'!$AB$6:$AJ$181,G$1,FALSE),IFERROR(VLOOKUP($B945,'Data Binge'!$AP$6:$AX$93,G$1,FALSE),IFERROR(VLOOKUP($B945,'Data Binge'!$BC$6:$BK$13,G$1,FALSE),VLOOKUP($B945,'Data Binge'!$BP$6:$BX$9,G$1,FALSE))))))*100</f>
        <v>37.450860000000006</v>
      </c>
      <c r="H945" s="63">
        <f>IFERROR(VLOOKUP($B945,'Data Binge'!$A$6:$I$61,H$1,FALSE),IFERROR(VLOOKUP($B945,'Data Binge'!$O$6:$W$33,H$1,FALSE),IFERROR(VLOOKUP($B945,'Data Binge'!$AB$6:$AJ$181,H$1,FALSE),IFERROR(VLOOKUP($B945,'Data Binge'!$AP$6:$AX$93,H$1,FALSE),IFERROR(VLOOKUP($B945,'Data Binge'!$BC$6:$BK$13,H$1,FALSE),VLOOKUP($B945,'Data Binge'!$BP$6:$BX$9,H$1,FALSE))))))*100</f>
        <v>1.98295</v>
      </c>
      <c r="I945" s="63">
        <f>IFERROR(VLOOKUP($B945,'Data Binge'!$A$6:$I$61,I$1,FALSE),IFERROR(VLOOKUP($B945,'Data Binge'!$O$6:$W$33,I$1,FALSE),IFERROR(VLOOKUP($B945,'Data Binge'!$AB$6:$AJ$181,I$1,FALSE),IFERROR(VLOOKUP($B945,'Data Binge'!$AP$6:$AX$93,I$1,FALSE),IFERROR(VLOOKUP($B945,'Data Binge'!$BC$6:$BK$13,I$1,FALSE),VLOOKUP($B945,'Data Binge'!$BP$6:$BX$9,I$1,FALSE))))))*100</f>
        <v>33.564230000000002</v>
      </c>
      <c r="J945" s="63">
        <f>IFERROR(VLOOKUP($B945,'Data Binge'!$A$6:$I$61,J$1,FALSE),IFERROR(VLOOKUP($B945,'Data Binge'!$O$6:$W$33,J$1,FALSE),IFERROR(VLOOKUP($B945,'Data Binge'!$AB$6:$AJ$181,J$1,FALSE),IFERROR(VLOOKUP($B945,'Data Binge'!$AP$6:$AX$93,J$1,FALSE),IFERROR(VLOOKUP($B945,'Data Binge'!$BC$6:$BK$13,J$1,FALSE),VLOOKUP($B945,'Data Binge'!$BP$6:$BX$9,J$1,FALSE))))))*100</f>
        <v>41.337499999999999</v>
      </c>
      <c r="K945" s="63">
        <f t="shared" si="179"/>
        <v>3.8866399999999928</v>
      </c>
      <c r="L945" s="63">
        <f t="shared" si="180"/>
        <v>3.8866300000000038</v>
      </c>
      <c r="O945" s="63">
        <f>'Data Binge'!AG327*100</f>
        <v>37.450860000000006</v>
      </c>
      <c r="P945" s="63">
        <f>'Data Binge'!AH327*100</f>
        <v>1.98278</v>
      </c>
      <c r="Q945" s="63">
        <f>'Data Binge'!AI327*100</f>
        <v>33.564619999999998</v>
      </c>
      <c r="R945" s="63">
        <f>'Data Binge'!AJ327*100</f>
        <v>41.337109999999996</v>
      </c>
      <c r="S945" s="63">
        <f t="shared" si="187"/>
        <v>3.8862499999999898</v>
      </c>
      <c r="T945" s="63">
        <f t="shared" si="188"/>
        <v>3.8862400000000079</v>
      </c>
      <c r="V945" s="70">
        <f t="shared" si="181"/>
        <v>0</v>
      </c>
      <c r="W945" s="70">
        <f t="shared" si="182"/>
        <v>1.7000000000000348E-4</v>
      </c>
      <c r="X945" s="70">
        <f t="shared" si="183"/>
        <v>-3.8999999999589363E-4</v>
      </c>
      <c r="Y945" s="70">
        <f t="shared" si="184"/>
        <v>3.9000000000299906E-4</v>
      </c>
      <c r="Z945" s="70">
        <f t="shared" si="185"/>
        <v>3.9000000000299906E-4</v>
      </c>
      <c r="AA945" s="70">
        <f t="shared" si="186"/>
        <v>3.8999999999589363E-4</v>
      </c>
    </row>
    <row r="946" spans="1:27">
      <c r="A946" s="15" t="str">
        <f t="shared" si="178"/>
        <v>Binge_2011-2015_65+_Males_Caerphilly</v>
      </c>
      <c r="B946" s="15" t="str">
        <f t="shared" si="189"/>
        <v>Caerphilly_65+_Males</v>
      </c>
      <c r="C946" s="15" t="s">
        <v>15</v>
      </c>
      <c r="D946" s="15" t="s">
        <v>43</v>
      </c>
      <c r="E946" s="15" t="s">
        <v>21</v>
      </c>
      <c r="F946" s="15" t="s">
        <v>76</v>
      </c>
      <c r="G946" s="63">
        <f>IFERROR(VLOOKUP($B946,'Data Binge'!$A$6:$I$61,G$1,FALSE),IFERROR(VLOOKUP($B946,'Data Binge'!$O$6:$W$33,G$1,FALSE),IFERROR(VLOOKUP($B946,'Data Binge'!$AB$6:$AJ$181,G$1,FALSE),IFERROR(VLOOKUP($B946,'Data Binge'!$AP$6:$AX$93,G$1,FALSE),IFERROR(VLOOKUP($B946,'Data Binge'!$BC$6:$BK$13,G$1,FALSE),VLOOKUP($B946,'Data Binge'!$BP$6:$BX$9,G$1,FALSE))))))*100</f>
        <v>17.787279999999999</v>
      </c>
      <c r="H946" s="63">
        <f>IFERROR(VLOOKUP($B946,'Data Binge'!$A$6:$I$61,H$1,FALSE),IFERROR(VLOOKUP($B946,'Data Binge'!$O$6:$W$33,H$1,FALSE),IFERROR(VLOOKUP($B946,'Data Binge'!$AB$6:$AJ$181,H$1,FALSE),IFERROR(VLOOKUP($B946,'Data Binge'!$AP$6:$AX$93,H$1,FALSE),IFERROR(VLOOKUP($B946,'Data Binge'!$BC$6:$BK$13,H$1,FALSE),VLOOKUP($B946,'Data Binge'!$BP$6:$BX$9,H$1,FALSE))))))*100</f>
        <v>1.9142599999999999</v>
      </c>
      <c r="I946" s="63">
        <f>IFERROR(VLOOKUP($B946,'Data Binge'!$A$6:$I$61,I$1,FALSE),IFERROR(VLOOKUP($B946,'Data Binge'!$O$6:$W$33,I$1,FALSE),IFERROR(VLOOKUP($B946,'Data Binge'!$AB$6:$AJ$181,I$1,FALSE),IFERROR(VLOOKUP($B946,'Data Binge'!$AP$6:$AX$93,I$1,FALSE),IFERROR(VLOOKUP($B946,'Data Binge'!$BC$6:$BK$13,I$1,FALSE),VLOOKUP($B946,'Data Binge'!$BP$6:$BX$9,I$1,FALSE))))))*100</f>
        <v>14.03528</v>
      </c>
      <c r="J946" s="63">
        <f>IFERROR(VLOOKUP($B946,'Data Binge'!$A$6:$I$61,J$1,FALSE),IFERROR(VLOOKUP($B946,'Data Binge'!$O$6:$W$33,J$1,FALSE),IFERROR(VLOOKUP($B946,'Data Binge'!$AB$6:$AJ$181,J$1,FALSE),IFERROR(VLOOKUP($B946,'Data Binge'!$AP$6:$AX$93,J$1,FALSE),IFERROR(VLOOKUP($B946,'Data Binge'!$BC$6:$BK$13,J$1,FALSE),VLOOKUP($B946,'Data Binge'!$BP$6:$BX$9,J$1,FALSE))))))*100</f>
        <v>21.539279999999998</v>
      </c>
      <c r="K946" s="63">
        <f t="shared" si="179"/>
        <v>3.7519999999999989</v>
      </c>
      <c r="L946" s="63">
        <f t="shared" si="180"/>
        <v>3.7519999999999989</v>
      </c>
      <c r="O946" s="63">
        <f>'Data Binge'!AG328*100</f>
        <v>17.787279999999999</v>
      </c>
      <c r="P946" s="63">
        <f>'Data Binge'!AH328*100</f>
        <v>1.9140999999999999</v>
      </c>
      <c r="Q946" s="63">
        <f>'Data Binge'!AI328*100</f>
        <v>14.03565</v>
      </c>
      <c r="R946" s="63">
        <f>'Data Binge'!AJ328*100</f>
        <v>21.538910000000001</v>
      </c>
      <c r="S946" s="63">
        <f t="shared" si="187"/>
        <v>3.7516300000000022</v>
      </c>
      <c r="T946" s="63">
        <f t="shared" si="188"/>
        <v>3.7516299999999987</v>
      </c>
      <c r="V946" s="70">
        <f t="shared" si="181"/>
        <v>0</v>
      </c>
      <c r="W946" s="70">
        <f t="shared" si="182"/>
        <v>1.5999999999993797E-4</v>
      </c>
      <c r="X946" s="70">
        <f t="shared" si="183"/>
        <v>-3.700000000002035E-4</v>
      </c>
      <c r="Y946" s="70">
        <f t="shared" si="184"/>
        <v>3.6999999999665079E-4</v>
      </c>
      <c r="Z946" s="70">
        <f t="shared" si="185"/>
        <v>3.6999999999665079E-4</v>
      </c>
      <c r="AA946" s="70">
        <f t="shared" si="186"/>
        <v>3.700000000002035E-4</v>
      </c>
    </row>
    <row r="947" spans="1:27">
      <c r="A947" s="15" t="str">
        <f t="shared" si="178"/>
        <v>Binge_2011-2015_16-24_Females_Caerphilly</v>
      </c>
      <c r="B947" s="15" t="str">
        <f t="shared" si="189"/>
        <v>Caerphilly_16-24_Females</v>
      </c>
      <c r="C947" s="15" t="s">
        <v>15</v>
      </c>
      <c r="D947" s="15" t="s">
        <v>48</v>
      </c>
      <c r="E947" s="15" t="s">
        <v>120</v>
      </c>
      <c r="F947" s="15" t="s">
        <v>76</v>
      </c>
      <c r="G947" s="63">
        <f>IFERROR(VLOOKUP($B947,'Data Binge'!$A$6:$I$61,G$1,FALSE),IFERROR(VLOOKUP($B947,'Data Binge'!$O$6:$W$33,G$1,FALSE),IFERROR(VLOOKUP($B947,'Data Binge'!$AB$6:$AJ$181,G$1,FALSE),IFERROR(VLOOKUP($B947,'Data Binge'!$AP$6:$AX$93,G$1,FALSE),IFERROR(VLOOKUP($B947,'Data Binge'!$BC$6:$BK$13,G$1,FALSE),VLOOKUP($B947,'Data Binge'!$BP$6:$BX$9,G$1,FALSE))))))*100</f>
        <v>26.94106</v>
      </c>
      <c r="H947" s="63">
        <f>IFERROR(VLOOKUP($B947,'Data Binge'!$A$6:$I$61,H$1,FALSE),IFERROR(VLOOKUP($B947,'Data Binge'!$O$6:$W$33,H$1,FALSE),IFERROR(VLOOKUP($B947,'Data Binge'!$AB$6:$AJ$181,H$1,FALSE),IFERROR(VLOOKUP($B947,'Data Binge'!$AP$6:$AX$93,H$1,FALSE),IFERROR(VLOOKUP($B947,'Data Binge'!$BC$6:$BK$13,H$1,FALSE),VLOOKUP($B947,'Data Binge'!$BP$6:$BX$9,H$1,FALSE))))))*100</f>
        <v>2.72472</v>
      </c>
      <c r="I947" s="63">
        <f>IFERROR(VLOOKUP($B947,'Data Binge'!$A$6:$I$61,I$1,FALSE),IFERROR(VLOOKUP($B947,'Data Binge'!$O$6:$W$33,I$1,FALSE),IFERROR(VLOOKUP($B947,'Data Binge'!$AB$6:$AJ$181,I$1,FALSE),IFERROR(VLOOKUP($B947,'Data Binge'!$AP$6:$AX$93,I$1,FALSE),IFERROR(VLOOKUP($B947,'Data Binge'!$BC$6:$BK$13,I$1,FALSE),VLOOKUP($B947,'Data Binge'!$BP$6:$BX$9,I$1,FALSE))))))*100</f>
        <v>21.600559999999998</v>
      </c>
      <c r="J947" s="63">
        <f>IFERROR(VLOOKUP($B947,'Data Binge'!$A$6:$I$61,J$1,FALSE),IFERROR(VLOOKUP($B947,'Data Binge'!$O$6:$W$33,J$1,FALSE),IFERROR(VLOOKUP($B947,'Data Binge'!$AB$6:$AJ$181,J$1,FALSE),IFERROR(VLOOKUP($B947,'Data Binge'!$AP$6:$AX$93,J$1,FALSE),IFERROR(VLOOKUP($B947,'Data Binge'!$BC$6:$BK$13,J$1,FALSE),VLOOKUP($B947,'Data Binge'!$BP$6:$BX$9,J$1,FALSE))))))*100</f>
        <v>32.281559999999999</v>
      </c>
      <c r="K947" s="63">
        <f t="shared" si="179"/>
        <v>5.3404999999999987</v>
      </c>
      <c r="L947" s="63">
        <f t="shared" si="180"/>
        <v>5.3405000000000022</v>
      </c>
      <c r="O947" s="63">
        <f>'Data Binge'!AG329*100</f>
        <v>26.94106</v>
      </c>
      <c r="P947" s="63">
        <f>'Data Binge'!AH329*100</f>
        <v>2.7244799999999998</v>
      </c>
      <c r="Q947" s="63">
        <f>'Data Binge'!AI329*100</f>
        <v>21.60108</v>
      </c>
      <c r="R947" s="63">
        <f>'Data Binge'!AJ329*100</f>
        <v>32.281039999999997</v>
      </c>
      <c r="S947" s="63">
        <f t="shared" si="187"/>
        <v>5.3399799999999971</v>
      </c>
      <c r="T947" s="63">
        <f t="shared" si="188"/>
        <v>5.3399800000000006</v>
      </c>
      <c r="V947" s="70">
        <f t="shared" si="181"/>
        <v>0</v>
      </c>
      <c r="W947" s="70">
        <f t="shared" si="182"/>
        <v>2.4000000000024002E-4</v>
      </c>
      <c r="X947" s="70">
        <f t="shared" si="183"/>
        <v>-5.2000000000163027E-4</v>
      </c>
      <c r="Y947" s="70">
        <f t="shared" si="184"/>
        <v>5.2000000000163027E-4</v>
      </c>
      <c r="Z947" s="70">
        <f t="shared" si="185"/>
        <v>5.2000000000163027E-4</v>
      </c>
      <c r="AA947" s="70">
        <f t="shared" si="186"/>
        <v>5.2000000000163027E-4</v>
      </c>
    </row>
    <row r="948" spans="1:27">
      <c r="A948" s="15" t="str">
        <f t="shared" si="178"/>
        <v>Binge_2011-2015_25-44_Females_Caerphilly</v>
      </c>
      <c r="B948" s="15" t="str">
        <f t="shared" si="189"/>
        <v>Caerphilly_25-44_Females</v>
      </c>
      <c r="C948" s="15" t="s">
        <v>15</v>
      </c>
      <c r="D948" s="15" t="s">
        <v>49</v>
      </c>
      <c r="E948" s="15" t="s">
        <v>120</v>
      </c>
      <c r="F948" s="15" t="s">
        <v>76</v>
      </c>
      <c r="G948" s="63">
        <f>IFERROR(VLOOKUP($B948,'Data Binge'!$A$6:$I$61,G$1,FALSE),IFERROR(VLOOKUP($B948,'Data Binge'!$O$6:$W$33,G$1,FALSE),IFERROR(VLOOKUP($B948,'Data Binge'!$AB$6:$AJ$181,G$1,FALSE),IFERROR(VLOOKUP($B948,'Data Binge'!$AP$6:$AX$93,G$1,FALSE),IFERROR(VLOOKUP($B948,'Data Binge'!$BC$6:$BK$13,G$1,FALSE),VLOOKUP($B948,'Data Binge'!$BP$6:$BX$9,G$1,FALSE))))))*100</f>
        <v>32.065550000000002</v>
      </c>
      <c r="H948" s="63">
        <f>IFERROR(VLOOKUP($B948,'Data Binge'!$A$6:$I$61,H$1,FALSE),IFERROR(VLOOKUP($B948,'Data Binge'!$O$6:$W$33,H$1,FALSE),IFERROR(VLOOKUP($B948,'Data Binge'!$AB$6:$AJ$181,H$1,FALSE),IFERROR(VLOOKUP($B948,'Data Binge'!$AP$6:$AX$93,H$1,FALSE),IFERROR(VLOOKUP($B948,'Data Binge'!$BC$6:$BK$13,H$1,FALSE),VLOOKUP($B948,'Data Binge'!$BP$6:$BX$9,H$1,FALSE))))))*100</f>
        <v>1.9176200000000001</v>
      </c>
      <c r="I948" s="63">
        <f>IFERROR(VLOOKUP($B948,'Data Binge'!$A$6:$I$61,I$1,FALSE),IFERROR(VLOOKUP($B948,'Data Binge'!$O$6:$W$33,I$1,FALSE),IFERROR(VLOOKUP($B948,'Data Binge'!$AB$6:$AJ$181,I$1,FALSE),IFERROR(VLOOKUP($B948,'Data Binge'!$AP$6:$AX$93,I$1,FALSE),IFERROR(VLOOKUP($B948,'Data Binge'!$BC$6:$BK$13,I$1,FALSE),VLOOKUP($B948,'Data Binge'!$BP$6:$BX$9,I$1,FALSE))))))*100</f>
        <v>28.30697</v>
      </c>
      <c r="J948" s="63">
        <f>IFERROR(VLOOKUP($B948,'Data Binge'!$A$6:$I$61,J$1,FALSE),IFERROR(VLOOKUP($B948,'Data Binge'!$O$6:$W$33,J$1,FALSE),IFERROR(VLOOKUP($B948,'Data Binge'!$AB$6:$AJ$181,J$1,FALSE),IFERROR(VLOOKUP($B948,'Data Binge'!$AP$6:$AX$93,J$1,FALSE),IFERROR(VLOOKUP($B948,'Data Binge'!$BC$6:$BK$13,J$1,FALSE),VLOOKUP($B948,'Data Binge'!$BP$6:$BX$9,J$1,FALSE))))))*100</f>
        <v>35.824120000000001</v>
      </c>
      <c r="K948" s="63">
        <f t="shared" si="179"/>
        <v>3.7585699999999989</v>
      </c>
      <c r="L948" s="63">
        <f t="shared" si="180"/>
        <v>3.758580000000002</v>
      </c>
      <c r="O948" s="63">
        <f>'Data Binge'!AG330*100</f>
        <v>32.065550000000002</v>
      </c>
      <c r="P948" s="63">
        <f>'Data Binge'!AH330*100</f>
        <v>1.9174500000000001</v>
      </c>
      <c r="Q948" s="63">
        <f>'Data Binge'!AI330*100</f>
        <v>28.307339999999996</v>
      </c>
      <c r="R948" s="63">
        <f>'Data Binge'!AJ330*100</f>
        <v>35.823749999999997</v>
      </c>
      <c r="S948" s="63">
        <f t="shared" si="187"/>
        <v>3.7581999999999951</v>
      </c>
      <c r="T948" s="63">
        <f t="shared" si="188"/>
        <v>3.7582100000000054</v>
      </c>
      <c r="V948" s="70">
        <f t="shared" si="181"/>
        <v>0</v>
      </c>
      <c r="W948" s="70">
        <f t="shared" si="182"/>
        <v>1.7000000000000348E-4</v>
      </c>
      <c r="X948" s="70">
        <f t="shared" si="183"/>
        <v>-3.6999999999665079E-4</v>
      </c>
      <c r="Y948" s="70">
        <f t="shared" si="184"/>
        <v>3.7000000000375621E-4</v>
      </c>
      <c r="Z948" s="70">
        <f t="shared" si="185"/>
        <v>3.7000000000375621E-4</v>
      </c>
      <c r="AA948" s="70">
        <f t="shared" si="186"/>
        <v>3.6999999999665079E-4</v>
      </c>
    </row>
    <row r="949" spans="1:27">
      <c r="A949" s="15" t="str">
        <f t="shared" si="178"/>
        <v>Binge_2011-2015_45-64_Females_Caerphilly</v>
      </c>
      <c r="B949" s="15" t="str">
        <f t="shared" si="189"/>
        <v>Caerphilly_45-64_Females</v>
      </c>
      <c r="C949" s="15" t="s">
        <v>15</v>
      </c>
      <c r="D949" s="15" t="s">
        <v>50</v>
      </c>
      <c r="E949" s="15" t="s">
        <v>120</v>
      </c>
      <c r="F949" s="15" t="s">
        <v>76</v>
      </c>
      <c r="G949" s="63">
        <f>IFERROR(VLOOKUP($B949,'Data Binge'!$A$6:$I$61,G$1,FALSE),IFERROR(VLOOKUP($B949,'Data Binge'!$O$6:$W$33,G$1,FALSE),IFERROR(VLOOKUP($B949,'Data Binge'!$AB$6:$AJ$181,G$1,FALSE),IFERROR(VLOOKUP($B949,'Data Binge'!$AP$6:$AX$93,G$1,FALSE),IFERROR(VLOOKUP($B949,'Data Binge'!$BC$6:$BK$13,G$1,FALSE),VLOOKUP($B949,'Data Binge'!$BP$6:$BX$9,G$1,FALSE))))))*100</f>
        <v>22.63814</v>
      </c>
      <c r="H949" s="63">
        <f>IFERROR(VLOOKUP($B949,'Data Binge'!$A$6:$I$61,H$1,FALSE),IFERROR(VLOOKUP($B949,'Data Binge'!$O$6:$W$33,H$1,FALSE),IFERROR(VLOOKUP($B949,'Data Binge'!$AB$6:$AJ$181,H$1,FALSE),IFERROR(VLOOKUP($B949,'Data Binge'!$AP$6:$AX$93,H$1,FALSE),IFERROR(VLOOKUP($B949,'Data Binge'!$BC$6:$BK$13,H$1,FALSE),VLOOKUP($B949,'Data Binge'!$BP$6:$BX$9,H$1,FALSE))))))*100</f>
        <v>1.69692</v>
      </c>
      <c r="I949" s="63">
        <f>IFERROR(VLOOKUP($B949,'Data Binge'!$A$6:$I$61,I$1,FALSE),IFERROR(VLOOKUP($B949,'Data Binge'!$O$6:$W$33,I$1,FALSE),IFERROR(VLOOKUP($B949,'Data Binge'!$AB$6:$AJ$181,I$1,FALSE),IFERROR(VLOOKUP($B949,'Data Binge'!$AP$6:$AX$93,I$1,FALSE),IFERROR(VLOOKUP($B949,'Data Binge'!$BC$6:$BK$13,I$1,FALSE),VLOOKUP($B949,'Data Binge'!$BP$6:$BX$9,I$1,FALSE))))))*100</f>
        <v>19.312139999999999</v>
      </c>
      <c r="J949" s="63">
        <f>IFERROR(VLOOKUP($B949,'Data Binge'!$A$6:$I$61,J$1,FALSE),IFERROR(VLOOKUP($B949,'Data Binge'!$O$6:$W$33,J$1,FALSE),IFERROR(VLOOKUP($B949,'Data Binge'!$AB$6:$AJ$181,J$1,FALSE),IFERROR(VLOOKUP($B949,'Data Binge'!$AP$6:$AX$93,J$1,FALSE),IFERROR(VLOOKUP($B949,'Data Binge'!$BC$6:$BK$13,J$1,FALSE),VLOOKUP($B949,'Data Binge'!$BP$6:$BX$9,J$1,FALSE))))))*100</f>
        <v>25.964150000000004</v>
      </c>
      <c r="K949" s="63">
        <f t="shared" si="179"/>
        <v>3.3260100000000037</v>
      </c>
      <c r="L949" s="63">
        <f t="shared" si="180"/>
        <v>3.3260000000000005</v>
      </c>
      <c r="O949" s="63">
        <f>'Data Binge'!AG331*100</f>
        <v>22.63814</v>
      </c>
      <c r="P949" s="63">
        <f>'Data Binge'!AH331*100</f>
        <v>1.6967699999999999</v>
      </c>
      <c r="Q949" s="63">
        <f>'Data Binge'!AI331*100</f>
        <v>19.312470000000001</v>
      </c>
      <c r="R949" s="63">
        <f>'Data Binge'!AJ331*100</f>
        <v>25.963819999999998</v>
      </c>
      <c r="S949" s="63">
        <f t="shared" si="187"/>
        <v>3.3256799999999984</v>
      </c>
      <c r="T949" s="63">
        <f t="shared" si="188"/>
        <v>3.3256699999999988</v>
      </c>
      <c r="V949" s="70">
        <f t="shared" si="181"/>
        <v>0</v>
      </c>
      <c r="W949" s="70">
        <f t="shared" si="182"/>
        <v>1.500000000000945E-4</v>
      </c>
      <c r="X949" s="70">
        <f t="shared" si="183"/>
        <v>-3.3000000000171781E-4</v>
      </c>
      <c r="Y949" s="70">
        <f t="shared" si="184"/>
        <v>3.3000000000527052E-4</v>
      </c>
      <c r="Z949" s="70">
        <f t="shared" si="185"/>
        <v>3.3000000000527052E-4</v>
      </c>
      <c r="AA949" s="70">
        <f t="shared" si="186"/>
        <v>3.3000000000171781E-4</v>
      </c>
    </row>
    <row r="950" spans="1:27">
      <c r="A950" s="15" t="str">
        <f t="shared" si="178"/>
        <v>Binge_2011-2015_65+_Females_Caerphilly</v>
      </c>
      <c r="B950" s="15" t="str">
        <f t="shared" si="189"/>
        <v>Caerphilly_65+_Females</v>
      </c>
      <c r="C950" s="15" t="s">
        <v>15</v>
      </c>
      <c r="D950" s="15" t="s">
        <v>43</v>
      </c>
      <c r="E950" s="15" t="s">
        <v>120</v>
      </c>
      <c r="F950" s="15" t="s">
        <v>76</v>
      </c>
      <c r="G950" s="63">
        <f>IFERROR(VLOOKUP($B950,'Data Binge'!$A$6:$I$61,G$1,FALSE),IFERROR(VLOOKUP($B950,'Data Binge'!$O$6:$W$33,G$1,FALSE),IFERROR(VLOOKUP($B950,'Data Binge'!$AB$6:$AJ$181,G$1,FALSE),IFERROR(VLOOKUP($B950,'Data Binge'!$AP$6:$AX$93,G$1,FALSE),IFERROR(VLOOKUP($B950,'Data Binge'!$BC$6:$BK$13,G$1,FALSE),VLOOKUP($B950,'Data Binge'!$BP$6:$BX$9,G$1,FALSE))))))*100</f>
        <v>5.29678</v>
      </c>
      <c r="H950" s="63">
        <f>IFERROR(VLOOKUP($B950,'Data Binge'!$A$6:$I$61,H$1,FALSE),IFERROR(VLOOKUP($B950,'Data Binge'!$O$6:$W$33,H$1,FALSE),IFERROR(VLOOKUP($B950,'Data Binge'!$AB$6:$AJ$181,H$1,FALSE),IFERROR(VLOOKUP($B950,'Data Binge'!$AP$6:$AX$93,H$1,FALSE),IFERROR(VLOOKUP($B950,'Data Binge'!$BC$6:$BK$13,H$1,FALSE),VLOOKUP($B950,'Data Binge'!$BP$6:$BX$9,H$1,FALSE))))))*100</f>
        <v>1.0204899999999999</v>
      </c>
      <c r="I950" s="63">
        <f>IFERROR(VLOOKUP($B950,'Data Binge'!$A$6:$I$61,I$1,FALSE),IFERROR(VLOOKUP($B950,'Data Binge'!$O$6:$W$33,I$1,FALSE),IFERROR(VLOOKUP($B950,'Data Binge'!$AB$6:$AJ$181,I$1,FALSE),IFERROR(VLOOKUP($B950,'Data Binge'!$AP$6:$AX$93,I$1,FALSE),IFERROR(VLOOKUP($B950,'Data Binge'!$BC$6:$BK$13,I$1,FALSE),VLOOKUP($B950,'Data Binge'!$BP$6:$BX$9,I$1,FALSE))))))*100</f>
        <v>3.2966000000000002</v>
      </c>
      <c r="J950" s="63">
        <f>IFERROR(VLOOKUP($B950,'Data Binge'!$A$6:$I$61,J$1,FALSE),IFERROR(VLOOKUP($B950,'Data Binge'!$O$6:$W$33,J$1,FALSE),IFERROR(VLOOKUP($B950,'Data Binge'!$AB$6:$AJ$181,J$1,FALSE),IFERROR(VLOOKUP($B950,'Data Binge'!$AP$6:$AX$93,J$1,FALSE),IFERROR(VLOOKUP($B950,'Data Binge'!$BC$6:$BK$13,J$1,FALSE),VLOOKUP($B950,'Data Binge'!$BP$6:$BX$9,J$1,FALSE))))))*100</f>
        <v>7.29697</v>
      </c>
      <c r="K950" s="63">
        <f t="shared" si="179"/>
        <v>2.0001899999999999</v>
      </c>
      <c r="L950" s="63">
        <f t="shared" si="180"/>
        <v>2.0001799999999998</v>
      </c>
      <c r="O950" s="63">
        <f>'Data Binge'!AG332*100</f>
        <v>5.29678</v>
      </c>
      <c r="P950" s="63">
        <f>'Data Binge'!AH332*100</f>
        <v>1.0204</v>
      </c>
      <c r="Q950" s="63">
        <f>'Data Binge'!AI332*100</f>
        <v>3.2967900000000001</v>
      </c>
      <c r="R950" s="63">
        <f>'Data Binge'!AJ332*100</f>
        <v>7.2967699999999995</v>
      </c>
      <c r="S950" s="63">
        <f t="shared" si="187"/>
        <v>1.9999899999999995</v>
      </c>
      <c r="T950" s="63">
        <f t="shared" si="188"/>
        <v>1.9999899999999999</v>
      </c>
      <c r="V950" s="70">
        <f t="shared" si="181"/>
        <v>0</v>
      </c>
      <c r="W950" s="70">
        <f t="shared" si="182"/>
        <v>8.9999999999923475E-5</v>
      </c>
      <c r="X950" s="70">
        <f t="shared" si="183"/>
        <v>-1.8999999999991246E-4</v>
      </c>
      <c r="Y950" s="70">
        <f t="shared" si="184"/>
        <v>2.0000000000042206E-4</v>
      </c>
      <c r="Z950" s="70">
        <f t="shared" si="185"/>
        <v>2.0000000000042206E-4</v>
      </c>
      <c r="AA950" s="70">
        <f t="shared" si="186"/>
        <v>1.8999999999991246E-4</v>
      </c>
    </row>
    <row r="951" spans="1:27">
      <c r="A951" s="15" t="str">
        <f t="shared" si="178"/>
        <v>Binge_2011-2015_16-24_Males_Blaenau Gwent</v>
      </c>
      <c r="B951" s="15" t="str">
        <f t="shared" si="189"/>
        <v>Blaenau Gwent_16-24_Males</v>
      </c>
      <c r="C951" s="15" t="s">
        <v>16</v>
      </c>
      <c r="D951" s="15" t="s">
        <v>48</v>
      </c>
      <c r="E951" s="15" t="s">
        <v>21</v>
      </c>
      <c r="F951" s="15" t="s">
        <v>76</v>
      </c>
      <c r="G951" s="63">
        <f>IFERROR(VLOOKUP($B951,'Data Binge'!$A$6:$I$61,G$1,FALSE),IFERROR(VLOOKUP($B951,'Data Binge'!$O$6:$W$33,G$1,FALSE),IFERROR(VLOOKUP($B951,'Data Binge'!$AB$6:$AJ$181,G$1,FALSE),IFERROR(VLOOKUP($B951,'Data Binge'!$AP$6:$AX$93,G$1,FALSE),IFERROR(VLOOKUP($B951,'Data Binge'!$BC$6:$BK$13,G$1,FALSE),VLOOKUP($B951,'Data Binge'!$BP$6:$BX$9,G$1,FALSE))))))*100</f>
        <v>26.99531</v>
      </c>
      <c r="H951" s="63">
        <f>IFERROR(VLOOKUP($B951,'Data Binge'!$A$6:$I$61,H$1,FALSE),IFERROR(VLOOKUP($B951,'Data Binge'!$O$6:$W$33,H$1,FALSE),IFERROR(VLOOKUP($B951,'Data Binge'!$AB$6:$AJ$181,H$1,FALSE),IFERROR(VLOOKUP($B951,'Data Binge'!$AP$6:$AX$93,H$1,FALSE),IFERROR(VLOOKUP($B951,'Data Binge'!$BC$6:$BK$13,H$1,FALSE),VLOOKUP($B951,'Data Binge'!$BP$6:$BX$9,H$1,FALSE))))))*100</f>
        <v>3.4953400000000001</v>
      </c>
      <c r="I951" s="63">
        <f>IFERROR(VLOOKUP($B951,'Data Binge'!$A$6:$I$61,I$1,FALSE),IFERROR(VLOOKUP($B951,'Data Binge'!$O$6:$W$33,I$1,FALSE),IFERROR(VLOOKUP($B951,'Data Binge'!$AB$6:$AJ$181,I$1,FALSE),IFERROR(VLOOKUP($B951,'Data Binge'!$AP$6:$AX$93,I$1,FALSE),IFERROR(VLOOKUP($B951,'Data Binge'!$BC$6:$BK$13,I$1,FALSE),VLOOKUP($B951,'Data Binge'!$BP$6:$BX$9,I$1,FALSE))))))*100</f>
        <v>20.144359999999999</v>
      </c>
      <c r="J951" s="63">
        <f>IFERROR(VLOOKUP($B951,'Data Binge'!$A$6:$I$61,J$1,FALSE),IFERROR(VLOOKUP($B951,'Data Binge'!$O$6:$W$33,J$1,FALSE),IFERROR(VLOOKUP($B951,'Data Binge'!$AB$6:$AJ$181,J$1,FALSE),IFERROR(VLOOKUP($B951,'Data Binge'!$AP$6:$AX$93,J$1,FALSE),IFERROR(VLOOKUP($B951,'Data Binge'!$BC$6:$BK$13,J$1,FALSE),VLOOKUP($B951,'Data Binge'!$BP$6:$BX$9,J$1,FALSE))))))*100</f>
        <v>33.846249999999998</v>
      </c>
      <c r="K951" s="63">
        <f t="shared" si="179"/>
        <v>6.8509399999999978</v>
      </c>
      <c r="L951" s="63">
        <f t="shared" si="180"/>
        <v>6.850950000000001</v>
      </c>
      <c r="O951" s="63">
        <f>'Data Binge'!AG333*100</f>
        <v>26.99531</v>
      </c>
      <c r="P951" s="63">
        <f>'Data Binge'!AH333*100</f>
        <v>3.4949599999999998</v>
      </c>
      <c r="Q951" s="63">
        <f>'Data Binge'!AI333*100</f>
        <v>20.145189999999999</v>
      </c>
      <c r="R951" s="63">
        <f>'Data Binge'!AJ333*100</f>
        <v>33.845419999999997</v>
      </c>
      <c r="S951" s="63">
        <f t="shared" si="187"/>
        <v>6.8501099999999973</v>
      </c>
      <c r="T951" s="63">
        <f t="shared" si="188"/>
        <v>6.8501200000000004</v>
      </c>
      <c r="V951" s="70">
        <f t="shared" si="181"/>
        <v>0</v>
      </c>
      <c r="W951" s="70">
        <f t="shared" si="182"/>
        <v>3.8000000000026901E-4</v>
      </c>
      <c r="X951" s="70">
        <f t="shared" si="183"/>
        <v>-8.3000000000055252E-4</v>
      </c>
      <c r="Y951" s="70">
        <f t="shared" si="184"/>
        <v>8.3000000000055252E-4</v>
      </c>
      <c r="Z951" s="70">
        <f t="shared" si="185"/>
        <v>8.3000000000055252E-4</v>
      </c>
      <c r="AA951" s="70">
        <f t="shared" si="186"/>
        <v>8.3000000000055252E-4</v>
      </c>
    </row>
    <row r="952" spans="1:27">
      <c r="A952" s="15" t="str">
        <f t="shared" si="178"/>
        <v>Binge_2011-2015_25-44_Males_Blaenau Gwent</v>
      </c>
      <c r="B952" s="15" t="str">
        <f t="shared" si="189"/>
        <v>Blaenau Gwent_25-44_Males</v>
      </c>
      <c r="C952" s="15" t="s">
        <v>16</v>
      </c>
      <c r="D952" s="15" t="s">
        <v>49</v>
      </c>
      <c r="E952" s="15" t="s">
        <v>21</v>
      </c>
      <c r="F952" s="15" t="s">
        <v>76</v>
      </c>
      <c r="G952" s="63">
        <f>IFERROR(VLOOKUP($B952,'Data Binge'!$A$6:$I$61,G$1,FALSE),IFERROR(VLOOKUP($B952,'Data Binge'!$O$6:$W$33,G$1,FALSE),IFERROR(VLOOKUP($B952,'Data Binge'!$AB$6:$AJ$181,G$1,FALSE),IFERROR(VLOOKUP($B952,'Data Binge'!$AP$6:$AX$93,G$1,FALSE),IFERROR(VLOOKUP($B952,'Data Binge'!$BC$6:$BK$13,G$1,FALSE),VLOOKUP($B952,'Data Binge'!$BP$6:$BX$9,G$1,FALSE))))))*100</f>
        <v>43.40005</v>
      </c>
      <c r="H952" s="63">
        <f>IFERROR(VLOOKUP($B952,'Data Binge'!$A$6:$I$61,H$1,FALSE),IFERROR(VLOOKUP($B952,'Data Binge'!$O$6:$W$33,H$1,FALSE),IFERROR(VLOOKUP($B952,'Data Binge'!$AB$6:$AJ$181,H$1,FALSE),IFERROR(VLOOKUP($B952,'Data Binge'!$AP$6:$AX$93,H$1,FALSE),IFERROR(VLOOKUP($B952,'Data Binge'!$BC$6:$BK$13,H$1,FALSE),VLOOKUP($B952,'Data Binge'!$BP$6:$BX$9,H$1,FALSE))))))*100</f>
        <v>2.6339399999999999</v>
      </c>
      <c r="I952" s="63">
        <f>IFERROR(VLOOKUP($B952,'Data Binge'!$A$6:$I$61,I$1,FALSE),IFERROR(VLOOKUP($B952,'Data Binge'!$O$6:$W$33,I$1,FALSE),IFERROR(VLOOKUP($B952,'Data Binge'!$AB$6:$AJ$181,I$1,FALSE),IFERROR(VLOOKUP($B952,'Data Binge'!$AP$6:$AX$93,I$1,FALSE),IFERROR(VLOOKUP($B952,'Data Binge'!$BC$6:$BK$13,I$1,FALSE),VLOOKUP($B952,'Data Binge'!$BP$6:$BX$9,I$1,FALSE))))))*100</f>
        <v>38.237459999999999</v>
      </c>
      <c r="J952" s="63">
        <f>IFERROR(VLOOKUP($B952,'Data Binge'!$A$6:$I$61,J$1,FALSE),IFERROR(VLOOKUP($B952,'Data Binge'!$O$6:$W$33,J$1,FALSE),IFERROR(VLOOKUP($B952,'Data Binge'!$AB$6:$AJ$181,J$1,FALSE),IFERROR(VLOOKUP($B952,'Data Binge'!$AP$6:$AX$93,J$1,FALSE),IFERROR(VLOOKUP($B952,'Data Binge'!$BC$6:$BK$13,J$1,FALSE),VLOOKUP($B952,'Data Binge'!$BP$6:$BX$9,J$1,FALSE))))))*100</f>
        <v>48.562640000000002</v>
      </c>
      <c r="K952" s="63">
        <f t="shared" si="179"/>
        <v>5.1625900000000016</v>
      </c>
      <c r="L952" s="63">
        <f t="shared" si="180"/>
        <v>5.1625900000000016</v>
      </c>
      <c r="O952" s="63">
        <f>'Data Binge'!AG334*100</f>
        <v>43.40005</v>
      </c>
      <c r="P952" s="63">
        <f>'Data Binge'!AH334*100</f>
        <v>2.6336499999999998</v>
      </c>
      <c r="Q952" s="63">
        <f>'Data Binge'!AI334*100</f>
        <v>38.23809</v>
      </c>
      <c r="R952" s="63">
        <f>'Data Binge'!AJ334*100</f>
        <v>48.562010000000001</v>
      </c>
      <c r="S952" s="63">
        <f t="shared" si="187"/>
        <v>5.1619600000000005</v>
      </c>
      <c r="T952" s="63">
        <f t="shared" si="188"/>
        <v>5.1619600000000005</v>
      </c>
      <c r="V952" s="70">
        <f t="shared" si="181"/>
        <v>0</v>
      </c>
      <c r="W952" s="70">
        <f t="shared" si="182"/>
        <v>2.9000000000012349E-4</v>
      </c>
      <c r="X952" s="70">
        <f t="shared" si="183"/>
        <v>-6.3000000000101863E-4</v>
      </c>
      <c r="Y952" s="70">
        <f t="shared" si="184"/>
        <v>6.3000000000101863E-4</v>
      </c>
      <c r="Z952" s="70">
        <f t="shared" si="185"/>
        <v>6.3000000000101863E-4</v>
      </c>
      <c r="AA952" s="70">
        <f t="shared" si="186"/>
        <v>6.3000000000101863E-4</v>
      </c>
    </row>
    <row r="953" spans="1:27">
      <c r="A953" s="15" t="str">
        <f t="shared" si="178"/>
        <v>Binge_2011-2015_45-64_Males_Blaenau Gwent</v>
      </c>
      <c r="B953" s="15" t="str">
        <f t="shared" si="189"/>
        <v>Blaenau Gwent_45-64_Males</v>
      </c>
      <c r="C953" s="15" t="s">
        <v>16</v>
      </c>
      <c r="D953" s="15" t="s">
        <v>50</v>
      </c>
      <c r="E953" s="15" t="s">
        <v>21</v>
      </c>
      <c r="F953" s="15" t="s">
        <v>76</v>
      </c>
      <c r="G953" s="63">
        <f>IFERROR(VLOOKUP($B953,'Data Binge'!$A$6:$I$61,G$1,FALSE),IFERROR(VLOOKUP($B953,'Data Binge'!$O$6:$W$33,G$1,FALSE),IFERROR(VLOOKUP($B953,'Data Binge'!$AB$6:$AJ$181,G$1,FALSE),IFERROR(VLOOKUP($B953,'Data Binge'!$AP$6:$AX$93,G$1,FALSE),IFERROR(VLOOKUP($B953,'Data Binge'!$BC$6:$BK$13,G$1,FALSE),VLOOKUP($B953,'Data Binge'!$BP$6:$BX$9,G$1,FALSE))))))*100</f>
        <v>37.777149999999999</v>
      </c>
      <c r="H953" s="63">
        <f>IFERROR(VLOOKUP($B953,'Data Binge'!$A$6:$I$61,H$1,FALSE),IFERROR(VLOOKUP($B953,'Data Binge'!$O$6:$W$33,H$1,FALSE),IFERROR(VLOOKUP($B953,'Data Binge'!$AB$6:$AJ$181,H$1,FALSE),IFERROR(VLOOKUP($B953,'Data Binge'!$AP$6:$AX$93,H$1,FALSE),IFERROR(VLOOKUP($B953,'Data Binge'!$BC$6:$BK$13,H$1,FALSE),VLOOKUP($B953,'Data Binge'!$BP$6:$BX$9,H$1,FALSE))))))*100</f>
        <v>2.23373</v>
      </c>
      <c r="I953" s="63">
        <f>IFERROR(VLOOKUP($B953,'Data Binge'!$A$6:$I$61,I$1,FALSE),IFERROR(VLOOKUP($B953,'Data Binge'!$O$6:$W$33,I$1,FALSE),IFERROR(VLOOKUP($B953,'Data Binge'!$AB$6:$AJ$181,I$1,FALSE),IFERROR(VLOOKUP($B953,'Data Binge'!$AP$6:$AX$93,I$1,FALSE),IFERROR(VLOOKUP($B953,'Data Binge'!$BC$6:$BK$13,I$1,FALSE),VLOOKUP($B953,'Data Binge'!$BP$6:$BX$9,I$1,FALSE))))))*100</f>
        <v>33.398989999999998</v>
      </c>
      <c r="J953" s="63">
        <f>IFERROR(VLOOKUP($B953,'Data Binge'!$A$6:$I$61,J$1,FALSE),IFERROR(VLOOKUP($B953,'Data Binge'!$O$6:$W$33,J$1,FALSE),IFERROR(VLOOKUP($B953,'Data Binge'!$AB$6:$AJ$181,J$1,FALSE),IFERROR(VLOOKUP($B953,'Data Binge'!$AP$6:$AX$93,J$1,FALSE),IFERROR(VLOOKUP($B953,'Data Binge'!$BC$6:$BK$13,J$1,FALSE),VLOOKUP($B953,'Data Binge'!$BP$6:$BX$9,J$1,FALSE))))))*100</f>
        <v>42.15531</v>
      </c>
      <c r="K953" s="63">
        <f t="shared" si="179"/>
        <v>4.3781600000000012</v>
      </c>
      <c r="L953" s="63">
        <f t="shared" si="180"/>
        <v>4.3781600000000012</v>
      </c>
      <c r="O953" s="63">
        <f>'Data Binge'!AG335*100</f>
        <v>37.777149999999999</v>
      </c>
      <c r="P953" s="63">
        <f>'Data Binge'!AH335*100</f>
        <v>2.2334799999999997</v>
      </c>
      <c r="Q953" s="63">
        <f>'Data Binge'!AI335*100</f>
        <v>33.399520000000003</v>
      </c>
      <c r="R953" s="63">
        <f>'Data Binge'!AJ335*100</f>
        <v>42.154779999999995</v>
      </c>
      <c r="S953" s="63">
        <f t="shared" si="187"/>
        <v>4.3776299999999964</v>
      </c>
      <c r="T953" s="63">
        <f t="shared" si="188"/>
        <v>4.3776299999999964</v>
      </c>
      <c r="V953" s="70">
        <f t="shared" si="181"/>
        <v>0</v>
      </c>
      <c r="W953" s="70">
        <f t="shared" si="182"/>
        <v>2.5000000000030553E-4</v>
      </c>
      <c r="X953" s="70">
        <f t="shared" si="183"/>
        <v>-5.3000000000480441E-4</v>
      </c>
      <c r="Y953" s="70">
        <f t="shared" si="184"/>
        <v>5.3000000000480441E-4</v>
      </c>
      <c r="Z953" s="70">
        <f t="shared" si="185"/>
        <v>5.3000000000480441E-4</v>
      </c>
      <c r="AA953" s="70">
        <f t="shared" si="186"/>
        <v>5.3000000000480441E-4</v>
      </c>
    </row>
    <row r="954" spans="1:27">
      <c r="A954" s="15" t="str">
        <f t="shared" si="178"/>
        <v>Binge_2011-2015_65+_Males_Blaenau Gwent</v>
      </c>
      <c r="B954" s="15" t="str">
        <f t="shared" si="189"/>
        <v>Blaenau Gwent_65+_Males</v>
      </c>
      <c r="C954" s="15" t="s">
        <v>16</v>
      </c>
      <c r="D954" s="15" t="s">
        <v>43</v>
      </c>
      <c r="E954" s="15" t="s">
        <v>21</v>
      </c>
      <c r="F954" s="15" t="s">
        <v>76</v>
      </c>
      <c r="G954" s="63">
        <f>IFERROR(VLOOKUP($B954,'Data Binge'!$A$6:$I$61,G$1,FALSE),IFERROR(VLOOKUP($B954,'Data Binge'!$O$6:$W$33,G$1,FALSE),IFERROR(VLOOKUP($B954,'Data Binge'!$AB$6:$AJ$181,G$1,FALSE),IFERROR(VLOOKUP($B954,'Data Binge'!$AP$6:$AX$93,G$1,FALSE),IFERROR(VLOOKUP($B954,'Data Binge'!$BC$6:$BK$13,G$1,FALSE),VLOOKUP($B954,'Data Binge'!$BP$6:$BX$9,G$1,FALSE))))))*100</f>
        <v>17.32197</v>
      </c>
      <c r="H954" s="63">
        <f>IFERROR(VLOOKUP($B954,'Data Binge'!$A$6:$I$61,H$1,FALSE),IFERROR(VLOOKUP($B954,'Data Binge'!$O$6:$W$33,H$1,FALSE),IFERROR(VLOOKUP($B954,'Data Binge'!$AB$6:$AJ$181,H$1,FALSE),IFERROR(VLOOKUP($B954,'Data Binge'!$AP$6:$AX$93,H$1,FALSE),IFERROR(VLOOKUP($B954,'Data Binge'!$BC$6:$BK$13,H$1,FALSE),VLOOKUP($B954,'Data Binge'!$BP$6:$BX$9,H$1,FALSE))))))*100</f>
        <v>2.0275300000000001</v>
      </c>
      <c r="I954" s="63">
        <f>IFERROR(VLOOKUP($B954,'Data Binge'!$A$6:$I$61,I$1,FALSE),IFERROR(VLOOKUP($B954,'Data Binge'!$O$6:$W$33,I$1,FALSE),IFERROR(VLOOKUP($B954,'Data Binge'!$AB$6:$AJ$181,I$1,FALSE),IFERROR(VLOOKUP($B954,'Data Binge'!$AP$6:$AX$93,I$1,FALSE),IFERROR(VLOOKUP($B954,'Data Binge'!$BC$6:$BK$13,I$1,FALSE),VLOOKUP($B954,'Data Binge'!$BP$6:$BX$9,I$1,FALSE))))))*100</f>
        <v>13.34797</v>
      </c>
      <c r="J954" s="63">
        <f>IFERROR(VLOOKUP($B954,'Data Binge'!$A$6:$I$61,J$1,FALSE),IFERROR(VLOOKUP($B954,'Data Binge'!$O$6:$W$33,J$1,FALSE),IFERROR(VLOOKUP($B954,'Data Binge'!$AB$6:$AJ$181,J$1,FALSE),IFERROR(VLOOKUP($B954,'Data Binge'!$AP$6:$AX$93,J$1,FALSE),IFERROR(VLOOKUP($B954,'Data Binge'!$BC$6:$BK$13,J$1,FALSE),VLOOKUP($B954,'Data Binge'!$BP$6:$BX$9,J$1,FALSE))))))*100</f>
        <v>21.29598</v>
      </c>
      <c r="K954" s="63">
        <f t="shared" si="179"/>
        <v>3.9740099999999998</v>
      </c>
      <c r="L954" s="63">
        <f t="shared" si="180"/>
        <v>3.9740000000000002</v>
      </c>
      <c r="O954" s="63">
        <f>'Data Binge'!AG336*100</f>
        <v>17.32197</v>
      </c>
      <c r="P954" s="63">
        <f>'Data Binge'!AH336*100</f>
        <v>2.0273099999999999</v>
      </c>
      <c r="Q954" s="63">
        <f>'Data Binge'!AI336*100</f>
        <v>13.34845</v>
      </c>
      <c r="R954" s="63">
        <f>'Data Binge'!AJ336*100</f>
        <v>21.295500000000001</v>
      </c>
      <c r="S954" s="63">
        <f t="shared" si="187"/>
        <v>3.9735300000000002</v>
      </c>
      <c r="T954" s="63">
        <f t="shared" si="188"/>
        <v>3.9735200000000006</v>
      </c>
      <c r="V954" s="70">
        <f t="shared" si="181"/>
        <v>0</v>
      </c>
      <c r="W954" s="70">
        <f t="shared" si="182"/>
        <v>2.20000000000109E-4</v>
      </c>
      <c r="X954" s="70">
        <f t="shared" si="183"/>
        <v>-4.7999999999959186E-4</v>
      </c>
      <c r="Y954" s="70">
        <f t="shared" si="184"/>
        <v>4.7999999999959186E-4</v>
      </c>
      <c r="Z954" s="70">
        <f t="shared" si="185"/>
        <v>4.7999999999959186E-4</v>
      </c>
      <c r="AA954" s="70">
        <f t="shared" si="186"/>
        <v>4.7999999999959186E-4</v>
      </c>
    </row>
    <row r="955" spans="1:27">
      <c r="A955" s="15" t="str">
        <f t="shared" si="178"/>
        <v>Binge_2011-2015_16-24_Females_Blaenau Gwent</v>
      </c>
      <c r="B955" s="15" t="str">
        <f t="shared" si="189"/>
        <v>Blaenau Gwent_16-24_Females</v>
      </c>
      <c r="C955" s="15" t="s">
        <v>16</v>
      </c>
      <c r="D955" s="15" t="s">
        <v>48</v>
      </c>
      <c r="E955" s="15" t="s">
        <v>120</v>
      </c>
      <c r="F955" s="15" t="s">
        <v>76</v>
      </c>
      <c r="G955" s="63">
        <f>IFERROR(VLOOKUP($B955,'Data Binge'!$A$6:$I$61,G$1,FALSE),IFERROR(VLOOKUP($B955,'Data Binge'!$O$6:$W$33,G$1,FALSE),IFERROR(VLOOKUP($B955,'Data Binge'!$AB$6:$AJ$181,G$1,FALSE),IFERROR(VLOOKUP($B955,'Data Binge'!$AP$6:$AX$93,G$1,FALSE),IFERROR(VLOOKUP($B955,'Data Binge'!$BC$6:$BK$13,G$1,FALSE),VLOOKUP($B955,'Data Binge'!$BP$6:$BX$9,G$1,FALSE))))))*100</f>
        <v>30.212879999999998</v>
      </c>
      <c r="H955" s="63">
        <f>IFERROR(VLOOKUP($B955,'Data Binge'!$A$6:$I$61,H$1,FALSE),IFERROR(VLOOKUP($B955,'Data Binge'!$O$6:$W$33,H$1,FALSE),IFERROR(VLOOKUP($B955,'Data Binge'!$AB$6:$AJ$181,H$1,FALSE),IFERROR(VLOOKUP($B955,'Data Binge'!$AP$6:$AX$93,H$1,FALSE),IFERROR(VLOOKUP($B955,'Data Binge'!$BC$6:$BK$13,H$1,FALSE),VLOOKUP($B955,'Data Binge'!$BP$6:$BX$9,H$1,FALSE))))))*100</f>
        <v>3.4879500000000001</v>
      </c>
      <c r="I955" s="63">
        <f>IFERROR(VLOOKUP($B955,'Data Binge'!$A$6:$I$61,I$1,FALSE),IFERROR(VLOOKUP($B955,'Data Binge'!$O$6:$W$33,I$1,FALSE),IFERROR(VLOOKUP($B955,'Data Binge'!$AB$6:$AJ$181,I$1,FALSE),IFERROR(VLOOKUP($B955,'Data Binge'!$AP$6:$AX$93,I$1,FALSE),IFERROR(VLOOKUP($B955,'Data Binge'!$BC$6:$BK$13,I$1,FALSE),VLOOKUP($B955,'Data Binge'!$BP$6:$BX$9,I$1,FALSE))))))*100</f>
        <v>23.376429999999999</v>
      </c>
      <c r="J955" s="63">
        <f>IFERROR(VLOOKUP($B955,'Data Binge'!$A$6:$I$61,J$1,FALSE),IFERROR(VLOOKUP($B955,'Data Binge'!$O$6:$W$33,J$1,FALSE),IFERROR(VLOOKUP($B955,'Data Binge'!$AB$6:$AJ$181,J$1,FALSE),IFERROR(VLOOKUP($B955,'Data Binge'!$AP$6:$AX$93,J$1,FALSE),IFERROR(VLOOKUP($B955,'Data Binge'!$BC$6:$BK$13,J$1,FALSE),VLOOKUP($B955,'Data Binge'!$BP$6:$BX$9,J$1,FALSE))))))*100</f>
        <v>37.049340000000001</v>
      </c>
      <c r="K955" s="63">
        <f t="shared" si="179"/>
        <v>6.8364600000000024</v>
      </c>
      <c r="L955" s="63">
        <f t="shared" si="180"/>
        <v>6.8364499999999992</v>
      </c>
      <c r="O955" s="63">
        <f>'Data Binge'!AG337*100</f>
        <v>30.212879999999998</v>
      </c>
      <c r="P955" s="63">
        <f>'Data Binge'!AH337*100</f>
        <v>3.4875700000000003</v>
      </c>
      <c r="Q955" s="63">
        <f>'Data Binge'!AI337*100</f>
        <v>23.37726</v>
      </c>
      <c r="R955" s="63">
        <f>'Data Binge'!AJ337*100</f>
        <v>37.04851</v>
      </c>
      <c r="S955" s="63">
        <f t="shared" si="187"/>
        <v>6.8356300000000019</v>
      </c>
      <c r="T955" s="63">
        <f t="shared" si="188"/>
        <v>6.8356199999999987</v>
      </c>
      <c r="V955" s="70">
        <f t="shared" si="181"/>
        <v>0</v>
      </c>
      <c r="W955" s="70">
        <f t="shared" si="182"/>
        <v>3.7999999999982492E-4</v>
      </c>
      <c r="X955" s="70">
        <f t="shared" si="183"/>
        <v>-8.3000000000055252E-4</v>
      </c>
      <c r="Y955" s="70">
        <f t="shared" si="184"/>
        <v>8.3000000000055252E-4</v>
      </c>
      <c r="Z955" s="70">
        <f t="shared" si="185"/>
        <v>8.3000000000055252E-4</v>
      </c>
      <c r="AA955" s="70">
        <f t="shared" si="186"/>
        <v>8.3000000000055252E-4</v>
      </c>
    </row>
    <row r="956" spans="1:27">
      <c r="A956" s="15" t="str">
        <f t="shared" si="178"/>
        <v>Binge_2011-2015_25-44_Females_Blaenau Gwent</v>
      </c>
      <c r="B956" s="15" t="str">
        <f t="shared" si="189"/>
        <v>Blaenau Gwent_25-44_Females</v>
      </c>
      <c r="C956" s="15" t="s">
        <v>16</v>
      </c>
      <c r="D956" s="15" t="s">
        <v>49</v>
      </c>
      <c r="E956" s="15" t="s">
        <v>120</v>
      </c>
      <c r="F956" s="15" t="s">
        <v>76</v>
      </c>
      <c r="G956" s="63">
        <f>IFERROR(VLOOKUP($B956,'Data Binge'!$A$6:$I$61,G$1,FALSE),IFERROR(VLOOKUP($B956,'Data Binge'!$O$6:$W$33,G$1,FALSE),IFERROR(VLOOKUP($B956,'Data Binge'!$AB$6:$AJ$181,G$1,FALSE),IFERROR(VLOOKUP($B956,'Data Binge'!$AP$6:$AX$93,G$1,FALSE),IFERROR(VLOOKUP($B956,'Data Binge'!$BC$6:$BK$13,G$1,FALSE),VLOOKUP($B956,'Data Binge'!$BP$6:$BX$9,G$1,FALSE))))))*100</f>
        <v>30.443829999999998</v>
      </c>
      <c r="H956" s="63">
        <f>IFERROR(VLOOKUP($B956,'Data Binge'!$A$6:$I$61,H$1,FALSE),IFERROR(VLOOKUP($B956,'Data Binge'!$O$6:$W$33,H$1,FALSE),IFERROR(VLOOKUP($B956,'Data Binge'!$AB$6:$AJ$181,H$1,FALSE),IFERROR(VLOOKUP($B956,'Data Binge'!$AP$6:$AX$93,H$1,FALSE),IFERROR(VLOOKUP($B956,'Data Binge'!$BC$6:$BK$13,H$1,FALSE),VLOOKUP($B956,'Data Binge'!$BP$6:$BX$9,H$1,FALSE))))))*100</f>
        <v>2.19008</v>
      </c>
      <c r="I956" s="63">
        <f>IFERROR(VLOOKUP($B956,'Data Binge'!$A$6:$I$61,I$1,FALSE),IFERROR(VLOOKUP($B956,'Data Binge'!$O$6:$W$33,I$1,FALSE),IFERROR(VLOOKUP($B956,'Data Binge'!$AB$6:$AJ$181,I$1,FALSE),IFERROR(VLOOKUP($B956,'Data Binge'!$AP$6:$AX$93,I$1,FALSE),IFERROR(VLOOKUP($B956,'Data Binge'!$BC$6:$BK$13,I$1,FALSE),VLOOKUP($B956,'Data Binge'!$BP$6:$BX$9,I$1,FALSE))))))*100</f>
        <v>26.151219999999999</v>
      </c>
      <c r="J956" s="63">
        <f>IFERROR(VLOOKUP($B956,'Data Binge'!$A$6:$I$61,J$1,FALSE),IFERROR(VLOOKUP($B956,'Data Binge'!$O$6:$W$33,J$1,FALSE),IFERROR(VLOOKUP($B956,'Data Binge'!$AB$6:$AJ$181,J$1,FALSE),IFERROR(VLOOKUP($B956,'Data Binge'!$AP$6:$AX$93,J$1,FALSE),IFERROR(VLOOKUP($B956,'Data Binge'!$BC$6:$BK$13,J$1,FALSE),VLOOKUP($B956,'Data Binge'!$BP$6:$BX$9,J$1,FALSE))))))*100</f>
        <v>34.736429999999999</v>
      </c>
      <c r="K956" s="63">
        <f t="shared" si="179"/>
        <v>4.2926000000000002</v>
      </c>
      <c r="L956" s="63">
        <f t="shared" si="180"/>
        <v>4.2926099999999998</v>
      </c>
      <c r="O956" s="63">
        <f>'Data Binge'!AG338*100</f>
        <v>30.443829999999998</v>
      </c>
      <c r="P956" s="63">
        <f>'Data Binge'!AH338*100</f>
        <v>2.1898399999999998</v>
      </c>
      <c r="Q956" s="63">
        <f>'Data Binge'!AI338*100</f>
        <v>26.15174</v>
      </c>
      <c r="R956" s="63">
        <f>'Data Binge'!AJ338*100</f>
        <v>34.735909999999997</v>
      </c>
      <c r="S956" s="63">
        <f t="shared" si="187"/>
        <v>4.2920799999999986</v>
      </c>
      <c r="T956" s="63">
        <f t="shared" si="188"/>
        <v>4.2920899999999982</v>
      </c>
      <c r="V956" s="70">
        <f t="shared" si="181"/>
        <v>0</v>
      </c>
      <c r="W956" s="70">
        <f t="shared" si="182"/>
        <v>2.4000000000024002E-4</v>
      </c>
      <c r="X956" s="70">
        <f t="shared" si="183"/>
        <v>-5.2000000000163027E-4</v>
      </c>
      <c r="Y956" s="70">
        <f t="shared" si="184"/>
        <v>5.2000000000163027E-4</v>
      </c>
      <c r="Z956" s="70">
        <f t="shared" si="185"/>
        <v>5.2000000000163027E-4</v>
      </c>
      <c r="AA956" s="70">
        <f t="shared" si="186"/>
        <v>5.2000000000163027E-4</v>
      </c>
    </row>
    <row r="957" spans="1:27">
      <c r="A957" s="15" t="str">
        <f t="shared" si="178"/>
        <v>Binge_2011-2015_45-64_Females_Blaenau Gwent</v>
      </c>
      <c r="B957" s="15" t="str">
        <f t="shared" si="189"/>
        <v>Blaenau Gwent_45-64_Females</v>
      </c>
      <c r="C957" s="15" t="s">
        <v>16</v>
      </c>
      <c r="D957" s="15" t="s">
        <v>50</v>
      </c>
      <c r="E957" s="15" t="s">
        <v>120</v>
      </c>
      <c r="F957" s="15" t="s">
        <v>76</v>
      </c>
      <c r="G957" s="63">
        <f>IFERROR(VLOOKUP($B957,'Data Binge'!$A$6:$I$61,G$1,FALSE),IFERROR(VLOOKUP($B957,'Data Binge'!$O$6:$W$33,G$1,FALSE),IFERROR(VLOOKUP($B957,'Data Binge'!$AB$6:$AJ$181,G$1,FALSE),IFERROR(VLOOKUP($B957,'Data Binge'!$AP$6:$AX$93,G$1,FALSE),IFERROR(VLOOKUP($B957,'Data Binge'!$BC$6:$BK$13,G$1,FALSE),VLOOKUP($B957,'Data Binge'!$BP$6:$BX$9,G$1,FALSE))))))*100</f>
        <v>18.804679999999998</v>
      </c>
      <c r="H957" s="63">
        <f>IFERROR(VLOOKUP($B957,'Data Binge'!$A$6:$I$61,H$1,FALSE),IFERROR(VLOOKUP($B957,'Data Binge'!$O$6:$W$33,H$1,FALSE),IFERROR(VLOOKUP($B957,'Data Binge'!$AB$6:$AJ$181,H$1,FALSE),IFERROR(VLOOKUP($B957,'Data Binge'!$AP$6:$AX$93,H$1,FALSE),IFERROR(VLOOKUP($B957,'Data Binge'!$BC$6:$BK$13,H$1,FALSE),VLOOKUP($B957,'Data Binge'!$BP$6:$BX$9,H$1,FALSE))))))*100</f>
        <v>1.6832</v>
      </c>
      <c r="I957" s="63">
        <f>IFERROR(VLOOKUP($B957,'Data Binge'!$A$6:$I$61,I$1,FALSE),IFERROR(VLOOKUP($B957,'Data Binge'!$O$6:$W$33,I$1,FALSE),IFERROR(VLOOKUP($B957,'Data Binge'!$AB$6:$AJ$181,I$1,FALSE),IFERROR(VLOOKUP($B957,'Data Binge'!$AP$6:$AX$93,I$1,FALSE),IFERROR(VLOOKUP($B957,'Data Binge'!$BC$6:$BK$13,I$1,FALSE),VLOOKUP($B957,'Data Binge'!$BP$6:$BX$9,I$1,FALSE))))))*100</f>
        <v>15.505569999999999</v>
      </c>
      <c r="J957" s="63">
        <f>IFERROR(VLOOKUP($B957,'Data Binge'!$A$6:$I$61,J$1,FALSE),IFERROR(VLOOKUP($B957,'Data Binge'!$O$6:$W$33,J$1,FALSE),IFERROR(VLOOKUP($B957,'Data Binge'!$AB$6:$AJ$181,J$1,FALSE),IFERROR(VLOOKUP($B957,'Data Binge'!$AP$6:$AX$93,J$1,FALSE),IFERROR(VLOOKUP($B957,'Data Binge'!$BC$6:$BK$13,J$1,FALSE),VLOOKUP($B957,'Data Binge'!$BP$6:$BX$9,J$1,FALSE))))))*100</f>
        <v>22.10378</v>
      </c>
      <c r="K957" s="63">
        <f t="shared" si="179"/>
        <v>3.2991000000000028</v>
      </c>
      <c r="L957" s="63">
        <f t="shared" si="180"/>
        <v>3.2991099999999989</v>
      </c>
      <c r="O957" s="63">
        <f>'Data Binge'!AG339*100</f>
        <v>18.804679999999998</v>
      </c>
      <c r="P957" s="63">
        <f>'Data Binge'!AH339*100</f>
        <v>1.6830100000000001</v>
      </c>
      <c r="Q957" s="63">
        <f>'Data Binge'!AI339*100</f>
        <v>15.50597</v>
      </c>
      <c r="R957" s="63">
        <f>'Data Binge'!AJ339*100</f>
        <v>22.103380000000001</v>
      </c>
      <c r="S957" s="63">
        <f t="shared" si="187"/>
        <v>3.2987000000000037</v>
      </c>
      <c r="T957" s="63">
        <f t="shared" si="188"/>
        <v>3.298709999999998</v>
      </c>
      <c r="V957" s="70">
        <f t="shared" si="181"/>
        <v>0</v>
      </c>
      <c r="W957" s="70">
        <f t="shared" si="182"/>
        <v>1.8999999999991246E-4</v>
      </c>
      <c r="X957" s="70">
        <f t="shared" si="183"/>
        <v>-4.0000000000084412E-4</v>
      </c>
      <c r="Y957" s="70">
        <f t="shared" si="184"/>
        <v>3.9999999999906777E-4</v>
      </c>
      <c r="Z957" s="70">
        <f t="shared" si="185"/>
        <v>3.9999999999906777E-4</v>
      </c>
      <c r="AA957" s="70">
        <f t="shared" si="186"/>
        <v>4.0000000000084412E-4</v>
      </c>
    </row>
    <row r="958" spans="1:27">
      <c r="A958" s="15" t="str">
        <f t="shared" si="178"/>
        <v>Binge_2011-2015_65+_Females_Blaenau Gwent</v>
      </c>
      <c r="B958" s="15" t="str">
        <f t="shared" si="189"/>
        <v>Blaenau Gwent_65+_Females</v>
      </c>
      <c r="C958" s="15" t="s">
        <v>16</v>
      </c>
      <c r="D958" s="15" t="s">
        <v>43</v>
      </c>
      <c r="E958" s="15" t="s">
        <v>120</v>
      </c>
      <c r="F958" s="15" t="s">
        <v>76</v>
      </c>
      <c r="G958" s="63">
        <f>IFERROR(VLOOKUP($B958,'Data Binge'!$A$6:$I$61,G$1,FALSE),IFERROR(VLOOKUP($B958,'Data Binge'!$O$6:$W$33,G$1,FALSE),IFERROR(VLOOKUP($B958,'Data Binge'!$AB$6:$AJ$181,G$1,FALSE),IFERROR(VLOOKUP($B958,'Data Binge'!$AP$6:$AX$93,G$1,FALSE),IFERROR(VLOOKUP($B958,'Data Binge'!$BC$6:$BK$13,G$1,FALSE),VLOOKUP($B958,'Data Binge'!$BP$6:$BX$9,G$1,FALSE))))))*100</f>
        <v>2.9854700000000003</v>
      </c>
      <c r="H958" s="63">
        <f>IFERROR(VLOOKUP($B958,'Data Binge'!$A$6:$I$61,H$1,FALSE),IFERROR(VLOOKUP($B958,'Data Binge'!$O$6:$W$33,H$1,FALSE),IFERROR(VLOOKUP($B958,'Data Binge'!$AB$6:$AJ$181,H$1,FALSE),IFERROR(VLOOKUP($B958,'Data Binge'!$AP$6:$AX$93,H$1,FALSE),IFERROR(VLOOKUP($B958,'Data Binge'!$BC$6:$BK$13,H$1,FALSE),VLOOKUP($B958,'Data Binge'!$BP$6:$BX$9,H$1,FALSE))))))*100</f>
        <v>0.81999</v>
      </c>
      <c r="I958" s="63">
        <f>IFERROR(VLOOKUP($B958,'Data Binge'!$A$6:$I$61,I$1,FALSE),IFERROR(VLOOKUP($B958,'Data Binge'!$O$6:$W$33,I$1,FALSE),IFERROR(VLOOKUP($B958,'Data Binge'!$AB$6:$AJ$181,I$1,FALSE),IFERROR(VLOOKUP($B958,'Data Binge'!$AP$6:$AX$93,I$1,FALSE),IFERROR(VLOOKUP($B958,'Data Binge'!$BC$6:$BK$13,I$1,FALSE),VLOOKUP($B958,'Data Binge'!$BP$6:$BX$9,I$1,FALSE))))))*100</f>
        <v>1.3782700000000001</v>
      </c>
      <c r="J958" s="63">
        <f>IFERROR(VLOOKUP($B958,'Data Binge'!$A$6:$I$61,J$1,FALSE),IFERROR(VLOOKUP($B958,'Data Binge'!$O$6:$W$33,J$1,FALSE),IFERROR(VLOOKUP($B958,'Data Binge'!$AB$6:$AJ$181,J$1,FALSE),IFERROR(VLOOKUP($B958,'Data Binge'!$AP$6:$AX$93,J$1,FALSE),IFERROR(VLOOKUP($B958,'Data Binge'!$BC$6:$BK$13,J$1,FALSE),VLOOKUP($B958,'Data Binge'!$BP$6:$BX$9,J$1,FALSE))))))*100</f>
        <v>4.5926599999999995</v>
      </c>
      <c r="K958" s="63">
        <f t="shared" si="179"/>
        <v>1.6071899999999992</v>
      </c>
      <c r="L958" s="63">
        <f t="shared" si="180"/>
        <v>1.6072000000000002</v>
      </c>
      <c r="O958" s="63">
        <f>'Data Binge'!AG340*100</f>
        <v>2.9854700000000003</v>
      </c>
      <c r="P958" s="63">
        <f>'Data Binge'!AH340*100</f>
        <v>0.81989999999999996</v>
      </c>
      <c r="Q958" s="63">
        <f>'Data Binge'!AI340*100</f>
        <v>1.3784700000000001</v>
      </c>
      <c r="R958" s="63">
        <f>'Data Binge'!AJ340*100</f>
        <v>4.5924699999999996</v>
      </c>
      <c r="S958" s="63">
        <f t="shared" si="187"/>
        <v>1.6069999999999993</v>
      </c>
      <c r="T958" s="63">
        <f t="shared" si="188"/>
        <v>1.6070000000000002</v>
      </c>
      <c r="V958" s="70">
        <f t="shared" si="181"/>
        <v>0</v>
      </c>
      <c r="W958" s="70">
        <f t="shared" si="182"/>
        <v>9.0000000000034497E-5</v>
      </c>
      <c r="X958" s="70">
        <f t="shared" si="183"/>
        <v>-1.9999999999997797E-4</v>
      </c>
      <c r="Y958" s="70">
        <f t="shared" si="184"/>
        <v>1.8999999999991246E-4</v>
      </c>
      <c r="Z958" s="70">
        <f t="shared" si="185"/>
        <v>1.8999999999991246E-4</v>
      </c>
      <c r="AA958" s="70">
        <f t="shared" si="186"/>
        <v>1.9999999999997797E-4</v>
      </c>
    </row>
    <row r="959" spans="1:27">
      <c r="A959" s="15" t="str">
        <f t="shared" si="178"/>
        <v>Binge_2011-2015_16-24_Males_Torfaen</v>
      </c>
      <c r="B959" s="15" t="str">
        <f t="shared" si="189"/>
        <v>Torfaen_16-24_Males</v>
      </c>
      <c r="C959" s="15" t="s">
        <v>17</v>
      </c>
      <c r="D959" s="15" t="s">
        <v>48</v>
      </c>
      <c r="E959" s="15" t="s">
        <v>21</v>
      </c>
      <c r="F959" s="15" t="s">
        <v>76</v>
      </c>
      <c r="G959" s="63">
        <f>IFERROR(VLOOKUP($B959,'Data Binge'!$A$6:$I$61,G$1,FALSE),IFERROR(VLOOKUP($B959,'Data Binge'!$O$6:$W$33,G$1,FALSE),IFERROR(VLOOKUP($B959,'Data Binge'!$AB$6:$AJ$181,G$1,FALSE),IFERROR(VLOOKUP($B959,'Data Binge'!$AP$6:$AX$93,G$1,FALSE),IFERROR(VLOOKUP($B959,'Data Binge'!$BC$6:$BK$13,G$1,FALSE),VLOOKUP($B959,'Data Binge'!$BP$6:$BX$9,G$1,FALSE))))))*100</f>
        <v>20.160499999999999</v>
      </c>
      <c r="H959" s="63">
        <f>IFERROR(VLOOKUP($B959,'Data Binge'!$A$6:$I$61,H$1,FALSE),IFERROR(VLOOKUP($B959,'Data Binge'!$O$6:$W$33,H$1,FALSE),IFERROR(VLOOKUP($B959,'Data Binge'!$AB$6:$AJ$181,H$1,FALSE),IFERROR(VLOOKUP($B959,'Data Binge'!$AP$6:$AX$93,H$1,FALSE),IFERROR(VLOOKUP($B959,'Data Binge'!$BC$6:$BK$13,H$1,FALSE),VLOOKUP($B959,'Data Binge'!$BP$6:$BX$9,H$1,FALSE))))))*100</f>
        <v>3.5389499999999998</v>
      </c>
      <c r="I959" s="63">
        <f>IFERROR(VLOOKUP($B959,'Data Binge'!$A$6:$I$61,I$1,FALSE),IFERROR(VLOOKUP($B959,'Data Binge'!$O$6:$W$33,I$1,FALSE),IFERROR(VLOOKUP($B959,'Data Binge'!$AB$6:$AJ$181,I$1,FALSE),IFERROR(VLOOKUP($B959,'Data Binge'!$AP$6:$AX$93,I$1,FALSE),IFERROR(VLOOKUP($B959,'Data Binge'!$BC$6:$BK$13,I$1,FALSE),VLOOKUP($B959,'Data Binge'!$BP$6:$BX$9,I$1,FALSE))))))*100</f>
        <v>13.224069999999999</v>
      </c>
      <c r="J959" s="63">
        <f>IFERROR(VLOOKUP($B959,'Data Binge'!$A$6:$I$61,J$1,FALSE),IFERROR(VLOOKUP($B959,'Data Binge'!$O$6:$W$33,J$1,FALSE),IFERROR(VLOOKUP($B959,'Data Binge'!$AB$6:$AJ$181,J$1,FALSE),IFERROR(VLOOKUP($B959,'Data Binge'!$AP$6:$AX$93,J$1,FALSE),IFERROR(VLOOKUP($B959,'Data Binge'!$BC$6:$BK$13,J$1,FALSE),VLOOKUP($B959,'Data Binge'!$BP$6:$BX$9,J$1,FALSE))))))*100</f>
        <v>27.096920000000001</v>
      </c>
      <c r="K959" s="63">
        <f t="shared" si="179"/>
        <v>6.9364200000000018</v>
      </c>
      <c r="L959" s="63">
        <f t="shared" si="180"/>
        <v>6.9364299999999997</v>
      </c>
      <c r="O959" s="63">
        <f>'Data Binge'!AG341*100</f>
        <v>20.160499999999999</v>
      </c>
      <c r="P959" s="63">
        <f>'Data Binge'!AH341*100</f>
        <v>3.5385600000000004</v>
      </c>
      <c r="Q959" s="63">
        <f>'Data Binge'!AI341*100</f>
        <v>13.224920000000001</v>
      </c>
      <c r="R959" s="63">
        <f>'Data Binge'!AJ341*100</f>
        <v>27.096080000000001</v>
      </c>
      <c r="S959" s="63">
        <f t="shared" si="187"/>
        <v>6.9355800000000016</v>
      </c>
      <c r="T959" s="63">
        <f t="shared" si="188"/>
        <v>6.9355799999999981</v>
      </c>
      <c r="V959" s="70">
        <f t="shared" si="181"/>
        <v>0</v>
      </c>
      <c r="W959" s="70">
        <f t="shared" si="182"/>
        <v>3.8999999999944635E-4</v>
      </c>
      <c r="X959" s="70">
        <f t="shared" si="183"/>
        <v>-8.5000000000157172E-4</v>
      </c>
      <c r="Y959" s="70">
        <f t="shared" si="184"/>
        <v>8.4000000000017394E-4</v>
      </c>
      <c r="Z959" s="70">
        <f t="shared" si="185"/>
        <v>8.4000000000017394E-4</v>
      </c>
      <c r="AA959" s="70">
        <f t="shared" si="186"/>
        <v>8.5000000000157172E-4</v>
      </c>
    </row>
    <row r="960" spans="1:27">
      <c r="A960" s="15" t="str">
        <f t="shared" si="178"/>
        <v>Binge_2011-2015_25-44_Males_Torfaen</v>
      </c>
      <c r="B960" s="15" t="str">
        <f t="shared" si="189"/>
        <v>Torfaen_25-44_Males</v>
      </c>
      <c r="C960" s="15" t="s">
        <v>17</v>
      </c>
      <c r="D960" s="15" t="s">
        <v>49</v>
      </c>
      <c r="E960" s="15" t="s">
        <v>21</v>
      </c>
      <c r="F960" s="15" t="s">
        <v>76</v>
      </c>
      <c r="G960" s="63">
        <f>IFERROR(VLOOKUP($B960,'Data Binge'!$A$6:$I$61,G$1,FALSE),IFERROR(VLOOKUP($B960,'Data Binge'!$O$6:$W$33,G$1,FALSE),IFERROR(VLOOKUP($B960,'Data Binge'!$AB$6:$AJ$181,G$1,FALSE),IFERROR(VLOOKUP($B960,'Data Binge'!$AP$6:$AX$93,G$1,FALSE),IFERROR(VLOOKUP($B960,'Data Binge'!$BC$6:$BK$13,G$1,FALSE),VLOOKUP($B960,'Data Binge'!$BP$6:$BX$9,G$1,FALSE))))))*100</f>
        <v>39.847470000000001</v>
      </c>
      <c r="H960" s="63">
        <f>IFERROR(VLOOKUP($B960,'Data Binge'!$A$6:$I$61,H$1,FALSE),IFERROR(VLOOKUP($B960,'Data Binge'!$O$6:$W$33,H$1,FALSE),IFERROR(VLOOKUP($B960,'Data Binge'!$AB$6:$AJ$181,H$1,FALSE),IFERROR(VLOOKUP($B960,'Data Binge'!$AP$6:$AX$93,H$1,FALSE),IFERROR(VLOOKUP($B960,'Data Binge'!$BC$6:$BK$13,H$1,FALSE),VLOOKUP($B960,'Data Binge'!$BP$6:$BX$9,H$1,FALSE))))))*100</f>
        <v>2.5373900000000003</v>
      </c>
      <c r="I960" s="63">
        <f>IFERROR(VLOOKUP($B960,'Data Binge'!$A$6:$I$61,I$1,FALSE),IFERROR(VLOOKUP($B960,'Data Binge'!$O$6:$W$33,I$1,FALSE),IFERROR(VLOOKUP($B960,'Data Binge'!$AB$6:$AJ$181,I$1,FALSE),IFERROR(VLOOKUP($B960,'Data Binge'!$AP$6:$AX$93,I$1,FALSE),IFERROR(VLOOKUP($B960,'Data Binge'!$BC$6:$BK$13,I$1,FALSE),VLOOKUP($B960,'Data Binge'!$BP$6:$BX$9,I$1,FALSE))))))*100</f>
        <v>34.874130000000001</v>
      </c>
      <c r="J960" s="63">
        <f>IFERROR(VLOOKUP($B960,'Data Binge'!$A$6:$I$61,J$1,FALSE),IFERROR(VLOOKUP($B960,'Data Binge'!$O$6:$W$33,J$1,FALSE),IFERROR(VLOOKUP($B960,'Data Binge'!$AB$6:$AJ$181,J$1,FALSE),IFERROR(VLOOKUP($B960,'Data Binge'!$AP$6:$AX$93,J$1,FALSE),IFERROR(VLOOKUP($B960,'Data Binge'!$BC$6:$BK$13,J$1,FALSE),VLOOKUP($B960,'Data Binge'!$BP$6:$BX$9,J$1,FALSE))))))*100</f>
        <v>44.820819999999998</v>
      </c>
      <c r="K960" s="63">
        <f t="shared" si="179"/>
        <v>4.9733499999999964</v>
      </c>
      <c r="L960" s="63">
        <f t="shared" si="180"/>
        <v>4.9733400000000003</v>
      </c>
      <c r="O960" s="63">
        <f>'Data Binge'!AG342*100</f>
        <v>39.847470000000001</v>
      </c>
      <c r="P960" s="63">
        <f>'Data Binge'!AH342*100</f>
        <v>2.5371100000000002</v>
      </c>
      <c r="Q960" s="63">
        <f>'Data Binge'!AI342*100</f>
        <v>34.87473</v>
      </c>
      <c r="R960" s="63">
        <f>'Data Binge'!AJ342*100</f>
        <v>44.820219999999999</v>
      </c>
      <c r="S960" s="63">
        <f t="shared" si="187"/>
        <v>4.9727499999999978</v>
      </c>
      <c r="T960" s="63">
        <f t="shared" si="188"/>
        <v>4.9727400000000017</v>
      </c>
      <c r="V960" s="70">
        <f t="shared" si="181"/>
        <v>0</v>
      </c>
      <c r="W960" s="70">
        <f t="shared" si="182"/>
        <v>2.8000000000005798E-4</v>
      </c>
      <c r="X960" s="70">
        <f t="shared" si="183"/>
        <v>-5.9999999999860165E-4</v>
      </c>
      <c r="Y960" s="70">
        <f t="shared" si="184"/>
        <v>5.9999999999860165E-4</v>
      </c>
      <c r="Z960" s="70">
        <f t="shared" si="185"/>
        <v>5.9999999999860165E-4</v>
      </c>
      <c r="AA960" s="70">
        <f t="shared" si="186"/>
        <v>5.9999999999860165E-4</v>
      </c>
    </row>
    <row r="961" spans="1:27">
      <c r="A961" s="15" t="str">
        <f t="shared" si="178"/>
        <v>Binge_2011-2015_45-64_Males_Torfaen</v>
      </c>
      <c r="B961" s="15" t="str">
        <f t="shared" si="189"/>
        <v>Torfaen_45-64_Males</v>
      </c>
      <c r="C961" s="15" t="s">
        <v>17</v>
      </c>
      <c r="D961" s="15" t="s">
        <v>50</v>
      </c>
      <c r="E961" s="15" t="s">
        <v>21</v>
      </c>
      <c r="F961" s="15" t="s">
        <v>76</v>
      </c>
      <c r="G961" s="63">
        <f>IFERROR(VLOOKUP($B961,'Data Binge'!$A$6:$I$61,G$1,FALSE),IFERROR(VLOOKUP($B961,'Data Binge'!$O$6:$W$33,G$1,FALSE),IFERROR(VLOOKUP($B961,'Data Binge'!$AB$6:$AJ$181,G$1,FALSE),IFERROR(VLOOKUP($B961,'Data Binge'!$AP$6:$AX$93,G$1,FALSE),IFERROR(VLOOKUP($B961,'Data Binge'!$BC$6:$BK$13,G$1,FALSE),VLOOKUP($B961,'Data Binge'!$BP$6:$BX$9,G$1,FALSE))))))*100</f>
        <v>30.216710000000003</v>
      </c>
      <c r="H961" s="63">
        <f>IFERROR(VLOOKUP($B961,'Data Binge'!$A$6:$I$61,H$1,FALSE),IFERROR(VLOOKUP($B961,'Data Binge'!$O$6:$W$33,H$1,FALSE),IFERROR(VLOOKUP($B961,'Data Binge'!$AB$6:$AJ$181,H$1,FALSE),IFERROR(VLOOKUP($B961,'Data Binge'!$AP$6:$AX$93,H$1,FALSE),IFERROR(VLOOKUP($B961,'Data Binge'!$BC$6:$BK$13,H$1,FALSE),VLOOKUP($B961,'Data Binge'!$BP$6:$BX$9,H$1,FALSE))))))*100</f>
        <v>2.0382500000000001</v>
      </c>
      <c r="I961" s="63">
        <f>IFERROR(VLOOKUP($B961,'Data Binge'!$A$6:$I$61,I$1,FALSE),IFERROR(VLOOKUP($B961,'Data Binge'!$O$6:$W$33,I$1,FALSE),IFERROR(VLOOKUP($B961,'Data Binge'!$AB$6:$AJ$181,I$1,FALSE),IFERROR(VLOOKUP($B961,'Data Binge'!$AP$6:$AX$93,I$1,FALSE),IFERROR(VLOOKUP($B961,'Data Binge'!$BC$6:$BK$13,I$1,FALSE),VLOOKUP($B961,'Data Binge'!$BP$6:$BX$9,I$1,FALSE))))))*100</f>
        <v>26.221699999999998</v>
      </c>
      <c r="J961" s="63">
        <f>IFERROR(VLOOKUP($B961,'Data Binge'!$A$6:$I$61,J$1,FALSE),IFERROR(VLOOKUP($B961,'Data Binge'!$O$6:$W$33,J$1,FALSE),IFERROR(VLOOKUP($B961,'Data Binge'!$AB$6:$AJ$181,J$1,FALSE),IFERROR(VLOOKUP($B961,'Data Binge'!$AP$6:$AX$93,J$1,FALSE),IFERROR(VLOOKUP($B961,'Data Binge'!$BC$6:$BK$13,J$1,FALSE),VLOOKUP($B961,'Data Binge'!$BP$6:$BX$9,J$1,FALSE))))))*100</f>
        <v>34.211730000000003</v>
      </c>
      <c r="K961" s="63">
        <f t="shared" si="179"/>
        <v>3.9950200000000002</v>
      </c>
      <c r="L961" s="63">
        <f t="shared" si="180"/>
        <v>3.9950100000000042</v>
      </c>
      <c r="O961" s="63">
        <f>'Data Binge'!AG343*100</f>
        <v>30.216710000000003</v>
      </c>
      <c r="P961" s="63">
        <f>'Data Binge'!AH343*100</f>
        <v>2.03803</v>
      </c>
      <c r="Q961" s="63">
        <f>'Data Binge'!AI343*100</f>
        <v>26.222180000000002</v>
      </c>
      <c r="R961" s="63">
        <f>'Data Binge'!AJ343*100</f>
        <v>34.211239999999997</v>
      </c>
      <c r="S961" s="63">
        <f t="shared" si="187"/>
        <v>3.9945299999999939</v>
      </c>
      <c r="T961" s="63">
        <f t="shared" si="188"/>
        <v>3.994530000000001</v>
      </c>
      <c r="V961" s="70">
        <f t="shared" si="181"/>
        <v>0</v>
      </c>
      <c r="W961" s="70">
        <f t="shared" si="182"/>
        <v>2.20000000000109E-4</v>
      </c>
      <c r="X961" s="70">
        <f t="shared" si="183"/>
        <v>-4.8000000000314458E-4</v>
      </c>
      <c r="Y961" s="70">
        <f t="shared" si="184"/>
        <v>4.9000000000631871E-4</v>
      </c>
      <c r="Z961" s="70">
        <f t="shared" si="185"/>
        <v>4.9000000000631871E-4</v>
      </c>
      <c r="AA961" s="70">
        <f t="shared" si="186"/>
        <v>4.8000000000314458E-4</v>
      </c>
    </row>
    <row r="962" spans="1:27">
      <c r="A962" s="15" t="str">
        <f t="shared" si="178"/>
        <v>Binge_2011-2015_65+_Males_Torfaen</v>
      </c>
      <c r="B962" s="15" t="str">
        <f t="shared" si="189"/>
        <v>Torfaen_65+_Males</v>
      </c>
      <c r="C962" s="15" t="s">
        <v>17</v>
      </c>
      <c r="D962" s="15" t="s">
        <v>43</v>
      </c>
      <c r="E962" s="15" t="s">
        <v>21</v>
      </c>
      <c r="F962" s="15" t="s">
        <v>76</v>
      </c>
      <c r="G962" s="63">
        <f>IFERROR(VLOOKUP($B962,'Data Binge'!$A$6:$I$61,G$1,FALSE),IFERROR(VLOOKUP($B962,'Data Binge'!$O$6:$W$33,G$1,FALSE),IFERROR(VLOOKUP($B962,'Data Binge'!$AB$6:$AJ$181,G$1,FALSE),IFERROR(VLOOKUP($B962,'Data Binge'!$AP$6:$AX$93,G$1,FALSE),IFERROR(VLOOKUP($B962,'Data Binge'!$BC$6:$BK$13,G$1,FALSE),VLOOKUP($B962,'Data Binge'!$BP$6:$BX$9,G$1,FALSE))))))*100</f>
        <v>14.615880000000001</v>
      </c>
      <c r="H962" s="63">
        <f>IFERROR(VLOOKUP($B962,'Data Binge'!$A$6:$I$61,H$1,FALSE),IFERROR(VLOOKUP($B962,'Data Binge'!$O$6:$W$33,H$1,FALSE),IFERROR(VLOOKUP($B962,'Data Binge'!$AB$6:$AJ$181,H$1,FALSE),IFERROR(VLOOKUP($B962,'Data Binge'!$AP$6:$AX$93,H$1,FALSE),IFERROR(VLOOKUP($B962,'Data Binge'!$BC$6:$BK$13,H$1,FALSE),VLOOKUP($B962,'Data Binge'!$BP$6:$BX$9,H$1,FALSE))))))*100</f>
        <v>1.8975100000000003</v>
      </c>
      <c r="I962" s="63">
        <f>IFERROR(VLOOKUP($B962,'Data Binge'!$A$6:$I$61,I$1,FALSE),IFERROR(VLOOKUP($B962,'Data Binge'!$O$6:$W$33,I$1,FALSE),IFERROR(VLOOKUP($B962,'Data Binge'!$AB$6:$AJ$181,I$1,FALSE),IFERROR(VLOOKUP($B962,'Data Binge'!$AP$6:$AX$93,I$1,FALSE),IFERROR(VLOOKUP($B962,'Data Binge'!$BC$6:$BK$13,I$1,FALSE),VLOOKUP($B962,'Data Binge'!$BP$6:$BX$9,I$1,FALSE))))))*100</f>
        <v>10.896710000000001</v>
      </c>
      <c r="J962" s="63">
        <f>IFERROR(VLOOKUP($B962,'Data Binge'!$A$6:$I$61,J$1,FALSE),IFERROR(VLOOKUP($B962,'Data Binge'!$O$6:$W$33,J$1,FALSE),IFERROR(VLOOKUP($B962,'Data Binge'!$AB$6:$AJ$181,J$1,FALSE),IFERROR(VLOOKUP($B962,'Data Binge'!$AP$6:$AX$93,J$1,FALSE),IFERROR(VLOOKUP($B962,'Data Binge'!$BC$6:$BK$13,J$1,FALSE),VLOOKUP($B962,'Data Binge'!$BP$6:$BX$9,J$1,FALSE))))))*100</f>
        <v>18.335039999999999</v>
      </c>
      <c r="K962" s="63">
        <f t="shared" si="179"/>
        <v>3.7191599999999987</v>
      </c>
      <c r="L962" s="63">
        <f t="shared" si="180"/>
        <v>3.7191700000000001</v>
      </c>
      <c r="O962" s="63">
        <f>'Data Binge'!AG344*100</f>
        <v>14.615880000000001</v>
      </c>
      <c r="P962" s="63">
        <f>'Data Binge'!AH344*100</f>
        <v>1.8973</v>
      </c>
      <c r="Q962" s="63">
        <f>'Data Binge'!AI344*100</f>
        <v>10.89716</v>
      </c>
      <c r="R962" s="63">
        <f>'Data Binge'!AJ344*100</f>
        <v>18.334590000000002</v>
      </c>
      <c r="S962" s="63">
        <f t="shared" si="187"/>
        <v>3.7187100000000015</v>
      </c>
      <c r="T962" s="63">
        <f t="shared" si="188"/>
        <v>3.7187200000000011</v>
      </c>
      <c r="V962" s="70">
        <f t="shared" si="181"/>
        <v>0</v>
      </c>
      <c r="W962" s="70">
        <f t="shared" si="182"/>
        <v>2.1000000000026553E-4</v>
      </c>
      <c r="X962" s="70">
        <f t="shared" si="183"/>
        <v>-4.4999999999895124E-4</v>
      </c>
      <c r="Y962" s="70">
        <f t="shared" si="184"/>
        <v>4.4999999999717488E-4</v>
      </c>
      <c r="Z962" s="70">
        <f t="shared" si="185"/>
        <v>4.4999999999717488E-4</v>
      </c>
      <c r="AA962" s="70">
        <f t="shared" si="186"/>
        <v>4.4999999999895124E-4</v>
      </c>
    </row>
    <row r="963" spans="1:27">
      <c r="A963" s="15" t="str">
        <f t="shared" si="178"/>
        <v>Binge_2011-2015_16-24_Females_Torfaen</v>
      </c>
      <c r="B963" s="15" t="str">
        <f t="shared" si="189"/>
        <v>Torfaen_16-24_Females</v>
      </c>
      <c r="C963" s="15" t="s">
        <v>17</v>
      </c>
      <c r="D963" s="15" t="s">
        <v>48</v>
      </c>
      <c r="E963" s="15" t="s">
        <v>120</v>
      </c>
      <c r="F963" s="15" t="s">
        <v>76</v>
      </c>
      <c r="G963" s="63">
        <f>IFERROR(VLOOKUP($B963,'Data Binge'!$A$6:$I$61,G$1,FALSE),IFERROR(VLOOKUP($B963,'Data Binge'!$O$6:$W$33,G$1,FALSE),IFERROR(VLOOKUP($B963,'Data Binge'!$AB$6:$AJ$181,G$1,FALSE),IFERROR(VLOOKUP($B963,'Data Binge'!$AP$6:$AX$93,G$1,FALSE),IFERROR(VLOOKUP($B963,'Data Binge'!$BC$6:$BK$13,G$1,FALSE),VLOOKUP($B963,'Data Binge'!$BP$6:$BX$9,G$1,FALSE))))))*100</f>
        <v>24.087589999999999</v>
      </c>
      <c r="H963" s="63">
        <f>IFERROR(VLOOKUP($B963,'Data Binge'!$A$6:$I$61,H$1,FALSE),IFERROR(VLOOKUP($B963,'Data Binge'!$O$6:$W$33,H$1,FALSE),IFERROR(VLOOKUP($B963,'Data Binge'!$AB$6:$AJ$181,H$1,FALSE),IFERROR(VLOOKUP($B963,'Data Binge'!$AP$6:$AX$93,H$1,FALSE),IFERROR(VLOOKUP($B963,'Data Binge'!$BC$6:$BK$13,H$1,FALSE),VLOOKUP($B963,'Data Binge'!$BP$6:$BX$9,H$1,FALSE))))))*100</f>
        <v>3.10181</v>
      </c>
      <c r="I963" s="63">
        <f>IFERROR(VLOOKUP($B963,'Data Binge'!$A$6:$I$61,I$1,FALSE),IFERROR(VLOOKUP($B963,'Data Binge'!$O$6:$W$33,I$1,FALSE),IFERROR(VLOOKUP($B963,'Data Binge'!$AB$6:$AJ$181,I$1,FALSE),IFERROR(VLOOKUP($B963,'Data Binge'!$AP$6:$AX$93,I$1,FALSE),IFERROR(VLOOKUP($B963,'Data Binge'!$BC$6:$BK$13,I$1,FALSE),VLOOKUP($B963,'Data Binge'!$BP$6:$BX$9,I$1,FALSE))))))*100</f>
        <v>18.00797</v>
      </c>
      <c r="J963" s="63">
        <f>IFERROR(VLOOKUP($B963,'Data Binge'!$A$6:$I$61,J$1,FALSE),IFERROR(VLOOKUP($B963,'Data Binge'!$O$6:$W$33,J$1,FALSE),IFERROR(VLOOKUP($B963,'Data Binge'!$AB$6:$AJ$181,J$1,FALSE),IFERROR(VLOOKUP($B963,'Data Binge'!$AP$6:$AX$93,J$1,FALSE),IFERROR(VLOOKUP($B963,'Data Binge'!$BC$6:$BK$13,J$1,FALSE),VLOOKUP($B963,'Data Binge'!$BP$6:$BX$9,J$1,FALSE))))))*100</f>
        <v>30.16722</v>
      </c>
      <c r="K963" s="63">
        <f t="shared" si="179"/>
        <v>6.0796300000000016</v>
      </c>
      <c r="L963" s="63">
        <f t="shared" si="180"/>
        <v>6.0796199999999985</v>
      </c>
      <c r="O963" s="63">
        <f>'Data Binge'!AG345*100</f>
        <v>24.087589999999999</v>
      </c>
      <c r="P963" s="63">
        <f>'Data Binge'!AH345*100</f>
        <v>3.1014699999999999</v>
      </c>
      <c r="Q963" s="63">
        <f>'Data Binge'!AI345*100</f>
        <v>18.008710000000001</v>
      </c>
      <c r="R963" s="63">
        <f>'Data Binge'!AJ345*100</f>
        <v>30.16648</v>
      </c>
      <c r="S963" s="63">
        <f t="shared" si="187"/>
        <v>6.0788900000000012</v>
      </c>
      <c r="T963" s="63">
        <f t="shared" si="188"/>
        <v>6.0788799999999981</v>
      </c>
      <c r="V963" s="70">
        <f t="shared" si="181"/>
        <v>0</v>
      </c>
      <c r="W963" s="70">
        <f t="shared" si="182"/>
        <v>3.4000000000000696E-4</v>
      </c>
      <c r="X963" s="70">
        <f t="shared" si="183"/>
        <v>-7.40000000000407E-4</v>
      </c>
      <c r="Y963" s="70">
        <f t="shared" si="184"/>
        <v>7.40000000000407E-4</v>
      </c>
      <c r="Z963" s="70">
        <f t="shared" si="185"/>
        <v>7.40000000000407E-4</v>
      </c>
      <c r="AA963" s="70">
        <f t="shared" si="186"/>
        <v>7.40000000000407E-4</v>
      </c>
    </row>
    <row r="964" spans="1:27">
      <c r="A964" s="15" t="str">
        <f t="shared" ref="A964:A1027" si="190">TRIM(F964&amp;"_2011-2015"&amp;"_"&amp;D964&amp;"_"&amp;E964&amp;"_"&amp;C964&amp;" "&amp;M964)</f>
        <v>Binge_2011-2015_25-44_Females_Torfaen</v>
      </c>
      <c r="B964" s="15" t="str">
        <f t="shared" si="189"/>
        <v>Torfaen_25-44_Females</v>
      </c>
      <c r="C964" s="15" t="s">
        <v>17</v>
      </c>
      <c r="D964" s="15" t="s">
        <v>49</v>
      </c>
      <c r="E964" s="15" t="s">
        <v>120</v>
      </c>
      <c r="F964" s="15" t="s">
        <v>76</v>
      </c>
      <c r="G964" s="63">
        <f>IFERROR(VLOOKUP($B964,'Data Binge'!$A$6:$I$61,G$1,FALSE),IFERROR(VLOOKUP($B964,'Data Binge'!$O$6:$W$33,G$1,FALSE),IFERROR(VLOOKUP($B964,'Data Binge'!$AB$6:$AJ$181,G$1,FALSE),IFERROR(VLOOKUP($B964,'Data Binge'!$AP$6:$AX$93,G$1,FALSE),IFERROR(VLOOKUP($B964,'Data Binge'!$BC$6:$BK$13,G$1,FALSE),VLOOKUP($B964,'Data Binge'!$BP$6:$BX$9,G$1,FALSE))))))*100</f>
        <v>28.427570000000003</v>
      </c>
      <c r="H964" s="63">
        <f>IFERROR(VLOOKUP($B964,'Data Binge'!$A$6:$I$61,H$1,FALSE),IFERROR(VLOOKUP($B964,'Data Binge'!$O$6:$W$33,H$1,FALSE),IFERROR(VLOOKUP($B964,'Data Binge'!$AB$6:$AJ$181,H$1,FALSE),IFERROR(VLOOKUP($B964,'Data Binge'!$AP$6:$AX$93,H$1,FALSE),IFERROR(VLOOKUP($B964,'Data Binge'!$BC$6:$BK$13,H$1,FALSE),VLOOKUP($B964,'Data Binge'!$BP$6:$BX$9,H$1,FALSE))))))*100</f>
        <v>2.1166499999999999</v>
      </c>
      <c r="I964" s="63">
        <f>IFERROR(VLOOKUP($B964,'Data Binge'!$A$6:$I$61,I$1,FALSE),IFERROR(VLOOKUP($B964,'Data Binge'!$O$6:$W$33,I$1,FALSE),IFERROR(VLOOKUP($B964,'Data Binge'!$AB$6:$AJ$181,I$1,FALSE),IFERROR(VLOOKUP($B964,'Data Binge'!$AP$6:$AX$93,I$1,FALSE),IFERROR(VLOOKUP($B964,'Data Binge'!$BC$6:$BK$13,I$1,FALSE),VLOOKUP($B964,'Data Binge'!$BP$6:$BX$9,I$1,FALSE))))))*100</f>
        <v>24.2789</v>
      </c>
      <c r="J964" s="63">
        <f>IFERROR(VLOOKUP($B964,'Data Binge'!$A$6:$I$61,J$1,FALSE),IFERROR(VLOOKUP($B964,'Data Binge'!$O$6:$W$33,J$1,FALSE),IFERROR(VLOOKUP($B964,'Data Binge'!$AB$6:$AJ$181,J$1,FALSE),IFERROR(VLOOKUP($B964,'Data Binge'!$AP$6:$AX$93,J$1,FALSE),IFERROR(VLOOKUP($B964,'Data Binge'!$BC$6:$BK$13,J$1,FALSE),VLOOKUP($B964,'Data Binge'!$BP$6:$BX$9,J$1,FALSE))))))*100</f>
        <v>32.576250000000002</v>
      </c>
      <c r="K964" s="63">
        <f t="shared" ref="K964:K1027" si="191">J964-G964</f>
        <v>4.1486799999999988</v>
      </c>
      <c r="L964" s="63">
        <f t="shared" ref="L964:L1027" si="192">G964-I964</f>
        <v>4.1486700000000027</v>
      </c>
      <c r="O964" s="63">
        <f>'Data Binge'!AG346*100</f>
        <v>28.427570000000003</v>
      </c>
      <c r="P964" s="63">
        <f>'Data Binge'!AH346*100</f>
        <v>2.1164200000000002</v>
      </c>
      <c r="Q964" s="63">
        <f>'Data Binge'!AI346*100</f>
        <v>24.279400000000003</v>
      </c>
      <c r="R964" s="63">
        <f>'Data Binge'!AJ346*100</f>
        <v>32.575739999999996</v>
      </c>
      <c r="S964" s="63">
        <f t="shared" si="187"/>
        <v>4.1481699999999933</v>
      </c>
      <c r="T964" s="63">
        <f t="shared" si="188"/>
        <v>4.1481700000000004</v>
      </c>
      <c r="V964" s="70">
        <f t="shared" ref="V964:V1027" si="193">G964-O964</f>
        <v>0</v>
      </c>
      <c r="W964" s="70">
        <f t="shared" ref="W964:W1027" si="194">H964-P964</f>
        <v>2.2999999999973042E-4</v>
      </c>
      <c r="X964" s="70">
        <f t="shared" ref="X964:X1027" si="195">I964-Q964</f>
        <v>-5.0000000000238742E-4</v>
      </c>
      <c r="Y964" s="70">
        <f t="shared" ref="Y964:Y1027" si="196">J964-R964</f>
        <v>5.1000000000556156E-4</v>
      </c>
      <c r="Z964" s="70">
        <f t="shared" ref="Z964:Z1027" si="197">K964-S964</f>
        <v>5.1000000000556156E-4</v>
      </c>
      <c r="AA964" s="70">
        <f t="shared" ref="AA964:AA1027" si="198">L964-T964</f>
        <v>5.0000000000238742E-4</v>
      </c>
    </row>
    <row r="965" spans="1:27">
      <c r="A965" s="15" t="str">
        <f t="shared" si="190"/>
        <v>Binge_2011-2015_45-64_Females_Torfaen</v>
      </c>
      <c r="B965" s="15" t="str">
        <f t="shared" si="189"/>
        <v>Torfaen_45-64_Females</v>
      </c>
      <c r="C965" s="15" t="s">
        <v>17</v>
      </c>
      <c r="D965" s="15" t="s">
        <v>50</v>
      </c>
      <c r="E965" s="15" t="s">
        <v>120</v>
      </c>
      <c r="F965" s="15" t="s">
        <v>76</v>
      </c>
      <c r="G965" s="63">
        <f>IFERROR(VLOOKUP($B965,'Data Binge'!$A$6:$I$61,G$1,FALSE),IFERROR(VLOOKUP($B965,'Data Binge'!$O$6:$W$33,G$1,FALSE),IFERROR(VLOOKUP($B965,'Data Binge'!$AB$6:$AJ$181,G$1,FALSE),IFERROR(VLOOKUP($B965,'Data Binge'!$AP$6:$AX$93,G$1,FALSE),IFERROR(VLOOKUP($B965,'Data Binge'!$BC$6:$BK$13,G$1,FALSE),VLOOKUP($B965,'Data Binge'!$BP$6:$BX$9,G$1,FALSE))))))*100</f>
        <v>20.104479999999999</v>
      </c>
      <c r="H965" s="63">
        <f>IFERROR(VLOOKUP($B965,'Data Binge'!$A$6:$I$61,H$1,FALSE),IFERROR(VLOOKUP($B965,'Data Binge'!$O$6:$W$33,H$1,FALSE),IFERROR(VLOOKUP($B965,'Data Binge'!$AB$6:$AJ$181,H$1,FALSE),IFERROR(VLOOKUP($B965,'Data Binge'!$AP$6:$AX$93,H$1,FALSE),IFERROR(VLOOKUP($B965,'Data Binge'!$BC$6:$BK$13,H$1,FALSE),VLOOKUP($B965,'Data Binge'!$BP$6:$BX$9,H$1,FALSE))))))*100</f>
        <v>1.7161</v>
      </c>
      <c r="I965" s="63">
        <f>IFERROR(VLOOKUP($B965,'Data Binge'!$A$6:$I$61,I$1,FALSE),IFERROR(VLOOKUP($B965,'Data Binge'!$O$6:$W$33,I$1,FALSE),IFERROR(VLOOKUP($B965,'Data Binge'!$AB$6:$AJ$181,I$1,FALSE),IFERROR(VLOOKUP($B965,'Data Binge'!$AP$6:$AX$93,I$1,FALSE),IFERROR(VLOOKUP($B965,'Data Binge'!$BC$6:$BK$13,I$1,FALSE),VLOOKUP($B965,'Data Binge'!$BP$6:$BX$9,I$1,FALSE))))))*100</f>
        <v>16.74089</v>
      </c>
      <c r="J965" s="63">
        <f>IFERROR(VLOOKUP($B965,'Data Binge'!$A$6:$I$61,J$1,FALSE),IFERROR(VLOOKUP($B965,'Data Binge'!$O$6:$W$33,J$1,FALSE),IFERROR(VLOOKUP($B965,'Data Binge'!$AB$6:$AJ$181,J$1,FALSE),IFERROR(VLOOKUP($B965,'Data Binge'!$AP$6:$AX$93,J$1,FALSE),IFERROR(VLOOKUP($B965,'Data Binge'!$BC$6:$BK$13,J$1,FALSE),VLOOKUP($B965,'Data Binge'!$BP$6:$BX$9,J$1,FALSE))))))*100</f>
        <v>23.468070000000001</v>
      </c>
      <c r="K965" s="63">
        <f t="shared" si="191"/>
        <v>3.3635900000000021</v>
      </c>
      <c r="L965" s="63">
        <f t="shared" si="192"/>
        <v>3.3635899999999985</v>
      </c>
      <c r="O965" s="63">
        <f>'Data Binge'!AG347*100</f>
        <v>20.104479999999999</v>
      </c>
      <c r="P965" s="63">
        <f>'Data Binge'!AH347*100</f>
        <v>1.71591</v>
      </c>
      <c r="Q965" s="63">
        <f>'Data Binge'!AI347*100</f>
        <v>16.741299999999999</v>
      </c>
      <c r="R965" s="63">
        <f>'Data Binge'!AJ347*100</f>
        <v>23.467660000000002</v>
      </c>
      <c r="S965" s="63">
        <f t="shared" si="187"/>
        <v>3.3631800000000034</v>
      </c>
      <c r="T965" s="63">
        <f t="shared" si="188"/>
        <v>3.3631799999999998</v>
      </c>
      <c r="V965" s="70">
        <f t="shared" si="193"/>
        <v>0</v>
      </c>
      <c r="W965" s="70">
        <f t="shared" si="194"/>
        <v>1.8999999999991246E-4</v>
      </c>
      <c r="X965" s="70">
        <f t="shared" si="195"/>
        <v>-4.0999999999868919E-4</v>
      </c>
      <c r="Y965" s="70">
        <f t="shared" si="196"/>
        <v>4.0999999999868919E-4</v>
      </c>
      <c r="Z965" s="70">
        <f t="shared" si="197"/>
        <v>4.0999999999868919E-4</v>
      </c>
      <c r="AA965" s="70">
        <f t="shared" si="198"/>
        <v>4.0999999999868919E-4</v>
      </c>
    </row>
    <row r="966" spans="1:27">
      <c r="A966" s="15" t="str">
        <f t="shared" si="190"/>
        <v>Binge_2011-2015_65+_Females_Torfaen</v>
      </c>
      <c r="B966" s="15" t="str">
        <f t="shared" si="189"/>
        <v>Torfaen_65+_Females</v>
      </c>
      <c r="C966" s="15" t="s">
        <v>17</v>
      </c>
      <c r="D966" s="15" t="s">
        <v>43</v>
      </c>
      <c r="E966" s="15" t="s">
        <v>120</v>
      </c>
      <c r="F966" s="15" t="s">
        <v>76</v>
      </c>
      <c r="G966" s="63">
        <f>IFERROR(VLOOKUP($B966,'Data Binge'!$A$6:$I$61,G$1,FALSE),IFERROR(VLOOKUP($B966,'Data Binge'!$O$6:$W$33,G$1,FALSE),IFERROR(VLOOKUP($B966,'Data Binge'!$AB$6:$AJ$181,G$1,FALSE),IFERROR(VLOOKUP($B966,'Data Binge'!$AP$6:$AX$93,G$1,FALSE),IFERROR(VLOOKUP($B966,'Data Binge'!$BC$6:$BK$13,G$1,FALSE),VLOOKUP($B966,'Data Binge'!$BP$6:$BX$9,G$1,FALSE))))))*100</f>
        <v>5.4183200000000005</v>
      </c>
      <c r="H966" s="63">
        <f>IFERROR(VLOOKUP($B966,'Data Binge'!$A$6:$I$61,H$1,FALSE),IFERROR(VLOOKUP($B966,'Data Binge'!$O$6:$W$33,H$1,FALSE),IFERROR(VLOOKUP($B966,'Data Binge'!$AB$6:$AJ$181,H$1,FALSE),IFERROR(VLOOKUP($B966,'Data Binge'!$AP$6:$AX$93,H$1,FALSE),IFERROR(VLOOKUP($B966,'Data Binge'!$BC$6:$BK$13,H$1,FALSE),VLOOKUP($B966,'Data Binge'!$BP$6:$BX$9,H$1,FALSE))))))*100</f>
        <v>1.08647</v>
      </c>
      <c r="I966" s="63">
        <f>IFERROR(VLOOKUP($B966,'Data Binge'!$A$6:$I$61,I$1,FALSE),IFERROR(VLOOKUP($B966,'Data Binge'!$O$6:$W$33,I$1,FALSE),IFERROR(VLOOKUP($B966,'Data Binge'!$AB$6:$AJ$181,I$1,FALSE),IFERROR(VLOOKUP($B966,'Data Binge'!$AP$6:$AX$93,I$1,FALSE),IFERROR(VLOOKUP($B966,'Data Binge'!$BC$6:$BK$13,I$1,FALSE),VLOOKUP($B966,'Data Binge'!$BP$6:$BX$9,I$1,FALSE))))))*100</f>
        <v>3.2888199999999999</v>
      </c>
      <c r="J966" s="63">
        <f>IFERROR(VLOOKUP($B966,'Data Binge'!$A$6:$I$61,J$1,FALSE),IFERROR(VLOOKUP($B966,'Data Binge'!$O$6:$W$33,J$1,FALSE),IFERROR(VLOOKUP($B966,'Data Binge'!$AB$6:$AJ$181,J$1,FALSE),IFERROR(VLOOKUP($B966,'Data Binge'!$AP$6:$AX$93,J$1,FALSE),IFERROR(VLOOKUP($B966,'Data Binge'!$BC$6:$BK$13,J$1,FALSE),VLOOKUP($B966,'Data Binge'!$BP$6:$BX$9,J$1,FALSE))))))*100</f>
        <v>7.5478199999999998</v>
      </c>
      <c r="K966" s="63">
        <f t="shared" si="191"/>
        <v>2.1294999999999993</v>
      </c>
      <c r="L966" s="63">
        <f t="shared" si="192"/>
        <v>2.1295000000000006</v>
      </c>
      <c r="O966" s="63">
        <f>'Data Binge'!AG348*100</f>
        <v>5.4183200000000005</v>
      </c>
      <c r="P966" s="63">
        <f>'Data Binge'!AH348*100</f>
        <v>1.0863499999999999</v>
      </c>
      <c r="Q966" s="63">
        <f>'Data Binge'!AI348*100</f>
        <v>3.2890700000000002</v>
      </c>
      <c r="R966" s="63">
        <f>'Data Binge'!AJ348*100</f>
        <v>7.5475700000000003</v>
      </c>
      <c r="S966" s="63">
        <f t="shared" si="187"/>
        <v>2.1292499999999999</v>
      </c>
      <c r="T966" s="63">
        <f t="shared" si="188"/>
        <v>2.1292500000000003</v>
      </c>
      <c r="V966" s="70">
        <f t="shared" si="193"/>
        <v>0</v>
      </c>
      <c r="W966" s="70">
        <f t="shared" si="194"/>
        <v>1.2000000000012001E-4</v>
      </c>
      <c r="X966" s="70">
        <f t="shared" si="195"/>
        <v>-2.5000000000030553E-4</v>
      </c>
      <c r="Y966" s="70">
        <f t="shared" si="196"/>
        <v>2.4999999999941735E-4</v>
      </c>
      <c r="Z966" s="70">
        <f t="shared" si="197"/>
        <v>2.4999999999941735E-4</v>
      </c>
      <c r="AA966" s="70">
        <f t="shared" si="198"/>
        <v>2.5000000000030553E-4</v>
      </c>
    </row>
    <row r="967" spans="1:27">
      <c r="A967" s="15" t="str">
        <f t="shared" si="190"/>
        <v>Binge_2011-2015_16-24_Males_Monmouthshire</v>
      </c>
      <c r="B967" s="15" t="str">
        <f t="shared" si="189"/>
        <v>Monmouthshire_16-24_Males</v>
      </c>
      <c r="C967" s="15" t="s">
        <v>18</v>
      </c>
      <c r="D967" s="15" t="s">
        <v>48</v>
      </c>
      <c r="E967" s="15" t="s">
        <v>21</v>
      </c>
      <c r="F967" s="15" t="s">
        <v>76</v>
      </c>
      <c r="G967" s="63">
        <f>IFERROR(VLOOKUP($B967,'Data Binge'!$A$6:$I$61,G$1,FALSE),IFERROR(VLOOKUP($B967,'Data Binge'!$O$6:$W$33,G$1,FALSE),IFERROR(VLOOKUP($B967,'Data Binge'!$AB$6:$AJ$181,G$1,FALSE),IFERROR(VLOOKUP($B967,'Data Binge'!$AP$6:$AX$93,G$1,FALSE),IFERROR(VLOOKUP($B967,'Data Binge'!$BC$6:$BK$13,G$1,FALSE),VLOOKUP($B967,'Data Binge'!$BP$6:$BX$9,G$1,FALSE))))))*100</f>
        <v>35.939729999999997</v>
      </c>
      <c r="H967" s="63">
        <f>IFERROR(VLOOKUP($B967,'Data Binge'!$A$6:$I$61,H$1,FALSE),IFERROR(VLOOKUP($B967,'Data Binge'!$O$6:$W$33,H$1,FALSE),IFERROR(VLOOKUP($B967,'Data Binge'!$AB$6:$AJ$181,H$1,FALSE),IFERROR(VLOOKUP($B967,'Data Binge'!$AP$6:$AX$93,H$1,FALSE),IFERROR(VLOOKUP($B967,'Data Binge'!$BC$6:$BK$13,H$1,FALSE),VLOOKUP($B967,'Data Binge'!$BP$6:$BX$9,H$1,FALSE))))))*100</f>
        <v>4.9409799999999997</v>
      </c>
      <c r="I967" s="63">
        <f>IFERROR(VLOOKUP($B967,'Data Binge'!$A$6:$I$61,I$1,FALSE),IFERROR(VLOOKUP($B967,'Data Binge'!$O$6:$W$33,I$1,FALSE),IFERROR(VLOOKUP($B967,'Data Binge'!$AB$6:$AJ$181,I$1,FALSE),IFERROR(VLOOKUP($B967,'Data Binge'!$AP$6:$AX$93,I$1,FALSE),IFERROR(VLOOKUP($B967,'Data Binge'!$BC$6:$BK$13,I$1,FALSE),VLOOKUP($B967,'Data Binge'!$BP$6:$BX$9,I$1,FALSE))))))*100</f>
        <v>26.255309999999998</v>
      </c>
      <c r="J967" s="63">
        <f>IFERROR(VLOOKUP($B967,'Data Binge'!$A$6:$I$61,J$1,FALSE),IFERROR(VLOOKUP($B967,'Data Binge'!$O$6:$W$33,J$1,FALSE),IFERROR(VLOOKUP($B967,'Data Binge'!$AB$6:$AJ$181,J$1,FALSE),IFERROR(VLOOKUP($B967,'Data Binge'!$AP$6:$AX$93,J$1,FALSE),IFERROR(VLOOKUP($B967,'Data Binge'!$BC$6:$BK$13,J$1,FALSE),VLOOKUP($B967,'Data Binge'!$BP$6:$BX$9,J$1,FALSE))))))*100</f>
        <v>45.62415</v>
      </c>
      <c r="K967" s="63">
        <f t="shared" si="191"/>
        <v>9.6844200000000029</v>
      </c>
      <c r="L967" s="63">
        <f t="shared" si="192"/>
        <v>9.6844199999999994</v>
      </c>
      <c r="O967" s="63">
        <f>'Data Binge'!AG349*100</f>
        <v>35.939729999999997</v>
      </c>
      <c r="P967" s="63">
        <f>'Data Binge'!AH349*100</f>
        <v>4.9404399999999997</v>
      </c>
      <c r="Q967" s="63">
        <f>'Data Binge'!AI349*100</f>
        <v>26.256459999999997</v>
      </c>
      <c r="R967" s="63">
        <f>'Data Binge'!AJ349*100</f>
        <v>45.622990000000001</v>
      </c>
      <c r="S967" s="63">
        <f t="shared" si="187"/>
        <v>9.6832600000000042</v>
      </c>
      <c r="T967" s="63">
        <f t="shared" si="188"/>
        <v>9.6832700000000003</v>
      </c>
      <c r="V967" s="70">
        <f t="shared" si="193"/>
        <v>0</v>
      </c>
      <c r="W967" s="70">
        <f t="shared" si="194"/>
        <v>5.3999999999998494E-4</v>
      </c>
      <c r="X967" s="70">
        <f t="shared" si="195"/>
        <v>-1.1499999999990962E-3</v>
      </c>
      <c r="Y967" s="70">
        <f t="shared" si="196"/>
        <v>1.1599999999987176E-3</v>
      </c>
      <c r="Z967" s="70">
        <f t="shared" si="197"/>
        <v>1.1599999999987176E-3</v>
      </c>
      <c r="AA967" s="70">
        <f t="shared" si="198"/>
        <v>1.1499999999990962E-3</v>
      </c>
    </row>
    <row r="968" spans="1:27">
      <c r="A968" s="15" t="str">
        <f t="shared" si="190"/>
        <v>Binge_2011-2015_25-44_Males_Monmouthshire</v>
      </c>
      <c r="B968" s="15" t="str">
        <f t="shared" si="189"/>
        <v>Monmouthshire_25-44_Males</v>
      </c>
      <c r="C968" s="15" t="s">
        <v>18</v>
      </c>
      <c r="D968" s="15" t="s">
        <v>49</v>
      </c>
      <c r="E968" s="15" t="s">
        <v>21</v>
      </c>
      <c r="F968" s="15" t="s">
        <v>76</v>
      </c>
      <c r="G968" s="63">
        <f>IFERROR(VLOOKUP($B968,'Data Binge'!$A$6:$I$61,G$1,FALSE),IFERROR(VLOOKUP($B968,'Data Binge'!$O$6:$W$33,G$1,FALSE),IFERROR(VLOOKUP($B968,'Data Binge'!$AB$6:$AJ$181,G$1,FALSE),IFERROR(VLOOKUP($B968,'Data Binge'!$AP$6:$AX$93,G$1,FALSE),IFERROR(VLOOKUP($B968,'Data Binge'!$BC$6:$BK$13,G$1,FALSE),VLOOKUP($B968,'Data Binge'!$BP$6:$BX$9,G$1,FALSE))))))*100</f>
        <v>39.511469999999996</v>
      </c>
      <c r="H968" s="63">
        <f>IFERROR(VLOOKUP($B968,'Data Binge'!$A$6:$I$61,H$1,FALSE),IFERROR(VLOOKUP($B968,'Data Binge'!$O$6:$W$33,H$1,FALSE),IFERROR(VLOOKUP($B968,'Data Binge'!$AB$6:$AJ$181,H$1,FALSE),IFERROR(VLOOKUP($B968,'Data Binge'!$AP$6:$AX$93,H$1,FALSE),IFERROR(VLOOKUP($B968,'Data Binge'!$BC$6:$BK$13,H$1,FALSE),VLOOKUP($B968,'Data Binge'!$BP$6:$BX$9,H$1,FALSE))))))*100</f>
        <v>2.7524900000000003</v>
      </c>
      <c r="I968" s="63">
        <f>IFERROR(VLOOKUP($B968,'Data Binge'!$A$6:$I$61,I$1,FALSE),IFERROR(VLOOKUP($B968,'Data Binge'!$O$6:$W$33,I$1,FALSE),IFERROR(VLOOKUP($B968,'Data Binge'!$AB$6:$AJ$181,I$1,FALSE),IFERROR(VLOOKUP($B968,'Data Binge'!$AP$6:$AX$93,I$1,FALSE),IFERROR(VLOOKUP($B968,'Data Binge'!$BC$6:$BK$13,I$1,FALSE),VLOOKUP($B968,'Data Binge'!$BP$6:$BX$9,I$1,FALSE))))))*100</f>
        <v>34.116529999999997</v>
      </c>
      <c r="J968" s="63">
        <f>IFERROR(VLOOKUP($B968,'Data Binge'!$A$6:$I$61,J$1,FALSE),IFERROR(VLOOKUP($B968,'Data Binge'!$O$6:$W$33,J$1,FALSE),IFERROR(VLOOKUP($B968,'Data Binge'!$AB$6:$AJ$181,J$1,FALSE),IFERROR(VLOOKUP($B968,'Data Binge'!$AP$6:$AX$93,J$1,FALSE),IFERROR(VLOOKUP($B968,'Data Binge'!$BC$6:$BK$13,J$1,FALSE),VLOOKUP($B968,'Data Binge'!$BP$6:$BX$9,J$1,FALSE))))))*100</f>
        <v>44.906420000000004</v>
      </c>
      <c r="K968" s="63">
        <f t="shared" si="191"/>
        <v>5.3949500000000086</v>
      </c>
      <c r="L968" s="63">
        <f t="shared" si="192"/>
        <v>5.3949399999999983</v>
      </c>
      <c r="O968" s="63">
        <f>'Data Binge'!AG350*100</f>
        <v>39.511469999999996</v>
      </c>
      <c r="P968" s="63">
        <f>'Data Binge'!AH350*100</f>
        <v>2.7521899999999997</v>
      </c>
      <c r="Q968" s="63">
        <f>'Data Binge'!AI350*100</f>
        <v>34.117180000000005</v>
      </c>
      <c r="R968" s="63">
        <f>'Data Binge'!AJ350*100</f>
        <v>44.905770000000004</v>
      </c>
      <c r="S968" s="63">
        <f t="shared" si="187"/>
        <v>5.3943000000000083</v>
      </c>
      <c r="T968" s="63">
        <f t="shared" si="188"/>
        <v>5.3942899999999909</v>
      </c>
      <c r="V968" s="70">
        <f t="shared" si="193"/>
        <v>0</v>
      </c>
      <c r="W968" s="70">
        <f t="shared" si="194"/>
        <v>3.0000000000063309E-4</v>
      </c>
      <c r="X968" s="70">
        <f t="shared" si="195"/>
        <v>-6.5000000000736691E-4</v>
      </c>
      <c r="Y968" s="70">
        <f t="shared" si="196"/>
        <v>6.5000000000026148E-4</v>
      </c>
      <c r="Z968" s="70">
        <f t="shared" si="197"/>
        <v>6.5000000000026148E-4</v>
      </c>
      <c r="AA968" s="70">
        <f t="shared" si="198"/>
        <v>6.5000000000736691E-4</v>
      </c>
    </row>
    <row r="969" spans="1:27">
      <c r="A969" s="15" t="str">
        <f t="shared" si="190"/>
        <v>Binge_2011-2015_45-64_Males_Monmouthshire</v>
      </c>
      <c r="B969" s="15" t="str">
        <f t="shared" si="189"/>
        <v>Monmouthshire_45-64_Males</v>
      </c>
      <c r="C969" s="15" t="s">
        <v>18</v>
      </c>
      <c r="D969" s="15" t="s">
        <v>50</v>
      </c>
      <c r="E969" s="15" t="s">
        <v>21</v>
      </c>
      <c r="F969" s="15" t="s">
        <v>76</v>
      </c>
      <c r="G969" s="63">
        <f>IFERROR(VLOOKUP($B969,'Data Binge'!$A$6:$I$61,G$1,FALSE),IFERROR(VLOOKUP($B969,'Data Binge'!$O$6:$W$33,G$1,FALSE),IFERROR(VLOOKUP($B969,'Data Binge'!$AB$6:$AJ$181,G$1,FALSE),IFERROR(VLOOKUP($B969,'Data Binge'!$AP$6:$AX$93,G$1,FALSE),IFERROR(VLOOKUP($B969,'Data Binge'!$BC$6:$BK$13,G$1,FALSE),VLOOKUP($B969,'Data Binge'!$BP$6:$BX$9,G$1,FALSE))))))*100</f>
        <v>34.211599999999997</v>
      </c>
      <c r="H969" s="63">
        <f>IFERROR(VLOOKUP($B969,'Data Binge'!$A$6:$I$61,H$1,FALSE),IFERROR(VLOOKUP($B969,'Data Binge'!$O$6:$W$33,H$1,FALSE),IFERROR(VLOOKUP($B969,'Data Binge'!$AB$6:$AJ$181,H$1,FALSE),IFERROR(VLOOKUP($B969,'Data Binge'!$AP$6:$AX$93,H$1,FALSE),IFERROR(VLOOKUP($B969,'Data Binge'!$BC$6:$BK$13,H$1,FALSE),VLOOKUP($B969,'Data Binge'!$BP$6:$BX$9,H$1,FALSE))))))*100</f>
        <v>2.08196</v>
      </c>
      <c r="I969" s="63">
        <f>IFERROR(VLOOKUP($B969,'Data Binge'!$A$6:$I$61,I$1,FALSE),IFERROR(VLOOKUP($B969,'Data Binge'!$O$6:$W$33,I$1,FALSE),IFERROR(VLOOKUP($B969,'Data Binge'!$AB$6:$AJ$181,I$1,FALSE),IFERROR(VLOOKUP($B969,'Data Binge'!$AP$6:$AX$93,I$1,FALSE),IFERROR(VLOOKUP($B969,'Data Binge'!$BC$6:$BK$13,I$1,FALSE),VLOOKUP($B969,'Data Binge'!$BP$6:$BX$9,I$1,FALSE))))))*100</f>
        <v>30.13092</v>
      </c>
      <c r="J969" s="63">
        <f>IFERROR(VLOOKUP($B969,'Data Binge'!$A$6:$I$61,J$1,FALSE),IFERROR(VLOOKUP($B969,'Data Binge'!$O$6:$W$33,J$1,FALSE),IFERROR(VLOOKUP($B969,'Data Binge'!$AB$6:$AJ$181,J$1,FALSE),IFERROR(VLOOKUP($B969,'Data Binge'!$AP$6:$AX$93,J$1,FALSE),IFERROR(VLOOKUP($B969,'Data Binge'!$BC$6:$BK$13,J$1,FALSE),VLOOKUP($B969,'Data Binge'!$BP$6:$BX$9,J$1,FALSE))))))*100</f>
        <v>38.292279999999998</v>
      </c>
      <c r="K969" s="63">
        <f t="shared" si="191"/>
        <v>4.080680000000001</v>
      </c>
      <c r="L969" s="63">
        <f t="shared" si="192"/>
        <v>4.0806799999999974</v>
      </c>
      <c r="O969" s="63">
        <f>'Data Binge'!AG351*100</f>
        <v>34.211599999999997</v>
      </c>
      <c r="P969" s="63">
        <f>'Data Binge'!AH351*100</f>
        <v>2.0817299999999999</v>
      </c>
      <c r="Q969" s="63">
        <f>'Data Binge'!AI351*100</f>
        <v>30.131409999999999</v>
      </c>
      <c r="R969" s="63">
        <f>'Data Binge'!AJ351*100</f>
        <v>38.291789999999999</v>
      </c>
      <c r="S969" s="63">
        <f t="shared" si="187"/>
        <v>4.0801900000000018</v>
      </c>
      <c r="T969" s="63">
        <f t="shared" si="188"/>
        <v>4.0801899999999982</v>
      </c>
      <c r="V969" s="70">
        <f t="shared" si="193"/>
        <v>0</v>
      </c>
      <c r="W969" s="70">
        <f t="shared" si="194"/>
        <v>2.3000000000017451E-4</v>
      </c>
      <c r="X969" s="70">
        <f t="shared" si="195"/>
        <v>-4.8999999999921329E-4</v>
      </c>
      <c r="Y969" s="70">
        <f t="shared" si="196"/>
        <v>4.8999999999921329E-4</v>
      </c>
      <c r="Z969" s="70">
        <f t="shared" si="197"/>
        <v>4.8999999999921329E-4</v>
      </c>
      <c r="AA969" s="70">
        <f t="shared" si="198"/>
        <v>4.8999999999921329E-4</v>
      </c>
    </row>
    <row r="970" spans="1:27">
      <c r="A970" s="15" t="str">
        <f t="shared" si="190"/>
        <v>Binge_2011-2015_65+_Males_Monmouthshire</v>
      </c>
      <c r="B970" s="15" t="str">
        <f t="shared" si="189"/>
        <v>Monmouthshire_65+_Males</v>
      </c>
      <c r="C970" s="15" t="s">
        <v>18</v>
      </c>
      <c r="D970" s="15" t="s">
        <v>43</v>
      </c>
      <c r="E970" s="15" t="s">
        <v>21</v>
      </c>
      <c r="F970" s="15" t="s">
        <v>76</v>
      </c>
      <c r="G970" s="63">
        <f>IFERROR(VLOOKUP($B970,'Data Binge'!$A$6:$I$61,G$1,FALSE),IFERROR(VLOOKUP($B970,'Data Binge'!$O$6:$W$33,G$1,FALSE),IFERROR(VLOOKUP($B970,'Data Binge'!$AB$6:$AJ$181,G$1,FALSE),IFERROR(VLOOKUP($B970,'Data Binge'!$AP$6:$AX$93,G$1,FALSE),IFERROR(VLOOKUP($B970,'Data Binge'!$BC$6:$BK$13,G$1,FALSE),VLOOKUP($B970,'Data Binge'!$BP$6:$BX$9,G$1,FALSE))))))*100</f>
        <v>13.23413</v>
      </c>
      <c r="H970" s="63">
        <f>IFERROR(VLOOKUP($B970,'Data Binge'!$A$6:$I$61,H$1,FALSE),IFERROR(VLOOKUP($B970,'Data Binge'!$O$6:$W$33,H$1,FALSE),IFERROR(VLOOKUP($B970,'Data Binge'!$AB$6:$AJ$181,H$1,FALSE),IFERROR(VLOOKUP($B970,'Data Binge'!$AP$6:$AX$93,H$1,FALSE),IFERROR(VLOOKUP($B970,'Data Binge'!$BC$6:$BK$13,H$1,FALSE),VLOOKUP($B970,'Data Binge'!$BP$6:$BX$9,H$1,FALSE))))))*100</f>
        <v>1.6736</v>
      </c>
      <c r="I970" s="63">
        <f>IFERROR(VLOOKUP($B970,'Data Binge'!$A$6:$I$61,I$1,FALSE),IFERROR(VLOOKUP($B970,'Data Binge'!$O$6:$W$33,I$1,FALSE),IFERROR(VLOOKUP($B970,'Data Binge'!$AB$6:$AJ$181,I$1,FALSE),IFERROR(VLOOKUP($B970,'Data Binge'!$AP$6:$AX$93,I$1,FALSE),IFERROR(VLOOKUP($B970,'Data Binge'!$BC$6:$BK$13,I$1,FALSE),VLOOKUP($B970,'Data Binge'!$BP$6:$BX$9,I$1,FALSE))))))*100</f>
        <v>9.9538399999999996</v>
      </c>
      <c r="J970" s="63">
        <f>IFERROR(VLOOKUP($B970,'Data Binge'!$A$6:$I$61,J$1,FALSE),IFERROR(VLOOKUP($B970,'Data Binge'!$O$6:$W$33,J$1,FALSE),IFERROR(VLOOKUP($B970,'Data Binge'!$AB$6:$AJ$181,J$1,FALSE),IFERROR(VLOOKUP($B970,'Data Binge'!$AP$6:$AX$93,J$1,FALSE),IFERROR(VLOOKUP($B970,'Data Binge'!$BC$6:$BK$13,J$1,FALSE),VLOOKUP($B970,'Data Binge'!$BP$6:$BX$9,J$1,FALSE))))))*100</f>
        <v>16.514409999999998</v>
      </c>
      <c r="K970" s="63">
        <f t="shared" si="191"/>
        <v>3.2802799999999976</v>
      </c>
      <c r="L970" s="63">
        <f t="shared" si="192"/>
        <v>3.2802900000000008</v>
      </c>
      <c r="O970" s="63">
        <f>'Data Binge'!AG352*100</f>
        <v>13.23413</v>
      </c>
      <c r="P970" s="63">
        <f>'Data Binge'!AH352*100</f>
        <v>1.6734200000000001</v>
      </c>
      <c r="Q970" s="63">
        <f>'Data Binge'!AI352*100</f>
        <v>9.9542300000000008</v>
      </c>
      <c r="R970" s="63">
        <f>'Data Binge'!AJ352*100</f>
        <v>16.514019999999999</v>
      </c>
      <c r="S970" s="63">
        <f t="shared" si="187"/>
        <v>3.2798899999999982</v>
      </c>
      <c r="T970" s="63">
        <f t="shared" si="188"/>
        <v>3.2798999999999996</v>
      </c>
      <c r="V970" s="70">
        <f t="shared" si="193"/>
        <v>0</v>
      </c>
      <c r="W970" s="70">
        <f t="shared" si="194"/>
        <v>1.7999999999984695E-4</v>
      </c>
      <c r="X970" s="70">
        <f t="shared" si="195"/>
        <v>-3.900000000012227E-4</v>
      </c>
      <c r="Y970" s="70">
        <f t="shared" si="196"/>
        <v>3.8999999999944635E-4</v>
      </c>
      <c r="Z970" s="70">
        <f t="shared" si="197"/>
        <v>3.8999999999944635E-4</v>
      </c>
      <c r="AA970" s="70">
        <f t="shared" si="198"/>
        <v>3.900000000012227E-4</v>
      </c>
    </row>
    <row r="971" spans="1:27">
      <c r="A971" s="15" t="str">
        <f t="shared" si="190"/>
        <v>Binge_2011-2015_16-24_Females_Monmouthshire</v>
      </c>
      <c r="B971" s="15" t="str">
        <f t="shared" si="189"/>
        <v>Monmouthshire_16-24_Females</v>
      </c>
      <c r="C971" s="15" t="s">
        <v>18</v>
      </c>
      <c r="D971" s="15" t="s">
        <v>48</v>
      </c>
      <c r="E971" s="15" t="s">
        <v>120</v>
      </c>
      <c r="F971" s="15" t="s">
        <v>76</v>
      </c>
      <c r="G971" s="63">
        <f>IFERROR(VLOOKUP($B971,'Data Binge'!$A$6:$I$61,G$1,FALSE),IFERROR(VLOOKUP($B971,'Data Binge'!$O$6:$W$33,G$1,FALSE),IFERROR(VLOOKUP($B971,'Data Binge'!$AB$6:$AJ$181,G$1,FALSE),IFERROR(VLOOKUP($B971,'Data Binge'!$AP$6:$AX$93,G$1,FALSE),IFERROR(VLOOKUP($B971,'Data Binge'!$BC$6:$BK$13,G$1,FALSE),VLOOKUP($B971,'Data Binge'!$BP$6:$BX$9,G$1,FALSE))))))*100</f>
        <v>28.473420000000001</v>
      </c>
      <c r="H971" s="63">
        <f>IFERROR(VLOOKUP($B971,'Data Binge'!$A$6:$I$61,H$1,FALSE),IFERROR(VLOOKUP($B971,'Data Binge'!$O$6:$W$33,H$1,FALSE),IFERROR(VLOOKUP($B971,'Data Binge'!$AB$6:$AJ$181,H$1,FALSE),IFERROR(VLOOKUP($B971,'Data Binge'!$AP$6:$AX$93,H$1,FALSE),IFERROR(VLOOKUP($B971,'Data Binge'!$BC$6:$BK$13,H$1,FALSE),VLOOKUP($B971,'Data Binge'!$BP$6:$BX$9,H$1,FALSE))))))*100</f>
        <v>4.1399800000000004</v>
      </c>
      <c r="I971" s="63">
        <f>IFERROR(VLOOKUP($B971,'Data Binge'!$A$6:$I$61,I$1,FALSE),IFERROR(VLOOKUP($B971,'Data Binge'!$O$6:$W$33,I$1,FALSE),IFERROR(VLOOKUP($B971,'Data Binge'!$AB$6:$AJ$181,I$1,FALSE),IFERROR(VLOOKUP($B971,'Data Binge'!$AP$6:$AX$93,I$1,FALSE),IFERROR(VLOOKUP($B971,'Data Binge'!$BC$6:$BK$13,I$1,FALSE),VLOOKUP($B971,'Data Binge'!$BP$6:$BX$9,I$1,FALSE))))))*100</f>
        <v>20.358979999999999</v>
      </c>
      <c r="J971" s="63">
        <f>IFERROR(VLOOKUP($B971,'Data Binge'!$A$6:$I$61,J$1,FALSE),IFERROR(VLOOKUP($B971,'Data Binge'!$O$6:$W$33,J$1,FALSE),IFERROR(VLOOKUP($B971,'Data Binge'!$AB$6:$AJ$181,J$1,FALSE),IFERROR(VLOOKUP($B971,'Data Binge'!$AP$6:$AX$93,J$1,FALSE),IFERROR(VLOOKUP($B971,'Data Binge'!$BC$6:$BK$13,J$1,FALSE),VLOOKUP($B971,'Data Binge'!$BP$6:$BX$9,J$1,FALSE))))))*100</f>
        <v>36.587859999999999</v>
      </c>
      <c r="K971" s="63">
        <f t="shared" si="191"/>
        <v>8.1144399999999983</v>
      </c>
      <c r="L971" s="63">
        <f t="shared" si="192"/>
        <v>8.1144400000000019</v>
      </c>
      <c r="O971" s="63">
        <f>'Data Binge'!AG353*100</f>
        <v>28.473420000000001</v>
      </c>
      <c r="P971" s="63">
        <f>'Data Binge'!AH353*100</f>
        <v>4.1395300000000006</v>
      </c>
      <c r="Q971" s="63">
        <f>'Data Binge'!AI353*100</f>
        <v>20.359940000000002</v>
      </c>
      <c r="R971" s="63">
        <f>'Data Binge'!AJ353*100</f>
        <v>36.586889999999997</v>
      </c>
      <c r="S971" s="63">
        <f t="shared" ref="S971:S1034" si="199">R971-O971</f>
        <v>8.113469999999996</v>
      </c>
      <c r="T971" s="63">
        <f t="shared" ref="T971:T1034" si="200">O971-Q971</f>
        <v>8.1134799999999991</v>
      </c>
      <c r="V971" s="70">
        <f t="shared" si="193"/>
        <v>0</v>
      </c>
      <c r="W971" s="70">
        <f t="shared" si="194"/>
        <v>4.4999999999983942E-4</v>
      </c>
      <c r="X971" s="70">
        <f t="shared" si="195"/>
        <v>-9.6000000000273644E-4</v>
      </c>
      <c r="Y971" s="70">
        <f t="shared" si="196"/>
        <v>9.7000000000235787E-4</v>
      </c>
      <c r="Z971" s="70">
        <f t="shared" si="197"/>
        <v>9.7000000000235787E-4</v>
      </c>
      <c r="AA971" s="70">
        <f t="shared" si="198"/>
        <v>9.6000000000273644E-4</v>
      </c>
    </row>
    <row r="972" spans="1:27">
      <c r="A972" s="15" t="str">
        <f t="shared" si="190"/>
        <v>Binge_2011-2015_25-44_Females_Monmouthshire</v>
      </c>
      <c r="B972" s="15" t="str">
        <f t="shared" si="189"/>
        <v>Monmouthshire_25-44_Females</v>
      </c>
      <c r="C972" s="15" t="s">
        <v>18</v>
      </c>
      <c r="D972" s="15" t="s">
        <v>49</v>
      </c>
      <c r="E972" s="15" t="s">
        <v>120</v>
      </c>
      <c r="F972" s="15" t="s">
        <v>76</v>
      </c>
      <c r="G972" s="63">
        <f>IFERROR(VLOOKUP($B972,'Data Binge'!$A$6:$I$61,G$1,FALSE),IFERROR(VLOOKUP($B972,'Data Binge'!$O$6:$W$33,G$1,FALSE),IFERROR(VLOOKUP($B972,'Data Binge'!$AB$6:$AJ$181,G$1,FALSE),IFERROR(VLOOKUP($B972,'Data Binge'!$AP$6:$AX$93,G$1,FALSE),IFERROR(VLOOKUP($B972,'Data Binge'!$BC$6:$BK$13,G$1,FALSE),VLOOKUP($B972,'Data Binge'!$BP$6:$BX$9,G$1,FALSE))))))*100</f>
        <v>27.8459</v>
      </c>
      <c r="H972" s="63">
        <f>IFERROR(VLOOKUP($B972,'Data Binge'!$A$6:$I$61,H$1,FALSE),IFERROR(VLOOKUP($B972,'Data Binge'!$O$6:$W$33,H$1,FALSE),IFERROR(VLOOKUP($B972,'Data Binge'!$AB$6:$AJ$181,H$1,FALSE),IFERROR(VLOOKUP($B972,'Data Binge'!$AP$6:$AX$93,H$1,FALSE),IFERROR(VLOOKUP($B972,'Data Binge'!$BC$6:$BK$13,H$1,FALSE),VLOOKUP($B972,'Data Binge'!$BP$6:$BX$9,H$1,FALSE))))))*100</f>
        <v>2.28077</v>
      </c>
      <c r="I972" s="63">
        <f>IFERROR(VLOOKUP($B972,'Data Binge'!$A$6:$I$61,I$1,FALSE),IFERROR(VLOOKUP($B972,'Data Binge'!$O$6:$W$33,I$1,FALSE),IFERROR(VLOOKUP($B972,'Data Binge'!$AB$6:$AJ$181,I$1,FALSE),IFERROR(VLOOKUP($B972,'Data Binge'!$AP$6:$AX$93,I$1,FALSE),IFERROR(VLOOKUP($B972,'Data Binge'!$BC$6:$BK$13,I$1,FALSE),VLOOKUP($B972,'Data Binge'!$BP$6:$BX$9,I$1,FALSE))))))*100</f>
        <v>23.375540000000001</v>
      </c>
      <c r="J972" s="63">
        <f>IFERROR(VLOOKUP($B972,'Data Binge'!$A$6:$I$61,J$1,FALSE),IFERROR(VLOOKUP($B972,'Data Binge'!$O$6:$W$33,J$1,FALSE),IFERROR(VLOOKUP($B972,'Data Binge'!$AB$6:$AJ$181,J$1,FALSE),IFERROR(VLOOKUP($B972,'Data Binge'!$AP$6:$AX$93,J$1,FALSE),IFERROR(VLOOKUP($B972,'Data Binge'!$BC$6:$BK$13,J$1,FALSE),VLOOKUP($B972,'Data Binge'!$BP$6:$BX$9,J$1,FALSE))))))*100</f>
        <v>32.316250000000004</v>
      </c>
      <c r="K972" s="63">
        <f t="shared" si="191"/>
        <v>4.4703500000000034</v>
      </c>
      <c r="L972" s="63">
        <f t="shared" si="192"/>
        <v>4.4703599999999994</v>
      </c>
      <c r="O972" s="63">
        <f>'Data Binge'!AG354*100</f>
        <v>27.8459</v>
      </c>
      <c r="P972" s="63">
        <f>'Data Binge'!AH354*100</f>
        <v>2.2805200000000001</v>
      </c>
      <c r="Q972" s="63">
        <f>'Data Binge'!AI354*100</f>
        <v>23.376069999999999</v>
      </c>
      <c r="R972" s="63">
        <f>'Data Binge'!AJ354*100</f>
        <v>32.315719999999999</v>
      </c>
      <c r="S972" s="63">
        <f t="shared" si="199"/>
        <v>4.4698199999999986</v>
      </c>
      <c r="T972" s="63">
        <f t="shared" si="200"/>
        <v>4.4698300000000017</v>
      </c>
      <c r="V972" s="70">
        <f t="shared" si="193"/>
        <v>0</v>
      </c>
      <c r="W972" s="70">
        <f t="shared" si="194"/>
        <v>2.4999999999986144E-4</v>
      </c>
      <c r="X972" s="70">
        <f t="shared" si="195"/>
        <v>-5.2999999999769898E-4</v>
      </c>
      <c r="Y972" s="70">
        <f t="shared" si="196"/>
        <v>5.3000000000480441E-4</v>
      </c>
      <c r="Z972" s="70">
        <f t="shared" si="197"/>
        <v>5.3000000000480441E-4</v>
      </c>
      <c r="AA972" s="70">
        <f t="shared" si="198"/>
        <v>5.2999999999769898E-4</v>
      </c>
    </row>
    <row r="973" spans="1:27">
      <c r="A973" s="15" t="str">
        <f t="shared" si="190"/>
        <v>Binge_2011-2015_45-64_Females_Monmouthshire</v>
      </c>
      <c r="B973" s="15" t="str">
        <f t="shared" si="189"/>
        <v>Monmouthshire_45-64_Females</v>
      </c>
      <c r="C973" s="15" t="s">
        <v>18</v>
      </c>
      <c r="D973" s="15" t="s">
        <v>50</v>
      </c>
      <c r="E973" s="15" t="s">
        <v>120</v>
      </c>
      <c r="F973" s="15" t="s">
        <v>76</v>
      </c>
      <c r="G973" s="63">
        <f>IFERROR(VLOOKUP($B973,'Data Binge'!$A$6:$I$61,G$1,FALSE),IFERROR(VLOOKUP($B973,'Data Binge'!$O$6:$W$33,G$1,FALSE),IFERROR(VLOOKUP($B973,'Data Binge'!$AB$6:$AJ$181,G$1,FALSE),IFERROR(VLOOKUP($B973,'Data Binge'!$AP$6:$AX$93,G$1,FALSE),IFERROR(VLOOKUP($B973,'Data Binge'!$BC$6:$BK$13,G$1,FALSE),VLOOKUP($B973,'Data Binge'!$BP$6:$BX$9,G$1,FALSE))))))*100</f>
        <v>24.244399999999999</v>
      </c>
      <c r="H973" s="63">
        <f>IFERROR(VLOOKUP($B973,'Data Binge'!$A$6:$I$61,H$1,FALSE),IFERROR(VLOOKUP($B973,'Data Binge'!$O$6:$W$33,H$1,FALSE),IFERROR(VLOOKUP($B973,'Data Binge'!$AB$6:$AJ$181,H$1,FALSE),IFERROR(VLOOKUP($B973,'Data Binge'!$AP$6:$AX$93,H$1,FALSE),IFERROR(VLOOKUP($B973,'Data Binge'!$BC$6:$BK$13,H$1,FALSE),VLOOKUP($B973,'Data Binge'!$BP$6:$BX$9,H$1,FALSE))))))*100</f>
        <v>1.74864</v>
      </c>
      <c r="I973" s="63">
        <f>IFERROR(VLOOKUP($B973,'Data Binge'!$A$6:$I$61,I$1,FALSE),IFERROR(VLOOKUP($B973,'Data Binge'!$O$6:$W$33,I$1,FALSE),IFERROR(VLOOKUP($B973,'Data Binge'!$AB$6:$AJ$181,I$1,FALSE),IFERROR(VLOOKUP($B973,'Data Binge'!$AP$6:$AX$93,I$1,FALSE),IFERROR(VLOOKUP($B973,'Data Binge'!$BC$6:$BK$13,I$1,FALSE),VLOOKUP($B973,'Data Binge'!$BP$6:$BX$9,I$1,FALSE))))))*100</f>
        <v>20.817040000000002</v>
      </c>
      <c r="J973" s="63">
        <f>IFERROR(VLOOKUP($B973,'Data Binge'!$A$6:$I$61,J$1,FALSE),IFERROR(VLOOKUP($B973,'Data Binge'!$O$6:$W$33,J$1,FALSE),IFERROR(VLOOKUP($B973,'Data Binge'!$AB$6:$AJ$181,J$1,FALSE),IFERROR(VLOOKUP($B973,'Data Binge'!$AP$6:$AX$93,J$1,FALSE),IFERROR(VLOOKUP($B973,'Data Binge'!$BC$6:$BK$13,J$1,FALSE),VLOOKUP($B973,'Data Binge'!$BP$6:$BX$9,J$1,FALSE))))))*100</f>
        <v>27.671770000000002</v>
      </c>
      <c r="K973" s="63">
        <f t="shared" si="191"/>
        <v>3.4273700000000034</v>
      </c>
      <c r="L973" s="63">
        <f t="shared" si="192"/>
        <v>3.4273599999999966</v>
      </c>
      <c r="O973" s="63">
        <f>'Data Binge'!AG355*100</f>
        <v>24.244399999999999</v>
      </c>
      <c r="P973" s="63">
        <f>'Data Binge'!AH355*100</f>
        <v>1.7484500000000001</v>
      </c>
      <c r="Q973" s="63">
        <f>'Data Binge'!AI355*100</f>
        <v>20.817440000000001</v>
      </c>
      <c r="R973" s="63">
        <f>'Data Binge'!AJ355*100</f>
        <v>27.67136</v>
      </c>
      <c r="S973" s="63">
        <f t="shared" si="199"/>
        <v>3.4269600000000011</v>
      </c>
      <c r="T973" s="63">
        <f t="shared" si="200"/>
        <v>3.4269599999999976</v>
      </c>
      <c r="V973" s="70">
        <f t="shared" si="193"/>
        <v>0</v>
      </c>
      <c r="W973" s="70">
        <f t="shared" si="194"/>
        <v>1.8999999999991246E-4</v>
      </c>
      <c r="X973" s="70">
        <f t="shared" si="195"/>
        <v>-3.9999999999906777E-4</v>
      </c>
      <c r="Y973" s="70">
        <f t="shared" si="196"/>
        <v>4.100000000022419E-4</v>
      </c>
      <c r="Z973" s="70">
        <f t="shared" si="197"/>
        <v>4.100000000022419E-4</v>
      </c>
      <c r="AA973" s="70">
        <f t="shared" si="198"/>
        <v>3.9999999999906777E-4</v>
      </c>
    </row>
    <row r="974" spans="1:27">
      <c r="A974" s="15" t="str">
        <f t="shared" si="190"/>
        <v>Binge_2011-2015_65+_Females_Monmouthshire</v>
      </c>
      <c r="B974" s="15" t="str">
        <f t="shared" si="189"/>
        <v>Monmouthshire_65+_Females</v>
      </c>
      <c r="C974" s="15" t="s">
        <v>18</v>
      </c>
      <c r="D974" s="15" t="s">
        <v>43</v>
      </c>
      <c r="E974" s="15" t="s">
        <v>120</v>
      </c>
      <c r="F974" s="15" t="s">
        <v>76</v>
      </c>
      <c r="G974" s="63">
        <f>IFERROR(VLOOKUP($B974,'Data Binge'!$A$6:$I$61,G$1,FALSE),IFERROR(VLOOKUP($B974,'Data Binge'!$O$6:$W$33,G$1,FALSE),IFERROR(VLOOKUP($B974,'Data Binge'!$AB$6:$AJ$181,G$1,FALSE),IFERROR(VLOOKUP($B974,'Data Binge'!$AP$6:$AX$93,G$1,FALSE),IFERROR(VLOOKUP($B974,'Data Binge'!$BC$6:$BK$13,G$1,FALSE),VLOOKUP($B974,'Data Binge'!$BP$6:$BX$9,G$1,FALSE))))))*100</f>
        <v>6.7528199999999998</v>
      </c>
      <c r="H974" s="63">
        <f>IFERROR(VLOOKUP($B974,'Data Binge'!$A$6:$I$61,H$1,FALSE),IFERROR(VLOOKUP($B974,'Data Binge'!$O$6:$W$33,H$1,FALSE),IFERROR(VLOOKUP($B974,'Data Binge'!$AB$6:$AJ$181,H$1,FALSE),IFERROR(VLOOKUP($B974,'Data Binge'!$AP$6:$AX$93,H$1,FALSE),IFERROR(VLOOKUP($B974,'Data Binge'!$BC$6:$BK$13,H$1,FALSE),VLOOKUP($B974,'Data Binge'!$BP$6:$BX$9,H$1,FALSE))))))*100</f>
        <v>1.11307</v>
      </c>
      <c r="I974" s="63">
        <f>IFERROR(VLOOKUP($B974,'Data Binge'!$A$6:$I$61,I$1,FALSE),IFERROR(VLOOKUP($B974,'Data Binge'!$O$6:$W$33,I$1,FALSE),IFERROR(VLOOKUP($B974,'Data Binge'!$AB$6:$AJ$181,I$1,FALSE),IFERROR(VLOOKUP($B974,'Data Binge'!$AP$6:$AX$93,I$1,FALSE),IFERROR(VLOOKUP($B974,'Data Binge'!$BC$6:$BK$13,I$1,FALSE),VLOOKUP($B974,'Data Binge'!$BP$6:$BX$9,I$1,FALSE))))))*100</f>
        <v>4.57118</v>
      </c>
      <c r="J974" s="63">
        <f>IFERROR(VLOOKUP($B974,'Data Binge'!$A$6:$I$61,J$1,FALSE),IFERROR(VLOOKUP($B974,'Data Binge'!$O$6:$W$33,J$1,FALSE),IFERROR(VLOOKUP($B974,'Data Binge'!$AB$6:$AJ$181,J$1,FALSE),IFERROR(VLOOKUP($B974,'Data Binge'!$AP$6:$AX$93,J$1,FALSE),IFERROR(VLOOKUP($B974,'Data Binge'!$BC$6:$BK$13,J$1,FALSE),VLOOKUP($B974,'Data Binge'!$BP$6:$BX$9,J$1,FALSE))))))*100</f>
        <v>8.9344699999999992</v>
      </c>
      <c r="K974" s="63">
        <f t="shared" si="191"/>
        <v>2.1816499999999994</v>
      </c>
      <c r="L974" s="63">
        <f t="shared" si="192"/>
        <v>2.1816399999999998</v>
      </c>
      <c r="O974" s="63">
        <f>'Data Binge'!AG356*100</f>
        <v>6.7528199999999998</v>
      </c>
      <c r="P974" s="63">
        <f>'Data Binge'!AH356*100</f>
        <v>1.1129500000000001</v>
      </c>
      <c r="Q974" s="63">
        <f>'Data Binge'!AI356*100</f>
        <v>4.5714399999999999</v>
      </c>
      <c r="R974" s="63">
        <f>'Data Binge'!AJ356*100</f>
        <v>8.9342100000000002</v>
      </c>
      <c r="S974" s="63">
        <f t="shared" si="199"/>
        <v>2.1813900000000004</v>
      </c>
      <c r="T974" s="63">
        <f t="shared" si="200"/>
        <v>2.1813799999999999</v>
      </c>
      <c r="V974" s="70">
        <f t="shared" si="193"/>
        <v>0</v>
      </c>
      <c r="W974" s="70">
        <f t="shared" si="194"/>
        <v>1.1999999999989797E-4</v>
      </c>
      <c r="X974" s="70">
        <f t="shared" si="195"/>
        <v>-2.5999999999992696E-4</v>
      </c>
      <c r="Y974" s="70">
        <f t="shared" si="196"/>
        <v>2.5999999999903878E-4</v>
      </c>
      <c r="Z974" s="70">
        <f t="shared" si="197"/>
        <v>2.5999999999903878E-4</v>
      </c>
      <c r="AA974" s="70">
        <f t="shared" si="198"/>
        <v>2.5999999999992696E-4</v>
      </c>
    </row>
    <row r="975" spans="1:27">
      <c r="A975" s="15" t="str">
        <f t="shared" si="190"/>
        <v>Binge_2011-2015_16-24_Males_Newport</v>
      </c>
      <c r="B975" s="15" t="str">
        <f t="shared" si="189"/>
        <v>Newport_16-24_Males</v>
      </c>
      <c r="C975" s="15" t="s">
        <v>19</v>
      </c>
      <c r="D975" s="15" t="s">
        <v>48</v>
      </c>
      <c r="E975" s="15" t="s">
        <v>21</v>
      </c>
      <c r="F975" s="15" t="s">
        <v>76</v>
      </c>
      <c r="G975" s="63">
        <f>IFERROR(VLOOKUP($B975,'Data Binge'!$A$6:$I$61,G$1,FALSE),IFERROR(VLOOKUP($B975,'Data Binge'!$O$6:$W$33,G$1,FALSE),IFERROR(VLOOKUP($B975,'Data Binge'!$AB$6:$AJ$181,G$1,FALSE),IFERROR(VLOOKUP($B975,'Data Binge'!$AP$6:$AX$93,G$1,FALSE),IFERROR(VLOOKUP($B975,'Data Binge'!$BC$6:$BK$13,G$1,FALSE),VLOOKUP($B975,'Data Binge'!$BP$6:$BX$9,G$1,FALSE))))))*100</f>
        <v>24.13503</v>
      </c>
      <c r="H975" s="63">
        <f>IFERROR(VLOOKUP($B975,'Data Binge'!$A$6:$I$61,H$1,FALSE),IFERROR(VLOOKUP($B975,'Data Binge'!$O$6:$W$33,H$1,FALSE),IFERROR(VLOOKUP($B975,'Data Binge'!$AB$6:$AJ$181,H$1,FALSE),IFERROR(VLOOKUP($B975,'Data Binge'!$AP$6:$AX$93,H$1,FALSE),IFERROR(VLOOKUP($B975,'Data Binge'!$BC$6:$BK$13,H$1,FALSE),VLOOKUP($B975,'Data Binge'!$BP$6:$BX$9,H$1,FALSE))))))*100</f>
        <v>3.1854499999999999</v>
      </c>
      <c r="I975" s="63">
        <f>IFERROR(VLOOKUP($B975,'Data Binge'!$A$6:$I$61,I$1,FALSE),IFERROR(VLOOKUP($B975,'Data Binge'!$O$6:$W$33,I$1,FALSE),IFERROR(VLOOKUP($B975,'Data Binge'!$AB$6:$AJ$181,I$1,FALSE),IFERROR(VLOOKUP($B975,'Data Binge'!$AP$6:$AX$93,I$1,FALSE),IFERROR(VLOOKUP($B975,'Data Binge'!$BC$6:$BK$13,I$1,FALSE),VLOOKUP($B975,'Data Binge'!$BP$6:$BX$9,I$1,FALSE))))))*100</f>
        <v>17.891480000000001</v>
      </c>
      <c r="J975" s="63">
        <f>IFERROR(VLOOKUP($B975,'Data Binge'!$A$6:$I$61,J$1,FALSE),IFERROR(VLOOKUP($B975,'Data Binge'!$O$6:$W$33,J$1,FALSE),IFERROR(VLOOKUP($B975,'Data Binge'!$AB$6:$AJ$181,J$1,FALSE),IFERROR(VLOOKUP($B975,'Data Binge'!$AP$6:$AX$93,J$1,FALSE),IFERROR(VLOOKUP($B975,'Data Binge'!$BC$6:$BK$13,J$1,FALSE),VLOOKUP($B975,'Data Binge'!$BP$6:$BX$9,J$1,FALSE))))))*100</f>
        <v>30.37857</v>
      </c>
      <c r="K975" s="63">
        <f t="shared" si="191"/>
        <v>6.2435399999999994</v>
      </c>
      <c r="L975" s="63">
        <f t="shared" si="192"/>
        <v>6.243549999999999</v>
      </c>
      <c r="O975" s="63">
        <f>'Data Binge'!AG357*100</f>
        <v>24.13503</v>
      </c>
      <c r="P975" s="63">
        <f>'Data Binge'!AH357*100</f>
        <v>3.1850999999999998</v>
      </c>
      <c r="Q975" s="63">
        <f>'Data Binge'!AI357*100</f>
        <v>17.892230000000001</v>
      </c>
      <c r="R975" s="63">
        <f>'Data Binge'!AJ357*100</f>
        <v>30.37782</v>
      </c>
      <c r="S975" s="63">
        <f t="shared" si="199"/>
        <v>6.2427899999999994</v>
      </c>
      <c r="T975" s="63">
        <f t="shared" si="200"/>
        <v>6.242799999999999</v>
      </c>
      <c r="V975" s="70">
        <f t="shared" si="193"/>
        <v>0</v>
      </c>
      <c r="W975" s="70">
        <f t="shared" si="194"/>
        <v>3.5000000000007248E-4</v>
      </c>
      <c r="X975" s="70">
        <f t="shared" si="195"/>
        <v>-7.5000000000002842E-4</v>
      </c>
      <c r="Y975" s="70">
        <f t="shared" si="196"/>
        <v>7.5000000000002842E-4</v>
      </c>
      <c r="Z975" s="70">
        <f t="shared" si="197"/>
        <v>7.5000000000002842E-4</v>
      </c>
      <c r="AA975" s="70">
        <f t="shared" si="198"/>
        <v>7.5000000000002842E-4</v>
      </c>
    </row>
    <row r="976" spans="1:27">
      <c r="A976" s="15" t="str">
        <f t="shared" si="190"/>
        <v>Binge_2011-2015_25-44_Males_Newport</v>
      </c>
      <c r="B976" s="15" t="str">
        <f t="shared" si="189"/>
        <v>Newport_25-44_Males</v>
      </c>
      <c r="C976" s="15" t="s">
        <v>19</v>
      </c>
      <c r="D976" s="15" t="s">
        <v>49</v>
      </c>
      <c r="E976" s="15" t="s">
        <v>21</v>
      </c>
      <c r="F976" s="15" t="s">
        <v>76</v>
      </c>
      <c r="G976" s="63">
        <f>IFERROR(VLOOKUP($B976,'Data Binge'!$A$6:$I$61,G$1,FALSE),IFERROR(VLOOKUP($B976,'Data Binge'!$O$6:$W$33,G$1,FALSE),IFERROR(VLOOKUP($B976,'Data Binge'!$AB$6:$AJ$181,G$1,FALSE),IFERROR(VLOOKUP($B976,'Data Binge'!$AP$6:$AX$93,G$1,FALSE),IFERROR(VLOOKUP($B976,'Data Binge'!$BC$6:$BK$13,G$1,FALSE),VLOOKUP($B976,'Data Binge'!$BP$6:$BX$9,G$1,FALSE))))))*100</f>
        <v>36.395739999999996</v>
      </c>
      <c r="H976" s="63">
        <f>IFERROR(VLOOKUP($B976,'Data Binge'!$A$6:$I$61,H$1,FALSE),IFERROR(VLOOKUP($B976,'Data Binge'!$O$6:$W$33,H$1,FALSE),IFERROR(VLOOKUP($B976,'Data Binge'!$AB$6:$AJ$181,H$1,FALSE),IFERROR(VLOOKUP($B976,'Data Binge'!$AP$6:$AX$93,H$1,FALSE),IFERROR(VLOOKUP($B976,'Data Binge'!$BC$6:$BK$13,H$1,FALSE),VLOOKUP($B976,'Data Binge'!$BP$6:$BX$9,H$1,FALSE))))))*100</f>
        <v>2.4081200000000003</v>
      </c>
      <c r="I976" s="63">
        <f>IFERROR(VLOOKUP($B976,'Data Binge'!$A$6:$I$61,I$1,FALSE),IFERROR(VLOOKUP($B976,'Data Binge'!$O$6:$W$33,I$1,FALSE),IFERROR(VLOOKUP($B976,'Data Binge'!$AB$6:$AJ$181,I$1,FALSE),IFERROR(VLOOKUP($B976,'Data Binge'!$AP$6:$AX$93,I$1,FALSE),IFERROR(VLOOKUP($B976,'Data Binge'!$BC$6:$BK$13,I$1,FALSE),VLOOKUP($B976,'Data Binge'!$BP$6:$BX$9,I$1,FALSE))))))*100</f>
        <v>31.675769999999996</v>
      </c>
      <c r="J976" s="63">
        <f>IFERROR(VLOOKUP($B976,'Data Binge'!$A$6:$I$61,J$1,FALSE),IFERROR(VLOOKUP($B976,'Data Binge'!$O$6:$W$33,J$1,FALSE),IFERROR(VLOOKUP($B976,'Data Binge'!$AB$6:$AJ$181,J$1,FALSE),IFERROR(VLOOKUP($B976,'Data Binge'!$AP$6:$AX$93,J$1,FALSE),IFERROR(VLOOKUP($B976,'Data Binge'!$BC$6:$BK$13,J$1,FALSE),VLOOKUP($B976,'Data Binge'!$BP$6:$BX$9,J$1,FALSE))))))*100</f>
        <v>41.11571</v>
      </c>
      <c r="K976" s="63">
        <f t="shared" si="191"/>
        <v>4.7199700000000036</v>
      </c>
      <c r="L976" s="63">
        <f t="shared" si="192"/>
        <v>4.71997</v>
      </c>
      <c r="O976" s="63">
        <f>'Data Binge'!AG358*100</f>
        <v>36.395739999999996</v>
      </c>
      <c r="P976" s="63">
        <f>'Data Binge'!AH358*100</f>
        <v>2.4078599999999999</v>
      </c>
      <c r="Q976" s="63">
        <f>'Data Binge'!AI358*100</f>
        <v>31.676339999999996</v>
      </c>
      <c r="R976" s="63">
        <f>'Data Binge'!AJ358*100</f>
        <v>41.115139999999997</v>
      </c>
      <c r="S976" s="63">
        <f t="shared" si="199"/>
        <v>4.7194000000000003</v>
      </c>
      <c r="T976" s="63">
        <f t="shared" si="200"/>
        <v>4.7194000000000003</v>
      </c>
      <c r="V976" s="70">
        <f t="shared" si="193"/>
        <v>0</v>
      </c>
      <c r="W976" s="70">
        <f t="shared" si="194"/>
        <v>2.6000000000037105E-4</v>
      </c>
      <c r="X976" s="70">
        <f t="shared" si="195"/>
        <v>-5.6999999999973738E-4</v>
      </c>
      <c r="Y976" s="70">
        <f t="shared" si="196"/>
        <v>5.700000000032901E-4</v>
      </c>
      <c r="Z976" s="70">
        <f t="shared" si="197"/>
        <v>5.700000000032901E-4</v>
      </c>
      <c r="AA976" s="70">
        <f t="shared" si="198"/>
        <v>5.6999999999973738E-4</v>
      </c>
    </row>
    <row r="977" spans="1:27">
      <c r="A977" s="15" t="str">
        <f t="shared" si="190"/>
        <v>Binge_2011-2015_45-64_Males_Newport</v>
      </c>
      <c r="B977" s="15" t="str">
        <f t="shared" si="189"/>
        <v>Newport_45-64_Males</v>
      </c>
      <c r="C977" s="15" t="s">
        <v>19</v>
      </c>
      <c r="D977" s="15" t="s">
        <v>50</v>
      </c>
      <c r="E977" s="15" t="s">
        <v>21</v>
      </c>
      <c r="F977" s="15" t="s">
        <v>76</v>
      </c>
      <c r="G977" s="63">
        <f>IFERROR(VLOOKUP($B977,'Data Binge'!$A$6:$I$61,G$1,FALSE),IFERROR(VLOOKUP($B977,'Data Binge'!$O$6:$W$33,G$1,FALSE),IFERROR(VLOOKUP($B977,'Data Binge'!$AB$6:$AJ$181,G$1,FALSE),IFERROR(VLOOKUP($B977,'Data Binge'!$AP$6:$AX$93,G$1,FALSE),IFERROR(VLOOKUP($B977,'Data Binge'!$BC$6:$BK$13,G$1,FALSE),VLOOKUP($B977,'Data Binge'!$BP$6:$BX$9,G$1,FALSE))))))*100</f>
        <v>40.606490000000001</v>
      </c>
      <c r="H977" s="63">
        <f>IFERROR(VLOOKUP($B977,'Data Binge'!$A$6:$I$61,H$1,FALSE),IFERROR(VLOOKUP($B977,'Data Binge'!$O$6:$W$33,H$1,FALSE),IFERROR(VLOOKUP($B977,'Data Binge'!$AB$6:$AJ$181,H$1,FALSE),IFERROR(VLOOKUP($B977,'Data Binge'!$AP$6:$AX$93,H$1,FALSE),IFERROR(VLOOKUP($B977,'Data Binge'!$BC$6:$BK$13,H$1,FALSE),VLOOKUP($B977,'Data Binge'!$BP$6:$BX$9,H$1,FALSE))))))*100</f>
        <v>2.2786599999999999</v>
      </c>
      <c r="I977" s="63">
        <f>IFERROR(VLOOKUP($B977,'Data Binge'!$A$6:$I$61,I$1,FALSE),IFERROR(VLOOKUP($B977,'Data Binge'!$O$6:$W$33,I$1,FALSE),IFERROR(VLOOKUP($B977,'Data Binge'!$AB$6:$AJ$181,I$1,FALSE),IFERROR(VLOOKUP($B977,'Data Binge'!$AP$6:$AX$93,I$1,FALSE),IFERROR(VLOOKUP($B977,'Data Binge'!$BC$6:$BK$13,I$1,FALSE),VLOOKUP($B977,'Data Binge'!$BP$6:$BX$9,I$1,FALSE))))))*100</f>
        <v>36.140250000000002</v>
      </c>
      <c r="J977" s="63">
        <f>IFERROR(VLOOKUP($B977,'Data Binge'!$A$6:$I$61,J$1,FALSE),IFERROR(VLOOKUP($B977,'Data Binge'!$O$6:$W$33,J$1,FALSE),IFERROR(VLOOKUP($B977,'Data Binge'!$AB$6:$AJ$181,J$1,FALSE),IFERROR(VLOOKUP($B977,'Data Binge'!$AP$6:$AX$93,J$1,FALSE),IFERROR(VLOOKUP($B977,'Data Binge'!$BC$6:$BK$13,J$1,FALSE),VLOOKUP($B977,'Data Binge'!$BP$6:$BX$9,J$1,FALSE))))))*100</f>
        <v>45.072719999999997</v>
      </c>
      <c r="K977" s="63">
        <f t="shared" si="191"/>
        <v>4.4662299999999959</v>
      </c>
      <c r="L977" s="63">
        <f t="shared" si="192"/>
        <v>4.4662399999999991</v>
      </c>
      <c r="O977" s="63">
        <f>'Data Binge'!AG359*100</f>
        <v>40.606490000000001</v>
      </c>
      <c r="P977" s="63">
        <f>'Data Binge'!AH359*100</f>
        <v>2.2784200000000001</v>
      </c>
      <c r="Q977" s="63">
        <f>'Data Binge'!AI359*100</f>
        <v>36.140790000000003</v>
      </c>
      <c r="R977" s="63">
        <f>'Data Binge'!AJ359*100</f>
        <v>45.072180000000003</v>
      </c>
      <c r="S977" s="63">
        <f t="shared" si="199"/>
        <v>4.4656900000000022</v>
      </c>
      <c r="T977" s="63">
        <f t="shared" si="200"/>
        <v>4.4656999999999982</v>
      </c>
      <c r="V977" s="70">
        <f t="shared" si="193"/>
        <v>0</v>
      </c>
      <c r="W977" s="70">
        <f t="shared" si="194"/>
        <v>2.3999999999979593E-4</v>
      </c>
      <c r="X977" s="70">
        <f t="shared" si="195"/>
        <v>-5.4000000000087311E-4</v>
      </c>
      <c r="Y977" s="70">
        <f t="shared" si="196"/>
        <v>5.3999999999376769E-4</v>
      </c>
      <c r="Z977" s="70">
        <f t="shared" si="197"/>
        <v>5.3999999999376769E-4</v>
      </c>
      <c r="AA977" s="70">
        <f t="shared" si="198"/>
        <v>5.4000000000087311E-4</v>
      </c>
    </row>
    <row r="978" spans="1:27">
      <c r="A978" s="15" t="str">
        <f t="shared" si="190"/>
        <v>Binge_2011-2015_65+_Males_Newport</v>
      </c>
      <c r="B978" s="15" t="str">
        <f t="shared" si="189"/>
        <v>Newport_65+_Males</v>
      </c>
      <c r="C978" s="15" t="s">
        <v>19</v>
      </c>
      <c r="D978" s="15" t="s">
        <v>43</v>
      </c>
      <c r="E978" s="15" t="s">
        <v>21</v>
      </c>
      <c r="F978" s="15" t="s">
        <v>76</v>
      </c>
      <c r="G978" s="63">
        <f>IFERROR(VLOOKUP($B978,'Data Binge'!$A$6:$I$61,G$1,FALSE),IFERROR(VLOOKUP($B978,'Data Binge'!$O$6:$W$33,G$1,FALSE),IFERROR(VLOOKUP($B978,'Data Binge'!$AB$6:$AJ$181,G$1,FALSE),IFERROR(VLOOKUP($B978,'Data Binge'!$AP$6:$AX$93,G$1,FALSE),IFERROR(VLOOKUP($B978,'Data Binge'!$BC$6:$BK$13,G$1,FALSE),VLOOKUP($B978,'Data Binge'!$BP$6:$BX$9,G$1,FALSE))))))*100</f>
        <v>18.798860000000001</v>
      </c>
      <c r="H978" s="63">
        <f>IFERROR(VLOOKUP($B978,'Data Binge'!$A$6:$I$61,H$1,FALSE),IFERROR(VLOOKUP($B978,'Data Binge'!$O$6:$W$33,H$1,FALSE),IFERROR(VLOOKUP($B978,'Data Binge'!$AB$6:$AJ$181,H$1,FALSE),IFERROR(VLOOKUP($B978,'Data Binge'!$AP$6:$AX$93,H$1,FALSE),IFERROR(VLOOKUP($B978,'Data Binge'!$BC$6:$BK$13,H$1,FALSE),VLOOKUP($B978,'Data Binge'!$BP$6:$BX$9,H$1,FALSE))))))*100</f>
        <v>2.0315400000000001</v>
      </c>
      <c r="I978" s="63">
        <f>IFERROR(VLOOKUP($B978,'Data Binge'!$A$6:$I$61,I$1,FALSE),IFERROR(VLOOKUP($B978,'Data Binge'!$O$6:$W$33,I$1,FALSE),IFERROR(VLOOKUP($B978,'Data Binge'!$AB$6:$AJ$181,I$1,FALSE),IFERROR(VLOOKUP($B978,'Data Binge'!$AP$6:$AX$93,I$1,FALSE),IFERROR(VLOOKUP($B978,'Data Binge'!$BC$6:$BK$13,I$1,FALSE),VLOOKUP($B978,'Data Binge'!$BP$6:$BX$9,I$1,FALSE))))))*100</f>
        <v>14.816989999999999</v>
      </c>
      <c r="J978" s="63">
        <f>IFERROR(VLOOKUP($B978,'Data Binge'!$A$6:$I$61,J$1,FALSE),IFERROR(VLOOKUP($B978,'Data Binge'!$O$6:$W$33,J$1,FALSE),IFERROR(VLOOKUP($B978,'Data Binge'!$AB$6:$AJ$181,J$1,FALSE),IFERROR(VLOOKUP($B978,'Data Binge'!$AP$6:$AX$93,J$1,FALSE),IFERROR(VLOOKUP($B978,'Data Binge'!$BC$6:$BK$13,J$1,FALSE),VLOOKUP($B978,'Data Binge'!$BP$6:$BX$9,J$1,FALSE))))))*100</f>
        <v>22.780729999999998</v>
      </c>
      <c r="K978" s="63">
        <f t="shared" si="191"/>
        <v>3.9818699999999971</v>
      </c>
      <c r="L978" s="63">
        <f t="shared" si="192"/>
        <v>3.9818700000000025</v>
      </c>
      <c r="O978" s="63">
        <f>'Data Binge'!AG360*100</f>
        <v>18.798860000000001</v>
      </c>
      <c r="P978" s="63">
        <f>'Data Binge'!AH360*100</f>
        <v>2.03132</v>
      </c>
      <c r="Q978" s="63">
        <f>'Data Binge'!AI360*100</f>
        <v>14.81747</v>
      </c>
      <c r="R978" s="63">
        <f>'Data Binge'!AJ360*100</f>
        <v>22.780249999999999</v>
      </c>
      <c r="S978" s="63">
        <f t="shared" si="199"/>
        <v>3.9813899999999975</v>
      </c>
      <c r="T978" s="63">
        <f t="shared" si="200"/>
        <v>3.9813900000000011</v>
      </c>
      <c r="V978" s="70">
        <f t="shared" si="193"/>
        <v>0</v>
      </c>
      <c r="W978" s="70">
        <f t="shared" si="194"/>
        <v>2.20000000000109E-4</v>
      </c>
      <c r="X978" s="70">
        <f t="shared" si="195"/>
        <v>-4.8000000000136822E-4</v>
      </c>
      <c r="Y978" s="70">
        <f t="shared" si="196"/>
        <v>4.7999999999959186E-4</v>
      </c>
      <c r="Z978" s="70">
        <f t="shared" si="197"/>
        <v>4.7999999999959186E-4</v>
      </c>
      <c r="AA978" s="70">
        <f t="shared" si="198"/>
        <v>4.8000000000136822E-4</v>
      </c>
    </row>
    <row r="979" spans="1:27">
      <c r="A979" s="15" t="str">
        <f t="shared" si="190"/>
        <v>Binge_2011-2015_16-24_Females_Newport</v>
      </c>
      <c r="B979" s="15" t="str">
        <f t="shared" si="189"/>
        <v>Newport_16-24_Females</v>
      </c>
      <c r="C979" s="15" t="s">
        <v>19</v>
      </c>
      <c r="D979" s="15" t="s">
        <v>48</v>
      </c>
      <c r="E979" s="15" t="s">
        <v>120</v>
      </c>
      <c r="F979" s="15" t="s">
        <v>76</v>
      </c>
      <c r="G979" s="63">
        <f>IFERROR(VLOOKUP($B979,'Data Binge'!$A$6:$I$61,G$1,FALSE),IFERROR(VLOOKUP($B979,'Data Binge'!$O$6:$W$33,G$1,FALSE),IFERROR(VLOOKUP($B979,'Data Binge'!$AB$6:$AJ$181,G$1,FALSE),IFERROR(VLOOKUP($B979,'Data Binge'!$AP$6:$AX$93,G$1,FALSE),IFERROR(VLOOKUP($B979,'Data Binge'!$BC$6:$BK$13,G$1,FALSE),VLOOKUP($B979,'Data Binge'!$BP$6:$BX$9,G$1,FALSE))))))*100</f>
        <v>21.08877</v>
      </c>
      <c r="H979" s="63">
        <f>IFERROR(VLOOKUP($B979,'Data Binge'!$A$6:$I$61,H$1,FALSE),IFERROR(VLOOKUP($B979,'Data Binge'!$O$6:$W$33,H$1,FALSE),IFERROR(VLOOKUP($B979,'Data Binge'!$AB$6:$AJ$181,H$1,FALSE),IFERROR(VLOOKUP($B979,'Data Binge'!$AP$6:$AX$93,H$1,FALSE),IFERROR(VLOOKUP($B979,'Data Binge'!$BC$6:$BK$13,H$1,FALSE),VLOOKUP($B979,'Data Binge'!$BP$6:$BX$9,H$1,FALSE))))))*100</f>
        <v>2.9702899999999999</v>
      </c>
      <c r="I979" s="63">
        <f>IFERROR(VLOOKUP($B979,'Data Binge'!$A$6:$I$61,I$1,FALSE),IFERROR(VLOOKUP($B979,'Data Binge'!$O$6:$W$33,I$1,FALSE),IFERROR(VLOOKUP($B979,'Data Binge'!$AB$6:$AJ$181,I$1,FALSE),IFERROR(VLOOKUP($B979,'Data Binge'!$AP$6:$AX$93,I$1,FALSE),IFERROR(VLOOKUP($B979,'Data Binge'!$BC$6:$BK$13,I$1,FALSE),VLOOKUP($B979,'Data Binge'!$BP$6:$BX$9,I$1,FALSE))))))*100</f>
        <v>15.266940000000002</v>
      </c>
      <c r="J979" s="63">
        <f>IFERROR(VLOOKUP($B979,'Data Binge'!$A$6:$I$61,J$1,FALSE),IFERROR(VLOOKUP($B979,'Data Binge'!$O$6:$W$33,J$1,FALSE),IFERROR(VLOOKUP($B979,'Data Binge'!$AB$6:$AJ$181,J$1,FALSE),IFERROR(VLOOKUP($B979,'Data Binge'!$AP$6:$AX$93,J$1,FALSE),IFERROR(VLOOKUP($B979,'Data Binge'!$BC$6:$BK$13,J$1,FALSE),VLOOKUP($B979,'Data Binge'!$BP$6:$BX$9,J$1,FALSE))))))*100</f>
        <v>26.910589999999999</v>
      </c>
      <c r="K979" s="63">
        <f t="shared" si="191"/>
        <v>5.8218199999999989</v>
      </c>
      <c r="L979" s="63">
        <f t="shared" si="192"/>
        <v>5.8218299999999985</v>
      </c>
      <c r="O979" s="63">
        <f>'Data Binge'!AG361*100</f>
        <v>21.08877</v>
      </c>
      <c r="P979" s="63">
        <f>'Data Binge'!AH361*100</f>
        <v>2.9699599999999999</v>
      </c>
      <c r="Q979" s="63">
        <f>'Data Binge'!AI361*100</f>
        <v>15.267639999999998</v>
      </c>
      <c r="R979" s="63">
        <f>'Data Binge'!AJ361*100</f>
        <v>26.909899999999997</v>
      </c>
      <c r="S979" s="63">
        <f t="shared" si="199"/>
        <v>5.8211299999999966</v>
      </c>
      <c r="T979" s="63">
        <f t="shared" si="200"/>
        <v>5.8211300000000019</v>
      </c>
      <c r="V979" s="70">
        <f t="shared" si="193"/>
        <v>0</v>
      </c>
      <c r="W979" s="70">
        <f t="shared" si="194"/>
        <v>3.2999999999994145E-4</v>
      </c>
      <c r="X979" s="70">
        <f t="shared" si="195"/>
        <v>-6.9999999999659224E-4</v>
      </c>
      <c r="Y979" s="70">
        <f t="shared" si="196"/>
        <v>6.9000000000229988E-4</v>
      </c>
      <c r="Z979" s="70">
        <f t="shared" si="197"/>
        <v>6.9000000000229988E-4</v>
      </c>
      <c r="AA979" s="70">
        <f t="shared" si="198"/>
        <v>6.9999999999659224E-4</v>
      </c>
    </row>
    <row r="980" spans="1:27">
      <c r="A980" s="15" t="str">
        <f t="shared" si="190"/>
        <v>Binge_2011-2015_25-44_Females_Newport</v>
      </c>
      <c r="B980" s="15" t="str">
        <f t="shared" ref="B980:B1043" si="201">C980&amp;"_"&amp;D980&amp;"_"&amp;E980</f>
        <v>Newport_25-44_Females</v>
      </c>
      <c r="C980" s="15" t="s">
        <v>19</v>
      </c>
      <c r="D980" s="15" t="s">
        <v>49</v>
      </c>
      <c r="E980" s="15" t="s">
        <v>120</v>
      </c>
      <c r="F980" s="15" t="s">
        <v>76</v>
      </c>
      <c r="G980" s="63">
        <f>IFERROR(VLOOKUP($B980,'Data Binge'!$A$6:$I$61,G$1,FALSE),IFERROR(VLOOKUP($B980,'Data Binge'!$O$6:$W$33,G$1,FALSE),IFERROR(VLOOKUP($B980,'Data Binge'!$AB$6:$AJ$181,G$1,FALSE),IFERROR(VLOOKUP($B980,'Data Binge'!$AP$6:$AX$93,G$1,FALSE),IFERROR(VLOOKUP($B980,'Data Binge'!$BC$6:$BK$13,G$1,FALSE),VLOOKUP($B980,'Data Binge'!$BP$6:$BX$9,G$1,FALSE))))))*100</f>
        <v>28.514150000000001</v>
      </c>
      <c r="H980" s="63">
        <f>IFERROR(VLOOKUP($B980,'Data Binge'!$A$6:$I$61,H$1,FALSE),IFERROR(VLOOKUP($B980,'Data Binge'!$O$6:$W$33,H$1,FALSE),IFERROR(VLOOKUP($B980,'Data Binge'!$AB$6:$AJ$181,H$1,FALSE),IFERROR(VLOOKUP($B980,'Data Binge'!$AP$6:$AX$93,H$1,FALSE),IFERROR(VLOOKUP($B980,'Data Binge'!$BC$6:$BK$13,H$1,FALSE),VLOOKUP($B980,'Data Binge'!$BP$6:$BX$9,H$1,FALSE))))))*100</f>
        <v>2.0906799999999999</v>
      </c>
      <c r="I980" s="63">
        <f>IFERROR(VLOOKUP($B980,'Data Binge'!$A$6:$I$61,I$1,FALSE),IFERROR(VLOOKUP($B980,'Data Binge'!$O$6:$W$33,I$1,FALSE),IFERROR(VLOOKUP($B980,'Data Binge'!$AB$6:$AJ$181,I$1,FALSE),IFERROR(VLOOKUP($B980,'Data Binge'!$AP$6:$AX$93,I$1,FALSE),IFERROR(VLOOKUP($B980,'Data Binge'!$BC$6:$BK$13,I$1,FALSE),VLOOKUP($B980,'Data Binge'!$BP$6:$BX$9,I$1,FALSE))))))*100</f>
        <v>24.416370000000001</v>
      </c>
      <c r="J980" s="63">
        <f>IFERROR(VLOOKUP($B980,'Data Binge'!$A$6:$I$61,J$1,FALSE),IFERROR(VLOOKUP($B980,'Data Binge'!$O$6:$W$33,J$1,FALSE),IFERROR(VLOOKUP($B980,'Data Binge'!$AB$6:$AJ$181,J$1,FALSE),IFERROR(VLOOKUP($B980,'Data Binge'!$AP$6:$AX$93,J$1,FALSE),IFERROR(VLOOKUP($B980,'Data Binge'!$BC$6:$BK$13,J$1,FALSE),VLOOKUP($B980,'Data Binge'!$BP$6:$BX$9,J$1,FALSE))))))*100</f>
        <v>32.611930000000001</v>
      </c>
      <c r="K980" s="63">
        <f t="shared" si="191"/>
        <v>4.0977800000000002</v>
      </c>
      <c r="L980" s="63">
        <f t="shared" si="192"/>
        <v>4.0977800000000002</v>
      </c>
      <c r="O980" s="63">
        <f>'Data Binge'!AG362*100</f>
        <v>28.514150000000001</v>
      </c>
      <c r="P980" s="63">
        <f>'Data Binge'!AH362*100</f>
        <v>2.0904500000000001</v>
      </c>
      <c r="Q980" s="63">
        <f>'Data Binge'!AI362*100</f>
        <v>24.41686</v>
      </c>
      <c r="R980" s="63">
        <f>'Data Binge'!AJ362*100</f>
        <v>32.611440000000002</v>
      </c>
      <c r="S980" s="63">
        <f t="shared" si="199"/>
        <v>4.097290000000001</v>
      </c>
      <c r="T980" s="63">
        <f t="shared" si="200"/>
        <v>4.097290000000001</v>
      </c>
      <c r="V980" s="70">
        <f t="shared" si="193"/>
        <v>0</v>
      </c>
      <c r="W980" s="70">
        <f t="shared" si="194"/>
        <v>2.2999999999973042E-4</v>
      </c>
      <c r="X980" s="70">
        <f t="shared" si="195"/>
        <v>-4.8999999999921329E-4</v>
      </c>
      <c r="Y980" s="70">
        <f t="shared" si="196"/>
        <v>4.8999999999921329E-4</v>
      </c>
      <c r="Z980" s="70">
        <f t="shared" si="197"/>
        <v>4.8999999999921329E-4</v>
      </c>
      <c r="AA980" s="70">
        <f t="shared" si="198"/>
        <v>4.8999999999921329E-4</v>
      </c>
    </row>
    <row r="981" spans="1:27">
      <c r="A981" s="15" t="str">
        <f t="shared" si="190"/>
        <v>Binge_2011-2015_45-64_Females_Newport</v>
      </c>
      <c r="B981" s="15" t="str">
        <f t="shared" si="201"/>
        <v>Newport_45-64_Females</v>
      </c>
      <c r="C981" s="15" t="s">
        <v>19</v>
      </c>
      <c r="D981" s="15" t="s">
        <v>50</v>
      </c>
      <c r="E981" s="15" t="s">
        <v>120</v>
      </c>
      <c r="F981" s="15" t="s">
        <v>76</v>
      </c>
      <c r="G981" s="63">
        <f>IFERROR(VLOOKUP($B981,'Data Binge'!$A$6:$I$61,G$1,FALSE),IFERROR(VLOOKUP($B981,'Data Binge'!$O$6:$W$33,G$1,FALSE),IFERROR(VLOOKUP($B981,'Data Binge'!$AB$6:$AJ$181,G$1,FALSE),IFERROR(VLOOKUP($B981,'Data Binge'!$AP$6:$AX$93,G$1,FALSE),IFERROR(VLOOKUP($B981,'Data Binge'!$BC$6:$BK$13,G$1,FALSE),VLOOKUP($B981,'Data Binge'!$BP$6:$BX$9,G$1,FALSE))))))*100</f>
        <v>23.886040000000001</v>
      </c>
      <c r="H981" s="63">
        <f>IFERROR(VLOOKUP($B981,'Data Binge'!$A$6:$I$61,H$1,FALSE),IFERROR(VLOOKUP($B981,'Data Binge'!$O$6:$W$33,H$1,FALSE),IFERROR(VLOOKUP($B981,'Data Binge'!$AB$6:$AJ$181,H$1,FALSE),IFERROR(VLOOKUP($B981,'Data Binge'!$AP$6:$AX$93,H$1,FALSE),IFERROR(VLOOKUP($B981,'Data Binge'!$BC$6:$BK$13,H$1,FALSE),VLOOKUP($B981,'Data Binge'!$BP$6:$BX$9,H$1,FALSE))))))*100</f>
        <v>1.8629199999999999</v>
      </c>
      <c r="I981" s="63">
        <f>IFERROR(VLOOKUP($B981,'Data Binge'!$A$6:$I$61,I$1,FALSE),IFERROR(VLOOKUP($B981,'Data Binge'!$O$6:$W$33,I$1,FALSE),IFERROR(VLOOKUP($B981,'Data Binge'!$AB$6:$AJ$181,I$1,FALSE),IFERROR(VLOOKUP($B981,'Data Binge'!$AP$6:$AX$93,I$1,FALSE),IFERROR(VLOOKUP($B981,'Data Binge'!$BC$6:$BK$13,I$1,FALSE),VLOOKUP($B981,'Data Binge'!$BP$6:$BX$9,I$1,FALSE))))))*100</f>
        <v>20.234680000000001</v>
      </c>
      <c r="J981" s="63">
        <f>IFERROR(VLOOKUP($B981,'Data Binge'!$A$6:$I$61,J$1,FALSE),IFERROR(VLOOKUP($B981,'Data Binge'!$O$6:$W$33,J$1,FALSE),IFERROR(VLOOKUP($B981,'Data Binge'!$AB$6:$AJ$181,J$1,FALSE),IFERROR(VLOOKUP($B981,'Data Binge'!$AP$6:$AX$93,J$1,FALSE),IFERROR(VLOOKUP($B981,'Data Binge'!$BC$6:$BK$13,J$1,FALSE),VLOOKUP($B981,'Data Binge'!$BP$6:$BX$9,J$1,FALSE))))))*100</f>
        <v>27.537400000000002</v>
      </c>
      <c r="K981" s="63">
        <f t="shared" si="191"/>
        <v>3.6513600000000004</v>
      </c>
      <c r="L981" s="63">
        <f t="shared" si="192"/>
        <v>3.6513600000000004</v>
      </c>
      <c r="O981" s="63">
        <f>'Data Binge'!AG363*100</f>
        <v>23.886040000000001</v>
      </c>
      <c r="P981" s="63">
        <f>'Data Binge'!AH363*100</f>
        <v>1.8627199999999999</v>
      </c>
      <c r="Q981" s="63">
        <f>'Data Binge'!AI363*100</f>
        <v>20.235109999999999</v>
      </c>
      <c r="R981" s="63">
        <f>'Data Binge'!AJ363*100</f>
        <v>27.536960000000001</v>
      </c>
      <c r="S981" s="63">
        <f t="shared" si="199"/>
        <v>3.6509199999999993</v>
      </c>
      <c r="T981" s="63">
        <f t="shared" si="200"/>
        <v>3.6509300000000025</v>
      </c>
      <c r="V981" s="70">
        <f t="shared" si="193"/>
        <v>0</v>
      </c>
      <c r="W981" s="70">
        <f t="shared" si="194"/>
        <v>1.9999999999997797E-4</v>
      </c>
      <c r="X981" s="70">
        <f t="shared" si="195"/>
        <v>-4.2999999999793204E-4</v>
      </c>
      <c r="Y981" s="70">
        <f t="shared" si="196"/>
        <v>4.4000000000110617E-4</v>
      </c>
      <c r="Z981" s="70">
        <f t="shared" si="197"/>
        <v>4.4000000000110617E-4</v>
      </c>
      <c r="AA981" s="70">
        <f t="shared" si="198"/>
        <v>4.2999999999793204E-4</v>
      </c>
    </row>
    <row r="982" spans="1:27">
      <c r="A982" s="15" t="str">
        <f t="shared" si="190"/>
        <v>Binge_2011-2015_65+_Females_Newport</v>
      </c>
      <c r="B982" s="15" t="str">
        <f t="shared" si="201"/>
        <v>Newport_65+_Females</v>
      </c>
      <c r="C982" s="15" t="s">
        <v>19</v>
      </c>
      <c r="D982" s="15" t="s">
        <v>43</v>
      </c>
      <c r="E982" s="15" t="s">
        <v>120</v>
      </c>
      <c r="F982" s="15" t="s">
        <v>76</v>
      </c>
      <c r="G982" s="63">
        <f>IFERROR(VLOOKUP($B982,'Data Binge'!$A$6:$I$61,G$1,FALSE),IFERROR(VLOOKUP($B982,'Data Binge'!$O$6:$W$33,G$1,FALSE),IFERROR(VLOOKUP($B982,'Data Binge'!$AB$6:$AJ$181,G$1,FALSE),IFERROR(VLOOKUP($B982,'Data Binge'!$AP$6:$AX$93,G$1,FALSE),IFERROR(VLOOKUP($B982,'Data Binge'!$BC$6:$BK$13,G$1,FALSE),VLOOKUP($B982,'Data Binge'!$BP$6:$BX$9,G$1,FALSE))))))*100</f>
        <v>5.3123399999999998</v>
      </c>
      <c r="H982" s="63">
        <f>IFERROR(VLOOKUP($B982,'Data Binge'!$A$6:$I$61,H$1,FALSE),IFERROR(VLOOKUP($B982,'Data Binge'!$O$6:$W$33,H$1,FALSE),IFERROR(VLOOKUP($B982,'Data Binge'!$AB$6:$AJ$181,H$1,FALSE),IFERROR(VLOOKUP($B982,'Data Binge'!$AP$6:$AX$93,H$1,FALSE),IFERROR(VLOOKUP($B982,'Data Binge'!$BC$6:$BK$13,H$1,FALSE),VLOOKUP($B982,'Data Binge'!$BP$6:$BX$9,H$1,FALSE))))))*100</f>
        <v>1.0412899999999998</v>
      </c>
      <c r="I982" s="63">
        <f>IFERROR(VLOOKUP($B982,'Data Binge'!$A$6:$I$61,I$1,FALSE),IFERROR(VLOOKUP($B982,'Data Binge'!$O$6:$W$33,I$1,FALSE),IFERROR(VLOOKUP($B982,'Data Binge'!$AB$6:$AJ$181,I$1,FALSE),IFERROR(VLOOKUP($B982,'Data Binge'!$AP$6:$AX$93,I$1,FALSE),IFERROR(VLOOKUP($B982,'Data Binge'!$BC$6:$BK$13,I$1,FALSE),VLOOKUP($B982,'Data Binge'!$BP$6:$BX$9,I$1,FALSE))))))*100</f>
        <v>3.2713800000000002</v>
      </c>
      <c r="J982" s="63">
        <f>IFERROR(VLOOKUP($B982,'Data Binge'!$A$6:$I$61,J$1,FALSE),IFERROR(VLOOKUP($B982,'Data Binge'!$O$6:$W$33,J$1,FALSE),IFERROR(VLOOKUP($B982,'Data Binge'!$AB$6:$AJ$181,J$1,FALSE),IFERROR(VLOOKUP($B982,'Data Binge'!$AP$6:$AX$93,J$1,FALSE),IFERROR(VLOOKUP($B982,'Data Binge'!$BC$6:$BK$13,J$1,FALSE),VLOOKUP($B982,'Data Binge'!$BP$6:$BX$9,J$1,FALSE))))))*100</f>
        <v>7.3532899999999994</v>
      </c>
      <c r="K982" s="63">
        <f t="shared" si="191"/>
        <v>2.0409499999999996</v>
      </c>
      <c r="L982" s="63">
        <f t="shared" si="192"/>
        <v>2.0409599999999997</v>
      </c>
      <c r="O982" s="63">
        <f>'Data Binge'!AG364*100</f>
        <v>5.3123399999999998</v>
      </c>
      <c r="P982" s="63">
        <f>'Data Binge'!AH364*100</f>
        <v>1.04118</v>
      </c>
      <c r="Q982" s="63">
        <f>'Data Binge'!AI364*100</f>
        <v>3.2716299999999996</v>
      </c>
      <c r="R982" s="63">
        <f>'Data Binge'!AJ364*100</f>
        <v>7.3530499999999996</v>
      </c>
      <c r="S982" s="63">
        <f t="shared" si="199"/>
        <v>2.0407099999999998</v>
      </c>
      <c r="T982" s="63">
        <f t="shared" si="200"/>
        <v>2.0407100000000002</v>
      </c>
      <c r="V982" s="70">
        <f t="shared" si="193"/>
        <v>0</v>
      </c>
      <c r="W982" s="70">
        <f t="shared" si="194"/>
        <v>1.0999999999983245E-4</v>
      </c>
      <c r="X982" s="70">
        <f t="shared" si="195"/>
        <v>-2.4999999999941735E-4</v>
      </c>
      <c r="Y982" s="70">
        <f t="shared" si="196"/>
        <v>2.3999999999979593E-4</v>
      </c>
      <c r="Z982" s="70">
        <f t="shared" si="197"/>
        <v>2.3999999999979593E-4</v>
      </c>
      <c r="AA982" s="70">
        <f t="shared" si="198"/>
        <v>2.4999999999941735E-4</v>
      </c>
    </row>
    <row r="983" spans="1:27">
      <c r="A983" s="15" t="str">
        <f t="shared" si="190"/>
        <v>Binge_2011-2015_16-24_Persons_Isle of Anglesey</v>
      </c>
      <c r="B983" s="15" t="str">
        <f t="shared" si="201"/>
        <v>Isle of Anglesey_16-24_Persons</v>
      </c>
      <c r="C983" s="15" t="s">
        <v>0</v>
      </c>
      <c r="D983" s="15" t="s">
        <v>48</v>
      </c>
      <c r="E983" s="15" t="s">
        <v>117</v>
      </c>
      <c r="F983" s="15" t="s">
        <v>76</v>
      </c>
      <c r="G983" s="63">
        <f>IFERROR(VLOOKUP($B983,'Data Binge'!$A$6:$I$61,G$1,FALSE),IFERROR(VLOOKUP($B983,'Data Binge'!$O$6:$W$33,G$1,FALSE),IFERROR(VLOOKUP($B983,'Data Binge'!$AB$6:$AJ$181,G$1,FALSE),IFERROR(VLOOKUP($B983,'Data Binge'!$AP$6:$AX$93,G$1,FALSE),IFERROR(VLOOKUP($B983,'Data Binge'!$BC$6:$BK$13,G$1,FALSE),VLOOKUP($B983,'Data Binge'!$BP$6:$BX$9,G$1,FALSE))))))*100</f>
        <v>28.118900000000004</v>
      </c>
      <c r="H983" s="63">
        <f>IFERROR(VLOOKUP($B983,'Data Binge'!$A$6:$I$61,H$1,FALSE),IFERROR(VLOOKUP($B983,'Data Binge'!$O$6:$W$33,H$1,FALSE),IFERROR(VLOOKUP($B983,'Data Binge'!$AB$6:$AJ$181,H$1,FALSE),IFERROR(VLOOKUP($B983,'Data Binge'!$AP$6:$AX$93,H$1,FALSE),IFERROR(VLOOKUP($B983,'Data Binge'!$BC$6:$BK$13,H$1,FALSE),VLOOKUP($B983,'Data Binge'!$BP$6:$BX$9,H$1,FALSE))))))*100</f>
        <v>2.8206599999999997</v>
      </c>
      <c r="I983" s="63">
        <f>IFERROR(VLOOKUP($B983,'Data Binge'!$A$6:$I$61,I$1,FALSE),IFERROR(VLOOKUP($B983,'Data Binge'!$O$6:$W$33,I$1,FALSE),IFERROR(VLOOKUP($B983,'Data Binge'!$AB$6:$AJ$181,I$1,FALSE),IFERROR(VLOOKUP($B983,'Data Binge'!$AP$6:$AX$93,I$1,FALSE),IFERROR(VLOOKUP($B983,'Data Binge'!$BC$6:$BK$13,I$1,FALSE),VLOOKUP($B983,'Data Binge'!$BP$6:$BX$9,I$1,FALSE))))))*100</f>
        <v>22.590340000000001</v>
      </c>
      <c r="J983" s="63">
        <f>IFERROR(VLOOKUP($B983,'Data Binge'!$A$6:$I$61,J$1,FALSE),IFERROR(VLOOKUP($B983,'Data Binge'!$O$6:$W$33,J$1,FALSE),IFERROR(VLOOKUP($B983,'Data Binge'!$AB$6:$AJ$181,J$1,FALSE),IFERROR(VLOOKUP($B983,'Data Binge'!$AP$6:$AX$93,J$1,FALSE),IFERROR(VLOOKUP($B983,'Data Binge'!$BC$6:$BK$13,J$1,FALSE),VLOOKUP($B983,'Data Binge'!$BP$6:$BX$9,J$1,FALSE))))))*100</f>
        <v>33.647449999999999</v>
      </c>
      <c r="K983" s="63">
        <f t="shared" si="191"/>
        <v>5.5285499999999956</v>
      </c>
      <c r="L983" s="63">
        <f t="shared" si="192"/>
        <v>5.5285600000000024</v>
      </c>
      <c r="O983" s="63">
        <f>'Data Binge'!AU101*100</f>
        <v>28.118900000000004</v>
      </c>
      <c r="P983" s="63">
        <f>'Data Binge'!AV101*100</f>
        <v>2.8203499999999999</v>
      </c>
      <c r="Q983" s="63">
        <f>'Data Binge'!AW101*100</f>
        <v>22.591010000000001</v>
      </c>
      <c r="R983" s="63">
        <f>'Data Binge'!AX101*100</f>
        <v>33.64678</v>
      </c>
      <c r="S983" s="63">
        <f t="shared" si="199"/>
        <v>5.5278799999999961</v>
      </c>
      <c r="T983" s="63">
        <f t="shared" si="200"/>
        <v>5.5278900000000029</v>
      </c>
      <c r="V983" s="70">
        <f t="shared" si="193"/>
        <v>0</v>
      </c>
      <c r="W983" s="70">
        <f t="shared" si="194"/>
        <v>3.0999999999981043E-4</v>
      </c>
      <c r="X983" s="70">
        <f t="shared" si="195"/>
        <v>-6.6999999999950433E-4</v>
      </c>
      <c r="Y983" s="70">
        <f t="shared" si="196"/>
        <v>6.6999999999950433E-4</v>
      </c>
      <c r="Z983" s="70">
        <f t="shared" si="197"/>
        <v>6.6999999999950433E-4</v>
      </c>
      <c r="AA983" s="70">
        <f t="shared" si="198"/>
        <v>6.6999999999950433E-4</v>
      </c>
    </row>
    <row r="984" spans="1:27">
      <c r="A984" s="15" t="str">
        <f t="shared" si="190"/>
        <v>Binge_2011-2015_25-44_Persons_Isle of Anglesey</v>
      </c>
      <c r="B984" s="15" t="str">
        <f t="shared" si="201"/>
        <v>Isle of Anglesey_25-44_Persons</v>
      </c>
      <c r="C984" s="15" t="s">
        <v>0</v>
      </c>
      <c r="D984" s="15" t="s">
        <v>49</v>
      </c>
      <c r="E984" s="15" t="s">
        <v>117</v>
      </c>
      <c r="F984" s="15" t="s">
        <v>76</v>
      </c>
      <c r="G984" s="63">
        <f>IFERROR(VLOOKUP($B984,'Data Binge'!$A$6:$I$61,G$1,FALSE),IFERROR(VLOOKUP($B984,'Data Binge'!$O$6:$W$33,G$1,FALSE),IFERROR(VLOOKUP($B984,'Data Binge'!$AB$6:$AJ$181,G$1,FALSE),IFERROR(VLOOKUP($B984,'Data Binge'!$AP$6:$AX$93,G$1,FALSE),IFERROR(VLOOKUP($B984,'Data Binge'!$BC$6:$BK$13,G$1,FALSE),VLOOKUP($B984,'Data Binge'!$BP$6:$BX$9,G$1,FALSE))))))*100</f>
        <v>30.560009999999998</v>
      </c>
      <c r="H984" s="63">
        <f>IFERROR(VLOOKUP($B984,'Data Binge'!$A$6:$I$61,H$1,FALSE),IFERROR(VLOOKUP($B984,'Data Binge'!$O$6:$W$33,H$1,FALSE),IFERROR(VLOOKUP($B984,'Data Binge'!$AB$6:$AJ$181,H$1,FALSE),IFERROR(VLOOKUP($B984,'Data Binge'!$AP$6:$AX$93,H$1,FALSE),IFERROR(VLOOKUP($B984,'Data Binge'!$BC$6:$BK$13,H$1,FALSE),VLOOKUP($B984,'Data Binge'!$BP$6:$BX$9,H$1,FALSE))))))*100</f>
        <v>2.0254799999999999</v>
      </c>
      <c r="I984" s="63">
        <f>IFERROR(VLOOKUP($B984,'Data Binge'!$A$6:$I$61,I$1,FALSE),IFERROR(VLOOKUP($B984,'Data Binge'!$O$6:$W$33,I$1,FALSE),IFERROR(VLOOKUP($B984,'Data Binge'!$AB$6:$AJ$181,I$1,FALSE),IFERROR(VLOOKUP($B984,'Data Binge'!$AP$6:$AX$93,I$1,FALSE),IFERROR(VLOOKUP($B984,'Data Binge'!$BC$6:$BK$13,I$1,FALSE),VLOOKUP($B984,'Data Binge'!$BP$6:$BX$9,I$1,FALSE))))))*100</f>
        <v>26.590019999999999</v>
      </c>
      <c r="J984" s="63">
        <f>IFERROR(VLOOKUP($B984,'Data Binge'!$A$6:$I$61,J$1,FALSE),IFERROR(VLOOKUP($B984,'Data Binge'!$O$6:$W$33,J$1,FALSE),IFERROR(VLOOKUP($B984,'Data Binge'!$AB$6:$AJ$181,J$1,FALSE),IFERROR(VLOOKUP($B984,'Data Binge'!$AP$6:$AX$93,J$1,FALSE),IFERROR(VLOOKUP($B984,'Data Binge'!$BC$6:$BK$13,J$1,FALSE),VLOOKUP($B984,'Data Binge'!$BP$6:$BX$9,J$1,FALSE))))))*100</f>
        <v>34.529989999999998</v>
      </c>
      <c r="K984" s="63">
        <f t="shared" si="191"/>
        <v>3.9699799999999996</v>
      </c>
      <c r="L984" s="63">
        <f t="shared" si="192"/>
        <v>3.9699899999999992</v>
      </c>
      <c r="O984" s="63">
        <f>'Data Binge'!AU102*100</f>
        <v>30.560009999999998</v>
      </c>
      <c r="P984" s="63">
        <f>'Data Binge'!AV102*100</f>
        <v>2.0252599999999998</v>
      </c>
      <c r="Q984" s="63">
        <f>'Data Binge'!AW102*100</f>
        <v>26.590499999999999</v>
      </c>
      <c r="R984" s="63">
        <f>'Data Binge'!AX102*100</f>
        <v>34.529510000000002</v>
      </c>
      <c r="S984" s="63">
        <f t="shared" si="199"/>
        <v>3.9695000000000036</v>
      </c>
      <c r="T984" s="63">
        <f t="shared" si="200"/>
        <v>3.9695099999999996</v>
      </c>
      <c r="V984" s="70">
        <f t="shared" si="193"/>
        <v>0</v>
      </c>
      <c r="W984" s="70">
        <f t="shared" si="194"/>
        <v>2.20000000000109E-4</v>
      </c>
      <c r="X984" s="70">
        <f t="shared" si="195"/>
        <v>-4.7999999999959186E-4</v>
      </c>
      <c r="Y984" s="70">
        <f t="shared" si="196"/>
        <v>4.7999999999603915E-4</v>
      </c>
      <c r="Z984" s="70">
        <f t="shared" si="197"/>
        <v>4.7999999999603915E-4</v>
      </c>
      <c r="AA984" s="70">
        <f t="shared" si="198"/>
        <v>4.7999999999959186E-4</v>
      </c>
    </row>
    <row r="985" spans="1:27">
      <c r="A985" s="15" t="str">
        <f t="shared" si="190"/>
        <v>Binge_2011-2015_45-64_Persons_Isle of Anglesey</v>
      </c>
      <c r="B985" s="15" t="str">
        <f t="shared" si="201"/>
        <v>Isle of Anglesey_45-64_Persons</v>
      </c>
      <c r="C985" s="15" t="s">
        <v>0</v>
      </c>
      <c r="D985" s="15" t="s">
        <v>50</v>
      </c>
      <c r="E985" s="15" t="s">
        <v>117</v>
      </c>
      <c r="F985" s="15" t="s">
        <v>76</v>
      </c>
      <c r="G985" s="63">
        <f>IFERROR(VLOOKUP($B985,'Data Binge'!$A$6:$I$61,G$1,FALSE),IFERROR(VLOOKUP($B985,'Data Binge'!$O$6:$W$33,G$1,FALSE),IFERROR(VLOOKUP($B985,'Data Binge'!$AB$6:$AJ$181,G$1,FALSE),IFERROR(VLOOKUP($B985,'Data Binge'!$AP$6:$AX$93,G$1,FALSE),IFERROR(VLOOKUP($B985,'Data Binge'!$BC$6:$BK$13,G$1,FALSE),VLOOKUP($B985,'Data Binge'!$BP$6:$BX$9,G$1,FALSE))))))*100</f>
        <v>26.694889999999997</v>
      </c>
      <c r="H985" s="63">
        <f>IFERROR(VLOOKUP($B985,'Data Binge'!$A$6:$I$61,H$1,FALSE),IFERROR(VLOOKUP($B985,'Data Binge'!$O$6:$W$33,H$1,FALSE),IFERROR(VLOOKUP($B985,'Data Binge'!$AB$6:$AJ$181,H$1,FALSE),IFERROR(VLOOKUP($B985,'Data Binge'!$AP$6:$AX$93,H$1,FALSE),IFERROR(VLOOKUP($B985,'Data Binge'!$BC$6:$BK$13,H$1,FALSE),VLOOKUP($B985,'Data Binge'!$BP$6:$BX$9,H$1,FALSE))))))*100</f>
        <v>1.61259</v>
      </c>
      <c r="I985" s="63">
        <f>IFERROR(VLOOKUP($B985,'Data Binge'!$A$6:$I$61,I$1,FALSE),IFERROR(VLOOKUP($B985,'Data Binge'!$O$6:$W$33,I$1,FALSE),IFERROR(VLOOKUP($B985,'Data Binge'!$AB$6:$AJ$181,I$1,FALSE),IFERROR(VLOOKUP($B985,'Data Binge'!$AP$6:$AX$93,I$1,FALSE),IFERROR(VLOOKUP($B985,'Data Binge'!$BC$6:$BK$13,I$1,FALSE),VLOOKUP($B985,'Data Binge'!$BP$6:$BX$9,I$1,FALSE))))))*100</f>
        <v>23.534179999999999</v>
      </c>
      <c r="J985" s="63">
        <f>IFERROR(VLOOKUP($B985,'Data Binge'!$A$6:$I$61,J$1,FALSE),IFERROR(VLOOKUP($B985,'Data Binge'!$O$6:$W$33,J$1,FALSE),IFERROR(VLOOKUP($B985,'Data Binge'!$AB$6:$AJ$181,J$1,FALSE),IFERROR(VLOOKUP($B985,'Data Binge'!$AP$6:$AX$93,J$1,FALSE),IFERROR(VLOOKUP($B985,'Data Binge'!$BC$6:$BK$13,J$1,FALSE),VLOOKUP($B985,'Data Binge'!$BP$6:$BX$9,J$1,FALSE))))))*100</f>
        <v>29.855599999999999</v>
      </c>
      <c r="K985" s="63">
        <f t="shared" si="191"/>
        <v>3.1607100000000017</v>
      </c>
      <c r="L985" s="63">
        <f t="shared" si="192"/>
        <v>3.1607099999999981</v>
      </c>
      <c r="O985" s="63">
        <f>'Data Binge'!AU103*100</f>
        <v>26.694889999999997</v>
      </c>
      <c r="P985" s="63">
        <f>'Data Binge'!AV103*100</f>
        <v>1.6124099999999999</v>
      </c>
      <c r="Q985" s="63">
        <f>'Data Binge'!AW103*100</f>
        <v>23.534559999999999</v>
      </c>
      <c r="R985" s="63">
        <f>'Data Binge'!AX103*100</f>
        <v>29.85521</v>
      </c>
      <c r="S985" s="63">
        <f t="shared" si="199"/>
        <v>3.1603200000000022</v>
      </c>
      <c r="T985" s="63">
        <f t="shared" si="200"/>
        <v>3.1603299999999983</v>
      </c>
      <c r="V985" s="70">
        <f t="shared" si="193"/>
        <v>0</v>
      </c>
      <c r="W985" s="70">
        <f t="shared" si="194"/>
        <v>1.8000000000006899E-4</v>
      </c>
      <c r="X985" s="70">
        <f t="shared" si="195"/>
        <v>-3.7999999999982492E-4</v>
      </c>
      <c r="Y985" s="70">
        <f t="shared" si="196"/>
        <v>3.8999999999944635E-4</v>
      </c>
      <c r="Z985" s="70">
        <f t="shared" si="197"/>
        <v>3.8999999999944635E-4</v>
      </c>
      <c r="AA985" s="70">
        <f t="shared" si="198"/>
        <v>3.7999999999982492E-4</v>
      </c>
    </row>
    <row r="986" spans="1:27">
      <c r="A986" s="15" t="str">
        <f t="shared" si="190"/>
        <v>Binge_2011-2015_65+_Persons_Isle of Anglesey</v>
      </c>
      <c r="B986" s="15" t="str">
        <f t="shared" si="201"/>
        <v>Isle of Anglesey_65+_Persons</v>
      </c>
      <c r="C986" s="15" t="s">
        <v>0</v>
      </c>
      <c r="D986" s="15" t="s">
        <v>43</v>
      </c>
      <c r="E986" s="15" t="s">
        <v>117</v>
      </c>
      <c r="F986" s="15" t="s">
        <v>76</v>
      </c>
      <c r="G986" s="63">
        <f>IFERROR(VLOOKUP($B986,'Data Binge'!$A$6:$I$61,G$1,FALSE),IFERROR(VLOOKUP($B986,'Data Binge'!$O$6:$W$33,G$1,FALSE),IFERROR(VLOOKUP($B986,'Data Binge'!$AB$6:$AJ$181,G$1,FALSE),IFERROR(VLOOKUP($B986,'Data Binge'!$AP$6:$AX$93,G$1,FALSE),IFERROR(VLOOKUP($B986,'Data Binge'!$BC$6:$BK$13,G$1,FALSE),VLOOKUP($B986,'Data Binge'!$BP$6:$BX$9,G$1,FALSE))))))*100</f>
        <v>7.9685500000000005</v>
      </c>
      <c r="H986" s="63">
        <f>IFERROR(VLOOKUP($B986,'Data Binge'!$A$6:$I$61,H$1,FALSE),IFERROR(VLOOKUP($B986,'Data Binge'!$O$6:$W$33,H$1,FALSE),IFERROR(VLOOKUP($B986,'Data Binge'!$AB$6:$AJ$181,H$1,FALSE),IFERROR(VLOOKUP($B986,'Data Binge'!$AP$6:$AX$93,H$1,FALSE),IFERROR(VLOOKUP($B986,'Data Binge'!$BC$6:$BK$13,H$1,FALSE),VLOOKUP($B986,'Data Binge'!$BP$6:$BX$9,H$1,FALSE))))))*100</f>
        <v>0.94962000000000002</v>
      </c>
      <c r="I986" s="63">
        <f>IFERROR(VLOOKUP($B986,'Data Binge'!$A$6:$I$61,I$1,FALSE),IFERROR(VLOOKUP($B986,'Data Binge'!$O$6:$W$33,I$1,FALSE),IFERROR(VLOOKUP($B986,'Data Binge'!$AB$6:$AJ$181,I$1,FALSE),IFERROR(VLOOKUP($B986,'Data Binge'!$AP$6:$AX$93,I$1,FALSE),IFERROR(VLOOKUP($B986,'Data Binge'!$BC$6:$BK$13,I$1,FALSE),VLOOKUP($B986,'Data Binge'!$BP$6:$BX$9,I$1,FALSE))))))*100</f>
        <v>6.1072799999999994</v>
      </c>
      <c r="J986" s="63">
        <f>IFERROR(VLOOKUP($B986,'Data Binge'!$A$6:$I$61,J$1,FALSE),IFERROR(VLOOKUP($B986,'Data Binge'!$O$6:$W$33,J$1,FALSE),IFERROR(VLOOKUP($B986,'Data Binge'!$AB$6:$AJ$181,J$1,FALSE),IFERROR(VLOOKUP($B986,'Data Binge'!$AP$6:$AX$93,J$1,FALSE),IFERROR(VLOOKUP($B986,'Data Binge'!$BC$6:$BK$13,J$1,FALSE),VLOOKUP($B986,'Data Binge'!$BP$6:$BX$9,J$1,FALSE))))))*100</f>
        <v>9.8298199999999998</v>
      </c>
      <c r="K986" s="63">
        <f t="shared" si="191"/>
        <v>1.8612699999999993</v>
      </c>
      <c r="L986" s="63">
        <f t="shared" si="192"/>
        <v>1.8612700000000011</v>
      </c>
      <c r="O986" s="63">
        <f>'Data Binge'!AU104*100</f>
        <v>7.9685500000000005</v>
      </c>
      <c r="P986" s="63">
        <f>'Data Binge'!AV104*100</f>
        <v>0.94950999999999997</v>
      </c>
      <c r="Q986" s="63">
        <f>'Data Binge'!AW104*100</f>
        <v>6.1074999999999999</v>
      </c>
      <c r="R986" s="63">
        <f>'Data Binge'!AX104*100</f>
        <v>9.8295900000000014</v>
      </c>
      <c r="S986" s="63">
        <f t="shared" si="199"/>
        <v>1.8610400000000009</v>
      </c>
      <c r="T986" s="63">
        <f t="shared" si="200"/>
        <v>1.8610500000000005</v>
      </c>
      <c r="V986" s="70">
        <f t="shared" si="193"/>
        <v>0</v>
      </c>
      <c r="W986" s="70">
        <f t="shared" si="194"/>
        <v>1.100000000000545E-4</v>
      </c>
      <c r="X986" s="70">
        <f t="shared" si="195"/>
        <v>-2.2000000000055309E-4</v>
      </c>
      <c r="Y986" s="70">
        <f t="shared" si="196"/>
        <v>2.2999999999839815E-4</v>
      </c>
      <c r="Z986" s="70">
        <f t="shared" si="197"/>
        <v>2.2999999999839815E-4</v>
      </c>
      <c r="AA986" s="70">
        <f t="shared" si="198"/>
        <v>2.2000000000055309E-4</v>
      </c>
    </row>
    <row r="987" spans="1:27">
      <c r="A987" s="15" t="str">
        <f t="shared" si="190"/>
        <v>Binge_2011-2015_16-24_Persons_Gwynedd</v>
      </c>
      <c r="B987" s="15" t="str">
        <f t="shared" si="201"/>
        <v>Gwynedd_16-24_Persons</v>
      </c>
      <c r="C987" s="15" t="s">
        <v>1</v>
      </c>
      <c r="D987" s="15" t="s">
        <v>48</v>
      </c>
      <c r="E987" s="15" t="s">
        <v>117</v>
      </c>
      <c r="F987" s="15" t="s">
        <v>76</v>
      </c>
      <c r="G987" s="63">
        <f>IFERROR(VLOOKUP($B987,'Data Binge'!$A$6:$I$61,G$1,FALSE),IFERROR(VLOOKUP($B987,'Data Binge'!$O$6:$W$33,G$1,FALSE),IFERROR(VLOOKUP($B987,'Data Binge'!$AB$6:$AJ$181,G$1,FALSE),IFERROR(VLOOKUP($B987,'Data Binge'!$AP$6:$AX$93,G$1,FALSE),IFERROR(VLOOKUP($B987,'Data Binge'!$BC$6:$BK$13,G$1,FALSE),VLOOKUP($B987,'Data Binge'!$BP$6:$BX$9,G$1,FALSE))))))*100</f>
        <v>32.496279999999999</v>
      </c>
      <c r="H987" s="63">
        <f>IFERROR(VLOOKUP($B987,'Data Binge'!$A$6:$I$61,H$1,FALSE),IFERROR(VLOOKUP($B987,'Data Binge'!$O$6:$W$33,H$1,FALSE),IFERROR(VLOOKUP($B987,'Data Binge'!$AB$6:$AJ$181,H$1,FALSE),IFERROR(VLOOKUP($B987,'Data Binge'!$AP$6:$AX$93,H$1,FALSE),IFERROR(VLOOKUP($B987,'Data Binge'!$BC$6:$BK$13,H$1,FALSE),VLOOKUP($B987,'Data Binge'!$BP$6:$BX$9,H$1,FALSE))))))*100</f>
        <v>3.0525099999999998</v>
      </c>
      <c r="I987" s="63">
        <f>IFERROR(VLOOKUP($B987,'Data Binge'!$A$6:$I$61,I$1,FALSE),IFERROR(VLOOKUP($B987,'Data Binge'!$O$6:$W$33,I$1,FALSE),IFERROR(VLOOKUP($B987,'Data Binge'!$AB$6:$AJ$181,I$1,FALSE),IFERROR(VLOOKUP($B987,'Data Binge'!$AP$6:$AX$93,I$1,FALSE),IFERROR(VLOOKUP($B987,'Data Binge'!$BC$6:$BK$13,I$1,FALSE),VLOOKUP($B987,'Data Binge'!$BP$6:$BX$9,I$1,FALSE))))))*100</f>
        <v>26.513290000000001</v>
      </c>
      <c r="J987" s="63">
        <f>IFERROR(VLOOKUP($B987,'Data Binge'!$A$6:$I$61,J$1,FALSE),IFERROR(VLOOKUP($B987,'Data Binge'!$O$6:$W$33,J$1,FALSE),IFERROR(VLOOKUP($B987,'Data Binge'!$AB$6:$AJ$181,J$1,FALSE),IFERROR(VLOOKUP($B987,'Data Binge'!$AP$6:$AX$93,J$1,FALSE),IFERROR(VLOOKUP($B987,'Data Binge'!$BC$6:$BK$13,J$1,FALSE),VLOOKUP($B987,'Data Binge'!$BP$6:$BX$9,J$1,FALSE))))))*100</f>
        <v>38.479279999999996</v>
      </c>
      <c r="K987" s="63">
        <f t="shared" si="191"/>
        <v>5.982999999999997</v>
      </c>
      <c r="L987" s="63">
        <f t="shared" si="192"/>
        <v>5.9829899999999974</v>
      </c>
      <c r="O987" s="63">
        <f>'Data Binge'!AU105*100</f>
        <v>32.496279999999999</v>
      </c>
      <c r="P987" s="63">
        <f>'Data Binge'!AV105*100</f>
        <v>3.05219</v>
      </c>
      <c r="Q987" s="63">
        <f>'Data Binge'!AW105*100</f>
        <v>26.513999999999999</v>
      </c>
      <c r="R987" s="63">
        <f>'Data Binge'!AX105*100</f>
        <v>38.478569999999998</v>
      </c>
      <c r="S987" s="63">
        <f t="shared" si="199"/>
        <v>5.982289999999999</v>
      </c>
      <c r="T987" s="63">
        <f t="shared" si="200"/>
        <v>5.9822799999999994</v>
      </c>
      <c r="V987" s="70">
        <f t="shared" si="193"/>
        <v>0</v>
      </c>
      <c r="W987" s="70">
        <f t="shared" si="194"/>
        <v>3.1999999999987594E-4</v>
      </c>
      <c r="X987" s="70">
        <f t="shared" si="195"/>
        <v>-7.0999999999799002E-4</v>
      </c>
      <c r="Y987" s="70">
        <f t="shared" si="196"/>
        <v>7.0999999999799002E-4</v>
      </c>
      <c r="Z987" s="70">
        <f t="shared" si="197"/>
        <v>7.0999999999799002E-4</v>
      </c>
      <c r="AA987" s="70">
        <f t="shared" si="198"/>
        <v>7.0999999999799002E-4</v>
      </c>
    </row>
    <row r="988" spans="1:27">
      <c r="A988" s="15" t="str">
        <f t="shared" si="190"/>
        <v>Binge_2011-2015_25-44_Persons_Gwynedd</v>
      </c>
      <c r="B988" s="15" t="str">
        <f t="shared" si="201"/>
        <v>Gwynedd_25-44_Persons</v>
      </c>
      <c r="C988" s="15" t="s">
        <v>1</v>
      </c>
      <c r="D988" s="15" t="s">
        <v>49</v>
      </c>
      <c r="E988" s="15" t="s">
        <v>117</v>
      </c>
      <c r="F988" s="15" t="s">
        <v>76</v>
      </c>
      <c r="G988" s="63">
        <f>IFERROR(VLOOKUP($B988,'Data Binge'!$A$6:$I$61,G$1,FALSE),IFERROR(VLOOKUP($B988,'Data Binge'!$O$6:$W$33,G$1,FALSE),IFERROR(VLOOKUP($B988,'Data Binge'!$AB$6:$AJ$181,G$1,FALSE),IFERROR(VLOOKUP($B988,'Data Binge'!$AP$6:$AX$93,G$1,FALSE),IFERROR(VLOOKUP($B988,'Data Binge'!$BC$6:$BK$13,G$1,FALSE),VLOOKUP($B988,'Data Binge'!$BP$6:$BX$9,G$1,FALSE))))))*100</f>
        <v>32.250060000000005</v>
      </c>
      <c r="H988" s="63">
        <f>IFERROR(VLOOKUP($B988,'Data Binge'!$A$6:$I$61,H$1,FALSE),IFERROR(VLOOKUP($B988,'Data Binge'!$O$6:$W$33,H$1,FALSE),IFERROR(VLOOKUP($B988,'Data Binge'!$AB$6:$AJ$181,H$1,FALSE),IFERROR(VLOOKUP($B988,'Data Binge'!$AP$6:$AX$93,H$1,FALSE),IFERROR(VLOOKUP($B988,'Data Binge'!$BC$6:$BK$13,H$1,FALSE),VLOOKUP($B988,'Data Binge'!$BP$6:$BX$9,H$1,FALSE))))))*100</f>
        <v>1.9662900000000001</v>
      </c>
      <c r="I988" s="63">
        <f>IFERROR(VLOOKUP($B988,'Data Binge'!$A$6:$I$61,I$1,FALSE),IFERROR(VLOOKUP($B988,'Data Binge'!$O$6:$W$33,I$1,FALSE),IFERROR(VLOOKUP($B988,'Data Binge'!$AB$6:$AJ$181,I$1,FALSE),IFERROR(VLOOKUP($B988,'Data Binge'!$AP$6:$AX$93,I$1,FALSE),IFERROR(VLOOKUP($B988,'Data Binge'!$BC$6:$BK$13,I$1,FALSE),VLOOKUP($B988,'Data Binge'!$BP$6:$BX$9,I$1,FALSE))))))*100</f>
        <v>28.396090000000001</v>
      </c>
      <c r="J988" s="63">
        <f>IFERROR(VLOOKUP($B988,'Data Binge'!$A$6:$I$61,J$1,FALSE),IFERROR(VLOOKUP($B988,'Data Binge'!$O$6:$W$33,J$1,FALSE),IFERROR(VLOOKUP($B988,'Data Binge'!$AB$6:$AJ$181,J$1,FALSE),IFERROR(VLOOKUP($B988,'Data Binge'!$AP$6:$AX$93,J$1,FALSE),IFERROR(VLOOKUP($B988,'Data Binge'!$BC$6:$BK$13,J$1,FALSE),VLOOKUP($B988,'Data Binge'!$BP$6:$BX$9,J$1,FALSE))))))*100</f>
        <v>36.104019999999998</v>
      </c>
      <c r="K988" s="63">
        <f t="shared" si="191"/>
        <v>3.8539599999999936</v>
      </c>
      <c r="L988" s="63">
        <f t="shared" si="192"/>
        <v>3.8539700000000039</v>
      </c>
      <c r="O988" s="63">
        <f>'Data Binge'!AU106*100</f>
        <v>32.250060000000005</v>
      </c>
      <c r="P988" s="63">
        <f>'Data Binge'!AV106*100</f>
        <v>1.9660799999999998</v>
      </c>
      <c r="Q988" s="63">
        <f>'Data Binge'!AW106*100</f>
        <v>28.396549999999998</v>
      </c>
      <c r="R988" s="63">
        <f>'Data Binge'!AX106*100</f>
        <v>36.103570000000005</v>
      </c>
      <c r="S988" s="63">
        <f t="shared" si="199"/>
        <v>3.85351</v>
      </c>
      <c r="T988" s="63">
        <f t="shared" si="200"/>
        <v>3.8535100000000071</v>
      </c>
      <c r="V988" s="70">
        <f t="shared" si="193"/>
        <v>0</v>
      </c>
      <c r="W988" s="70">
        <f t="shared" si="194"/>
        <v>2.1000000000026553E-4</v>
      </c>
      <c r="X988" s="70">
        <f t="shared" si="195"/>
        <v>-4.599999999967963E-4</v>
      </c>
      <c r="Y988" s="70">
        <f t="shared" si="196"/>
        <v>4.4999999999362217E-4</v>
      </c>
      <c r="Z988" s="70">
        <f t="shared" si="197"/>
        <v>4.4999999999362217E-4</v>
      </c>
      <c r="AA988" s="70">
        <f t="shared" si="198"/>
        <v>4.599999999967963E-4</v>
      </c>
    </row>
    <row r="989" spans="1:27">
      <c r="A989" s="15" t="str">
        <f t="shared" si="190"/>
        <v>Binge_2011-2015_45-64_Persons_Gwynedd</v>
      </c>
      <c r="B989" s="15" t="str">
        <f t="shared" si="201"/>
        <v>Gwynedd_45-64_Persons</v>
      </c>
      <c r="C989" s="15" t="s">
        <v>1</v>
      </c>
      <c r="D989" s="15" t="s">
        <v>50</v>
      </c>
      <c r="E989" s="15" t="s">
        <v>117</v>
      </c>
      <c r="F989" s="15" t="s">
        <v>76</v>
      </c>
      <c r="G989" s="63">
        <f>IFERROR(VLOOKUP($B989,'Data Binge'!$A$6:$I$61,G$1,FALSE),IFERROR(VLOOKUP($B989,'Data Binge'!$O$6:$W$33,G$1,FALSE),IFERROR(VLOOKUP($B989,'Data Binge'!$AB$6:$AJ$181,G$1,FALSE),IFERROR(VLOOKUP($B989,'Data Binge'!$AP$6:$AX$93,G$1,FALSE),IFERROR(VLOOKUP($B989,'Data Binge'!$BC$6:$BK$13,G$1,FALSE),VLOOKUP($B989,'Data Binge'!$BP$6:$BX$9,G$1,FALSE))))))*100</f>
        <v>27.094620000000003</v>
      </c>
      <c r="H989" s="63">
        <f>IFERROR(VLOOKUP($B989,'Data Binge'!$A$6:$I$61,H$1,FALSE),IFERROR(VLOOKUP($B989,'Data Binge'!$O$6:$W$33,H$1,FALSE),IFERROR(VLOOKUP($B989,'Data Binge'!$AB$6:$AJ$181,H$1,FALSE),IFERROR(VLOOKUP($B989,'Data Binge'!$AP$6:$AX$93,H$1,FALSE),IFERROR(VLOOKUP($B989,'Data Binge'!$BC$6:$BK$13,H$1,FALSE),VLOOKUP($B989,'Data Binge'!$BP$6:$BX$9,H$1,FALSE))))))*100</f>
        <v>1.50712</v>
      </c>
      <c r="I989" s="63">
        <f>IFERROR(VLOOKUP($B989,'Data Binge'!$A$6:$I$61,I$1,FALSE),IFERROR(VLOOKUP($B989,'Data Binge'!$O$6:$W$33,I$1,FALSE),IFERROR(VLOOKUP($B989,'Data Binge'!$AB$6:$AJ$181,I$1,FALSE),IFERROR(VLOOKUP($B989,'Data Binge'!$AP$6:$AX$93,I$1,FALSE),IFERROR(VLOOKUP($B989,'Data Binge'!$BC$6:$BK$13,I$1,FALSE),VLOOKUP($B989,'Data Binge'!$BP$6:$BX$9,I$1,FALSE))))))*100</f>
        <v>24.140639999999998</v>
      </c>
      <c r="J989" s="63">
        <f>IFERROR(VLOOKUP($B989,'Data Binge'!$A$6:$I$61,J$1,FALSE),IFERROR(VLOOKUP($B989,'Data Binge'!$O$6:$W$33,J$1,FALSE),IFERROR(VLOOKUP($B989,'Data Binge'!$AB$6:$AJ$181,J$1,FALSE),IFERROR(VLOOKUP($B989,'Data Binge'!$AP$6:$AX$93,J$1,FALSE),IFERROR(VLOOKUP($B989,'Data Binge'!$BC$6:$BK$13,J$1,FALSE),VLOOKUP($B989,'Data Binge'!$BP$6:$BX$9,J$1,FALSE))))))*100</f>
        <v>30.048609999999996</v>
      </c>
      <c r="K989" s="63">
        <f t="shared" si="191"/>
        <v>2.9539899999999939</v>
      </c>
      <c r="L989" s="63">
        <f t="shared" si="192"/>
        <v>2.9539800000000049</v>
      </c>
      <c r="O989" s="63">
        <f>'Data Binge'!AU107*100</f>
        <v>27.094620000000003</v>
      </c>
      <c r="P989" s="63">
        <f>'Data Binge'!AV107*100</f>
        <v>1.5069600000000001</v>
      </c>
      <c r="Q989" s="63">
        <f>'Data Binge'!AW107*100</f>
        <v>24.140990000000002</v>
      </c>
      <c r="R989" s="63">
        <f>'Data Binge'!AX107*100</f>
        <v>30.048259999999999</v>
      </c>
      <c r="S989" s="63">
        <f t="shared" si="199"/>
        <v>2.9536399999999965</v>
      </c>
      <c r="T989" s="63">
        <f t="shared" si="200"/>
        <v>2.9536300000000004</v>
      </c>
      <c r="V989" s="70">
        <f t="shared" si="193"/>
        <v>0</v>
      </c>
      <c r="W989" s="70">
        <f t="shared" si="194"/>
        <v>1.5999999999993797E-4</v>
      </c>
      <c r="X989" s="70">
        <f t="shared" si="195"/>
        <v>-3.5000000000451337E-4</v>
      </c>
      <c r="Y989" s="70">
        <f t="shared" si="196"/>
        <v>3.4999999999740794E-4</v>
      </c>
      <c r="Z989" s="70">
        <f t="shared" si="197"/>
        <v>3.4999999999740794E-4</v>
      </c>
      <c r="AA989" s="70">
        <f t="shared" si="198"/>
        <v>3.5000000000451337E-4</v>
      </c>
    </row>
    <row r="990" spans="1:27">
      <c r="A990" s="15" t="str">
        <f t="shared" si="190"/>
        <v>Binge_2011-2015_65+_Persons_Gwynedd</v>
      </c>
      <c r="B990" s="15" t="str">
        <f t="shared" si="201"/>
        <v>Gwynedd_65+_Persons</v>
      </c>
      <c r="C990" s="15" t="s">
        <v>1</v>
      </c>
      <c r="D990" s="15" t="s">
        <v>43</v>
      </c>
      <c r="E990" s="15" t="s">
        <v>117</v>
      </c>
      <c r="F990" s="15" t="s">
        <v>76</v>
      </c>
      <c r="G990" s="63">
        <f>IFERROR(VLOOKUP($B990,'Data Binge'!$A$6:$I$61,G$1,FALSE),IFERROR(VLOOKUP($B990,'Data Binge'!$O$6:$W$33,G$1,FALSE),IFERROR(VLOOKUP($B990,'Data Binge'!$AB$6:$AJ$181,G$1,FALSE),IFERROR(VLOOKUP($B990,'Data Binge'!$AP$6:$AX$93,G$1,FALSE),IFERROR(VLOOKUP($B990,'Data Binge'!$BC$6:$BK$13,G$1,FALSE),VLOOKUP($B990,'Data Binge'!$BP$6:$BX$9,G$1,FALSE))))))*100</f>
        <v>10.085420000000001</v>
      </c>
      <c r="H990" s="63">
        <f>IFERROR(VLOOKUP($B990,'Data Binge'!$A$6:$I$61,H$1,FALSE),IFERROR(VLOOKUP($B990,'Data Binge'!$O$6:$W$33,H$1,FALSE),IFERROR(VLOOKUP($B990,'Data Binge'!$AB$6:$AJ$181,H$1,FALSE),IFERROR(VLOOKUP($B990,'Data Binge'!$AP$6:$AX$93,H$1,FALSE),IFERROR(VLOOKUP($B990,'Data Binge'!$BC$6:$BK$13,H$1,FALSE),VLOOKUP($B990,'Data Binge'!$BP$6:$BX$9,H$1,FALSE))))))*100</f>
        <v>1.0755000000000001</v>
      </c>
      <c r="I990" s="63">
        <f>IFERROR(VLOOKUP($B990,'Data Binge'!$A$6:$I$61,I$1,FALSE),IFERROR(VLOOKUP($B990,'Data Binge'!$O$6:$W$33,I$1,FALSE),IFERROR(VLOOKUP($B990,'Data Binge'!$AB$6:$AJ$181,I$1,FALSE),IFERROR(VLOOKUP($B990,'Data Binge'!$AP$6:$AX$93,I$1,FALSE),IFERROR(VLOOKUP($B990,'Data Binge'!$BC$6:$BK$13,I$1,FALSE),VLOOKUP($B990,'Data Binge'!$BP$6:$BX$9,I$1,FALSE))))))*100</f>
        <v>7.9774200000000004</v>
      </c>
      <c r="J990" s="63">
        <f>IFERROR(VLOOKUP($B990,'Data Binge'!$A$6:$I$61,J$1,FALSE),IFERROR(VLOOKUP($B990,'Data Binge'!$O$6:$W$33,J$1,FALSE),IFERROR(VLOOKUP($B990,'Data Binge'!$AB$6:$AJ$181,J$1,FALSE),IFERROR(VLOOKUP($B990,'Data Binge'!$AP$6:$AX$93,J$1,FALSE),IFERROR(VLOOKUP($B990,'Data Binge'!$BC$6:$BK$13,J$1,FALSE),VLOOKUP($B990,'Data Binge'!$BP$6:$BX$9,J$1,FALSE))))))*100</f>
        <v>12.193420000000001</v>
      </c>
      <c r="K990" s="63">
        <f t="shared" si="191"/>
        <v>2.1080000000000005</v>
      </c>
      <c r="L990" s="63">
        <f t="shared" si="192"/>
        <v>2.1080000000000005</v>
      </c>
      <c r="O990" s="63">
        <f>'Data Binge'!AU108*100</f>
        <v>10.085420000000001</v>
      </c>
      <c r="P990" s="63">
        <f>'Data Binge'!AV108*100</f>
        <v>1.07538</v>
      </c>
      <c r="Q990" s="63">
        <f>'Data Binge'!AW108*100</f>
        <v>7.9776700000000007</v>
      </c>
      <c r="R990" s="63">
        <f>'Data Binge'!AX108*100</f>
        <v>12.19317</v>
      </c>
      <c r="S990" s="63">
        <f t="shared" si="199"/>
        <v>2.1077499999999993</v>
      </c>
      <c r="T990" s="63">
        <f t="shared" si="200"/>
        <v>2.1077500000000002</v>
      </c>
      <c r="V990" s="70">
        <f t="shared" si="193"/>
        <v>0</v>
      </c>
      <c r="W990" s="70">
        <f t="shared" si="194"/>
        <v>1.2000000000012001E-4</v>
      </c>
      <c r="X990" s="70">
        <f t="shared" si="195"/>
        <v>-2.5000000000030553E-4</v>
      </c>
      <c r="Y990" s="70">
        <f t="shared" si="196"/>
        <v>2.5000000000119371E-4</v>
      </c>
      <c r="Z990" s="70">
        <f t="shared" si="197"/>
        <v>2.5000000000119371E-4</v>
      </c>
      <c r="AA990" s="70">
        <f t="shared" si="198"/>
        <v>2.5000000000030553E-4</v>
      </c>
    </row>
    <row r="991" spans="1:27">
      <c r="A991" s="15" t="str">
        <f t="shared" si="190"/>
        <v>Binge_2011-2015_16-24_Persons_Conwy</v>
      </c>
      <c r="B991" s="15" t="str">
        <f t="shared" si="201"/>
        <v>Conwy_16-24_Persons</v>
      </c>
      <c r="C991" s="15" t="s">
        <v>2</v>
      </c>
      <c r="D991" s="15" t="s">
        <v>48</v>
      </c>
      <c r="E991" s="15" t="s">
        <v>117</v>
      </c>
      <c r="F991" s="15" t="s">
        <v>76</v>
      </c>
      <c r="G991" s="63">
        <f>IFERROR(VLOOKUP($B991,'Data Binge'!$A$6:$I$61,G$1,FALSE),IFERROR(VLOOKUP($B991,'Data Binge'!$O$6:$W$33,G$1,FALSE),IFERROR(VLOOKUP($B991,'Data Binge'!$AB$6:$AJ$181,G$1,FALSE),IFERROR(VLOOKUP($B991,'Data Binge'!$AP$6:$AX$93,G$1,FALSE),IFERROR(VLOOKUP($B991,'Data Binge'!$BC$6:$BK$13,G$1,FALSE),VLOOKUP($B991,'Data Binge'!$BP$6:$BX$9,G$1,FALSE))))))*100</f>
        <v>25.659649999999999</v>
      </c>
      <c r="H991" s="63">
        <f>IFERROR(VLOOKUP($B991,'Data Binge'!$A$6:$I$61,H$1,FALSE),IFERROR(VLOOKUP($B991,'Data Binge'!$O$6:$W$33,H$1,FALSE),IFERROR(VLOOKUP($B991,'Data Binge'!$AB$6:$AJ$181,H$1,FALSE),IFERROR(VLOOKUP($B991,'Data Binge'!$AP$6:$AX$93,H$1,FALSE),IFERROR(VLOOKUP($B991,'Data Binge'!$BC$6:$BK$13,H$1,FALSE),VLOOKUP($B991,'Data Binge'!$BP$6:$BX$9,H$1,FALSE))))))*100</f>
        <v>2.8311099999999998</v>
      </c>
      <c r="I991" s="63">
        <f>IFERROR(VLOOKUP($B991,'Data Binge'!$A$6:$I$61,I$1,FALSE),IFERROR(VLOOKUP($B991,'Data Binge'!$O$6:$W$33,I$1,FALSE),IFERROR(VLOOKUP($B991,'Data Binge'!$AB$6:$AJ$181,I$1,FALSE),IFERROR(VLOOKUP($B991,'Data Binge'!$AP$6:$AX$93,I$1,FALSE),IFERROR(VLOOKUP($B991,'Data Binge'!$BC$6:$BK$13,I$1,FALSE),VLOOKUP($B991,'Data Binge'!$BP$6:$BX$9,I$1,FALSE))))))*100</f>
        <v>20.110610000000001</v>
      </c>
      <c r="J991" s="63">
        <f>IFERROR(VLOOKUP($B991,'Data Binge'!$A$6:$I$61,J$1,FALSE),IFERROR(VLOOKUP($B991,'Data Binge'!$O$6:$W$33,J$1,FALSE),IFERROR(VLOOKUP($B991,'Data Binge'!$AB$6:$AJ$181,J$1,FALSE),IFERROR(VLOOKUP($B991,'Data Binge'!$AP$6:$AX$93,J$1,FALSE),IFERROR(VLOOKUP($B991,'Data Binge'!$BC$6:$BK$13,J$1,FALSE),VLOOKUP($B991,'Data Binge'!$BP$6:$BX$9,J$1,FALSE))))))*100</f>
        <v>31.208690000000001</v>
      </c>
      <c r="K991" s="63">
        <f t="shared" si="191"/>
        <v>5.5490400000000015</v>
      </c>
      <c r="L991" s="63">
        <f t="shared" si="192"/>
        <v>5.549039999999998</v>
      </c>
      <c r="O991" s="63">
        <f>'Data Binge'!AU109*100</f>
        <v>25.659649999999999</v>
      </c>
      <c r="P991" s="63">
        <f>'Data Binge'!AV109*100</f>
        <v>2.8308</v>
      </c>
      <c r="Q991" s="63">
        <f>'Data Binge'!AW109*100</f>
        <v>20.11129</v>
      </c>
      <c r="R991" s="63">
        <f>'Data Binge'!AX109*100</f>
        <v>31.208010000000002</v>
      </c>
      <c r="S991" s="63">
        <f t="shared" si="199"/>
        <v>5.5483600000000024</v>
      </c>
      <c r="T991" s="63">
        <f t="shared" si="200"/>
        <v>5.5483599999999988</v>
      </c>
      <c r="V991" s="70">
        <f t="shared" si="193"/>
        <v>0</v>
      </c>
      <c r="W991" s="70">
        <f t="shared" si="194"/>
        <v>3.0999999999981043E-4</v>
      </c>
      <c r="X991" s="70">
        <f t="shared" si="195"/>
        <v>-6.7999999999912575E-4</v>
      </c>
      <c r="Y991" s="70">
        <f t="shared" si="196"/>
        <v>6.7999999999912575E-4</v>
      </c>
      <c r="Z991" s="70">
        <f t="shared" si="197"/>
        <v>6.7999999999912575E-4</v>
      </c>
      <c r="AA991" s="70">
        <f t="shared" si="198"/>
        <v>6.7999999999912575E-4</v>
      </c>
    </row>
    <row r="992" spans="1:27">
      <c r="A992" s="15" t="str">
        <f t="shared" si="190"/>
        <v>Binge_2011-2015_25-44_Persons_Conwy</v>
      </c>
      <c r="B992" s="15" t="str">
        <f t="shared" si="201"/>
        <v>Conwy_25-44_Persons</v>
      </c>
      <c r="C992" s="15" t="s">
        <v>2</v>
      </c>
      <c r="D992" s="15" t="s">
        <v>49</v>
      </c>
      <c r="E992" s="15" t="s">
        <v>117</v>
      </c>
      <c r="F992" s="15" t="s">
        <v>76</v>
      </c>
      <c r="G992" s="63">
        <f>IFERROR(VLOOKUP($B992,'Data Binge'!$A$6:$I$61,G$1,FALSE),IFERROR(VLOOKUP($B992,'Data Binge'!$O$6:$W$33,G$1,FALSE),IFERROR(VLOOKUP($B992,'Data Binge'!$AB$6:$AJ$181,G$1,FALSE),IFERROR(VLOOKUP($B992,'Data Binge'!$AP$6:$AX$93,G$1,FALSE),IFERROR(VLOOKUP($B992,'Data Binge'!$BC$6:$BK$13,G$1,FALSE),VLOOKUP($B992,'Data Binge'!$BP$6:$BX$9,G$1,FALSE))))))*100</f>
        <v>30.614129999999999</v>
      </c>
      <c r="H992" s="63">
        <f>IFERROR(VLOOKUP($B992,'Data Binge'!$A$6:$I$61,H$1,FALSE),IFERROR(VLOOKUP($B992,'Data Binge'!$O$6:$W$33,H$1,FALSE),IFERROR(VLOOKUP($B992,'Data Binge'!$AB$6:$AJ$181,H$1,FALSE),IFERROR(VLOOKUP($B992,'Data Binge'!$AP$6:$AX$93,H$1,FALSE),IFERROR(VLOOKUP($B992,'Data Binge'!$BC$6:$BK$13,H$1,FALSE),VLOOKUP($B992,'Data Binge'!$BP$6:$BX$9,H$1,FALSE))))))*100</f>
        <v>1.91038</v>
      </c>
      <c r="I992" s="63">
        <f>IFERROR(VLOOKUP($B992,'Data Binge'!$A$6:$I$61,I$1,FALSE),IFERROR(VLOOKUP($B992,'Data Binge'!$O$6:$W$33,I$1,FALSE),IFERROR(VLOOKUP($B992,'Data Binge'!$AB$6:$AJ$181,I$1,FALSE),IFERROR(VLOOKUP($B992,'Data Binge'!$AP$6:$AX$93,I$1,FALSE),IFERROR(VLOOKUP($B992,'Data Binge'!$BC$6:$BK$13,I$1,FALSE),VLOOKUP($B992,'Data Binge'!$BP$6:$BX$9,I$1,FALSE))))))*100</f>
        <v>26.869739999999997</v>
      </c>
      <c r="J992" s="63">
        <f>IFERROR(VLOOKUP($B992,'Data Binge'!$A$6:$I$61,J$1,FALSE),IFERROR(VLOOKUP($B992,'Data Binge'!$O$6:$W$33,J$1,FALSE),IFERROR(VLOOKUP($B992,'Data Binge'!$AB$6:$AJ$181,J$1,FALSE),IFERROR(VLOOKUP($B992,'Data Binge'!$AP$6:$AX$93,J$1,FALSE),IFERROR(VLOOKUP($B992,'Data Binge'!$BC$6:$BK$13,J$1,FALSE),VLOOKUP($B992,'Data Binge'!$BP$6:$BX$9,J$1,FALSE))))))*100</f>
        <v>34.358509999999995</v>
      </c>
      <c r="K992" s="63">
        <f t="shared" si="191"/>
        <v>3.744379999999996</v>
      </c>
      <c r="L992" s="63">
        <f t="shared" si="192"/>
        <v>3.7443900000000028</v>
      </c>
      <c r="O992" s="63">
        <f>'Data Binge'!AU110*100</f>
        <v>30.614129999999999</v>
      </c>
      <c r="P992" s="63">
        <f>'Data Binge'!AV110*100</f>
        <v>1.9101699999999999</v>
      </c>
      <c r="Q992" s="63">
        <f>'Data Binge'!AW110*100</f>
        <v>26.870200000000001</v>
      </c>
      <c r="R992" s="63">
        <f>'Data Binge'!AX110*100</f>
        <v>34.358049999999999</v>
      </c>
      <c r="S992" s="63">
        <f t="shared" si="199"/>
        <v>3.7439199999999992</v>
      </c>
      <c r="T992" s="63">
        <f t="shared" si="200"/>
        <v>3.7439299999999989</v>
      </c>
      <c r="V992" s="70">
        <f t="shared" si="193"/>
        <v>0</v>
      </c>
      <c r="W992" s="70">
        <f t="shared" si="194"/>
        <v>2.1000000000004349E-4</v>
      </c>
      <c r="X992" s="70">
        <f t="shared" si="195"/>
        <v>-4.6000000000390173E-4</v>
      </c>
      <c r="Y992" s="70">
        <f t="shared" si="196"/>
        <v>4.599999999967963E-4</v>
      </c>
      <c r="Z992" s="70">
        <f t="shared" si="197"/>
        <v>4.599999999967963E-4</v>
      </c>
      <c r="AA992" s="70">
        <f t="shared" si="198"/>
        <v>4.6000000000390173E-4</v>
      </c>
    </row>
    <row r="993" spans="1:27">
      <c r="A993" s="15" t="str">
        <f t="shared" si="190"/>
        <v>Binge_2011-2015_45-64_Persons_Conwy</v>
      </c>
      <c r="B993" s="15" t="str">
        <f t="shared" si="201"/>
        <v>Conwy_45-64_Persons</v>
      </c>
      <c r="C993" s="15" t="s">
        <v>2</v>
      </c>
      <c r="D993" s="15" t="s">
        <v>50</v>
      </c>
      <c r="E993" s="15" t="s">
        <v>117</v>
      </c>
      <c r="F993" s="15" t="s">
        <v>76</v>
      </c>
      <c r="G993" s="63">
        <f>IFERROR(VLOOKUP($B993,'Data Binge'!$A$6:$I$61,G$1,FALSE),IFERROR(VLOOKUP($B993,'Data Binge'!$O$6:$W$33,G$1,FALSE),IFERROR(VLOOKUP($B993,'Data Binge'!$AB$6:$AJ$181,G$1,FALSE),IFERROR(VLOOKUP($B993,'Data Binge'!$AP$6:$AX$93,G$1,FALSE),IFERROR(VLOOKUP($B993,'Data Binge'!$BC$6:$BK$13,G$1,FALSE),VLOOKUP($B993,'Data Binge'!$BP$6:$BX$9,G$1,FALSE))))))*100</f>
        <v>26.034750000000003</v>
      </c>
      <c r="H993" s="63">
        <f>IFERROR(VLOOKUP($B993,'Data Binge'!$A$6:$I$61,H$1,FALSE),IFERROR(VLOOKUP($B993,'Data Binge'!$O$6:$W$33,H$1,FALSE),IFERROR(VLOOKUP($B993,'Data Binge'!$AB$6:$AJ$181,H$1,FALSE),IFERROR(VLOOKUP($B993,'Data Binge'!$AP$6:$AX$93,H$1,FALSE),IFERROR(VLOOKUP($B993,'Data Binge'!$BC$6:$BK$13,H$1,FALSE),VLOOKUP($B993,'Data Binge'!$BP$6:$BX$9,H$1,FALSE))))))*100</f>
        <v>1.49617</v>
      </c>
      <c r="I993" s="63">
        <f>IFERROR(VLOOKUP($B993,'Data Binge'!$A$6:$I$61,I$1,FALSE),IFERROR(VLOOKUP($B993,'Data Binge'!$O$6:$W$33,I$1,FALSE),IFERROR(VLOOKUP($B993,'Data Binge'!$AB$6:$AJ$181,I$1,FALSE),IFERROR(VLOOKUP($B993,'Data Binge'!$AP$6:$AX$93,I$1,FALSE),IFERROR(VLOOKUP($B993,'Data Binge'!$BC$6:$BK$13,I$1,FALSE),VLOOKUP($B993,'Data Binge'!$BP$6:$BX$9,I$1,FALSE))))))*100</f>
        <v>23.102239999999998</v>
      </c>
      <c r="J993" s="63">
        <f>IFERROR(VLOOKUP($B993,'Data Binge'!$A$6:$I$61,J$1,FALSE),IFERROR(VLOOKUP($B993,'Data Binge'!$O$6:$W$33,J$1,FALSE),IFERROR(VLOOKUP($B993,'Data Binge'!$AB$6:$AJ$181,J$1,FALSE),IFERROR(VLOOKUP($B993,'Data Binge'!$AP$6:$AX$93,J$1,FALSE),IFERROR(VLOOKUP($B993,'Data Binge'!$BC$6:$BK$13,J$1,FALSE),VLOOKUP($B993,'Data Binge'!$BP$6:$BX$9,J$1,FALSE))))))*100</f>
        <v>28.967269999999999</v>
      </c>
      <c r="K993" s="63">
        <f t="shared" si="191"/>
        <v>2.9325199999999967</v>
      </c>
      <c r="L993" s="63">
        <f t="shared" si="192"/>
        <v>2.9325100000000042</v>
      </c>
      <c r="O993" s="63">
        <f>'Data Binge'!AU111*100</f>
        <v>26.034750000000003</v>
      </c>
      <c r="P993" s="63">
        <f>'Data Binge'!AV111*100</f>
        <v>1.496</v>
      </c>
      <c r="Q993" s="63">
        <f>'Data Binge'!AW111*100</f>
        <v>23.102589999999999</v>
      </c>
      <c r="R993" s="63">
        <f>'Data Binge'!AX111*100</f>
        <v>28.966910000000002</v>
      </c>
      <c r="S993" s="63">
        <f t="shared" si="199"/>
        <v>2.9321599999999997</v>
      </c>
      <c r="T993" s="63">
        <f t="shared" si="200"/>
        <v>2.9321600000000032</v>
      </c>
      <c r="V993" s="70">
        <f t="shared" si="193"/>
        <v>0</v>
      </c>
      <c r="W993" s="70">
        <f t="shared" si="194"/>
        <v>1.7000000000000348E-4</v>
      </c>
      <c r="X993" s="70">
        <f t="shared" si="195"/>
        <v>-3.5000000000096065E-4</v>
      </c>
      <c r="Y993" s="70">
        <f t="shared" si="196"/>
        <v>3.5999999999702936E-4</v>
      </c>
      <c r="Z993" s="70">
        <f t="shared" si="197"/>
        <v>3.5999999999702936E-4</v>
      </c>
      <c r="AA993" s="70">
        <f t="shared" si="198"/>
        <v>3.5000000000096065E-4</v>
      </c>
    </row>
    <row r="994" spans="1:27">
      <c r="A994" s="15" t="str">
        <f t="shared" si="190"/>
        <v>Binge_2011-2015_65+_Persons_Conwy</v>
      </c>
      <c r="B994" s="15" t="str">
        <f t="shared" si="201"/>
        <v>Conwy_65+_Persons</v>
      </c>
      <c r="C994" s="15" t="s">
        <v>2</v>
      </c>
      <c r="D994" s="15" t="s">
        <v>43</v>
      </c>
      <c r="E994" s="15" t="s">
        <v>117</v>
      </c>
      <c r="F994" s="15" t="s">
        <v>76</v>
      </c>
      <c r="G994" s="63">
        <f>IFERROR(VLOOKUP($B994,'Data Binge'!$A$6:$I$61,G$1,FALSE),IFERROR(VLOOKUP($B994,'Data Binge'!$O$6:$W$33,G$1,FALSE),IFERROR(VLOOKUP($B994,'Data Binge'!$AB$6:$AJ$181,G$1,FALSE),IFERROR(VLOOKUP($B994,'Data Binge'!$AP$6:$AX$93,G$1,FALSE),IFERROR(VLOOKUP($B994,'Data Binge'!$BC$6:$BK$13,G$1,FALSE),VLOOKUP($B994,'Data Binge'!$BP$6:$BX$9,G$1,FALSE))))))*100</f>
        <v>9.6157500000000002</v>
      </c>
      <c r="H994" s="63">
        <f>IFERROR(VLOOKUP($B994,'Data Binge'!$A$6:$I$61,H$1,FALSE),IFERROR(VLOOKUP($B994,'Data Binge'!$O$6:$W$33,H$1,FALSE),IFERROR(VLOOKUP($B994,'Data Binge'!$AB$6:$AJ$181,H$1,FALSE),IFERROR(VLOOKUP($B994,'Data Binge'!$AP$6:$AX$93,H$1,FALSE),IFERROR(VLOOKUP($B994,'Data Binge'!$BC$6:$BK$13,H$1,FALSE),VLOOKUP($B994,'Data Binge'!$BP$6:$BX$9,H$1,FALSE))))))*100</f>
        <v>0.95355000000000001</v>
      </c>
      <c r="I994" s="63">
        <f>IFERROR(VLOOKUP($B994,'Data Binge'!$A$6:$I$61,I$1,FALSE),IFERROR(VLOOKUP($B994,'Data Binge'!$O$6:$W$33,I$1,FALSE),IFERROR(VLOOKUP($B994,'Data Binge'!$AB$6:$AJ$181,I$1,FALSE),IFERROR(VLOOKUP($B994,'Data Binge'!$AP$6:$AX$93,I$1,FALSE),IFERROR(VLOOKUP($B994,'Data Binge'!$BC$6:$BK$13,I$1,FALSE),VLOOKUP($B994,'Data Binge'!$BP$6:$BX$9,I$1,FALSE))))))*100</f>
        <v>7.7467800000000002</v>
      </c>
      <c r="J994" s="63">
        <f>IFERROR(VLOOKUP($B994,'Data Binge'!$A$6:$I$61,J$1,FALSE),IFERROR(VLOOKUP($B994,'Data Binge'!$O$6:$W$33,J$1,FALSE),IFERROR(VLOOKUP($B994,'Data Binge'!$AB$6:$AJ$181,J$1,FALSE),IFERROR(VLOOKUP($B994,'Data Binge'!$AP$6:$AX$93,J$1,FALSE),IFERROR(VLOOKUP($B994,'Data Binge'!$BC$6:$BK$13,J$1,FALSE),VLOOKUP($B994,'Data Binge'!$BP$6:$BX$9,J$1,FALSE))))))*100</f>
        <v>11.484719999999999</v>
      </c>
      <c r="K994" s="63">
        <f t="shared" si="191"/>
        <v>1.8689699999999991</v>
      </c>
      <c r="L994" s="63">
        <f t="shared" si="192"/>
        <v>1.86897</v>
      </c>
      <c r="O994" s="63">
        <f>'Data Binge'!AU112*100</f>
        <v>9.6157500000000002</v>
      </c>
      <c r="P994" s="63">
        <f>'Data Binge'!AV112*100</f>
        <v>0.95344000000000007</v>
      </c>
      <c r="Q994" s="63">
        <f>'Data Binge'!AW112*100</f>
        <v>7.7470100000000004</v>
      </c>
      <c r="R994" s="63">
        <f>'Data Binge'!AX112*100</f>
        <v>11.484489999999999</v>
      </c>
      <c r="S994" s="63">
        <f t="shared" si="199"/>
        <v>1.868739999999999</v>
      </c>
      <c r="T994" s="63">
        <f t="shared" si="200"/>
        <v>1.8687399999999998</v>
      </c>
      <c r="V994" s="70">
        <f t="shared" si="193"/>
        <v>0</v>
      </c>
      <c r="W994" s="70">
        <f t="shared" si="194"/>
        <v>1.0999999999994348E-4</v>
      </c>
      <c r="X994" s="70">
        <f t="shared" si="195"/>
        <v>-2.3000000000017451E-4</v>
      </c>
      <c r="Y994" s="70">
        <f t="shared" si="196"/>
        <v>2.3000000000017451E-4</v>
      </c>
      <c r="Z994" s="70">
        <f t="shared" si="197"/>
        <v>2.3000000000017451E-4</v>
      </c>
      <c r="AA994" s="70">
        <f t="shared" si="198"/>
        <v>2.3000000000017451E-4</v>
      </c>
    </row>
    <row r="995" spans="1:27">
      <c r="A995" s="15" t="str">
        <f t="shared" si="190"/>
        <v>Binge_2011-2015_16-24_Persons_Denbighshire</v>
      </c>
      <c r="B995" s="15" t="str">
        <f t="shared" si="201"/>
        <v>Denbighshire_16-24_Persons</v>
      </c>
      <c r="C995" s="15" t="s">
        <v>3</v>
      </c>
      <c r="D995" s="15" t="s">
        <v>48</v>
      </c>
      <c r="E995" s="15" t="s">
        <v>117</v>
      </c>
      <c r="F995" s="15" t="s">
        <v>76</v>
      </c>
      <c r="G995" s="63">
        <f>IFERROR(VLOOKUP($B995,'Data Binge'!$A$6:$I$61,G$1,FALSE),IFERROR(VLOOKUP($B995,'Data Binge'!$O$6:$W$33,G$1,FALSE),IFERROR(VLOOKUP($B995,'Data Binge'!$AB$6:$AJ$181,G$1,FALSE),IFERROR(VLOOKUP($B995,'Data Binge'!$AP$6:$AX$93,G$1,FALSE),IFERROR(VLOOKUP($B995,'Data Binge'!$BC$6:$BK$13,G$1,FALSE),VLOOKUP($B995,'Data Binge'!$BP$6:$BX$9,G$1,FALSE))))))*100</f>
        <v>28.551199999999998</v>
      </c>
      <c r="H995" s="63">
        <f>IFERROR(VLOOKUP($B995,'Data Binge'!$A$6:$I$61,H$1,FALSE),IFERROR(VLOOKUP($B995,'Data Binge'!$O$6:$W$33,H$1,FALSE),IFERROR(VLOOKUP($B995,'Data Binge'!$AB$6:$AJ$181,H$1,FALSE),IFERROR(VLOOKUP($B995,'Data Binge'!$AP$6:$AX$93,H$1,FALSE),IFERROR(VLOOKUP($B995,'Data Binge'!$BC$6:$BK$13,H$1,FALSE),VLOOKUP($B995,'Data Binge'!$BP$6:$BX$9,H$1,FALSE))))))*100</f>
        <v>2.7079800000000001</v>
      </c>
      <c r="I995" s="63">
        <f>IFERROR(VLOOKUP($B995,'Data Binge'!$A$6:$I$61,I$1,FALSE),IFERROR(VLOOKUP($B995,'Data Binge'!$O$6:$W$33,I$1,FALSE),IFERROR(VLOOKUP($B995,'Data Binge'!$AB$6:$AJ$181,I$1,FALSE),IFERROR(VLOOKUP($B995,'Data Binge'!$AP$6:$AX$93,I$1,FALSE),IFERROR(VLOOKUP($B995,'Data Binge'!$BC$6:$BK$13,I$1,FALSE),VLOOKUP($B995,'Data Binge'!$BP$6:$BX$9,I$1,FALSE))))))*100</f>
        <v>23.243500000000001</v>
      </c>
      <c r="J995" s="63">
        <f>IFERROR(VLOOKUP($B995,'Data Binge'!$A$6:$I$61,J$1,FALSE),IFERROR(VLOOKUP($B995,'Data Binge'!$O$6:$W$33,J$1,FALSE),IFERROR(VLOOKUP($B995,'Data Binge'!$AB$6:$AJ$181,J$1,FALSE),IFERROR(VLOOKUP($B995,'Data Binge'!$AP$6:$AX$93,J$1,FALSE),IFERROR(VLOOKUP($B995,'Data Binge'!$BC$6:$BK$13,J$1,FALSE),VLOOKUP($B995,'Data Binge'!$BP$6:$BX$9,J$1,FALSE))))))*100</f>
        <v>33.858899999999998</v>
      </c>
      <c r="K995" s="63">
        <f t="shared" si="191"/>
        <v>5.3077000000000005</v>
      </c>
      <c r="L995" s="63">
        <f t="shared" si="192"/>
        <v>5.307699999999997</v>
      </c>
      <c r="O995" s="63">
        <f>'Data Binge'!AU113*100</f>
        <v>28.551199999999998</v>
      </c>
      <c r="P995" s="63">
        <f>'Data Binge'!AV113*100</f>
        <v>2.7077</v>
      </c>
      <c r="Q995" s="63">
        <f>'Data Binge'!AW113*100</f>
        <v>23.244119999999999</v>
      </c>
      <c r="R995" s="63">
        <f>'Data Binge'!AX113*100</f>
        <v>33.858280000000001</v>
      </c>
      <c r="S995" s="63">
        <f t="shared" si="199"/>
        <v>5.3070800000000027</v>
      </c>
      <c r="T995" s="63">
        <f t="shared" si="200"/>
        <v>5.3070799999999991</v>
      </c>
      <c r="V995" s="70">
        <f t="shared" si="193"/>
        <v>0</v>
      </c>
      <c r="W995" s="70">
        <f t="shared" si="194"/>
        <v>2.8000000000005798E-4</v>
      </c>
      <c r="X995" s="70">
        <f t="shared" si="195"/>
        <v>-6.199999999978445E-4</v>
      </c>
      <c r="Y995" s="70">
        <f t="shared" si="196"/>
        <v>6.199999999978445E-4</v>
      </c>
      <c r="Z995" s="70">
        <f t="shared" si="197"/>
        <v>6.199999999978445E-4</v>
      </c>
      <c r="AA995" s="70">
        <f t="shared" si="198"/>
        <v>6.199999999978445E-4</v>
      </c>
    </row>
    <row r="996" spans="1:27">
      <c r="A996" s="15" t="str">
        <f t="shared" si="190"/>
        <v>Binge_2011-2015_25-44_Persons_Denbighshire</v>
      </c>
      <c r="B996" s="15" t="str">
        <f t="shared" si="201"/>
        <v>Denbighshire_25-44_Persons</v>
      </c>
      <c r="C996" s="15" t="s">
        <v>3</v>
      </c>
      <c r="D996" s="15" t="s">
        <v>49</v>
      </c>
      <c r="E996" s="15" t="s">
        <v>117</v>
      </c>
      <c r="F996" s="15" t="s">
        <v>76</v>
      </c>
      <c r="G996" s="63">
        <f>IFERROR(VLOOKUP($B996,'Data Binge'!$A$6:$I$61,G$1,FALSE),IFERROR(VLOOKUP($B996,'Data Binge'!$O$6:$W$33,G$1,FALSE),IFERROR(VLOOKUP($B996,'Data Binge'!$AB$6:$AJ$181,G$1,FALSE),IFERROR(VLOOKUP($B996,'Data Binge'!$AP$6:$AX$93,G$1,FALSE),IFERROR(VLOOKUP($B996,'Data Binge'!$BC$6:$BK$13,G$1,FALSE),VLOOKUP($B996,'Data Binge'!$BP$6:$BX$9,G$1,FALSE))))))*100</f>
        <v>31.34477</v>
      </c>
      <c r="H996" s="63">
        <f>IFERROR(VLOOKUP($B996,'Data Binge'!$A$6:$I$61,H$1,FALSE),IFERROR(VLOOKUP($B996,'Data Binge'!$O$6:$W$33,H$1,FALSE),IFERROR(VLOOKUP($B996,'Data Binge'!$AB$6:$AJ$181,H$1,FALSE),IFERROR(VLOOKUP($B996,'Data Binge'!$AP$6:$AX$93,H$1,FALSE),IFERROR(VLOOKUP($B996,'Data Binge'!$BC$6:$BK$13,H$1,FALSE),VLOOKUP($B996,'Data Binge'!$BP$6:$BX$9,H$1,FALSE))))))*100</f>
        <v>1.7964600000000002</v>
      </c>
      <c r="I996" s="63">
        <f>IFERROR(VLOOKUP($B996,'Data Binge'!$A$6:$I$61,I$1,FALSE),IFERROR(VLOOKUP($B996,'Data Binge'!$O$6:$W$33,I$1,FALSE),IFERROR(VLOOKUP($B996,'Data Binge'!$AB$6:$AJ$181,I$1,FALSE),IFERROR(VLOOKUP($B996,'Data Binge'!$AP$6:$AX$93,I$1,FALSE),IFERROR(VLOOKUP($B996,'Data Binge'!$BC$6:$BK$13,I$1,FALSE),VLOOKUP($B996,'Data Binge'!$BP$6:$BX$9,I$1,FALSE))))))*100</f>
        <v>27.82368</v>
      </c>
      <c r="J996" s="63">
        <f>IFERROR(VLOOKUP($B996,'Data Binge'!$A$6:$I$61,J$1,FALSE),IFERROR(VLOOKUP($B996,'Data Binge'!$O$6:$W$33,J$1,FALSE),IFERROR(VLOOKUP($B996,'Data Binge'!$AB$6:$AJ$181,J$1,FALSE),IFERROR(VLOOKUP($B996,'Data Binge'!$AP$6:$AX$93,J$1,FALSE),IFERROR(VLOOKUP($B996,'Data Binge'!$BC$6:$BK$13,J$1,FALSE),VLOOKUP($B996,'Data Binge'!$BP$6:$BX$9,J$1,FALSE))))))*100</f>
        <v>34.865870000000001</v>
      </c>
      <c r="K996" s="63">
        <f t="shared" si="191"/>
        <v>3.5211000000000006</v>
      </c>
      <c r="L996" s="63">
        <f t="shared" si="192"/>
        <v>3.5210900000000009</v>
      </c>
      <c r="O996" s="63">
        <f>'Data Binge'!AU114*100</f>
        <v>31.34477</v>
      </c>
      <c r="P996" s="63">
        <f>'Data Binge'!AV114*100</f>
        <v>1.7962700000000003</v>
      </c>
      <c r="Q996" s="63">
        <f>'Data Binge'!AW114*100</f>
        <v>27.824090000000002</v>
      </c>
      <c r="R996" s="63">
        <f>'Data Binge'!AX114*100</f>
        <v>34.865459999999999</v>
      </c>
      <c r="S996" s="63">
        <f t="shared" si="199"/>
        <v>3.5206899999999983</v>
      </c>
      <c r="T996" s="63">
        <f t="shared" si="200"/>
        <v>3.5206799999999987</v>
      </c>
      <c r="V996" s="70">
        <f t="shared" si="193"/>
        <v>0</v>
      </c>
      <c r="W996" s="70">
        <f t="shared" si="194"/>
        <v>1.8999999999991246E-4</v>
      </c>
      <c r="X996" s="70">
        <f t="shared" si="195"/>
        <v>-4.100000000022419E-4</v>
      </c>
      <c r="Y996" s="70">
        <f t="shared" si="196"/>
        <v>4.100000000022419E-4</v>
      </c>
      <c r="Z996" s="70">
        <f t="shared" si="197"/>
        <v>4.100000000022419E-4</v>
      </c>
      <c r="AA996" s="70">
        <f t="shared" si="198"/>
        <v>4.100000000022419E-4</v>
      </c>
    </row>
    <row r="997" spans="1:27">
      <c r="A997" s="15" t="str">
        <f t="shared" si="190"/>
        <v>Binge_2011-2015_45-64_Persons_Denbighshire</v>
      </c>
      <c r="B997" s="15" t="str">
        <f t="shared" si="201"/>
        <v>Denbighshire_45-64_Persons</v>
      </c>
      <c r="C997" s="15" t="s">
        <v>3</v>
      </c>
      <c r="D997" s="15" t="s">
        <v>50</v>
      </c>
      <c r="E997" s="15" t="s">
        <v>117</v>
      </c>
      <c r="F997" s="15" t="s">
        <v>76</v>
      </c>
      <c r="G997" s="63">
        <f>IFERROR(VLOOKUP($B997,'Data Binge'!$A$6:$I$61,G$1,FALSE),IFERROR(VLOOKUP($B997,'Data Binge'!$O$6:$W$33,G$1,FALSE),IFERROR(VLOOKUP($B997,'Data Binge'!$AB$6:$AJ$181,G$1,FALSE),IFERROR(VLOOKUP($B997,'Data Binge'!$AP$6:$AX$93,G$1,FALSE),IFERROR(VLOOKUP($B997,'Data Binge'!$BC$6:$BK$13,G$1,FALSE),VLOOKUP($B997,'Data Binge'!$BP$6:$BX$9,G$1,FALSE))))))*100</f>
        <v>25.562930000000001</v>
      </c>
      <c r="H997" s="63">
        <f>IFERROR(VLOOKUP($B997,'Data Binge'!$A$6:$I$61,H$1,FALSE),IFERROR(VLOOKUP($B997,'Data Binge'!$O$6:$W$33,H$1,FALSE),IFERROR(VLOOKUP($B997,'Data Binge'!$AB$6:$AJ$181,H$1,FALSE),IFERROR(VLOOKUP($B997,'Data Binge'!$AP$6:$AX$93,H$1,FALSE),IFERROR(VLOOKUP($B997,'Data Binge'!$BC$6:$BK$13,H$1,FALSE),VLOOKUP($B997,'Data Binge'!$BP$6:$BX$9,H$1,FALSE))))))*100</f>
        <v>1.4575800000000001</v>
      </c>
      <c r="I997" s="63">
        <f>IFERROR(VLOOKUP($B997,'Data Binge'!$A$6:$I$61,I$1,FALSE),IFERROR(VLOOKUP($B997,'Data Binge'!$O$6:$W$33,I$1,FALSE),IFERROR(VLOOKUP($B997,'Data Binge'!$AB$6:$AJ$181,I$1,FALSE),IFERROR(VLOOKUP($B997,'Data Binge'!$AP$6:$AX$93,I$1,FALSE),IFERROR(VLOOKUP($B997,'Data Binge'!$BC$6:$BK$13,I$1,FALSE),VLOOKUP($B997,'Data Binge'!$BP$6:$BX$9,I$1,FALSE))))))*100</f>
        <v>22.706029999999998</v>
      </c>
      <c r="J997" s="63">
        <f>IFERROR(VLOOKUP($B997,'Data Binge'!$A$6:$I$61,J$1,FALSE),IFERROR(VLOOKUP($B997,'Data Binge'!$O$6:$W$33,J$1,FALSE),IFERROR(VLOOKUP($B997,'Data Binge'!$AB$6:$AJ$181,J$1,FALSE),IFERROR(VLOOKUP($B997,'Data Binge'!$AP$6:$AX$93,J$1,FALSE),IFERROR(VLOOKUP($B997,'Data Binge'!$BC$6:$BK$13,J$1,FALSE),VLOOKUP($B997,'Data Binge'!$BP$6:$BX$9,J$1,FALSE))))))*100</f>
        <v>28.419820000000001</v>
      </c>
      <c r="K997" s="63">
        <f t="shared" si="191"/>
        <v>2.8568899999999999</v>
      </c>
      <c r="L997" s="63">
        <f t="shared" si="192"/>
        <v>2.8569000000000031</v>
      </c>
      <c r="O997" s="63">
        <f>'Data Binge'!AU115*100</f>
        <v>25.562930000000001</v>
      </c>
      <c r="P997" s="63">
        <f>'Data Binge'!AV115*100</f>
        <v>1.45743</v>
      </c>
      <c r="Q997" s="63">
        <f>'Data Binge'!AW115*100</f>
        <v>22.70637</v>
      </c>
      <c r="R997" s="63">
        <f>'Data Binge'!AX115*100</f>
        <v>28.419489999999996</v>
      </c>
      <c r="S997" s="63">
        <f t="shared" si="199"/>
        <v>2.8565599999999947</v>
      </c>
      <c r="T997" s="63">
        <f t="shared" si="200"/>
        <v>2.8565600000000018</v>
      </c>
      <c r="V997" s="70">
        <f t="shared" si="193"/>
        <v>0</v>
      </c>
      <c r="W997" s="70">
        <f t="shared" si="194"/>
        <v>1.500000000000945E-4</v>
      </c>
      <c r="X997" s="70">
        <f t="shared" si="195"/>
        <v>-3.4000000000133923E-4</v>
      </c>
      <c r="Y997" s="70">
        <f t="shared" si="196"/>
        <v>3.3000000000527052E-4</v>
      </c>
      <c r="Z997" s="70">
        <f t="shared" si="197"/>
        <v>3.3000000000527052E-4</v>
      </c>
      <c r="AA997" s="70">
        <f t="shared" si="198"/>
        <v>3.4000000000133923E-4</v>
      </c>
    </row>
    <row r="998" spans="1:27">
      <c r="A998" s="15" t="str">
        <f t="shared" si="190"/>
        <v>Binge_2011-2015_65+_Persons_Denbighshire</v>
      </c>
      <c r="B998" s="15" t="str">
        <f t="shared" si="201"/>
        <v>Denbighshire_65+_Persons</v>
      </c>
      <c r="C998" s="15" t="s">
        <v>3</v>
      </c>
      <c r="D998" s="15" t="s">
        <v>43</v>
      </c>
      <c r="E998" s="15" t="s">
        <v>117</v>
      </c>
      <c r="F998" s="15" t="s">
        <v>76</v>
      </c>
      <c r="G998" s="63">
        <f>IFERROR(VLOOKUP($B998,'Data Binge'!$A$6:$I$61,G$1,FALSE),IFERROR(VLOOKUP($B998,'Data Binge'!$O$6:$W$33,G$1,FALSE),IFERROR(VLOOKUP($B998,'Data Binge'!$AB$6:$AJ$181,G$1,FALSE),IFERROR(VLOOKUP($B998,'Data Binge'!$AP$6:$AX$93,G$1,FALSE),IFERROR(VLOOKUP($B998,'Data Binge'!$BC$6:$BK$13,G$1,FALSE),VLOOKUP($B998,'Data Binge'!$BP$6:$BX$9,G$1,FALSE))))))*100</f>
        <v>8.6308699999999998</v>
      </c>
      <c r="H998" s="63">
        <f>IFERROR(VLOOKUP($B998,'Data Binge'!$A$6:$I$61,H$1,FALSE),IFERROR(VLOOKUP($B998,'Data Binge'!$O$6:$W$33,H$1,FALSE),IFERROR(VLOOKUP($B998,'Data Binge'!$AB$6:$AJ$181,H$1,FALSE),IFERROR(VLOOKUP($B998,'Data Binge'!$AP$6:$AX$93,H$1,FALSE),IFERROR(VLOOKUP($B998,'Data Binge'!$BC$6:$BK$13,H$1,FALSE),VLOOKUP($B998,'Data Binge'!$BP$6:$BX$9,H$1,FALSE))))))*100</f>
        <v>0.96091000000000004</v>
      </c>
      <c r="I998" s="63">
        <f>IFERROR(VLOOKUP($B998,'Data Binge'!$A$6:$I$61,I$1,FALSE),IFERROR(VLOOKUP($B998,'Data Binge'!$O$6:$W$33,I$1,FALSE),IFERROR(VLOOKUP($B998,'Data Binge'!$AB$6:$AJ$181,I$1,FALSE),IFERROR(VLOOKUP($B998,'Data Binge'!$AP$6:$AX$93,I$1,FALSE),IFERROR(VLOOKUP($B998,'Data Binge'!$BC$6:$BK$13,I$1,FALSE),VLOOKUP($B998,'Data Binge'!$BP$6:$BX$9,I$1,FALSE))))))*100</f>
        <v>6.7474699999999999</v>
      </c>
      <c r="J998" s="63">
        <f>IFERROR(VLOOKUP($B998,'Data Binge'!$A$6:$I$61,J$1,FALSE),IFERROR(VLOOKUP($B998,'Data Binge'!$O$6:$W$33,J$1,FALSE),IFERROR(VLOOKUP($B998,'Data Binge'!$AB$6:$AJ$181,J$1,FALSE),IFERROR(VLOOKUP($B998,'Data Binge'!$AP$6:$AX$93,J$1,FALSE),IFERROR(VLOOKUP($B998,'Data Binge'!$BC$6:$BK$13,J$1,FALSE),VLOOKUP($B998,'Data Binge'!$BP$6:$BX$9,J$1,FALSE))))))*100</f>
        <v>10.51427</v>
      </c>
      <c r="K998" s="63">
        <f t="shared" si="191"/>
        <v>1.8834</v>
      </c>
      <c r="L998" s="63">
        <f t="shared" si="192"/>
        <v>1.8834</v>
      </c>
      <c r="O998" s="63">
        <f>'Data Binge'!AU116*100</f>
        <v>8.6308699999999998</v>
      </c>
      <c r="P998" s="63">
        <f>'Data Binge'!AV116*100</f>
        <v>0.96080999999999994</v>
      </c>
      <c r="Q998" s="63">
        <f>'Data Binge'!AW116*100</f>
        <v>6.7476900000000004</v>
      </c>
      <c r="R998" s="63">
        <f>'Data Binge'!AX116*100</f>
        <v>10.514049999999999</v>
      </c>
      <c r="S998" s="63">
        <f t="shared" si="199"/>
        <v>1.8831799999999994</v>
      </c>
      <c r="T998" s="63">
        <f t="shared" si="200"/>
        <v>1.8831799999999994</v>
      </c>
      <c r="V998" s="70">
        <f t="shared" si="193"/>
        <v>0</v>
      </c>
      <c r="W998" s="70">
        <f t="shared" si="194"/>
        <v>1.0000000000010001E-4</v>
      </c>
      <c r="X998" s="70">
        <f t="shared" si="195"/>
        <v>-2.2000000000055309E-4</v>
      </c>
      <c r="Y998" s="70">
        <f t="shared" si="196"/>
        <v>2.2000000000055309E-4</v>
      </c>
      <c r="Z998" s="70">
        <f t="shared" si="197"/>
        <v>2.2000000000055309E-4</v>
      </c>
      <c r="AA998" s="70">
        <f t="shared" si="198"/>
        <v>2.2000000000055309E-4</v>
      </c>
    </row>
    <row r="999" spans="1:27">
      <c r="A999" s="15" t="str">
        <f t="shared" si="190"/>
        <v>Binge_2011-2015_16-24_Persons_Flintshire</v>
      </c>
      <c r="B999" s="15" t="str">
        <f t="shared" si="201"/>
        <v>Flintshire_16-24_Persons</v>
      </c>
      <c r="C999" s="15" t="s">
        <v>4</v>
      </c>
      <c r="D999" s="15" t="s">
        <v>48</v>
      </c>
      <c r="E999" s="15" t="s">
        <v>117</v>
      </c>
      <c r="F999" s="15" t="s">
        <v>76</v>
      </c>
      <c r="G999" s="63">
        <f>IFERROR(VLOOKUP($B999,'Data Binge'!$A$6:$I$61,G$1,FALSE),IFERROR(VLOOKUP($B999,'Data Binge'!$O$6:$W$33,G$1,FALSE),IFERROR(VLOOKUP($B999,'Data Binge'!$AB$6:$AJ$181,G$1,FALSE),IFERROR(VLOOKUP($B999,'Data Binge'!$AP$6:$AX$93,G$1,FALSE),IFERROR(VLOOKUP($B999,'Data Binge'!$BC$6:$BK$13,G$1,FALSE),VLOOKUP($B999,'Data Binge'!$BP$6:$BX$9,G$1,FALSE))))))*100</f>
        <v>29.441200000000002</v>
      </c>
      <c r="H999" s="63">
        <f>IFERROR(VLOOKUP($B999,'Data Binge'!$A$6:$I$61,H$1,FALSE),IFERROR(VLOOKUP($B999,'Data Binge'!$O$6:$W$33,H$1,FALSE),IFERROR(VLOOKUP($B999,'Data Binge'!$AB$6:$AJ$181,H$1,FALSE),IFERROR(VLOOKUP($B999,'Data Binge'!$AP$6:$AX$93,H$1,FALSE),IFERROR(VLOOKUP($B999,'Data Binge'!$BC$6:$BK$13,H$1,FALSE),VLOOKUP($B999,'Data Binge'!$BP$6:$BX$9,H$1,FALSE))))))*100</f>
        <v>2.5475699999999999</v>
      </c>
      <c r="I999" s="63">
        <f>IFERROR(VLOOKUP($B999,'Data Binge'!$A$6:$I$61,I$1,FALSE),IFERROR(VLOOKUP($B999,'Data Binge'!$O$6:$W$33,I$1,FALSE),IFERROR(VLOOKUP($B999,'Data Binge'!$AB$6:$AJ$181,I$1,FALSE),IFERROR(VLOOKUP($B999,'Data Binge'!$AP$6:$AX$93,I$1,FALSE),IFERROR(VLOOKUP($B999,'Data Binge'!$BC$6:$BK$13,I$1,FALSE),VLOOKUP($B999,'Data Binge'!$BP$6:$BX$9,I$1,FALSE))))))*100</f>
        <v>24.447900000000001</v>
      </c>
      <c r="J999" s="63">
        <f>IFERROR(VLOOKUP($B999,'Data Binge'!$A$6:$I$61,J$1,FALSE),IFERROR(VLOOKUP($B999,'Data Binge'!$O$6:$W$33,J$1,FALSE),IFERROR(VLOOKUP($B999,'Data Binge'!$AB$6:$AJ$181,J$1,FALSE),IFERROR(VLOOKUP($B999,'Data Binge'!$AP$6:$AX$93,J$1,FALSE),IFERROR(VLOOKUP($B999,'Data Binge'!$BC$6:$BK$13,J$1,FALSE),VLOOKUP($B999,'Data Binge'!$BP$6:$BX$9,J$1,FALSE))))))*100</f>
        <v>34.434490000000004</v>
      </c>
      <c r="K999" s="63">
        <f t="shared" si="191"/>
        <v>4.9932900000000018</v>
      </c>
      <c r="L999" s="63">
        <f t="shared" si="192"/>
        <v>4.9933000000000014</v>
      </c>
      <c r="O999" s="63">
        <f>'Data Binge'!AU117*100</f>
        <v>29.441200000000002</v>
      </c>
      <c r="P999" s="63">
        <f>'Data Binge'!AV117*100</f>
        <v>2.5472999999999999</v>
      </c>
      <c r="Q999" s="63">
        <f>'Data Binge'!AW117*100</f>
        <v>24.44849</v>
      </c>
      <c r="R999" s="63">
        <f>'Data Binge'!AX117*100</f>
        <v>34.433909999999997</v>
      </c>
      <c r="S999" s="63">
        <f t="shared" si="199"/>
        <v>4.9927099999999953</v>
      </c>
      <c r="T999" s="63">
        <f t="shared" si="200"/>
        <v>4.9927100000000024</v>
      </c>
      <c r="V999" s="70">
        <f t="shared" si="193"/>
        <v>0</v>
      </c>
      <c r="W999" s="70">
        <f t="shared" si="194"/>
        <v>2.6999999999999247E-4</v>
      </c>
      <c r="X999" s="70">
        <f t="shared" si="195"/>
        <v>-5.8999999999898023E-4</v>
      </c>
      <c r="Y999" s="70">
        <f t="shared" si="196"/>
        <v>5.8000000000646423E-4</v>
      </c>
      <c r="Z999" s="70">
        <f t="shared" si="197"/>
        <v>5.8000000000646423E-4</v>
      </c>
      <c r="AA999" s="70">
        <f t="shared" si="198"/>
        <v>5.8999999999898023E-4</v>
      </c>
    </row>
    <row r="1000" spans="1:27">
      <c r="A1000" s="15" t="str">
        <f t="shared" si="190"/>
        <v>Binge_2011-2015_25-44_Persons_Flintshire</v>
      </c>
      <c r="B1000" s="15" t="str">
        <f t="shared" si="201"/>
        <v>Flintshire_25-44_Persons</v>
      </c>
      <c r="C1000" s="15" t="s">
        <v>4</v>
      </c>
      <c r="D1000" s="15" t="s">
        <v>49</v>
      </c>
      <c r="E1000" s="15" t="s">
        <v>117</v>
      </c>
      <c r="F1000" s="15" t="s">
        <v>76</v>
      </c>
      <c r="G1000" s="63">
        <f>IFERROR(VLOOKUP($B1000,'Data Binge'!$A$6:$I$61,G$1,FALSE),IFERROR(VLOOKUP($B1000,'Data Binge'!$O$6:$W$33,G$1,FALSE),IFERROR(VLOOKUP($B1000,'Data Binge'!$AB$6:$AJ$181,G$1,FALSE),IFERROR(VLOOKUP($B1000,'Data Binge'!$AP$6:$AX$93,G$1,FALSE),IFERROR(VLOOKUP($B1000,'Data Binge'!$BC$6:$BK$13,G$1,FALSE),VLOOKUP($B1000,'Data Binge'!$BP$6:$BX$9,G$1,FALSE))))))*100</f>
        <v>38.023740000000004</v>
      </c>
      <c r="H1000" s="63">
        <f>IFERROR(VLOOKUP($B1000,'Data Binge'!$A$6:$I$61,H$1,FALSE),IFERROR(VLOOKUP($B1000,'Data Binge'!$O$6:$W$33,H$1,FALSE),IFERROR(VLOOKUP($B1000,'Data Binge'!$AB$6:$AJ$181,H$1,FALSE),IFERROR(VLOOKUP($B1000,'Data Binge'!$AP$6:$AX$93,H$1,FALSE),IFERROR(VLOOKUP($B1000,'Data Binge'!$BC$6:$BK$13,H$1,FALSE),VLOOKUP($B1000,'Data Binge'!$BP$6:$BX$9,H$1,FALSE))))))*100</f>
        <v>1.8007499999999999</v>
      </c>
      <c r="I1000" s="63">
        <f>IFERROR(VLOOKUP($B1000,'Data Binge'!$A$6:$I$61,I$1,FALSE),IFERROR(VLOOKUP($B1000,'Data Binge'!$O$6:$W$33,I$1,FALSE),IFERROR(VLOOKUP($B1000,'Data Binge'!$AB$6:$AJ$181,I$1,FALSE),IFERROR(VLOOKUP($B1000,'Data Binge'!$AP$6:$AX$93,I$1,FALSE),IFERROR(VLOOKUP($B1000,'Data Binge'!$BC$6:$BK$13,I$1,FALSE),VLOOKUP($B1000,'Data Binge'!$BP$6:$BX$9,I$1,FALSE))))))*100</f>
        <v>34.494239999999998</v>
      </c>
      <c r="J1000" s="63">
        <f>IFERROR(VLOOKUP($B1000,'Data Binge'!$A$6:$I$61,J$1,FALSE),IFERROR(VLOOKUP($B1000,'Data Binge'!$O$6:$W$33,J$1,FALSE),IFERROR(VLOOKUP($B1000,'Data Binge'!$AB$6:$AJ$181,J$1,FALSE),IFERROR(VLOOKUP($B1000,'Data Binge'!$AP$6:$AX$93,J$1,FALSE),IFERROR(VLOOKUP($B1000,'Data Binge'!$BC$6:$BK$13,J$1,FALSE),VLOOKUP($B1000,'Data Binge'!$BP$6:$BX$9,J$1,FALSE))))))*100</f>
        <v>41.553250000000006</v>
      </c>
      <c r="K1000" s="63">
        <f t="shared" si="191"/>
        <v>3.5295100000000019</v>
      </c>
      <c r="L1000" s="63">
        <f t="shared" si="192"/>
        <v>3.5295000000000059</v>
      </c>
      <c r="O1000" s="63">
        <f>'Data Binge'!AU118*100</f>
        <v>38.023740000000004</v>
      </c>
      <c r="P1000" s="63">
        <f>'Data Binge'!AV118*100</f>
        <v>1.8005599999999999</v>
      </c>
      <c r="Q1000" s="63">
        <f>'Data Binge'!AW118*100</f>
        <v>34.49465</v>
      </c>
      <c r="R1000" s="63">
        <f>'Data Binge'!AX118*100</f>
        <v>41.55283</v>
      </c>
      <c r="S1000" s="63">
        <f t="shared" si="199"/>
        <v>3.5290899999999965</v>
      </c>
      <c r="T1000" s="63">
        <f t="shared" si="200"/>
        <v>3.5290900000000036</v>
      </c>
      <c r="V1000" s="70">
        <f t="shared" si="193"/>
        <v>0</v>
      </c>
      <c r="W1000" s="70">
        <f t="shared" si="194"/>
        <v>1.8999999999991246E-4</v>
      </c>
      <c r="X1000" s="70">
        <f t="shared" si="195"/>
        <v>-4.100000000022419E-4</v>
      </c>
      <c r="Y1000" s="70">
        <f t="shared" si="196"/>
        <v>4.2000000000541604E-4</v>
      </c>
      <c r="Z1000" s="70">
        <f t="shared" si="197"/>
        <v>4.2000000000541604E-4</v>
      </c>
      <c r="AA1000" s="70">
        <f t="shared" si="198"/>
        <v>4.100000000022419E-4</v>
      </c>
    </row>
    <row r="1001" spans="1:27">
      <c r="A1001" s="15" t="str">
        <f t="shared" si="190"/>
        <v>Binge_2011-2015_45-64_Persons_Flintshire</v>
      </c>
      <c r="B1001" s="15" t="str">
        <f t="shared" si="201"/>
        <v>Flintshire_45-64_Persons</v>
      </c>
      <c r="C1001" s="15" t="s">
        <v>4</v>
      </c>
      <c r="D1001" s="15" t="s">
        <v>50</v>
      </c>
      <c r="E1001" s="15" t="s">
        <v>117</v>
      </c>
      <c r="F1001" s="15" t="s">
        <v>76</v>
      </c>
      <c r="G1001" s="63">
        <f>IFERROR(VLOOKUP($B1001,'Data Binge'!$A$6:$I$61,G$1,FALSE),IFERROR(VLOOKUP($B1001,'Data Binge'!$O$6:$W$33,G$1,FALSE),IFERROR(VLOOKUP($B1001,'Data Binge'!$AB$6:$AJ$181,G$1,FALSE),IFERROR(VLOOKUP($B1001,'Data Binge'!$AP$6:$AX$93,G$1,FALSE),IFERROR(VLOOKUP($B1001,'Data Binge'!$BC$6:$BK$13,G$1,FALSE),VLOOKUP($B1001,'Data Binge'!$BP$6:$BX$9,G$1,FALSE))))))*100</f>
        <v>31.562729999999998</v>
      </c>
      <c r="H1001" s="63">
        <f>IFERROR(VLOOKUP($B1001,'Data Binge'!$A$6:$I$61,H$1,FALSE),IFERROR(VLOOKUP($B1001,'Data Binge'!$O$6:$W$33,H$1,FALSE),IFERROR(VLOOKUP($B1001,'Data Binge'!$AB$6:$AJ$181,H$1,FALSE),IFERROR(VLOOKUP($B1001,'Data Binge'!$AP$6:$AX$93,H$1,FALSE),IFERROR(VLOOKUP($B1001,'Data Binge'!$BC$6:$BK$13,H$1,FALSE),VLOOKUP($B1001,'Data Binge'!$BP$6:$BX$9,H$1,FALSE))))))*100</f>
        <v>1.57978</v>
      </c>
      <c r="I1001" s="63">
        <f>IFERROR(VLOOKUP($B1001,'Data Binge'!$A$6:$I$61,I$1,FALSE),IFERROR(VLOOKUP($B1001,'Data Binge'!$O$6:$W$33,I$1,FALSE),IFERROR(VLOOKUP($B1001,'Data Binge'!$AB$6:$AJ$181,I$1,FALSE),IFERROR(VLOOKUP($B1001,'Data Binge'!$AP$6:$AX$93,I$1,FALSE),IFERROR(VLOOKUP($B1001,'Data Binge'!$BC$6:$BK$13,I$1,FALSE),VLOOKUP($B1001,'Data Binge'!$BP$6:$BX$9,I$1,FALSE))))))*100</f>
        <v>28.46632</v>
      </c>
      <c r="J1001" s="63">
        <f>IFERROR(VLOOKUP($B1001,'Data Binge'!$A$6:$I$61,J$1,FALSE),IFERROR(VLOOKUP($B1001,'Data Binge'!$O$6:$W$33,J$1,FALSE),IFERROR(VLOOKUP($B1001,'Data Binge'!$AB$6:$AJ$181,J$1,FALSE),IFERROR(VLOOKUP($B1001,'Data Binge'!$AP$6:$AX$93,J$1,FALSE),IFERROR(VLOOKUP($B1001,'Data Binge'!$BC$6:$BK$13,J$1,FALSE),VLOOKUP($B1001,'Data Binge'!$BP$6:$BX$9,J$1,FALSE))))))*100</f>
        <v>34.659140000000001</v>
      </c>
      <c r="K1001" s="63">
        <f t="shared" si="191"/>
        <v>3.0964100000000023</v>
      </c>
      <c r="L1001" s="63">
        <f t="shared" si="192"/>
        <v>3.0964099999999988</v>
      </c>
      <c r="O1001" s="63">
        <f>'Data Binge'!AU119*100</f>
        <v>31.562729999999998</v>
      </c>
      <c r="P1001" s="63">
        <f>'Data Binge'!AV119*100</f>
        <v>1.57961</v>
      </c>
      <c r="Q1001" s="63">
        <f>'Data Binge'!AW119*100</f>
        <v>28.46669</v>
      </c>
      <c r="R1001" s="63">
        <f>'Data Binge'!AX119*100</f>
        <v>34.658769999999997</v>
      </c>
      <c r="S1001" s="63">
        <f t="shared" si="199"/>
        <v>3.0960399999999986</v>
      </c>
      <c r="T1001" s="63">
        <f t="shared" si="200"/>
        <v>3.0960399999999986</v>
      </c>
      <c r="V1001" s="70">
        <f t="shared" si="193"/>
        <v>0</v>
      </c>
      <c r="W1001" s="70">
        <f t="shared" si="194"/>
        <v>1.7000000000000348E-4</v>
      </c>
      <c r="X1001" s="70">
        <f t="shared" si="195"/>
        <v>-3.700000000002035E-4</v>
      </c>
      <c r="Y1001" s="70">
        <f t="shared" si="196"/>
        <v>3.7000000000375621E-4</v>
      </c>
      <c r="Z1001" s="70">
        <f t="shared" si="197"/>
        <v>3.7000000000375621E-4</v>
      </c>
      <c r="AA1001" s="70">
        <f t="shared" si="198"/>
        <v>3.700000000002035E-4</v>
      </c>
    </row>
    <row r="1002" spans="1:27">
      <c r="A1002" s="15" t="str">
        <f t="shared" si="190"/>
        <v>Binge_2011-2015_65+_Persons_Flintshire</v>
      </c>
      <c r="B1002" s="15" t="str">
        <f t="shared" si="201"/>
        <v>Flintshire_65+_Persons</v>
      </c>
      <c r="C1002" s="15" t="s">
        <v>4</v>
      </c>
      <c r="D1002" s="15" t="s">
        <v>43</v>
      </c>
      <c r="E1002" s="15" t="s">
        <v>117</v>
      </c>
      <c r="F1002" s="15" t="s">
        <v>76</v>
      </c>
      <c r="G1002" s="63">
        <f>IFERROR(VLOOKUP($B1002,'Data Binge'!$A$6:$I$61,G$1,FALSE),IFERROR(VLOOKUP($B1002,'Data Binge'!$O$6:$W$33,G$1,FALSE),IFERROR(VLOOKUP($B1002,'Data Binge'!$AB$6:$AJ$181,G$1,FALSE),IFERROR(VLOOKUP($B1002,'Data Binge'!$AP$6:$AX$93,G$1,FALSE),IFERROR(VLOOKUP($B1002,'Data Binge'!$BC$6:$BK$13,G$1,FALSE),VLOOKUP($B1002,'Data Binge'!$BP$6:$BX$9,G$1,FALSE))))))*100</f>
        <v>8.6461100000000002</v>
      </c>
      <c r="H1002" s="63">
        <f>IFERROR(VLOOKUP($B1002,'Data Binge'!$A$6:$I$61,H$1,FALSE),IFERROR(VLOOKUP($B1002,'Data Binge'!$O$6:$W$33,H$1,FALSE),IFERROR(VLOOKUP($B1002,'Data Binge'!$AB$6:$AJ$181,H$1,FALSE),IFERROR(VLOOKUP($B1002,'Data Binge'!$AP$6:$AX$93,H$1,FALSE),IFERROR(VLOOKUP($B1002,'Data Binge'!$BC$6:$BK$13,H$1,FALSE),VLOOKUP($B1002,'Data Binge'!$BP$6:$BX$9,H$1,FALSE))))))*100</f>
        <v>1.0116399999999999</v>
      </c>
      <c r="I1002" s="63">
        <f>IFERROR(VLOOKUP($B1002,'Data Binge'!$A$6:$I$61,I$1,FALSE),IFERROR(VLOOKUP($B1002,'Data Binge'!$O$6:$W$33,I$1,FALSE),IFERROR(VLOOKUP($B1002,'Data Binge'!$AB$6:$AJ$181,I$1,FALSE),IFERROR(VLOOKUP($B1002,'Data Binge'!$AP$6:$AX$93,I$1,FALSE),IFERROR(VLOOKUP($B1002,'Data Binge'!$BC$6:$BK$13,I$1,FALSE),VLOOKUP($B1002,'Data Binge'!$BP$6:$BX$9,I$1,FALSE))))))*100</f>
        <v>6.6632800000000003</v>
      </c>
      <c r="J1002" s="63">
        <f>IFERROR(VLOOKUP($B1002,'Data Binge'!$A$6:$I$61,J$1,FALSE),IFERROR(VLOOKUP($B1002,'Data Binge'!$O$6:$W$33,J$1,FALSE),IFERROR(VLOOKUP($B1002,'Data Binge'!$AB$6:$AJ$181,J$1,FALSE),IFERROR(VLOOKUP($B1002,'Data Binge'!$AP$6:$AX$93,J$1,FALSE),IFERROR(VLOOKUP($B1002,'Data Binge'!$BC$6:$BK$13,J$1,FALSE),VLOOKUP($B1002,'Data Binge'!$BP$6:$BX$9,J$1,FALSE))))))*100</f>
        <v>10.62893</v>
      </c>
      <c r="K1002" s="63">
        <f t="shared" si="191"/>
        <v>1.9828200000000002</v>
      </c>
      <c r="L1002" s="63">
        <f t="shared" si="192"/>
        <v>1.9828299999999999</v>
      </c>
      <c r="O1002" s="63">
        <f>'Data Binge'!AU120*100</f>
        <v>8.6461100000000002</v>
      </c>
      <c r="P1002" s="63">
        <f>'Data Binge'!AV120*100</f>
        <v>1.01153</v>
      </c>
      <c r="Q1002" s="63">
        <f>'Data Binge'!AW120*100</f>
        <v>6.6635100000000005</v>
      </c>
      <c r="R1002" s="63">
        <f>'Data Binge'!AX120*100</f>
        <v>10.6287</v>
      </c>
      <c r="S1002" s="63">
        <f t="shared" si="199"/>
        <v>1.9825900000000001</v>
      </c>
      <c r="T1002" s="63">
        <f t="shared" si="200"/>
        <v>1.9825999999999997</v>
      </c>
      <c r="V1002" s="70">
        <f t="shared" si="193"/>
        <v>0</v>
      </c>
      <c r="W1002" s="70">
        <f t="shared" si="194"/>
        <v>1.0999999999983245E-4</v>
      </c>
      <c r="X1002" s="70">
        <f t="shared" si="195"/>
        <v>-2.3000000000017451E-4</v>
      </c>
      <c r="Y1002" s="70">
        <f t="shared" si="196"/>
        <v>2.3000000000017451E-4</v>
      </c>
      <c r="Z1002" s="70">
        <f t="shared" si="197"/>
        <v>2.3000000000017451E-4</v>
      </c>
      <c r="AA1002" s="70">
        <f t="shared" si="198"/>
        <v>2.3000000000017451E-4</v>
      </c>
    </row>
    <row r="1003" spans="1:27">
      <c r="A1003" s="15" t="str">
        <f t="shared" si="190"/>
        <v>Binge_2011-2015_16-24_Persons_Wrexham</v>
      </c>
      <c r="B1003" s="15" t="str">
        <f t="shared" si="201"/>
        <v>Wrexham_16-24_Persons</v>
      </c>
      <c r="C1003" s="15" t="s">
        <v>5</v>
      </c>
      <c r="D1003" s="15" t="s">
        <v>48</v>
      </c>
      <c r="E1003" s="15" t="s">
        <v>117</v>
      </c>
      <c r="F1003" s="15" t="s">
        <v>76</v>
      </c>
      <c r="G1003" s="63">
        <f>IFERROR(VLOOKUP($B1003,'Data Binge'!$A$6:$I$61,G$1,FALSE),IFERROR(VLOOKUP($B1003,'Data Binge'!$O$6:$W$33,G$1,FALSE),IFERROR(VLOOKUP($B1003,'Data Binge'!$AB$6:$AJ$181,G$1,FALSE),IFERROR(VLOOKUP($B1003,'Data Binge'!$AP$6:$AX$93,G$1,FALSE),IFERROR(VLOOKUP($B1003,'Data Binge'!$BC$6:$BK$13,G$1,FALSE),VLOOKUP($B1003,'Data Binge'!$BP$6:$BX$9,G$1,FALSE))))))*100</f>
        <v>26.314</v>
      </c>
      <c r="H1003" s="63">
        <f>IFERROR(VLOOKUP($B1003,'Data Binge'!$A$6:$I$61,H$1,FALSE),IFERROR(VLOOKUP($B1003,'Data Binge'!$O$6:$W$33,H$1,FALSE),IFERROR(VLOOKUP($B1003,'Data Binge'!$AB$6:$AJ$181,H$1,FALSE),IFERROR(VLOOKUP($B1003,'Data Binge'!$AP$6:$AX$93,H$1,FALSE),IFERROR(VLOOKUP($B1003,'Data Binge'!$BC$6:$BK$13,H$1,FALSE),VLOOKUP($B1003,'Data Binge'!$BP$6:$BX$9,H$1,FALSE))))))*100</f>
        <v>2.4553799999999999</v>
      </c>
      <c r="I1003" s="63">
        <f>IFERROR(VLOOKUP($B1003,'Data Binge'!$A$6:$I$61,I$1,FALSE),IFERROR(VLOOKUP($B1003,'Data Binge'!$O$6:$W$33,I$1,FALSE),IFERROR(VLOOKUP($B1003,'Data Binge'!$AB$6:$AJ$181,I$1,FALSE),IFERROR(VLOOKUP($B1003,'Data Binge'!$AP$6:$AX$93,I$1,FALSE),IFERROR(VLOOKUP($B1003,'Data Binge'!$BC$6:$BK$13,I$1,FALSE),VLOOKUP($B1003,'Data Binge'!$BP$6:$BX$9,I$1,FALSE))))))*100</f>
        <v>21.5014</v>
      </c>
      <c r="J1003" s="63">
        <f>IFERROR(VLOOKUP($B1003,'Data Binge'!$A$6:$I$61,J$1,FALSE),IFERROR(VLOOKUP($B1003,'Data Binge'!$O$6:$W$33,J$1,FALSE),IFERROR(VLOOKUP($B1003,'Data Binge'!$AB$6:$AJ$181,J$1,FALSE),IFERROR(VLOOKUP($B1003,'Data Binge'!$AP$6:$AX$93,J$1,FALSE),IFERROR(VLOOKUP($B1003,'Data Binge'!$BC$6:$BK$13,J$1,FALSE),VLOOKUP($B1003,'Data Binge'!$BP$6:$BX$9,J$1,FALSE))))))*100</f>
        <v>31.12659</v>
      </c>
      <c r="K1003" s="63">
        <f t="shared" si="191"/>
        <v>4.8125900000000001</v>
      </c>
      <c r="L1003" s="63">
        <f t="shared" si="192"/>
        <v>4.8125999999999998</v>
      </c>
      <c r="O1003" s="63">
        <f>'Data Binge'!AU121*100</f>
        <v>26.314</v>
      </c>
      <c r="P1003" s="63">
        <f>'Data Binge'!AV121*100</f>
        <v>2.45512</v>
      </c>
      <c r="Q1003" s="63">
        <f>'Data Binge'!AW121*100</f>
        <v>21.50197</v>
      </c>
      <c r="R1003" s="63">
        <f>'Data Binge'!AX121*100</f>
        <v>31.12603</v>
      </c>
      <c r="S1003" s="63">
        <f t="shared" si="199"/>
        <v>4.81203</v>
      </c>
      <c r="T1003" s="63">
        <f t="shared" si="200"/>
        <v>4.81203</v>
      </c>
      <c r="V1003" s="70">
        <f t="shared" si="193"/>
        <v>0</v>
      </c>
      <c r="W1003" s="70">
        <f t="shared" si="194"/>
        <v>2.5999999999992696E-4</v>
      </c>
      <c r="X1003" s="70">
        <f t="shared" si="195"/>
        <v>-5.6999999999973738E-4</v>
      </c>
      <c r="Y1003" s="70">
        <f t="shared" si="196"/>
        <v>5.6000000000011596E-4</v>
      </c>
      <c r="Z1003" s="70">
        <f t="shared" si="197"/>
        <v>5.6000000000011596E-4</v>
      </c>
      <c r="AA1003" s="70">
        <f t="shared" si="198"/>
        <v>5.6999999999973738E-4</v>
      </c>
    </row>
    <row r="1004" spans="1:27">
      <c r="A1004" s="15" t="str">
        <f t="shared" si="190"/>
        <v>Binge_2011-2015_25-44_Persons_Wrexham</v>
      </c>
      <c r="B1004" s="15" t="str">
        <f t="shared" si="201"/>
        <v>Wrexham_25-44_Persons</v>
      </c>
      <c r="C1004" s="15" t="s">
        <v>5</v>
      </c>
      <c r="D1004" s="15" t="s">
        <v>49</v>
      </c>
      <c r="E1004" s="15" t="s">
        <v>117</v>
      </c>
      <c r="F1004" s="15" t="s">
        <v>76</v>
      </c>
      <c r="G1004" s="63">
        <f>IFERROR(VLOOKUP($B1004,'Data Binge'!$A$6:$I$61,G$1,FALSE),IFERROR(VLOOKUP($B1004,'Data Binge'!$O$6:$W$33,G$1,FALSE),IFERROR(VLOOKUP($B1004,'Data Binge'!$AB$6:$AJ$181,G$1,FALSE),IFERROR(VLOOKUP($B1004,'Data Binge'!$AP$6:$AX$93,G$1,FALSE),IFERROR(VLOOKUP($B1004,'Data Binge'!$BC$6:$BK$13,G$1,FALSE),VLOOKUP($B1004,'Data Binge'!$BP$6:$BX$9,G$1,FALSE))))))*100</f>
        <v>30.273610000000001</v>
      </c>
      <c r="H1004" s="63">
        <f>IFERROR(VLOOKUP($B1004,'Data Binge'!$A$6:$I$61,H$1,FALSE),IFERROR(VLOOKUP($B1004,'Data Binge'!$O$6:$W$33,H$1,FALSE),IFERROR(VLOOKUP($B1004,'Data Binge'!$AB$6:$AJ$181,H$1,FALSE),IFERROR(VLOOKUP($B1004,'Data Binge'!$AP$6:$AX$93,H$1,FALSE),IFERROR(VLOOKUP($B1004,'Data Binge'!$BC$6:$BK$13,H$1,FALSE),VLOOKUP($B1004,'Data Binge'!$BP$6:$BX$9,H$1,FALSE))))))*100</f>
        <v>1.69781</v>
      </c>
      <c r="I1004" s="63">
        <f>IFERROR(VLOOKUP($B1004,'Data Binge'!$A$6:$I$61,I$1,FALSE),IFERROR(VLOOKUP($B1004,'Data Binge'!$O$6:$W$33,I$1,FALSE),IFERROR(VLOOKUP($B1004,'Data Binge'!$AB$6:$AJ$181,I$1,FALSE),IFERROR(VLOOKUP($B1004,'Data Binge'!$AP$6:$AX$93,I$1,FALSE),IFERROR(VLOOKUP($B1004,'Data Binge'!$BC$6:$BK$13,I$1,FALSE),VLOOKUP($B1004,'Data Binge'!$BP$6:$BX$9,I$1,FALSE))))))*100</f>
        <v>26.94586</v>
      </c>
      <c r="J1004" s="63">
        <f>IFERROR(VLOOKUP($B1004,'Data Binge'!$A$6:$I$61,J$1,FALSE),IFERROR(VLOOKUP($B1004,'Data Binge'!$O$6:$W$33,J$1,FALSE),IFERROR(VLOOKUP($B1004,'Data Binge'!$AB$6:$AJ$181,J$1,FALSE),IFERROR(VLOOKUP($B1004,'Data Binge'!$AP$6:$AX$93,J$1,FALSE),IFERROR(VLOOKUP($B1004,'Data Binge'!$BC$6:$BK$13,J$1,FALSE),VLOOKUP($B1004,'Data Binge'!$BP$6:$BX$9,J$1,FALSE))))))*100</f>
        <v>33.601350000000004</v>
      </c>
      <c r="K1004" s="63">
        <f t="shared" si="191"/>
        <v>3.3277400000000021</v>
      </c>
      <c r="L1004" s="63">
        <f t="shared" si="192"/>
        <v>3.3277500000000018</v>
      </c>
      <c r="O1004" s="63">
        <f>'Data Binge'!AU122*100</f>
        <v>30.273610000000001</v>
      </c>
      <c r="P1004" s="63">
        <f>'Data Binge'!AV122*100</f>
        <v>1.69763</v>
      </c>
      <c r="Q1004" s="63">
        <f>'Data Binge'!AW122*100</f>
        <v>26.946249999999999</v>
      </c>
      <c r="R1004" s="63">
        <f>'Data Binge'!AX122*100</f>
        <v>33.600960000000001</v>
      </c>
      <c r="S1004" s="63">
        <f t="shared" si="199"/>
        <v>3.3273499999999991</v>
      </c>
      <c r="T1004" s="63">
        <f t="shared" si="200"/>
        <v>3.3273600000000023</v>
      </c>
      <c r="V1004" s="70">
        <f t="shared" si="193"/>
        <v>0</v>
      </c>
      <c r="W1004" s="70">
        <f t="shared" si="194"/>
        <v>1.8000000000006899E-4</v>
      </c>
      <c r="X1004" s="70">
        <f t="shared" si="195"/>
        <v>-3.8999999999944635E-4</v>
      </c>
      <c r="Y1004" s="70">
        <f t="shared" si="196"/>
        <v>3.9000000000299906E-4</v>
      </c>
      <c r="Z1004" s="70">
        <f t="shared" si="197"/>
        <v>3.9000000000299906E-4</v>
      </c>
      <c r="AA1004" s="70">
        <f t="shared" si="198"/>
        <v>3.8999999999944635E-4</v>
      </c>
    </row>
    <row r="1005" spans="1:27">
      <c r="A1005" s="15" t="str">
        <f t="shared" si="190"/>
        <v>Binge_2011-2015_45-64_Persons_Wrexham</v>
      </c>
      <c r="B1005" s="15" t="str">
        <f t="shared" si="201"/>
        <v>Wrexham_45-64_Persons</v>
      </c>
      <c r="C1005" s="15" t="s">
        <v>5</v>
      </c>
      <c r="D1005" s="15" t="s">
        <v>50</v>
      </c>
      <c r="E1005" s="15" t="s">
        <v>117</v>
      </c>
      <c r="F1005" s="15" t="s">
        <v>76</v>
      </c>
      <c r="G1005" s="63">
        <f>IFERROR(VLOOKUP($B1005,'Data Binge'!$A$6:$I$61,G$1,FALSE),IFERROR(VLOOKUP($B1005,'Data Binge'!$O$6:$W$33,G$1,FALSE),IFERROR(VLOOKUP($B1005,'Data Binge'!$AB$6:$AJ$181,G$1,FALSE),IFERROR(VLOOKUP($B1005,'Data Binge'!$AP$6:$AX$93,G$1,FALSE),IFERROR(VLOOKUP($B1005,'Data Binge'!$BC$6:$BK$13,G$1,FALSE),VLOOKUP($B1005,'Data Binge'!$BP$6:$BX$9,G$1,FALSE))))))*100</f>
        <v>27.156000000000002</v>
      </c>
      <c r="H1005" s="63">
        <f>IFERROR(VLOOKUP($B1005,'Data Binge'!$A$6:$I$61,H$1,FALSE),IFERROR(VLOOKUP($B1005,'Data Binge'!$O$6:$W$33,H$1,FALSE),IFERROR(VLOOKUP($B1005,'Data Binge'!$AB$6:$AJ$181,H$1,FALSE),IFERROR(VLOOKUP($B1005,'Data Binge'!$AP$6:$AX$93,H$1,FALSE),IFERROR(VLOOKUP($B1005,'Data Binge'!$BC$6:$BK$13,H$1,FALSE),VLOOKUP($B1005,'Data Binge'!$BP$6:$BX$9,H$1,FALSE))))))*100</f>
        <v>1.4313199999999999</v>
      </c>
      <c r="I1005" s="63">
        <f>IFERROR(VLOOKUP($B1005,'Data Binge'!$A$6:$I$61,I$1,FALSE),IFERROR(VLOOKUP($B1005,'Data Binge'!$O$6:$W$33,I$1,FALSE),IFERROR(VLOOKUP($B1005,'Data Binge'!$AB$6:$AJ$181,I$1,FALSE),IFERROR(VLOOKUP($B1005,'Data Binge'!$AP$6:$AX$93,I$1,FALSE),IFERROR(VLOOKUP($B1005,'Data Binge'!$BC$6:$BK$13,I$1,FALSE),VLOOKUP($B1005,'Data Binge'!$BP$6:$BX$9,I$1,FALSE))))))*100</f>
        <v>24.35059</v>
      </c>
      <c r="J1005" s="63">
        <f>IFERROR(VLOOKUP($B1005,'Data Binge'!$A$6:$I$61,J$1,FALSE),IFERROR(VLOOKUP($B1005,'Data Binge'!$O$6:$W$33,J$1,FALSE),IFERROR(VLOOKUP($B1005,'Data Binge'!$AB$6:$AJ$181,J$1,FALSE),IFERROR(VLOOKUP($B1005,'Data Binge'!$AP$6:$AX$93,J$1,FALSE),IFERROR(VLOOKUP($B1005,'Data Binge'!$BC$6:$BK$13,J$1,FALSE),VLOOKUP($B1005,'Data Binge'!$BP$6:$BX$9,J$1,FALSE))))))*100</f>
        <v>29.96142</v>
      </c>
      <c r="K1005" s="63">
        <f t="shared" si="191"/>
        <v>2.805419999999998</v>
      </c>
      <c r="L1005" s="63">
        <f t="shared" si="192"/>
        <v>2.805410000000002</v>
      </c>
      <c r="O1005" s="63">
        <f>'Data Binge'!AU123*100</f>
        <v>27.156000000000002</v>
      </c>
      <c r="P1005" s="63">
        <f>'Data Binge'!AV123*100</f>
        <v>1.4311700000000001</v>
      </c>
      <c r="Q1005" s="63">
        <f>'Data Binge'!AW123*100</f>
        <v>24.350920000000002</v>
      </c>
      <c r="R1005" s="63">
        <f>'Data Binge'!AX123*100</f>
        <v>29.961090000000002</v>
      </c>
      <c r="S1005" s="63">
        <f t="shared" si="199"/>
        <v>2.8050899999999999</v>
      </c>
      <c r="T1005" s="63">
        <f t="shared" si="200"/>
        <v>2.8050800000000002</v>
      </c>
      <c r="V1005" s="70">
        <f t="shared" si="193"/>
        <v>0</v>
      </c>
      <c r="W1005" s="70">
        <f t="shared" si="194"/>
        <v>1.4999999999987246E-4</v>
      </c>
      <c r="X1005" s="70">
        <f t="shared" si="195"/>
        <v>-3.3000000000171781E-4</v>
      </c>
      <c r="Y1005" s="70">
        <f t="shared" si="196"/>
        <v>3.2999999999816509E-4</v>
      </c>
      <c r="Z1005" s="70">
        <f t="shared" si="197"/>
        <v>3.2999999999816509E-4</v>
      </c>
      <c r="AA1005" s="70">
        <f t="shared" si="198"/>
        <v>3.3000000000171781E-4</v>
      </c>
    </row>
    <row r="1006" spans="1:27">
      <c r="A1006" s="15" t="str">
        <f t="shared" si="190"/>
        <v>Binge_2011-2015_65+_Persons_Wrexham</v>
      </c>
      <c r="B1006" s="15" t="str">
        <f t="shared" si="201"/>
        <v>Wrexham_65+_Persons</v>
      </c>
      <c r="C1006" s="15" t="s">
        <v>5</v>
      </c>
      <c r="D1006" s="15" t="s">
        <v>43</v>
      </c>
      <c r="E1006" s="15" t="s">
        <v>117</v>
      </c>
      <c r="F1006" s="15" t="s">
        <v>76</v>
      </c>
      <c r="G1006" s="63">
        <f>IFERROR(VLOOKUP($B1006,'Data Binge'!$A$6:$I$61,G$1,FALSE),IFERROR(VLOOKUP($B1006,'Data Binge'!$O$6:$W$33,G$1,FALSE),IFERROR(VLOOKUP($B1006,'Data Binge'!$AB$6:$AJ$181,G$1,FALSE),IFERROR(VLOOKUP($B1006,'Data Binge'!$AP$6:$AX$93,G$1,FALSE),IFERROR(VLOOKUP($B1006,'Data Binge'!$BC$6:$BK$13,G$1,FALSE),VLOOKUP($B1006,'Data Binge'!$BP$6:$BX$9,G$1,FALSE))))))*100</f>
        <v>9.0749099999999991</v>
      </c>
      <c r="H1006" s="63">
        <f>IFERROR(VLOOKUP($B1006,'Data Binge'!$A$6:$I$61,H$1,FALSE),IFERROR(VLOOKUP($B1006,'Data Binge'!$O$6:$W$33,H$1,FALSE),IFERROR(VLOOKUP($B1006,'Data Binge'!$AB$6:$AJ$181,H$1,FALSE),IFERROR(VLOOKUP($B1006,'Data Binge'!$AP$6:$AX$93,H$1,FALSE),IFERROR(VLOOKUP($B1006,'Data Binge'!$BC$6:$BK$13,H$1,FALSE),VLOOKUP($B1006,'Data Binge'!$BP$6:$BX$9,H$1,FALSE))))))*100</f>
        <v>1.0275700000000001</v>
      </c>
      <c r="I1006" s="63">
        <f>IFERROR(VLOOKUP($B1006,'Data Binge'!$A$6:$I$61,I$1,FALSE),IFERROR(VLOOKUP($B1006,'Data Binge'!$O$6:$W$33,I$1,FALSE),IFERROR(VLOOKUP($B1006,'Data Binge'!$AB$6:$AJ$181,I$1,FALSE),IFERROR(VLOOKUP($B1006,'Data Binge'!$AP$6:$AX$93,I$1,FALSE),IFERROR(VLOOKUP($B1006,'Data Binge'!$BC$6:$BK$13,I$1,FALSE),VLOOKUP($B1006,'Data Binge'!$BP$6:$BX$9,I$1,FALSE))))))*100</f>
        <v>7.0608500000000003</v>
      </c>
      <c r="J1006" s="63">
        <f>IFERROR(VLOOKUP($B1006,'Data Binge'!$A$6:$I$61,J$1,FALSE),IFERROR(VLOOKUP($B1006,'Data Binge'!$O$6:$W$33,J$1,FALSE),IFERROR(VLOOKUP($B1006,'Data Binge'!$AB$6:$AJ$181,J$1,FALSE),IFERROR(VLOOKUP($B1006,'Data Binge'!$AP$6:$AX$93,J$1,FALSE),IFERROR(VLOOKUP($B1006,'Data Binge'!$BC$6:$BK$13,J$1,FALSE),VLOOKUP($B1006,'Data Binge'!$BP$6:$BX$9,J$1,FALSE))))))*100</f>
        <v>11.08897</v>
      </c>
      <c r="K1006" s="63">
        <f t="shared" si="191"/>
        <v>2.0140600000000006</v>
      </c>
      <c r="L1006" s="63">
        <f t="shared" si="192"/>
        <v>2.0140599999999989</v>
      </c>
      <c r="O1006" s="63">
        <f>'Data Binge'!AU124*100</f>
        <v>9.0749099999999991</v>
      </c>
      <c r="P1006" s="63">
        <f>'Data Binge'!AV124*100</f>
        <v>1.02746</v>
      </c>
      <c r="Q1006" s="63">
        <f>'Data Binge'!AW124*100</f>
        <v>7.0610900000000001</v>
      </c>
      <c r="R1006" s="63">
        <f>'Data Binge'!AX124*100</f>
        <v>11.08873</v>
      </c>
      <c r="S1006" s="63">
        <f t="shared" si="199"/>
        <v>2.0138200000000008</v>
      </c>
      <c r="T1006" s="63">
        <f t="shared" si="200"/>
        <v>2.0138199999999991</v>
      </c>
      <c r="V1006" s="70">
        <f t="shared" si="193"/>
        <v>0</v>
      </c>
      <c r="W1006" s="70">
        <f t="shared" si="194"/>
        <v>1.100000000000545E-4</v>
      </c>
      <c r="X1006" s="70">
        <f t="shared" si="195"/>
        <v>-2.3999999999979593E-4</v>
      </c>
      <c r="Y1006" s="70">
        <f t="shared" si="196"/>
        <v>2.3999999999979593E-4</v>
      </c>
      <c r="Z1006" s="70">
        <f t="shared" si="197"/>
        <v>2.3999999999979593E-4</v>
      </c>
      <c r="AA1006" s="70">
        <f t="shared" si="198"/>
        <v>2.3999999999979593E-4</v>
      </c>
    </row>
    <row r="1007" spans="1:27">
      <c r="A1007" s="15" t="str">
        <f t="shared" si="190"/>
        <v>Binge_2011-2015_16-24_Persons_Powys</v>
      </c>
      <c r="B1007" s="15" t="str">
        <f t="shared" si="201"/>
        <v>Powys_16-24_Persons</v>
      </c>
      <c r="C1007" s="15" t="s">
        <v>118</v>
      </c>
      <c r="D1007" s="15" t="s">
        <v>48</v>
      </c>
      <c r="E1007" s="15" t="s">
        <v>117</v>
      </c>
      <c r="F1007" s="15" t="s">
        <v>76</v>
      </c>
      <c r="G1007" s="63">
        <f>IFERROR(VLOOKUP($B1007,'Data Binge'!$A$6:$I$61,G$1,FALSE),IFERROR(VLOOKUP($B1007,'Data Binge'!$O$6:$W$33,G$1,FALSE),IFERROR(VLOOKUP($B1007,'Data Binge'!$AB$6:$AJ$181,G$1,FALSE),IFERROR(VLOOKUP($B1007,'Data Binge'!$AP$6:$AX$93,G$1,FALSE),IFERROR(VLOOKUP($B1007,'Data Binge'!$BC$6:$BK$13,G$1,FALSE),VLOOKUP($B1007,'Data Binge'!$BP$6:$BX$9,G$1,FALSE))))))*100</f>
        <v>29.14528</v>
      </c>
      <c r="H1007" s="63">
        <f>IFERROR(VLOOKUP($B1007,'Data Binge'!$A$6:$I$61,H$1,FALSE),IFERROR(VLOOKUP($B1007,'Data Binge'!$O$6:$W$33,H$1,FALSE),IFERROR(VLOOKUP($B1007,'Data Binge'!$AB$6:$AJ$181,H$1,FALSE),IFERROR(VLOOKUP($B1007,'Data Binge'!$AP$6:$AX$93,H$1,FALSE),IFERROR(VLOOKUP($B1007,'Data Binge'!$BC$6:$BK$13,H$1,FALSE),VLOOKUP($B1007,'Data Binge'!$BP$6:$BX$9,H$1,FALSE))))))*100</f>
        <v>2.69103</v>
      </c>
      <c r="I1007" s="63">
        <f>IFERROR(VLOOKUP($B1007,'Data Binge'!$A$6:$I$61,I$1,FALSE),IFERROR(VLOOKUP($B1007,'Data Binge'!$O$6:$W$33,I$1,FALSE),IFERROR(VLOOKUP($B1007,'Data Binge'!$AB$6:$AJ$181,I$1,FALSE),IFERROR(VLOOKUP($B1007,'Data Binge'!$AP$6:$AX$93,I$1,FALSE),IFERROR(VLOOKUP($B1007,'Data Binge'!$BC$6:$BK$13,I$1,FALSE),VLOOKUP($B1007,'Data Binge'!$BP$6:$BX$9,I$1,FALSE))))))*100</f>
        <v>23.870810000000002</v>
      </c>
      <c r="J1007" s="63">
        <f>IFERROR(VLOOKUP($B1007,'Data Binge'!$A$6:$I$61,J$1,FALSE),IFERROR(VLOOKUP($B1007,'Data Binge'!$O$6:$W$33,J$1,FALSE),IFERROR(VLOOKUP($B1007,'Data Binge'!$AB$6:$AJ$181,J$1,FALSE),IFERROR(VLOOKUP($B1007,'Data Binge'!$AP$6:$AX$93,J$1,FALSE),IFERROR(VLOOKUP($B1007,'Data Binge'!$BC$6:$BK$13,J$1,FALSE),VLOOKUP($B1007,'Data Binge'!$BP$6:$BX$9,J$1,FALSE))))))*100</f>
        <v>34.419750000000001</v>
      </c>
      <c r="K1007" s="63">
        <f t="shared" si="191"/>
        <v>5.2744700000000009</v>
      </c>
      <c r="L1007" s="63">
        <f t="shared" si="192"/>
        <v>5.2744699999999973</v>
      </c>
      <c r="O1007" s="63">
        <f>'Data Binge'!AU125*100</f>
        <v>29.14528</v>
      </c>
      <c r="P1007" s="63">
        <f>'Data Binge'!AV125*100</f>
        <v>2.6907700000000001</v>
      </c>
      <c r="Q1007" s="63">
        <f>'Data Binge'!AW125*100</f>
        <v>23.871369999999999</v>
      </c>
      <c r="R1007" s="63">
        <f>'Data Binge'!AX125*100</f>
        <v>34.41919</v>
      </c>
      <c r="S1007" s="63">
        <f t="shared" si="199"/>
        <v>5.2739100000000008</v>
      </c>
      <c r="T1007" s="63">
        <f t="shared" si="200"/>
        <v>5.2739100000000008</v>
      </c>
      <c r="V1007" s="70">
        <f t="shared" si="193"/>
        <v>0</v>
      </c>
      <c r="W1007" s="70">
        <f t="shared" si="194"/>
        <v>2.5999999999992696E-4</v>
      </c>
      <c r="X1007" s="70">
        <f t="shared" si="195"/>
        <v>-5.5999999999656325E-4</v>
      </c>
      <c r="Y1007" s="70">
        <f t="shared" si="196"/>
        <v>5.6000000000011596E-4</v>
      </c>
      <c r="Z1007" s="70">
        <f t="shared" si="197"/>
        <v>5.6000000000011596E-4</v>
      </c>
      <c r="AA1007" s="70">
        <f t="shared" si="198"/>
        <v>5.5999999999656325E-4</v>
      </c>
    </row>
    <row r="1008" spans="1:27">
      <c r="A1008" s="15" t="str">
        <f t="shared" si="190"/>
        <v>Binge_2011-2015_25-44_Persons_Powys</v>
      </c>
      <c r="B1008" s="15" t="str">
        <f t="shared" si="201"/>
        <v>Powys_25-44_Persons</v>
      </c>
      <c r="C1008" s="15" t="s">
        <v>118</v>
      </c>
      <c r="D1008" s="15" t="s">
        <v>49</v>
      </c>
      <c r="E1008" s="15" t="s">
        <v>117</v>
      </c>
      <c r="F1008" s="15" t="s">
        <v>76</v>
      </c>
      <c r="G1008" s="63">
        <f>IFERROR(VLOOKUP($B1008,'Data Binge'!$A$6:$I$61,G$1,FALSE),IFERROR(VLOOKUP($B1008,'Data Binge'!$O$6:$W$33,G$1,FALSE),IFERROR(VLOOKUP($B1008,'Data Binge'!$AB$6:$AJ$181,G$1,FALSE),IFERROR(VLOOKUP($B1008,'Data Binge'!$AP$6:$AX$93,G$1,FALSE),IFERROR(VLOOKUP($B1008,'Data Binge'!$BC$6:$BK$13,G$1,FALSE),VLOOKUP($B1008,'Data Binge'!$BP$6:$BX$9,G$1,FALSE))))))*100</f>
        <v>31.687700000000003</v>
      </c>
      <c r="H1008" s="63">
        <f>IFERROR(VLOOKUP($B1008,'Data Binge'!$A$6:$I$61,H$1,FALSE),IFERROR(VLOOKUP($B1008,'Data Binge'!$O$6:$W$33,H$1,FALSE),IFERROR(VLOOKUP($B1008,'Data Binge'!$AB$6:$AJ$181,H$1,FALSE),IFERROR(VLOOKUP($B1008,'Data Binge'!$AP$6:$AX$93,H$1,FALSE),IFERROR(VLOOKUP($B1008,'Data Binge'!$BC$6:$BK$13,H$1,FALSE),VLOOKUP($B1008,'Data Binge'!$BP$6:$BX$9,H$1,FALSE))))))*100</f>
        <v>1.9656</v>
      </c>
      <c r="I1008" s="63">
        <f>IFERROR(VLOOKUP($B1008,'Data Binge'!$A$6:$I$61,I$1,FALSE),IFERROR(VLOOKUP($B1008,'Data Binge'!$O$6:$W$33,I$1,FALSE),IFERROR(VLOOKUP($B1008,'Data Binge'!$AB$6:$AJ$181,I$1,FALSE),IFERROR(VLOOKUP($B1008,'Data Binge'!$AP$6:$AX$93,I$1,FALSE),IFERROR(VLOOKUP($B1008,'Data Binge'!$BC$6:$BK$13,I$1,FALSE),VLOOKUP($B1008,'Data Binge'!$BP$6:$BX$9,I$1,FALSE))))))*100</f>
        <v>27.835090000000001</v>
      </c>
      <c r="J1008" s="63">
        <f>IFERROR(VLOOKUP($B1008,'Data Binge'!$A$6:$I$61,J$1,FALSE),IFERROR(VLOOKUP($B1008,'Data Binge'!$O$6:$W$33,J$1,FALSE),IFERROR(VLOOKUP($B1008,'Data Binge'!$AB$6:$AJ$181,J$1,FALSE),IFERROR(VLOOKUP($B1008,'Data Binge'!$AP$6:$AX$93,J$1,FALSE),IFERROR(VLOOKUP($B1008,'Data Binge'!$BC$6:$BK$13,J$1,FALSE),VLOOKUP($B1008,'Data Binge'!$BP$6:$BX$9,J$1,FALSE))))))*100</f>
        <v>35.540310000000005</v>
      </c>
      <c r="K1008" s="63">
        <f t="shared" si="191"/>
        <v>3.8526100000000021</v>
      </c>
      <c r="L1008" s="63">
        <f t="shared" si="192"/>
        <v>3.8526100000000021</v>
      </c>
      <c r="O1008" s="63">
        <f>'Data Binge'!AU126*100</f>
        <v>31.687700000000003</v>
      </c>
      <c r="P1008" s="63">
        <f>'Data Binge'!AV126*100</f>
        <v>1.9654100000000001</v>
      </c>
      <c r="Q1008" s="63">
        <f>'Data Binge'!AW126*100</f>
        <v>27.83549</v>
      </c>
      <c r="R1008" s="63">
        <f>'Data Binge'!AX126*100</f>
        <v>35.539909999999999</v>
      </c>
      <c r="S1008" s="63">
        <f t="shared" si="199"/>
        <v>3.8522099999999959</v>
      </c>
      <c r="T1008" s="63">
        <f t="shared" si="200"/>
        <v>3.852210000000003</v>
      </c>
      <c r="V1008" s="70">
        <f t="shared" si="193"/>
        <v>0</v>
      </c>
      <c r="W1008" s="70">
        <f t="shared" si="194"/>
        <v>1.8999999999991246E-4</v>
      </c>
      <c r="X1008" s="70">
        <f t="shared" si="195"/>
        <v>-3.9999999999906777E-4</v>
      </c>
      <c r="Y1008" s="70">
        <f t="shared" si="196"/>
        <v>4.000000000061732E-4</v>
      </c>
      <c r="Z1008" s="70">
        <f t="shared" si="197"/>
        <v>4.000000000061732E-4</v>
      </c>
      <c r="AA1008" s="70">
        <f t="shared" si="198"/>
        <v>3.9999999999906777E-4</v>
      </c>
    </row>
    <row r="1009" spans="1:27">
      <c r="A1009" s="15" t="str">
        <f t="shared" si="190"/>
        <v>Binge_2011-2015_45-64_Persons_Powys</v>
      </c>
      <c r="B1009" s="15" t="str">
        <f t="shared" si="201"/>
        <v>Powys_45-64_Persons</v>
      </c>
      <c r="C1009" s="15" t="s">
        <v>118</v>
      </c>
      <c r="D1009" s="15" t="s">
        <v>50</v>
      </c>
      <c r="E1009" s="15" t="s">
        <v>117</v>
      </c>
      <c r="F1009" s="15" t="s">
        <v>76</v>
      </c>
      <c r="G1009" s="63">
        <f>IFERROR(VLOOKUP($B1009,'Data Binge'!$A$6:$I$61,G$1,FALSE),IFERROR(VLOOKUP($B1009,'Data Binge'!$O$6:$W$33,G$1,FALSE),IFERROR(VLOOKUP($B1009,'Data Binge'!$AB$6:$AJ$181,G$1,FALSE),IFERROR(VLOOKUP($B1009,'Data Binge'!$AP$6:$AX$93,G$1,FALSE),IFERROR(VLOOKUP($B1009,'Data Binge'!$BC$6:$BK$13,G$1,FALSE),VLOOKUP($B1009,'Data Binge'!$BP$6:$BX$9,G$1,FALSE))))))*100</f>
        <v>22.315909999999999</v>
      </c>
      <c r="H1009" s="63">
        <f>IFERROR(VLOOKUP($B1009,'Data Binge'!$A$6:$I$61,H$1,FALSE),IFERROR(VLOOKUP($B1009,'Data Binge'!$O$6:$W$33,H$1,FALSE),IFERROR(VLOOKUP($B1009,'Data Binge'!$AB$6:$AJ$181,H$1,FALSE),IFERROR(VLOOKUP($B1009,'Data Binge'!$AP$6:$AX$93,H$1,FALSE),IFERROR(VLOOKUP($B1009,'Data Binge'!$BC$6:$BK$13,H$1,FALSE),VLOOKUP($B1009,'Data Binge'!$BP$6:$BX$9,H$1,FALSE))))))*100</f>
        <v>1.32274</v>
      </c>
      <c r="I1009" s="63">
        <f>IFERROR(VLOOKUP($B1009,'Data Binge'!$A$6:$I$61,I$1,FALSE),IFERROR(VLOOKUP($B1009,'Data Binge'!$O$6:$W$33,I$1,FALSE),IFERROR(VLOOKUP($B1009,'Data Binge'!$AB$6:$AJ$181,I$1,FALSE),IFERROR(VLOOKUP($B1009,'Data Binge'!$AP$6:$AX$93,I$1,FALSE),IFERROR(VLOOKUP($B1009,'Data Binge'!$BC$6:$BK$13,I$1,FALSE),VLOOKUP($B1009,'Data Binge'!$BP$6:$BX$9,I$1,FALSE))))))*100</f>
        <v>19.723320000000001</v>
      </c>
      <c r="J1009" s="63">
        <f>IFERROR(VLOOKUP($B1009,'Data Binge'!$A$6:$I$61,J$1,FALSE),IFERROR(VLOOKUP($B1009,'Data Binge'!$O$6:$W$33,J$1,FALSE),IFERROR(VLOOKUP($B1009,'Data Binge'!$AB$6:$AJ$181,J$1,FALSE),IFERROR(VLOOKUP($B1009,'Data Binge'!$AP$6:$AX$93,J$1,FALSE),IFERROR(VLOOKUP($B1009,'Data Binge'!$BC$6:$BK$13,J$1,FALSE),VLOOKUP($B1009,'Data Binge'!$BP$6:$BX$9,J$1,FALSE))))))*100</f>
        <v>24.9085</v>
      </c>
      <c r="K1009" s="63">
        <f t="shared" si="191"/>
        <v>2.5925900000000013</v>
      </c>
      <c r="L1009" s="63">
        <f t="shared" si="192"/>
        <v>2.5925899999999977</v>
      </c>
      <c r="O1009" s="63">
        <f>'Data Binge'!AU127*100</f>
        <v>22.315909999999999</v>
      </c>
      <c r="P1009" s="63">
        <f>'Data Binge'!AV127*100</f>
        <v>1.3226099999999998</v>
      </c>
      <c r="Q1009" s="63">
        <f>'Data Binge'!AW127*100</f>
        <v>19.723589999999998</v>
      </c>
      <c r="R1009" s="63">
        <f>'Data Binge'!AX127*100</f>
        <v>24.90823</v>
      </c>
      <c r="S1009" s="63">
        <f t="shared" si="199"/>
        <v>2.5923200000000008</v>
      </c>
      <c r="T1009" s="63">
        <f t="shared" si="200"/>
        <v>2.5923200000000008</v>
      </c>
      <c r="V1009" s="70">
        <f t="shared" si="193"/>
        <v>0</v>
      </c>
      <c r="W1009" s="70">
        <f t="shared" si="194"/>
        <v>1.3000000000018552E-4</v>
      </c>
      <c r="X1009" s="70">
        <f t="shared" si="195"/>
        <v>-2.6999999999688384E-4</v>
      </c>
      <c r="Y1009" s="70">
        <f t="shared" si="196"/>
        <v>2.7000000000043656E-4</v>
      </c>
      <c r="Z1009" s="70">
        <f t="shared" si="197"/>
        <v>2.7000000000043656E-4</v>
      </c>
      <c r="AA1009" s="70">
        <f t="shared" si="198"/>
        <v>2.6999999999688384E-4</v>
      </c>
    </row>
    <row r="1010" spans="1:27">
      <c r="A1010" s="15" t="str">
        <f t="shared" si="190"/>
        <v>Binge_2011-2015_65+_Persons_Powys</v>
      </c>
      <c r="B1010" s="15" t="str">
        <f t="shared" si="201"/>
        <v>Powys_65+_Persons</v>
      </c>
      <c r="C1010" s="15" t="s">
        <v>118</v>
      </c>
      <c r="D1010" s="15" t="s">
        <v>43</v>
      </c>
      <c r="E1010" s="15" t="s">
        <v>117</v>
      </c>
      <c r="F1010" s="15" t="s">
        <v>76</v>
      </c>
      <c r="G1010" s="63">
        <f>IFERROR(VLOOKUP($B1010,'Data Binge'!$A$6:$I$61,G$1,FALSE),IFERROR(VLOOKUP($B1010,'Data Binge'!$O$6:$W$33,G$1,FALSE),IFERROR(VLOOKUP($B1010,'Data Binge'!$AB$6:$AJ$181,G$1,FALSE),IFERROR(VLOOKUP($B1010,'Data Binge'!$AP$6:$AX$93,G$1,FALSE),IFERROR(VLOOKUP($B1010,'Data Binge'!$BC$6:$BK$13,G$1,FALSE),VLOOKUP($B1010,'Data Binge'!$BP$6:$BX$9,G$1,FALSE))))))*100</f>
        <v>8.8801900000000007</v>
      </c>
      <c r="H1010" s="63">
        <f>IFERROR(VLOOKUP($B1010,'Data Binge'!$A$6:$I$61,H$1,FALSE),IFERROR(VLOOKUP($B1010,'Data Binge'!$O$6:$W$33,H$1,FALSE),IFERROR(VLOOKUP($B1010,'Data Binge'!$AB$6:$AJ$181,H$1,FALSE),IFERROR(VLOOKUP($B1010,'Data Binge'!$AP$6:$AX$93,H$1,FALSE),IFERROR(VLOOKUP($B1010,'Data Binge'!$BC$6:$BK$13,H$1,FALSE),VLOOKUP($B1010,'Data Binge'!$BP$6:$BX$9,H$1,FALSE))))))*100</f>
        <v>1.0074799999999999</v>
      </c>
      <c r="I1010" s="63">
        <f>IFERROR(VLOOKUP($B1010,'Data Binge'!$A$6:$I$61,I$1,FALSE),IFERROR(VLOOKUP($B1010,'Data Binge'!$O$6:$W$33,I$1,FALSE),IFERROR(VLOOKUP($B1010,'Data Binge'!$AB$6:$AJ$181,I$1,FALSE),IFERROR(VLOOKUP($B1010,'Data Binge'!$AP$6:$AX$93,I$1,FALSE),IFERROR(VLOOKUP($B1010,'Data Binge'!$BC$6:$BK$13,I$1,FALSE),VLOOKUP($B1010,'Data Binge'!$BP$6:$BX$9,I$1,FALSE))))))*100</f>
        <v>6.9055000000000009</v>
      </c>
      <c r="J1010" s="63">
        <f>IFERROR(VLOOKUP($B1010,'Data Binge'!$A$6:$I$61,J$1,FALSE),IFERROR(VLOOKUP($B1010,'Data Binge'!$O$6:$W$33,J$1,FALSE),IFERROR(VLOOKUP($B1010,'Data Binge'!$AB$6:$AJ$181,J$1,FALSE),IFERROR(VLOOKUP($B1010,'Data Binge'!$AP$6:$AX$93,J$1,FALSE),IFERROR(VLOOKUP($B1010,'Data Binge'!$BC$6:$BK$13,J$1,FALSE),VLOOKUP($B1010,'Data Binge'!$BP$6:$BX$9,J$1,FALSE))))))*100</f>
        <v>10.85487</v>
      </c>
      <c r="K1010" s="63">
        <f t="shared" si="191"/>
        <v>1.9746799999999993</v>
      </c>
      <c r="L1010" s="63">
        <f t="shared" si="192"/>
        <v>1.9746899999999998</v>
      </c>
      <c r="O1010" s="63">
        <f>'Data Binge'!AU128*100</f>
        <v>8.8801900000000007</v>
      </c>
      <c r="P1010" s="63">
        <f>'Data Binge'!AV128*100</f>
        <v>1.00739</v>
      </c>
      <c r="Q1010" s="63">
        <f>'Data Binge'!AW128*100</f>
        <v>6.90571</v>
      </c>
      <c r="R1010" s="63">
        <f>'Data Binge'!AX128*100</f>
        <v>10.854669999999999</v>
      </c>
      <c r="S1010" s="63">
        <f t="shared" si="199"/>
        <v>1.974479999999998</v>
      </c>
      <c r="T1010" s="63">
        <f t="shared" si="200"/>
        <v>1.9744800000000007</v>
      </c>
      <c r="V1010" s="70">
        <f t="shared" si="193"/>
        <v>0</v>
      </c>
      <c r="W1010" s="70">
        <f t="shared" si="194"/>
        <v>8.9999999999923475E-5</v>
      </c>
      <c r="X1010" s="70">
        <f t="shared" si="195"/>
        <v>-2.0999999999915531E-4</v>
      </c>
      <c r="Y1010" s="70">
        <f t="shared" si="196"/>
        <v>2.0000000000131024E-4</v>
      </c>
      <c r="Z1010" s="70">
        <f t="shared" si="197"/>
        <v>2.0000000000131024E-4</v>
      </c>
      <c r="AA1010" s="70">
        <f t="shared" si="198"/>
        <v>2.0999999999915531E-4</v>
      </c>
    </row>
    <row r="1011" spans="1:27">
      <c r="A1011" s="15" t="str">
        <f t="shared" si="190"/>
        <v>Binge_2011-2015_16-24_Persons_Ceredigion</v>
      </c>
      <c r="B1011" s="15" t="str">
        <f t="shared" si="201"/>
        <v>Ceredigion_16-24_Persons</v>
      </c>
      <c r="C1011" s="15" t="s">
        <v>6</v>
      </c>
      <c r="D1011" s="15" t="s">
        <v>48</v>
      </c>
      <c r="E1011" s="15" t="s">
        <v>117</v>
      </c>
      <c r="F1011" s="15" t="s">
        <v>76</v>
      </c>
      <c r="G1011" s="63">
        <f>IFERROR(VLOOKUP($B1011,'Data Binge'!$A$6:$I$61,G$1,FALSE),IFERROR(VLOOKUP($B1011,'Data Binge'!$O$6:$W$33,G$1,FALSE),IFERROR(VLOOKUP($B1011,'Data Binge'!$AB$6:$AJ$181,G$1,FALSE),IFERROR(VLOOKUP($B1011,'Data Binge'!$AP$6:$AX$93,G$1,FALSE),IFERROR(VLOOKUP($B1011,'Data Binge'!$BC$6:$BK$13,G$1,FALSE),VLOOKUP($B1011,'Data Binge'!$BP$6:$BX$9,G$1,FALSE))))))*100</f>
        <v>38.709310000000002</v>
      </c>
      <c r="H1011" s="63">
        <f>IFERROR(VLOOKUP($B1011,'Data Binge'!$A$6:$I$61,H$1,FALSE),IFERROR(VLOOKUP($B1011,'Data Binge'!$O$6:$W$33,H$1,FALSE),IFERROR(VLOOKUP($B1011,'Data Binge'!$AB$6:$AJ$181,H$1,FALSE),IFERROR(VLOOKUP($B1011,'Data Binge'!$AP$6:$AX$93,H$1,FALSE),IFERROR(VLOOKUP($B1011,'Data Binge'!$BC$6:$BK$13,H$1,FALSE),VLOOKUP($B1011,'Data Binge'!$BP$6:$BX$9,H$1,FALSE))))))*100</f>
        <v>3.37304</v>
      </c>
      <c r="I1011" s="63">
        <f>IFERROR(VLOOKUP($B1011,'Data Binge'!$A$6:$I$61,I$1,FALSE),IFERROR(VLOOKUP($B1011,'Data Binge'!$O$6:$W$33,I$1,FALSE),IFERROR(VLOOKUP($B1011,'Data Binge'!$AB$6:$AJ$181,I$1,FALSE),IFERROR(VLOOKUP($B1011,'Data Binge'!$AP$6:$AX$93,I$1,FALSE),IFERROR(VLOOKUP($B1011,'Data Binge'!$BC$6:$BK$13,I$1,FALSE),VLOOKUP($B1011,'Data Binge'!$BP$6:$BX$9,I$1,FALSE))))))*100</f>
        <v>32.098080000000003</v>
      </c>
      <c r="J1011" s="63">
        <f>IFERROR(VLOOKUP($B1011,'Data Binge'!$A$6:$I$61,J$1,FALSE),IFERROR(VLOOKUP($B1011,'Data Binge'!$O$6:$W$33,J$1,FALSE),IFERROR(VLOOKUP($B1011,'Data Binge'!$AB$6:$AJ$181,J$1,FALSE),IFERROR(VLOOKUP($B1011,'Data Binge'!$AP$6:$AX$93,J$1,FALSE),IFERROR(VLOOKUP($B1011,'Data Binge'!$BC$6:$BK$13,J$1,FALSE),VLOOKUP($B1011,'Data Binge'!$BP$6:$BX$9,J$1,FALSE))))))*100</f>
        <v>45.320540000000001</v>
      </c>
      <c r="K1011" s="63">
        <f t="shared" si="191"/>
        <v>6.6112299999999991</v>
      </c>
      <c r="L1011" s="63">
        <f t="shared" si="192"/>
        <v>6.6112299999999991</v>
      </c>
      <c r="O1011" s="63">
        <f>'Data Binge'!AU129*100</f>
        <v>38.709310000000002</v>
      </c>
      <c r="P1011" s="63">
        <f>'Data Binge'!AV129*100</f>
        <v>3.3726799999999999</v>
      </c>
      <c r="Q1011" s="63">
        <f>'Data Binge'!AW129*100</f>
        <v>32.098870000000005</v>
      </c>
      <c r="R1011" s="63">
        <f>'Data Binge'!AX129*100</f>
        <v>45.319749999999999</v>
      </c>
      <c r="S1011" s="63">
        <f t="shared" si="199"/>
        <v>6.610439999999997</v>
      </c>
      <c r="T1011" s="63">
        <f t="shared" si="200"/>
        <v>6.610439999999997</v>
      </c>
      <c r="V1011" s="70">
        <f t="shared" si="193"/>
        <v>0</v>
      </c>
      <c r="W1011" s="70">
        <f t="shared" si="194"/>
        <v>3.6000000000013799E-4</v>
      </c>
      <c r="X1011" s="70">
        <f t="shared" si="195"/>
        <v>-7.9000000000206683E-4</v>
      </c>
      <c r="Y1011" s="70">
        <f t="shared" si="196"/>
        <v>7.9000000000206683E-4</v>
      </c>
      <c r="Z1011" s="70">
        <f t="shared" si="197"/>
        <v>7.9000000000206683E-4</v>
      </c>
      <c r="AA1011" s="70">
        <f t="shared" si="198"/>
        <v>7.9000000000206683E-4</v>
      </c>
    </row>
    <row r="1012" spans="1:27">
      <c r="A1012" s="15" t="str">
        <f t="shared" si="190"/>
        <v>Binge_2011-2015_25-44_Persons_Ceredigion</v>
      </c>
      <c r="B1012" s="15" t="str">
        <f t="shared" si="201"/>
        <v>Ceredigion_25-44_Persons</v>
      </c>
      <c r="C1012" s="15" t="s">
        <v>6</v>
      </c>
      <c r="D1012" s="15" t="s">
        <v>49</v>
      </c>
      <c r="E1012" s="15" t="s">
        <v>117</v>
      </c>
      <c r="F1012" s="15" t="s">
        <v>76</v>
      </c>
      <c r="G1012" s="63">
        <f>IFERROR(VLOOKUP($B1012,'Data Binge'!$A$6:$I$61,G$1,FALSE),IFERROR(VLOOKUP($B1012,'Data Binge'!$O$6:$W$33,G$1,FALSE),IFERROR(VLOOKUP($B1012,'Data Binge'!$AB$6:$AJ$181,G$1,FALSE),IFERROR(VLOOKUP($B1012,'Data Binge'!$AP$6:$AX$93,G$1,FALSE),IFERROR(VLOOKUP($B1012,'Data Binge'!$BC$6:$BK$13,G$1,FALSE),VLOOKUP($B1012,'Data Binge'!$BP$6:$BX$9,G$1,FALSE))))))*100</f>
        <v>30.363440000000004</v>
      </c>
      <c r="H1012" s="63">
        <f>IFERROR(VLOOKUP($B1012,'Data Binge'!$A$6:$I$61,H$1,FALSE),IFERROR(VLOOKUP($B1012,'Data Binge'!$O$6:$W$33,H$1,FALSE),IFERROR(VLOOKUP($B1012,'Data Binge'!$AB$6:$AJ$181,H$1,FALSE),IFERROR(VLOOKUP($B1012,'Data Binge'!$AP$6:$AX$93,H$1,FALSE),IFERROR(VLOOKUP($B1012,'Data Binge'!$BC$6:$BK$13,H$1,FALSE),VLOOKUP($B1012,'Data Binge'!$BP$6:$BX$9,H$1,FALSE))))))*100</f>
        <v>1.9947800000000002</v>
      </c>
      <c r="I1012" s="63">
        <f>IFERROR(VLOOKUP($B1012,'Data Binge'!$A$6:$I$61,I$1,FALSE),IFERROR(VLOOKUP($B1012,'Data Binge'!$O$6:$W$33,I$1,FALSE),IFERROR(VLOOKUP($B1012,'Data Binge'!$AB$6:$AJ$181,I$1,FALSE),IFERROR(VLOOKUP($B1012,'Data Binge'!$AP$6:$AX$93,I$1,FALSE),IFERROR(VLOOKUP($B1012,'Data Binge'!$BC$6:$BK$13,I$1,FALSE),VLOOKUP($B1012,'Data Binge'!$BP$6:$BX$9,I$1,FALSE))))))*100</f>
        <v>26.45363</v>
      </c>
      <c r="J1012" s="63">
        <f>IFERROR(VLOOKUP($B1012,'Data Binge'!$A$6:$I$61,J$1,FALSE),IFERROR(VLOOKUP($B1012,'Data Binge'!$O$6:$W$33,J$1,FALSE),IFERROR(VLOOKUP($B1012,'Data Binge'!$AB$6:$AJ$181,J$1,FALSE),IFERROR(VLOOKUP($B1012,'Data Binge'!$AP$6:$AX$93,J$1,FALSE),IFERROR(VLOOKUP($B1012,'Data Binge'!$BC$6:$BK$13,J$1,FALSE),VLOOKUP($B1012,'Data Binge'!$BP$6:$BX$9,J$1,FALSE))))))*100</f>
        <v>34.273249999999997</v>
      </c>
      <c r="K1012" s="63">
        <f t="shared" si="191"/>
        <v>3.9098099999999931</v>
      </c>
      <c r="L1012" s="63">
        <f t="shared" si="192"/>
        <v>3.9098100000000038</v>
      </c>
      <c r="O1012" s="63">
        <f>'Data Binge'!AU130*100</f>
        <v>30.363440000000004</v>
      </c>
      <c r="P1012" s="63">
        <f>'Data Binge'!AV130*100</f>
        <v>1.9945600000000001</v>
      </c>
      <c r="Q1012" s="63">
        <f>'Data Binge'!AW130*100</f>
        <v>26.454100000000004</v>
      </c>
      <c r="R1012" s="63">
        <f>'Data Binge'!AX130*100</f>
        <v>34.272790000000001</v>
      </c>
      <c r="S1012" s="63">
        <f t="shared" si="199"/>
        <v>3.9093499999999963</v>
      </c>
      <c r="T1012" s="63">
        <f t="shared" si="200"/>
        <v>3.9093400000000003</v>
      </c>
      <c r="V1012" s="70">
        <f t="shared" si="193"/>
        <v>0</v>
      </c>
      <c r="W1012" s="70">
        <f t="shared" si="194"/>
        <v>2.20000000000109E-4</v>
      </c>
      <c r="X1012" s="70">
        <f t="shared" si="195"/>
        <v>-4.7000000000352316E-4</v>
      </c>
      <c r="Y1012" s="70">
        <f t="shared" si="196"/>
        <v>4.599999999967963E-4</v>
      </c>
      <c r="Z1012" s="70">
        <f t="shared" si="197"/>
        <v>4.599999999967963E-4</v>
      </c>
      <c r="AA1012" s="70">
        <f t="shared" si="198"/>
        <v>4.7000000000352316E-4</v>
      </c>
    </row>
    <row r="1013" spans="1:27">
      <c r="A1013" s="15" t="str">
        <f t="shared" si="190"/>
        <v>Binge_2011-2015_45-64_Persons_Ceredigion</v>
      </c>
      <c r="B1013" s="15" t="str">
        <f t="shared" si="201"/>
        <v>Ceredigion_45-64_Persons</v>
      </c>
      <c r="C1013" s="15" t="s">
        <v>6</v>
      </c>
      <c r="D1013" s="15" t="s">
        <v>50</v>
      </c>
      <c r="E1013" s="15" t="s">
        <v>117</v>
      </c>
      <c r="F1013" s="15" t="s">
        <v>76</v>
      </c>
      <c r="G1013" s="63">
        <f>IFERROR(VLOOKUP($B1013,'Data Binge'!$A$6:$I$61,G$1,FALSE),IFERROR(VLOOKUP($B1013,'Data Binge'!$O$6:$W$33,G$1,FALSE),IFERROR(VLOOKUP($B1013,'Data Binge'!$AB$6:$AJ$181,G$1,FALSE),IFERROR(VLOOKUP($B1013,'Data Binge'!$AP$6:$AX$93,G$1,FALSE),IFERROR(VLOOKUP($B1013,'Data Binge'!$BC$6:$BK$13,G$1,FALSE),VLOOKUP($B1013,'Data Binge'!$BP$6:$BX$9,G$1,FALSE))))))*100</f>
        <v>23.580290000000002</v>
      </c>
      <c r="H1013" s="63">
        <f>IFERROR(VLOOKUP($B1013,'Data Binge'!$A$6:$I$61,H$1,FALSE),IFERROR(VLOOKUP($B1013,'Data Binge'!$O$6:$W$33,H$1,FALSE),IFERROR(VLOOKUP($B1013,'Data Binge'!$AB$6:$AJ$181,H$1,FALSE),IFERROR(VLOOKUP($B1013,'Data Binge'!$AP$6:$AX$93,H$1,FALSE),IFERROR(VLOOKUP($B1013,'Data Binge'!$BC$6:$BK$13,H$1,FALSE),VLOOKUP($B1013,'Data Binge'!$BP$6:$BX$9,H$1,FALSE))))))*100</f>
        <v>1.4812000000000001</v>
      </c>
      <c r="I1013" s="63">
        <f>IFERROR(VLOOKUP($B1013,'Data Binge'!$A$6:$I$61,I$1,FALSE),IFERROR(VLOOKUP($B1013,'Data Binge'!$O$6:$W$33,I$1,FALSE),IFERROR(VLOOKUP($B1013,'Data Binge'!$AB$6:$AJ$181,I$1,FALSE),IFERROR(VLOOKUP($B1013,'Data Binge'!$AP$6:$AX$93,I$1,FALSE),IFERROR(VLOOKUP($B1013,'Data Binge'!$BC$6:$BK$13,I$1,FALSE),VLOOKUP($B1013,'Data Binge'!$BP$6:$BX$9,I$1,FALSE))))))*100</f>
        <v>20.677110000000003</v>
      </c>
      <c r="J1013" s="63">
        <f>IFERROR(VLOOKUP($B1013,'Data Binge'!$A$6:$I$61,J$1,FALSE),IFERROR(VLOOKUP($B1013,'Data Binge'!$O$6:$W$33,J$1,FALSE),IFERROR(VLOOKUP($B1013,'Data Binge'!$AB$6:$AJ$181,J$1,FALSE),IFERROR(VLOOKUP($B1013,'Data Binge'!$AP$6:$AX$93,J$1,FALSE),IFERROR(VLOOKUP($B1013,'Data Binge'!$BC$6:$BK$13,J$1,FALSE),VLOOKUP($B1013,'Data Binge'!$BP$6:$BX$9,J$1,FALSE))))))*100</f>
        <v>26.483459999999997</v>
      </c>
      <c r="K1013" s="63">
        <f t="shared" si="191"/>
        <v>2.9031699999999958</v>
      </c>
      <c r="L1013" s="63">
        <f t="shared" si="192"/>
        <v>2.903179999999999</v>
      </c>
      <c r="O1013" s="63">
        <f>'Data Binge'!AU131*100</f>
        <v>23.580290000000002</v>
      </c>
      <c r="P1013" s="63">
        <f>'Data Binge'!AV131*100</f>
        <v>1.4810399999999999</v>
      </c>
      <c r="Q1013" s="63">
        <f>'Data Binge'!AW131*100</f>
        <v>20.67745</v>
      </c>
      <c r="R1013" s="63">
        <f>'Data Binge'!AX131*100</f>
        <v>26.48312</v>
      </c>
      <c r="S1013" s="63">
        <f t="shared" si="199"/>
        <v>2.902829999999998</v>
      </c>
      <c r="T1013" s="63">
        <f t="shared" si="200"/>
        <v>2.9028400000000012</v>
      </c>
      <c r="V1013" s="70">
        <f t="shared" si="193"/>
        <v>0</v>
      </c>
      <c r="W1013" s="70">
        <f t="shared" si="194"/>
        <v>1.6000000000016001E-4</v>
      </c>
      <c r="X1013" s="70">
        <f t="shared" si="195"/>
        <v>-3.3999999999778652E-4</v>
      </c>
      <c r="Y1013" s="70">
        <f t="shared" si="196"/>
        <v>3.3999999999778652E-4</v>
      </c>
      <c r="Z1013" s="70">
        <f t="shared" si="197"/>
        <v>3.3999999999778652E-4</v>
      </c>
      <c r="AA1013" s="70">
        <f t="shared" si="198"/>
        <v>3.3999999999778652E-4</v>
      </c>
    </row>
    <row r="1014" spans="1:27">
      <c r="A1014" s="15" t="str">
        <f t="shared" si="190"/>
        <v>Binge_2011-2015_65+_Persons_Ceredigion</v>
      </c>
      <c r="B1014" s="15" t="str">
        <f t="shared" si="201"/>
        <v>Ceredigion_65+_Persons</v>
      </c>
      <c r="C1014" s="15" t="s">
        <v>6</v>
      </c>
      <c r="D1014" s="15" t="s">
        <v>43</v>
      </c>
      <c r="E1014" s="15" t="s">
        <v>117</v>
      </c>
      <c r="F1014" s="15" t="s">
        <v>76</v>
      </c>
      <c r="G1014" s="63">
        <f>IFERROR(VLOOKUP($B1014,'Data Binge'!$A$6:$I$61,G$1,FALSE),IFERROR(VLOOKUP($B1014,'Data Binge'!$O$6:$W$33,G$1,FALSE),IFERROR(VLOOKUP($B1014,'Data Binge'!$AB$6:$AJ$181,G$1,FALSE),IFERROR(VLOOKUP($B1014,'Data Binge'!$AP$6:$AX$93,G$1,FALSE),IFERROR(VLOOKUP($B1014,'Data Binge'!$BC$6:$BK$13,G$1,FALSE),VLOOKUP($B1014,'Data Binge'!$BP$6:$BX$9,G$1,FALSE))))))*100</f>
        <v>7.4133099999999992</v>
      </c>
      <c r="H1014" s="63">
        <f>IFERROR(VLOOKUP($B1014,'Data Binge'!$A$6:$I$61,H$1,FALSE),IFERROR(VLOOKUP($B1014,'Data Binge'!$O$6:$W$33,H$1,FALSE),IFERROR(VLOOKUP($B1014,'Data Binge'!$AB$6:$AJ$181,H$1,FALSE),IFERROR(VLOOKUP($B1014,'Data Binge'!$AP$6:$AX$93,H$1,FALSE),IFERROR(VLOOKUP($B1014,'Data Binge'!$BC$6:$BK$13,H$1,FALSE),VLOOKUP($B1014,'Data Binge'!$BP$6:$BX$9,H$1,FALSE))))))*100</f>
        <v>0.86488999999999994</v>
      </c>
      <c r="I1014" s="63">
        <f>IFERROR(VLOOKUP($B1014,'Data Binge'!$A$6:$I$61,I$1,FALSE),IFERROR(VLOOKUP($B1014,'Data Binge'!$O$6:$W$33,I$1,FALSE),IFERROR(VLOOKUP($B1014,'Data Binge'!$AB$6:$AJ$181,I$1,FALSE),IFERROR(VLOOKUP($B1014,'Data Binge'!$AP$6:$AX$93,I$1,FALSE),IFERROR(VLOOKUP($B1014,'Data Binge'!$BC$6:$BK$13,I$1,FALSE),VLOOKUP($B1014,'Data Binge'!$BP$6:$BX$9,I$1,FALSE))))))*100</f>
        <v>5.7181100000000002</v>
      </c>
      <c r="J1014" s="63">
        <f>IFERROR(VLOOKUP($B1014,'Data Binge'!$A$6:$I$61,J$1,FALSE),IFERROR(VLOOKUP($B1014,'Data Binge'!$O$6:$W$33,J$1,FALSE),IFERROR(VLOOKUP($B1014,'Data Binge'!$AB$6:$AJ$181,J$1,FALSE),IFERROR(VLOOKUP($B1014,'Data Binge'!$AP$6:$AX$93,J$1,FALSE),IFERROR(VLOOKUP($B1014,'Data Binge'!$BC$6:$BK$13,J$1,FALSE),VLOOKUP($B1014,'Data Binge'!$BP$6:$BX$9,J$1,FALSE))))))*100</f>
        <v>9.1085100000000008</v>
      </c>
      <c r="K1014" s="63">
        <f t="shared" si="191"/>
        <v>1.6952000000000016</v>
      </c>
      <c r="L1014" s="63">
        <f t="shared" si="192"/>
        <v>1.6951999999999989</v>
      </c>
      <c r="O1014" s="63">
        <f>'Data Binge'!AU132*100</f>
        <v>7.4133099999999992</v>
      </c>
      <c r="P1014" s="63">
        <f>'Data Binge'!AV132*100</f>
        <v>0.86478999999999995</v>
      </c>
      <c r="Q1014" s="63">
        <f>'Data Binge'!AW132*100</f>
        <v>5.7183199999999994</v>
      </c>
      <c r="R1014" s="63">
        <f>'Data Binge'!AX132*100</f>
        <v>9.1083099999999995</v>
      </c>
      <c r="S1014" s="63">
        <f t="shared" si="199"/>
        <v>1.6950000000000003</v>
      </c>
      <c r="T1014" s="63">
        <f t="shared" si="200"/>
        <v>1.6949899999999998</v>
      </c>
      <c r="V1014" s="70">
        <f t="shared" si="193"/>
        <v>0</v>
      </c>
      <c r="W1014" s="70">
        <f t="shared" si="194"/>
        <v>9.9999999999988987E-5</v>
      </c>
      <c r="X1014" s="70">
        <f t="shared" si="195"/>
        <v>-2.0999999999915531E-4</v>
      </c>
      <c r="Y1014" s="70">
        <f t="shared" si="196"/>
        <v>2.0000000000131024E-4</v>
      </c>
      <c r="Z1014" s="70">
        <f t="shared" si="197"/>
        <v>2.0000000000131024E-4</v>
      </c>
      <c r="AA1014" s="70">
        <f t="shared" si="198"/>
        <v>2.0999999999915531E-4</v>
      </c>
    </row>
    <row r="1015" spans="1:27">
      <c r="A1015" s="15" t="str">
        <f t="shared" si="190"/>
        <v>Binge_2011-2015_16-24_Persons_Pembrokeshire</v>
      </c>
      <c r="B1015" s="15" t="str">
        <f t="shared" si="201"/>
        <v>Pembrokeshire_16-24_Persons</v>
      </c>
      <c r="C1015" s="15" t="s">
        <v>7</v>
      </c>
      <c r="D1015" s="15" t="s">
        <v>48</v>
      </c>
      <c r="E1015" s="15" t="s">
        <v>117</v>
      </c>
      <c r="F1015" s="15" t="s">
        <v>76</v>
      </c>
      <c r="G1015" s="63">
        <f>IFERROR(VLOOKUP($B1015,'Data Binge'!$A$6:$I$61,G$1,FALSE),IFERROR(VLOOKUP($B1015,'Data Binge'!$O$6:$W$33,G$1,FALSE),IFERROR(VLOOKUP($B1015,'Data Binge'!$AB$6:$AJ$181,G$1,FALSE),IFERROR(VLOOKUP($B1015,'Data Binge'!$AP$6:$AX$93,G$1,FALSE),IFERROR(VLOOKUP($B1015,'Data Binge'!$BC$6:$BK$13,G$1,FALSE),VLOOKUP($B1015,'Data Binge'!$BP$6:$BX$9,G$1,FALSE))))))*100</f>
        <v>23.452110000000001</v>
      </c>
      <c r="H1015" s="63">
        <f>IFERROR(VLOOKUP($B1015,'Data Binge'!$A$6:$I$61,H$1,FALSE),IFERROR(VLOOKUP($B1015,'Data Binge'!$O$6:$W$33,H$1,FALSE),IFERROR(VLOOKUP($B1015,'Data Binge'!$AB$6:$AJ$181,H$1,FALSE),IFERROR(VLOOKUP($B1015,'Data Binge'!$AP$6:$AX$93,H$1,FALSE),IFERROR(VLOOKUP($B1015,'Data Binge'!$BC$6:$BK$13,H$1,FALSE),VLOOKUP($B1015,'Data Binge'!$BP$6:$BX$9,H$1,FALSE))))))*100</f>
        <v>2.9279699999999997</v>
      </c>
      <c r="I1015" s="63">
        <f>IFERROR(VLOOKUP($B1015,'Data Binge'!$A$6:$I$61,I$1,FALSE),IFERROR(VLOOKUP($B1015,'Data Binge'!$O$6:$W$33,I$1,FALSE),IFERROR(VLOOKUP($B1015,'Data Binge'!$AB$6:$AJ$181,I$1,FALSE),IFERROR(VLOOKUP($B1015,'Data Binge'!$AP$6:$AX$93,I$1,FALSE),IFERROR(VLOOKUP($B1015,'Data Binge'!$BC$6:$BK$13,I$1,FALSE),VLOOKUP($B1015,'Data Binge'!$BP$6:$BX$9,I$1,FALSE))))))*100</f>
        <v>17.713229999999999</v>
      </c>
      <c r="J1015" s="63">
        <f>IFERROR(VLOOKUP($B1015,'Data Binge'!$A$6:$I$61,J$1,FALSE),IFERROR(VLOOKUP($B1015,'Data Binge'!$O$6:$W$33,J$1,FALSE),IFERROR(VLOOKUP($B1015,'Data Binge'!$AB$6:$AJ$181,J$1,FALSE),IFERROR(VLOOKUP($B1015,'Data Binge'!$AP$6:$AX$93,J$1,FALSE),IFERROR(VLOOKUP($B1015,'Data Binge'!$BC$6:$BK$13,J$1,FALSE),VLOOKUP($B1015,'Data Binge'!$BP$6:$BX$9,J$1,FALSE))))))*100</f>
        <v>29.190999999999999</v>
      </c>
      <c r="K1015" s="63">
        <f t="shared" si="191"/>
        <v>5.7388899999999978</v>
      </c>
      <c r="L1015" s="63">
        <f t="shared" si="192"/>
        <v>5.7388800000000018</v>
      </c>
      <c r="O1015" s="63">
        <f>'Data Binge'!AU133*100</f>
        <v>23.452110000000001</v>
      </c>
      <c r="P1015" s="63">
        <f>'Data Binge'!AV133*100</f>
        <v>2.9276199999999997</v>
      </c>
      <c r="Q1015" s="63">
        <f>'Data Binge'!AW133*100</f>
        <v>17.71397</v>
      </c>
      <c r="R1015" s="63">
        <f>'Data Binge'!AX133*100</f>
        <v>29.190260000000002</v>
      </c>
      <c r="S1015" s="63">
        <f t="shared" si="199"/>
        <v>5.738150000000001</v>
      </c>
      <c r="T1015" s="63">
        <f t="shared" si="200"/>
        <v>5.7381400000000014</v>
      </c>
      <c r="V1015" s="70">
        <f t="shared" si="193"/>
        <v>0</v>
      </c>
      <c r="W1015" s="70">
        <f t="shared" si="194"/>
        <v>3.5000000000007248E-4</v>
      </c>
      <c r="X1015" s="70">
        <f t="shared" si="195"/>
        <v>-7.40000000000407E-4</v>
      </c>
      <c r="Y1015" s="70">
        <f t="shared" si="196"/>
        <v>7.3999999999685429E-4</v>
      </c>
      <c r="Z1015" s="70">
        <f t="shared" si="197"/>
        <v>7.3999999999685429E-4</v>
      </c>
      <c r="AA1015" s="70">
        <f t="shared" si="198"/>
        <v>7.40000000000407E-4</v>
      </c>
    </row>
    <row r="1016" spans="1:27">
      <c r="A1016" s="15" t="str">
        <f t="shared" si="190"/>
        <v>Binge_2011-2015_25-44_Persons_Pembrokeshire</v>
      </c>
      <c r="B1016" s="15" t="str">
        <f t="shared" si="201"/>
        <v>Pembrokeshire_25-44_Persons</v>
      </c>
      <c r="C1016" s="15" t="s">
        <v>7</v>
      </c>
      <c r="D1016" s="15" t="s">
        <v>49</v>
      </c>
      <c r="E1016" s="15" t="s">
        <v>117</v>
      </c>
      <c r="F1016" s="15" t="s">
        <v>76</v>
      </c>
      <c r="G1016" s="63">
        <f>IFERROR(VLOOKUP($B1016,'Data Binge'!$A$6:$I$61,G$1,FALSE),IFERROR(VLOOKUP($B1016,'Data Binge'!$O$6:$W$33,G$1,FALSE),IFERROR(VLOOKUP($B1016,'Data Binge'!$AB$6:$AJ$181,G$1,FALSE),IFERROR(VLOOKUP($B1016,'Data Binge'!$AP$6:$AX$93,G$1,FALSE),IFERROR(VLOOKUP($B1016,'Data Binge'!$BC$6:$BK$13,G$1,FALSE),VLOOKUP($B1016,'Data Binge'!$BP$6:$BX$9,G$1,FALSE))))))*100</f>
        <v>28.173269999999999</v>
      </c>
      <c r="H1016" s="63">
        <f>IFERROR(VLOOKUP($B1016,'Data Binge'!$A$6:$I$61,H$1,FALSE),IFERROR(VLOOKUP($B1016,'Data Binge'!$O$6:$W$33,H$1,FALSE),IFERROR(VLOOKUP($B1016,'Data Binge'!$AB$6:$AJ$181,H$1,FALSE),IFERROR(VLOOKUP($B1016,'Data Binge'!$AP$6:$AX$93,H$1,FALSE),IFERROR(VLOOKUP($B1016,'Data Binge'!$BC$6:$BK$13,H$1,FALSE),VLOOKUP($B1016,'Data Binge'!$BP$6:$BX$9,H$1,FALSE))))))*100</f>
        <v>2.09978</v>
      </c>
      <c r="I1016" s="63">
        <f>IFERROR(VLOOKUP($B1016,'Data Binge'!$A$6:$I$61,I$1,FALSE),IFERROR(VLOOKUP($B1016,'Data Binge'!$O$6:$W$33,I$1,FALSE),IFERROR(VLOOKUP($B1016,'Data Binge'!$AB$6:$AJ$181,I$1,FALSE),IFERROR(VLOOKUP($B1016,'Data Binge'!$AP$6:$AX$93,I$1,FALSE),IFERROR(VLOOKUP($B1016,'Data Binge'!$BC$6:$BK$13,I$1,FALSE),VLOOKUP($B1016,'Data Binge'!$BP$6:$BX$9,I$1,FALSE))))))*100</f>
        <v>24.057659999999998</v>
      </c>
      <c r="J1016" s="63">
        <f>IFERROR(VLOOKUP($B1016,'Data Binge'!$A$6:$I$61,J$1,FALSE),IFERROR(VLOOKUP($B1016,'Data Binge'!$O$6:$W$33,J$1,FALSE),IFERROR(VLOOKUP($B1016,'Data Binge'!$AB$6:$AJ$181,J$1,FALSE),IFERROR(VLOOKUP($B1016,'Data Binge'!$AP$6:$AX$93,J$1,FALSE),IFERROR(VLOOKUP($B1016,'Data Binge'!$BC$6:$BK$13,J$1,FALSE),VLOOKUP($B1016,'Data Binge'!$BP$6:$BX$9,J$1,FALSE))))))*100</f>
        <v>32.288869999999996</v>
      </c>
      <c r="K1016" s="63">
        <f t="shared" si="191"/>
        <v>4.115599999999997</v>
      </c>
      <c r="L1016" s="63">
        <f t="shared" si="192"/>
        <v>4.1156100000000002</v>
      </c>
      <c r="O1016" s="63">
        <f>'Data Binge'!AU134*100</f>
        <v>28.173269999999999</v>
      </c>
      <c r="P1016" s="63">
        <f>'Data Binge'!AV134*100</f>
        <v>2.0995300000000001</v>
      </c>
      <c r="Q1016" s="63">
        <f>'Data Binge'!AW134*100</f>
        <v>24.05819</v>
      </c>
      <c r="R1016" s="63">
        <f>'Data Binge'!AX134*100</f>
        <v>32.288339999999998</v>
      </c>
      <c r="S1016" s="63">
        <f t="shared" si="199"/>
        <v>4.1150699999999993</v>
      </c>
      <c r="T1016" s="63">
        <f t="shared" si="200"/>
        <v>4.115079999999999</v>
      </c>
      <c r="V1016" s="70">
        <f t="shared" si="193"/>
        <v>0</v>
      </c>
      <c r="W1016" s="70">
        <f t="shared" si="194"/>
        <v>2.4999999999986144E-4</v>
      </c>
      <c r="X1016" s="70">
        <f t="shared" si="195"/>
        <v>-5.3000000000125169E-4</v>
      </c>
      <c r="Y1016" s="70">
        <f t="shared" si="196"/>
        <v>5.2999999999769898E-4</v>
      </c>
      <c r="Z1016" s="70">
        <f t="shared" si="197"/>
        <v>5.2999999999769898E-4</v>
      </c>
      <c r="AA1016" s="70">
        <f t="shared" si="198"/>
        <v>5.3000000000125169E-4</v>
      </c>
    </row>
    <row r="1017" spans="1:27">
      <c r="A1017" s="15" t="str">
        <f t="shared" si="190"/>
        <v>Binge_2011-2015_45-64_Persons_Pembrokeshire</v>
      </c>
      <c r="B1017" s="15" t="str">
        <f t="shared" si="201"/>
        <v>Pembrokeshire_45-64_Persons</v>
      </c>
      <c r="C1017" s="15" t="s">
        <v>7</v>
      </c>
      <c r="D1017" s="15" t="s">
        <v>50</v>
      </c>
      <c r="E1017" s="15" t="s">
        <v>117</v>
      </c>
      <c r="F1017" s="15" t="s">
        <v>76</v>
      </c>
      <c r="G1017" s="63">
        <f>IFERROR(VLOOKUP($B1017,'Data Binge'!$A$6:$I$61,G$1,FALSE),IFERROR(VLOOKUP($B1017,'Data Binge'!$O$6:$W$33,G$1,FALSE),IFERROR(VLOOKUP($B1017,'Data Binge'!$AB$6:$AJ$181,G$1,FALSE),IFERROR(VLOOKUP($B1017,'Data Binge'!$AP$6:$AX$93,G$1,FALSE),IFERROR(VLOOKUP($B1017,'Data Binge'!$BC$6:$BK$13,G$1,FALSE),VLOOKUP($B1017,'Data Binge'!$BP$6:$BX$9,G$1,FALSE))))))*100</f>
        <v>22.434699999999999</v>
      </c>
      <c r="H1017" s="63">
        <f>IFERROR(VLOOKUP($B1017,'Data Binge'!$A$6:$I$61,H$1,FALSE),IFERROR(VLOOKUP($B1017,'Data Binge'!$O$6:$W$33,H$1,FALSE),IFERROR(VLOOKUP($B1017,'Data Binge'!$AB$6:$AJ$181,H$1,FALSE),IFERROR(VLOOKUP($B1017,'Data Binge'!$AP$6:$AX$93,H$1,FALSE),IFERROR(VLOOKUP($B1017,'Data Binge'!$BC$6:$BK$13,H$1,FALSE),VLOOKUP($B1017,'Data Binge'!$BP$6:$BX$9,H$1,FALSE))))))*100</f>
        <v>1.50274</v>
      </c>
      <c r="I1017" s="63">
        <f>IFERROR(VLOOKUP($B1017,'Data Binge'!$A$6:$I$61,I$1,FALSE),IFERROR(VLOOKUP($B1017,'Data Binge'!$O$6:$W$33,I$1,FALSE),IFERROR(VLOOKUP($B1017,'Data Binge'!$AB$6:$AJ$181,I$1,FALSE),IFERROR(VLOOKUP($B1017,'Data Binge'!$AP$6:$AX$93,I$1,FALSE),IFERROR(VLOOKUP($B1017,'Data Binge'!$BC$6:$BK$13,I$1,FALSE),VLOOKUP($B1017,'Data Binge'!$BP$6:$BX$9,I$1,FALSE))))))*100</f>
        <v>19.4893</v>
      </c>
      <c r="J1017" s="63">
        <f>IFERROR(VLOOKUP($B1017,'Data Binge'!$A$6:$I$61,J$1,FALSE),IFERROR(VLOOKUP($B1017,'Data Binge'!$O$6:$W$33,J$1,FALSE),IFERROR(VLOOKUP($B1017,'Data Binge'!$AB$6:$AJ$181,J$1,FALSE),IFERROR(VLOOKUP($B1017,'Data Binge'!$AP$6:$AX$93,J$1,FALSE),IFERROR(VLOOKUP($B1017,'Data Binge'!$BC$6:$BK$13,J$1,FALSE),VLOOKUP($B1017,'Data Binge'!$BP$6:$BX$9,J$1,FALSE))))))*100</f>
        <v>25.380110000000002</v>
      </c>
      <c r="K1017" s="63">
        <f t="shared" si="191"/>
        <v>2.9454100000000025</v>
      </c>
      <c r="L1017" s="63">
        <f t="shared" si="192"/>
        <v>2.9453999999999994</v>
      </c>
      <c r="O1017" s="63">
        <f>'Data Binge'!AU135*100</f>
        <v>22.434699999999999</v>
      </c>
      <c r="P1017" s="63">
        <f>'Data Binge'!AV135*100</f>
        <v>1.5025599999999999</v>
      </c>
      <c r="Q1017" s="63">
        <f>'Data Binge'!AW135*100</f>
        <v>19.48968</v>
      </c>
      <c r="R1017" s="63">
        <f>'Data Binge'!AX135*100</f>
        <v>25.379730000000002</v>
      </c>
      <c r="S1017" s="63">
        <f t="shared" si="199"/>
        <v>2.9450300000000027</v>
      </c>
      <c r="T1017" s="63">
        <f t="shared" si="200"/>
        <v>2.9450199999999995</v>
      </c>
      <c r="V1017" s="70">
        <f t="shared" si="193"/>
        <v>0</v>
      </c>
      <c r="W1017" s="70">
        <f t="shared" si="194"/>
        <v>1.8000000000006899E-4</v>
      </c>
      <c r="X1017" s="70">
        <f t="shared" si="195"/>
        <v>-3.7999999999982492E-4</v>
      </c>
      <c r="Y1017" s="70">
        <f t="shared" si="196"/>
        <v>3.7999999999982492E-4</v>
      </c>
      <c r="Z1017" s="70">
        <f t="shared" si="197"/>
        <v>3.7999999999982492E-4</v>
      </c>
      <c r="AA1017" s="70">
        <f t="shared" si="198"/>
        <v>3.7999999999982492E-4</v>
      </c>
    </row>
    <row r="1018" spans="1:27">
      <c r="A1018" s="15" t="str">
        <f t="shared" si="190"/>
        <v>Binge_2011-2015_65+_Persons_Pembrokeshire</v>
      </c>
      <c r="B1018" s="15" t="str">
        <f t="shared" si="201"/>
        <v>Pembrokeshire_65+_Persons</v>
      </c>
      <c r="C1018" s="15" t="s">
        <v>7</v>
      </c>
      <c r="D1018" s="15" t="s">
        <v>43</v>
      </c>
      <c r="E1018" s="15" t="s">
        <v>117</v>
      </c>
      <c r="F1018" s="15" t="s">
        <v>76</v>
      </c>
      <c r="G1018" s="63">
        <f>IFERROR(VLOOKUP($B1018,'Data Binge'!$A$6:$I$61,G$1,FALSE),IFERROR(VLOOKUP($B1018,'Data Binge'!$O$6:$W$33,G$1,FALSE),IFERROR(VLOOKUP($B1018,'Data Binge'!$AB$6:$AJ$181,G$1,FALSE),IFERROR(VLOOKUP($B1018,'Data Binge'!$AP$6:$AX$93,G$1,FALSE),IFERROR(VLOOKUP($B1018,'Data Binge'!$BC$6:$BK$13,G$1,FALSE),VLOOKUP($B1018,'Data Binge'!$BP$6:$BX$9,G$1,FALSE))))))*100</f>
        <v>7.2996599999999994</v>
      </c>
      <c r="H1018" s="63">
        <f>IFERROR(VLOOKUP($B1018,'Data Binge'!$A$6:$I$61,H$1,FALSE),IFERROR(VLOOKUP($B1018,'Data Binge'!$O$6:$W$33,H$1,FALSE),IFERROR(VLOOKUP($B1018,'Data Binge'!$AB$6:$AJ$181,H$1,FALSE),IFERROR(VLOOKUP($B1018,'Data Binge'!$AP$6:$AX$93,H$1,FALSE),IFERROR(VLOOKUP($B1018,'Data Binge'!$BC$6:$BK$13,H$1,FALSE),VLOOKUP($B1018,'Data Binge'!$BP$6:$BX$9,H$1,FALSE))))))*100</f>
        <v>0.88245000000000007</v>
      </c>
      <c r="I1018" s="63">
        <f>IFERROR(VLOOKUP($B1018,'Data Binge'!$A$6:$I$61,I$1,FALSE),IFERROR(VLOOKUP($B1018,'Data Binge'!$O$6:$W$33,I$1,FALSE),IFERROR(VLOOKUP($B1018,'Data Binge'!$AB$6:$AJ$181,I$1,FALSE),IFERROR(VLOOKUP($B1018,'Data Binge'!$AP$6:$AX$93,I$1,FALSE),IFERROR(VLOOKUP($B1018,'Data Binge'!$BC$6:$BK$13,I$1,FALSE),VLOOKUP($B1018,'Data Binge'!$BP$6:$BX$9,I$1,FALSE))))))*100</f>
        <v>5.5700399999999997</v>
      </c>
      <c r="J1018" s="63">
        <f>IFERROR(VLOOKUP($B1018,'Data Binge'!$A$6:$I$61,J$1,FALSE),IFERROR(VLOOKUP($B1018,'Data Binge'!$O$6:$W$33,J$1,FALSE),IFERROR(VLOOKUP($B1018,'Data Binge'!$AB$6:$AJ$181,J$1,FALSE),IFERROR(VLOOKUP($B1018,'Data Binge'!$AP$6:$AX$93,J$1,FALSE),IFERROR(VLOOKUP($B1018,'Data Binge'!$BC$6:$BK$13,J$1,FALSE),VLOOKUP($B1018,'Data Binge'!$BP$6:$BX$9,J$1,FALSE))))))*100</f>
        <v>9.0292899999999996</v>
      </c>
      <c r="K1018" s="63">
        <f t="shared" si="191"/>
        <v>1.7296300000000002</v>
      </c>
      <c r="L1018" s="63">
        <f t="shared" si="192"/>
        <v>1.7296199999999997</v>
      </c>
      <c r="O1018" s="63">
        <f>'Data Binge'!AU136*100</f>
        <v>7.2996599999999994</v>
      </c>
      <c r="P1018" s="63">
        <f>'Data Binge'!AV136*100</f>
        <v>0.88234999999999997</v>
      </c>
      <c r="Q1018" s="63">
        <f>'Data Binge'!AW136*100</f>
        <v>5.5702600000000002</v>
      </c>
      <c r="R1018" s="63">
        <f>'Data Binge'!AX136*100</f>
        <v>9.0290700000000008</v>
      </c>
      <c r="S1018" s="63">
        <f t="shared" si="199"/>
        <v>1.7294100000000014</v>
      </c>
      <c r="T1018" s="63">
        <f t="shared" si="200"/>
        <v>1.7293999999999992</v>
      </c>
      <c r="V1018" s="70">
        <f t="shared" si="193"/>
        <v>0</v>
      </c>
      <c r="W1018" s="70">
        <f t="shared" si="194"/>
        <v>1.0000000000010001E-4</v>
      </c>
      <c r="X1018" s="70">
        <f t="shared" si="195"/>
        <v>-2.2000000000055309E-4</v>
      </c>
      <c r="Y1018" s="70">
        <f t="shared" si="196"/>
        <v>2.1999999999877673E-4</v>
      </c>
      <c r="Z1018" s="70">
        <f t="shared" si="197"/>
        <v>2.1999999999877673E-4</v>
      </c>
      <c r="AA1018" s="70">
        <f t="shared" si="198"/>
        <v>2.2000000000055309E-4</v>
      </c>
    </row>
    <row r="1019" spans="1:27">
      <c r="A1019" s="15" t="str">
        <f t="shared" si="190"/>
        <v>Binge_2011-2015_16-24_Persons_Carmarthenshire</v>
      </c>
      <c r="B1019" s="15" t="str">
        <f t="shared" si="201"/>
        <v>Carmarthenshire_16-24_Persons</v>
      </c>
      <c r="C1019" s="15" t="s">
        <v>8</v>
      </c>
      <c r="D1019" s="15" t="s">
        <v>48</v>
      </c>
      <c r="E1019" s="15" t="s">
        <v>117</v>
      </c>
      <c r="F1019" s="15" t="s">
        <v>76</v>
      </c>
      <c r="G1019" s="63">
        <f>IFERROR(VLOOKUP($B1019,'Data Binge'!$A$6:$I$61,G$1,FALSE),IFERROR(VLOOKUP($B1019,'Data Binge'!$O$6:$W$33,G$1,FALSE),IFERROR(VLOOKUP($B1019,'Data Binge'!$AB$6:$AJ$181,G$1,FALSE),IFERROR(VLOOKUP($B1019,'Data Binge'!$AP$6:$AX$93,G$1,FALSE),IFERROR(VLOOKUP($B1019,'Data Binge'!$BC$6:$BK$13,G$1,FALSE),VLOOKUP($B1019,'Data Binge'!$BP$6:$BX$9,G$1,FALSE))))))*100</f>
        <v>26.5169</v>
      </c>
      <c r="H1019" s="63">
        <f>IFERROR(VLOOKUP($B1019,'Data Binge'!$A$6:$I$61,H$1,FALSE),IFERROR(VLOOKUP($B1019,'Data Binge'!$O$6:$W$33,H$1,FALSE),IFERROR(VLOOKUP($B1019,'Data Binge'!$AB$6:$AJ$181,H$1,FALSE),IFERROR(VLOOKUP($B1019,'Data Binge'!$AP$6:$AX$93,H$1,FALSE),IFERROR(VLOOKUP($B1019,'Data Binge'!$BC$6:$BK$13,H$1,FALSE),VLOOKUP($B1019,'Data Binge'!$BP$6:$BX$9,H$1,FALSE))))))*100</f>
        <v>2.65456</v>
      </c>
      <c r="I1019" s="63">
        <f>IFERROR(VLOOKUP($B1019,'Data Binge'!$A$6:$I$61,I$1,FALSE),IFERROR(VLOOKUP($B1019,'Data Binge'!$O$6:$W$33,I$1,FALSE),IFERROR(VLOOKUP($B1019,'Data Binge'!$AB$6:$AJ$181,I$1,FALSE),IFERROR(VLOOKUP($B1019,'Data Binge'!$AP$6:$AX$93,I$1,FALSE),IFERROR(VLOOKUP($B1019,'Data Binge'!$BC$6:$BK$13,I$1,FALSE),VLOOKUP($B1019,'Data Binge'!$BP$6:$BX$9,I$1,FALSE))))))*100</f>
        <v>21.31391</v>
      </c>
      <c r="J1019" s="63">
        <f>IFERROR(VLOOKUP($B1019,'Data Binge'!$A$6:$I$61,J$1,FALSE),IFERROR(VLOOKUP($B1019,'Data Binge'!$O$6:$W$33,J$1,FALSE),IFERROR(VLOOKUP($B1019,'Data Binge'!$AB$6:$AJ$181,J$1,FALSE),IFERROR(VLOOKUP($B1019,'Data Binge'!$AP$6:$AX$93,J$1,FALSE),IFERROR(VLOOKUP($B1019,'Data Binge'!$BC$6:$BK$13,J$1,FALSE),VLOOKUP($B1019,'Data Binge'!$BP$6:$BX$9,J$1,FALSE))))))*100</f>
        <v>31.719900000000003</v>
      </c>
      <c r="K1019" s="63">
        <f t="shared" si="191"/>
        <v>5.203000000000003</v>
      </c>
      <c r="L1019" s="63">
        <f t="shared" si="192"/>
        <v>5.2029899999999998</v>
      </c>
      <c r="O1019" s="63">
        <f>'Data Binge'!AU137*100</f>
        <v>26.5169</v>
      </c>
      <c r="P1019" s="63">
        <f>'Data Binge'!AV137*100</f>
        <v>2.65428</v>
      </c>
      <c r="Q1019" s="63">
        <f>'Data Binge'!AW137*100</f>
        <v>21.314510000000002</v>
      </c>
      <c r="R1019" s="63">
        <f>'Data Binge'!AX137*100</f>
        <v>31.719290000000001</v>
      </c>
      <c r="S1019" s="63">
        <f t="shared" si="199"/>
        <v>5.2023900000000012</v>
      </c>
      <c r="T1019" s="63">
        <f t="shared" si="200"/>
        <v>5.2023899999999976</v>
      </c>
      <c r="V1019" s="70">
        <f t="shared" si="193"/>
        <v>0</v>
      </c>
      <c r="W1019" s="70">
        <f t="shared" si="194"/>
        <v>2.8000000000005798E-4</v>
      </c>
      <c r="X1019" s="70">
        <f t="shared" si="195"/>
        <v>-6.0000000000215437E-4</v>
      </c>
      <c r="Y1019" s="70">
        <f t="shared" si="196"/>
        <v>6.1000000000177579E-4</v>
      </c>
      <c r="Z1019" s="70">
        <f t="shared" si="197"/>
        <v>6.1000000000177579E-4</v>
      </c>
      <c r="AA1019" s="70">
        <f t="shared" si="198"/>
        <v>6.0000000000215437E-4</v>
      </c>
    </row>
    <row r="1020" spans="1:27">
      <c r="A1020" s="15" t="str">
        <f t="shared" si="190"/>
        <v>Binge_2011-2015_25-44_Persons_Carmarthenshire</v>
      </c>
      <c r="B1020" s="15" t="str">
        <f t="shared" si="201"/>
        <v>Carmarthenshire_25-44_Persons</v>
      </c>
      <c r="C1020" s="15" t="s">
        <v>8</v>
      </c>
      <c r="D1020" s="15" t="s">
        <v>49</v>
      </c>
      <c r="E1020" s="15" t="s">
        <v>117</v>
      </c>
      <c r="F1020" s="15" t="s">
        <v>76</v>
      </c>
      <c r="G1020" s="63">
        <f>IFERROR(VLOOKUP($B1020,'Data Binge'!$A$6:$I$61,G$1,FALSE),IFERROR(VLOOKUP($B1020,'Data Binge'!$O$6:$W$33,G$1,FALSE),IFERROR(VLOOKUP($B1020,'Data Binge'!$AB$6:$AJ$181,G$1,FALSE),IFERROR(VLOOKUP($B1020,'Data Binge'!$AP$6:$AX$93,G$1,FALSE),IFERROR(VLOOKUP($B1020,'Data Binge'!$BC$6:$BK$13,G$1,FALSE),VLOOKUP($B1020,'Data Binge'!$BP$6:$BX$9,G$1,FALSE))))))*100</f>
        <v>29.17107</v>
      </c>
      <c r="H1020" s="63">
        <f>IFERROR(VLOOKUP($B1020,'Data Binge'!$A$6:$I$61,H$1,FALSE),IFERROR(VLOOKUP($B1020,'Data Binge'!$O$6:$W$33,H$1,FALSE),IFERROR(VLOOKUP($B1020,'Data Binge'!$AB$6:$AJ$181,H$1,FALSE),IFERROR(VLOOKUP($B1020,'Data Binge'!$AP$6:$AX$93,H$1,FALSE),IFERROR(VLOOKUP($B1020,'Data Binge'!$BC$6:$BK$13,H$1,FALSE),VLOOKUP($B1020,'Data Binge'!$BP$6:$BX$9,H$1,FALSE))))))*100</f>
        <v>1.9137000000000002</v>
      </c>
      <c r="I1020" s="63">
        <f>IFERROR(VLOOKUP($B1020,'Data Binge'!$A$6:$I$61,I$1,FALSE),IFERROR(VLOOKUP($B1020,'Data Binge'!$O$6:$W$33,I$1,FALSE),IFERROR(VLOOKUP($B1020,'Data Binge'!$AB$6:$AJ$181,I$1,FALSE),IFERROR(VLOOKUP($B1020,'Data Binge'!$AP$6:$AX$93,I$1,FALSE),IFERROR(VLOOKUP($B1020,'Data Binge'!$BC$6:$BK$13,I$1,FALSE),VLOOKUP($B1020,'Data Binge'!$BP$6:$BX$9,I$1,FALSE))))))*100</f>
        <v>25.420179999999998</v>
      </c>
      <c r="J1020" s="63">
        <f>IFERROR(VLOOKUP($B1020,'Data Binge'!$A$6:$I$61,J$1,FALSE),IFERROR(VLOOKUP($B1020,'Data Binge'!$O$6:$W$33,J$1,FALSE),IFERROR(VLOOKUP($B1020,'Data Binge'!$AB$6:$AJ$181,J$1,FALSE),IFERROR(VLOOKUP($B1020,'Data Binge'!$AP$6:$AX$93,J$1,FALSE),IFERROR(VLOOKUP($B1020,'Data Binge'!$BC$6:$BK$13,J$1,FALSE),VLOOKUP($B1020,'Data Binge'!$BP$6:$BX$9,J$1,FALSE))))))*100</f>
        <v>32.921970000000002</v>
      </c>
      <c r="K1020" s="63">
        <f t="shared" si="191"/>
        <v>3.7509000000000015</v>
      </c>
      <c r="L1020" s="63">
        <f t="shared" si="192"/>
        <v>3.7508900000000018</v>
      </c>
      <c r="O1020" s="63">
        <f>'Data Binge'!AU138*100</f>
        <v>29.17107</v>
      </c>
      <c r="P1020" s="63">
        <f>'Data Binge'!AV138*100</f>
        <v>1.9135</v>
      </c>
      <c r="Q1020" s="63">
        <f>'Data Binge'!AW138*100</f>
        <v>25.42061</v>
      </c>
      <c r="R1020" s="63">
        <f>'Data Binge'!AX138*100</f>
        <v>32.92154</v>
      </c>
      <c r="S1020" s="63">
        <f t="shared" si="199"/>
        <v>3.75047</v>
      </c>
      <c r="T1020" s="63">
        <f t="shared" si="200"/>
        <v>3.7504600000000003</v>
      </c>
      <c r="V1020" s="70">
        <f t="shared" si="193"/>
        <v>0</v>
      </c>
      <c r="W1020" s="70">
        <f t="shared" si="194"/>
        <v>2.0000000000020002E-4</v>
      </c>
      <c r="X1020" s="70">
        <f t="shared" si="195"/>
        <v>-4.3000000000148475E-4</v>
      </c>
      <c r="Y1020" s="70">
        <f t="shared" si="196"/>
        <v>4.3000000000148475E-4</v>
      </c>
      <c r="Z1020" s="70">
        <f t="shared" si="197"/>
        <v>4.3000000000148475E-4</v>
      </c>
      <c r="AA1020" s="70">
        <f t="shared" si="198"/>
        <v>4.3000000000148475E-4</v>
      </c>
    </row>
    <row r="1021" spans="1:27">
      <c r="A1021" s="15" t="str">
        <f t="shared" si="190"/>
        <v>Binge_2011-2015_45-64_Persons_Carmarthenshire</v>
      </c>
      <c r="B1021" s="15" t="str">
        <f t="shared" si="201"/>
        <v>Carmarthenshire_45-64_Persons</v>
      </c>
      <c r="C1021" s="15" t="s">
        <v>8</v>
      </c>
      <c r="D1021" s="15" t="s">
        <v>50</v>
      </c>
      <c r="E1021" s="15" t="s">
        <v>117</v>
      </c>
      <c r="F1021" s="15" t="s">
        <v>76</v>
      </c>
      <c r="G1021" s="63">
        <f>IFERROR(VLOOKUP($B1021,'Data Binge'!$A$6:$I$61,G$1,FALSE),IFERROR(VLOOKUP($B1021,'Data Binge'!$O$6:$W$33,G$1,FALSE),IFERROR(VLOOKUP($B1021,'Data Binge'!$AB$6:$AJ$181,G$1,FALSE),IFERROR(VLOOKUP($B1021,'Data Binge'!$AP$6:$AX$93,G$1,FALSE),IFERROR(VLOOKUP($B1021,'Data Binge'!$BC$6:$BK$13,G$1,FALSE),VLOOKUP($B1021,'Data Binge'!$BP$6:$BX$9,G$1,FALSE))))))*100</f>
        <v>25.893149999999999</v>
      </c>
      <c r="H1021" s="63">
        <f>IFERROR(VLOOKUP($B1021,'Data Binge'!$A$6:$I$61,H$1,FALSE),IFERROR(VLOOKUP($B1021,'Data Binge'!$O$6:$W$33,H$1,FALSE),IFERROR(VLOOKUP($B1021,'Data Binge'!$AB$6:$AJ$181,H$1,FALSE),IFERROR(VLOOKUP($B1021,'Data Binge'!$AP$6:$AX$93,H$1,FALSE),IFERROR(VLOOKUP($B1021,'Data Binge'!$BC$6:$BK$13,H$1,FALSE),VLOOKUP($B1021,'Data Binge'!$BP$6:$BX$9,H$1,FALSE))))))*100</f>
        <v>1.3492999999999999</v>
      </c>
      <c r="I1021" s="63">
        <f>IFERROR(VLOOKUP($B1021,'Data Binge'!$A$6:$I$61,I$1,FALSE),IFERROR(VLOOKUP($B1021,'Data Binge'!$O$6:$W$33,I$1,FALSE),IFERROR(VLOOKUP($B1021,'Data Binge'!$AB$6:$AJ$181,I$1,FALSE),IFERROR(VLOOKUP($B1021,'Data Binge'!$AP$6:$AX$93,I$1,FALSE),IFERROR(VLOOKUP($B1021,'Data Binge'!$BC$6:$BK$13,I$1,FALSE),VLOOKUP($B1021,'Data Binge'!$BP$6:$BX$9,I$1,FALSE))))))*100</f>
        <v>23.2485</v>
      </c>
      <c r="J1021" s="63">
        <f>IFERROR(VLOOKUP($B1021,'Data Binge'!$A$6:$I$61,J$1,FALSE),IFERROR(VLOOKUP($B1021,'Data Binge'!$O$6:$W$33,J$1,FALSE),IFERROR(VLOOKUP($B1021,'Data Binge'!$AB$6:$AJ$181,J$1,FALSE),IFERROR(VLOOKUP($B1021,'Data Binge'!$AP$6:$AX$93,J$1,FALSE),IFERROR(VLOOKUP($B1021,'Data Binge'!$BC$6:$BK$13,J$1,FALSE),VLOOKUP($B1021,'Data Binge'!$BP$6:$BX$9,J$1,FALSE))))))*100</f>
        <v>28.537800000000001</v>
      </c>
      <c r="K1021" s="63">
        <f t="shared" si="191"/>
        <v>2.6446500000000022</v>
      </c>
      <c r="L1021" s="63">
        <f t="shared" si="192"/>
        <v>2.6446499999999986</v>
      </c>
      <c r="O1021" s="63">
        <f>'Data Binge'!AU139*100</f>
        <v>25.893149999999999</v>
      </c>
      <c r="P1021" s="63">
        <f>'Data Binge'!AV139*100</f>
        <v>1.3491500000000001</v>
      </c>
      <c r="Q1021" s="63">
        <f>'Data Binge'!AW139*100</f>
        <v>23.248799999999999</v>
      </c>
      <c r="R1021" s="63">
        <f>'Data Binge'!AX139*100</f>
        <v>28.537489999999998</v>
      </c>
      <c r="S1021" s="63">
        <f t="shared" si="199"/>
        <v>2.6443399999999997</v>
      </c>
      <c r="T1021" s="63">
        <f t="shared" si="200"/>
        <v>2.6443499999999993</v>
      </c>
      <c r="V1021" s="70">
        <f t="shared" si="193"/>
        <v>0</v>
      </c>
      <c r="W1021" s="70">
        <f t="shared" si="194"/>
        <v>1.4999999999987246E-4</v>
      </c>
      <c r="X1021" s="70">
        <f t="shared" si="195"/>
        <v>-2.9999999999930083E-4</v>
      </c>
      <c r="Y1021" s="70">
        <f t="shared" si="196"/>
        <v>3.1000000000247496E-4</v>
      </c>
      <c r="Z1021" s="70">
        <f t="shared" si="197"/>
        <v>3.1000000000247496E-4</v>
      </c>
      <c r="AA1021" s="70">
        <f t="shared" si="198"/>
        <v>2.9999999999930083E-4</v>
      </c>
    </row>
    <row r="1022" spans="1:27">
      <c r="A1022" s="15" t="str">
        <f t="shared" si="190"/>
        <v>Binge_2011-2015_65+_Persons_Carmarthenshire</v>
      </c>
      <c r="B1022" s="15" t="str">
        <f t="shared" si="201"/>
        <v>Carmarthenshire_65+_Persons</v>
      </c>
      <c r="C1022" s="15" t="s">
        <v>8</v>
      </c>
      <c r="D1022" s="15" t="s">
        <v>43</v>
      </c>
      <c r="E1022" s="15" t="s">
        <v>117</v>
      </c>
      <c r="F1022" s="15" t="s">
        <v>76</v>
      </c>
      <c r="G1022" s="63">
        <f>IFERROR(VLOOKUP($B1022,'Data Binge'!$A$6:$I$61,G$1,FALSE),IFERROR(VLOOKUP($B1022,'Data Binge'!$O$6:$W$33,G$1,FALSE),IFERROR(VLOOKUP($B1022,'Data Binge'!$AB$6:$AJ$181,G$1,FALSE),IFERROR(VLOOKUP($B1022,'Data Binge'!$AP$6:$AX$93,G$1,FALSE),IFERROR(VLOOKUP($B1022,'Data Binge'!$BC$6:$BK$13,G$1,FALSE),VLOOKUP($B1022,'Data Binge'!$BP$6:$BX$9,G$1,FALSE))))))*100</f>
        <v>9.5018599999999989</v>
      </c>
      <c r="H1022" s="63">
        <f>IFERROR(VLOOKUP($B1022,'Data Binge'!$A$6:$I$61,H$1,FALSE),IFERROR(VLOOKUP($B1022,'Data Binge'!$O$6:$W$33,H$1,FALSE),IFERROR(VLOOKUP($B1022,'Data Binge'!$AB$6:$AJ$181,H$1,FALSE),IFERROR(VLOOKUP($B1022,'Data Binge'!$AP$6:$AX$93,H$1,FALSE),IFERROR(VLOOKUP($B1022,'Data Binge'!$BC$6:$BK$13,H$1,FALSE),VLOOKUP($B1022,'Data Binge'!$BP$6:$BX$9,H$1,FALSE))))))*100</f>
        <v>0.98194000000000004</v>
      </c>
      <c r="I1022" s="63">
        <f>IFERROR(VLOOKUP($B1022,'Data Binge'!$A$6:$I$61,I$1,FALSE),IFERROR(VLOOKUP($B1022,'Data Binge'!$O$6:$W$33,I$1,FALSE),IFERROR(VLOOKUP($B1022,'Data Binge'!$AB$6:$AJ$181,I$1,FALSE),IFERROR(VLOOKUP($B1022,'Data Binge'!$AP$6:$AX$93,I$1,FALSE),IFERROR(VLOOKUP($B1022,'Data Binge'!$BC$6:$BK$13,I$1,FALSE),VLOOKUP($B1022,'Data Binge'!$BP$6:$BX$9,I$1,FALSE))))))*100</f>
        <v>7.5772400000000006</v>
      </c>
      <c r="J1022" s="63">
        <f>IFERROR(VLOOKUP($B1022,'Data Binge'!$A$6:$I$61,J$1,FALSE),IFERROR(VLOOKUP($B1022,'Data Binge'!$O$6:$W$33,J$1,FALSE),IFERROR(VLOOKUP($B1022,'Data Binge'!$AB$6:$AJ$181,J$1,FALSE),IFERROR(VLOOKUP($B1022,'Data Binge'!$AP$6:$AX$93,J$1,FALSE),IFERROR(VLOOKUP($B1022,'Data Binge'!$BC$6:$BK$13,J$1,FALSE),VLOOKUP($B1022,'Data Binge'!$BP$6:$BX$9,J$1,FALSE))))))*100</f>
        <v>11.42647</v>
      </c>
      <c r="K1022" s="63">
        <f t="shared" si="191"/>
        <v>1.9246100000000013</v>
      </c>
      <c r="L1022" s="63">
        <f t="shared" si="192"/>
        <v>1.9246199999999982</v>
      </c>
      <c r="O1022" s="63">
        <f>'Data Binge'!AU140*100</f>
        <v>9.5018599999999989</v>
      </c>
      <c r="P1022" s="63">
        <f>'Data Binge'!AV140*100</f>
        <v>0.98182999999999998</v>
      </c>
      <c r="Q1022" s="63">
        <f>'Data Binge'!AW140*100</f>
        <v>7.5774599999999994</v>
      </c>
      <c r="R1022" s="63">
        <f>'Data Binge'!AX140*100</f>
        <v>11.42625</v>
      </c>
      <c r="S1022" s="63">
        <f t="shared" si="199"/>
        <v>1.9243900000000007</v>
      </c>
      <c r="T1022" s="63">
        <f t="shared" si="200"/>
        <v>1.9243999999999994</v>
      </c>
      <c r="V1022" s="70">
        <f t="shared" si="193"/>
        <v>0</v>
      </c>
      <c r="W1022" s="70">
        <f t="shared" si="194"/>
        <v>1.100000000000545E-4</v>
      </c>
      <c r="X1022" s="70">
        <f t="shared" si="195"/>
        <v>-2.1999999999877673E-4</v>
      </c>
      <c r="Y1022" s="70">
        <f t="shared" si="196"/>
        <v>2.2000000000055309E-4</v>
      </c>
      <c r="Z1022" s="70">
        <f t="shared" si="197"/>
        <v>2.2000000000055309E-4</v>
      </c>
      <c r="AA1022" s="70">
        <f t="shared" si="198"/>
        <v>2.1999999999877673E-4</v>
      </c>
    </row>
    <row r="1023" spans="1:27">
      <c r="A1023" s="15" t="str">
        <f t="shared" si="190"/>
        <v>Binge_2011-2015_16-24_Persons_Swansea</v>
      </c>
      <c r="B1023" s="15" t="str">
        <f t="shared" si="201"/>
        <v>Swansea_16-24_Persons</v>
      </c>
      <c r="C1023" s="15" t="s">
        <v>9</v>
      </c>
      <c r="D1023" s="15" t="s">
        <v>48</v>
      </c>
      <c r="E1023" s="15" t="s">
        <v>117</v>
      </c>
      <c r="F1023" s="15" t="s">
        <v>76</v>
      </c>
      <c r="G1023" s="63">
        <f>IFERROR(VLOOKUP($B1023,'Data Binge'!$A$6:$I$61,G$1,FALSE),IFERROR(VLOOKUP($B1023,'Data Binge'!$O$6:$W$33,G$1,FALSE),IFERROR(VLOOKUP($B1023,'Data Binge'!$AB$6:$AJ$181,G$1,FALSE),IFERROR(VLOOKUP($B1023,'Data Binge'!$AP$6:$AX$93,G$1,FALSE),IFERROR(VLOOKUP($B1023,'Data Binge'!$BC$6:$BK$13,G$1,FALSE),VLOOKUP($B1023,'Data Binge'!$BP$6:$BX$9,G$1,FALSE))))))*100</f>
        <v>36.377650000000003</v>
      </c>
      <c r="H1023" s="63">
        <f>IFERROR(VLOOKUP($B1023,'Data Binge'!$A$6:$I$61,H$1,FALSE),IFERROR(VLOOKUP($B1023,'Data Binge'!$O$6:$W$33,H$1,FALSE),IFERROR(VLOOKUP($B1023,'Data Binge'!$AB$6:$AJ$181,H$1,FALSE),IFERROR(VLOOKUP($B1023,'Data Binge'!$AP$6:$AX$93,H$1,FALSE),IFERROR(VLOOKUP($B1023,'Data Binge'!$BC$6:$BK$13,H$1,FALSE),VLOOKUP($B1023,'Data Binge'!$BP$6:$BX$9,H$1,FALSE))))))*100</f>
        <v>3.6105</v>
      </c>
      <c r="I1023" s="63">
        <f>IFERROR(VLOOKUP($B1023,'Data Binge'!$A$6:$I$61,I$1,FALSE),IFERROR(VLOOKUP($B1023,'Data Binge'!$O$6:$W$33,I$1,FALSE),IFERROR(VLOOKUP($B1023,'Data Binge'!$AB$6:$AJ$181,I$1,FALSE),IFERROR(VLOOKUP($B1023,'Data Binge'!$AP$6:$AX$93,I$1,FALSE),IFERROR(VLOOKUP($B1023,'Data Binge'!$BC$6:$BK$13,I$1,FALSE),VLOOKUP($B1023,'Data Binge'!$BP$6:$BX$9,I$1,FALSE))))))*100</f>
        <v>29.300989999999999</v>
      </c>
      <c r="J1023" s="63">
        <f>IFERROR(VLOOKUP($B1023,'Data Binge'!$A$6:$I$61,J$1,FALSE),IFERROR(VLOOKUP($B1023,'Data Binge'!$O$6:$W$33,J$1,FALSE),IFERROR(VLOOKUP($B1023,'Data Binge'!$AB$6:$AJ$181,J$1,FALSE),IFERROR(VLOOKUP($B1023,'Data Binge'!$AP$6:$AX$93,J$1,FALSE),IFERROR(VLOOKUP($B1023,'Data Binge'!$BC$6:$BK$13,J$1,FALSE),VLOOKUP($B1023,'Data Binge'!$BP$6:$BX$9,J$1,FALSE))))))*100</f>
        <v>43.45431</v>
      </c>
      <c r="K1023" s="63">
        <f t="shared" si="191"/>
        <v>7.0766599999999968</v>
      </c>
      <c r="L1023" s="63">
        <f t="shared" si="192"/>
        <v>7.0766600000000039</v>
      </c>
      <c r="O1023" s="63">
        <f>'Data Binge'!AU141*100</f>
        <v>36.377650000000003</v>
      </c>
      <c r="P1023" s="63">
        <f>'Data Binge'!AV141*100</f>
        <v>3.6101899999999998</v>
      </c>
      <c r="Q1023" s="63">
        <f>'Data Binge'!AW141*100</f>
        <v>29.301670000000001</v>
      </c>
      <c r="R1023" s="63">
        <f>'Data Binge'!AX141*100</f>
        <v>43.453629999999997</v>
      </c>
      <c r="S1023" s="63">
        <f t="shared" si="199"/>
        <v>7.0759799999999942</v>
      </c>
      <c r="T1023" s="63">
        <f t="shared" si="200"/>
        <v>7.0759800000000013</v>
      </c>
      <c r="V1023" s="70">
        <f t="shared" si="193"/>
        <v>0</v>
      </c>
      <c r="W1023" s="70">
        <f t="shared" si="194"/>
        <v>3.1000000000025452E-4</v>
      </c>
      <c r="X1023" s="70">
        <f t="shared" si="195"/>
        <v>-6.8000000000267846E-4</v>
      </c>
      <c r="Y1023" s="70">
        <f t="shared" si="196"/>
        <v>6.8000000000267846E-4</v>
      </c>
      <c r="Z1023" s="70">
        <f t="shared" si="197"/>
        <v>6.8000000000267846E-4</v>
      </c>
      <c r="AA1023" s="70">
        <f t="shared" si="198"/>
        <v>6.8000000000267846E-4</v>
      </c>
    </row>
    <row r="1024" spans="1:27">
      <c r="A1024" s="15" t="str">
        <f t="shared" si="190"/>
        <v>Binge_2011-2015_25-44_Persons_Swansea</v>
      </c>
      <c r="B1024" s="15" t="str">
        <f t="shared" si="201"/>
        <v>Swansea_25-44_Persons</v>
      </c>
      <c r="C1024" s="15" t="s">
        <v>9</v>
      </c>
      <c r="D1024" s="15" t="s">
        <v>49</v>
      </c>
      <c r="E1024" s="15" t="s">
        <v>117</v>
      </c>
      <c r="F1024" s="15" t="s">
        <v>76</v>
      </c>
      <c r="G1024" s="63">
        <f>IFERROR(VLOOKUP($B1024,'Data Binge'!$A$6:$I$61,G$1,FALSE),IFERROR(VLOOKUP($B1024,'Data Binge'!$O$6:$W$33,G$1,FALSE),IFERROR(VLOOKUP($B1024,'Data Binge'!$AB$6:$AJ$181,G$1,FALSE),IFERROR(VLOOKUP($B1024,'Data Binge'!$AP$6:$AX$93,G$1,FALSE),IFERROR(VLOOKUP($B1024,'Data Binge'!$BC$6:$BK$13,G$1,FALSE),VLOOKUP($B1024,'Data Binge'!$BP$6:$BX$9,G$1,FALSE))))))*100</f>
        <v>32.575710000000001</v>
      </c>
      <c r="H1024" s="63">
        <f>IFERROR(VLOOKUP($B1024,'Data Binge'!$A$6:$I$61,H$1,FALSE),IFERROR(VLOOKUP($B1024,'Data Binge'!$O$6:$W$33,H$1,FALSE),IFERROR(VLOOKUP($B1024,'Data Binge'!$AB$6:$AJ$181,H$1,FALSE),IFERROR(VLOOKUP($B1024,'Data Binge'!$AP$6:$AX$93,H$1,FALSE),IFERROR(VLOOKUP($B1024,'Data Binge'!$BC$6:$BK$13,H$1,FALSE),VLOOKUP($B1024,'Data Binge'!$BP$6:$BX$9,H$1,FALSE))))))*100</f>
        <v>1.58517</v>
      </c>
      <c r="I1024" s="63">
        <f>IFERROR(VLOOKUP($B1024,'Data Binge'!$A$6:$I$61,I$1,FALSE),IFERROR(VLOOKUP($B1024,'Data Binge'!$O$6:$W$33,I$1,FALSE),IFERROR(VLOOKUP($B1024,'Data Binge'!$AB$6:$AJ$181,I$1,FALSE),IFERROR(VLOOKUP($B1024,'Data Binge'!$AP$6:$AX$93,I$1,FALSE),IFERROR(VLOOKUP($B1024,'Data Binge'!$BC$6:$BK$13,I$1,FALSE),VLOOKUP($B1024,'Data Binge'!$BP$6:$BX$9,I$1,FALSE))))))*100</f>
        <v>29.46874</v>
      </c>
      <c r="J1024" s="63">
        <f>IFERROR(VLOOKUP($B1024,'Data Binge'!$A$6:$I$61,J$1,FALSE),IFERROR(VLOOKUP($B1024,'Data Binge'!$O$6:$W$33,J$1,FALSE),IFERROR(VLOOKUP($B1024,'Data Binge'!$AB$6:$AJ$181,J$1,FALSE),IFERROR(VLOOKUP($B1024,'Data Binge'!$AP$6:$AX$93,J$1,FALSE),IFERROR(VLOOKUP($B1024,'Data Binge'!$BC$6:$BK$13,J$1,FALSE),VLOOKUP($B1024,'Data Binge'!$BP$6:$BX$9,J$1,FALSE))))))*100</f>
        <v>35.682679999999998</v>
      </c>
      <c r="K1024" s="63">
        <f t="shared" si="191"/>
        <v>3.1069699999999969</v>
      </c>
      <c r="L1024" s="63">
        <f t="shared" si="192"/>
        <v>3.1069700000000005</v>
      </c>
      <c r="O1024" s="63">
        <f>'Data Binge'!AU142*100</f>
        <v>32.575710000000001</v>
      </c>
      <c r="P1024" s="63">
        <f>'Data Binge'!AV142*100</f>
        <v>1.58504</v>
      </c>
      <c r="Q1024" s="63">
        <f>'Data Binge'!AW142*100</f>
        <v>29.46903</v>
      </c>
      <c r="R1024" s="63">
        <f>'Data Binge'!AX142*100</f>
        <v>35.682380000000002</v>
      </c>
      <c r="S1024" s="63">
        <f t="shared" si="199"/>
        <v>3.1066700000000012</v>
      </c>
      <c r="T1024" s="63">
        <f t="shared" si="200"/>
        <v>3.1066800000000008</v>
      </c>
      <c r="V1024" s="70">
        <f t="shared" si="193"/>
        <v>0</v>
      </c>
      <c r="W1024" s="70">
        <f t="shared" si="194"/>
        <v>1.2999999999996348E-4</v>
      </c>
      <c r="X1024" s="70">
        <f t="shared" si="195"/>
        <v>-2.899999999996794E-4</v>
      </c>
      <c r="Y1024" s="70">
        <f t="shared" si="196"/>
        <v>2.9999999999574811E-4</v>
      </c>
      <c r="Z1024" s="70">
        <f t="shared" si="197"/>
        <v>2.9999999999574811E-4</v>
      </c>
      <c r="AA1024" s="70">
        <f t="shared" si="198"/>
        <v>2.899999999996794E-4</v>
      </c>
    </row>
    <row r="1025" spans="1:27">
      <c r="A1025" s="15" t="str">
        <f t="shared" si="190"/>
        <v>Binge_2011-2015_45-64_Persons_Swansea</v>
      </c>
      <c r="B1025" s="15" t="str">
        <f t="shared" si="201"/>
        <v>Swansea_45-64_Persons</v>
      </c>
      <c r="C1025" s="15" t="s">
        <v>9</v>
      </c>
      <c r="D1025" s="15" t="s">
        <v>50</v>
      </c>
      <c r="E1025" s="15" t="s">
        <v>117</v>
      </c>
      <c r="F1025" s="15" t="s">
        <v>76</v>
      </c>
      <c r="G1025" s="63">
        <f>IFERROR(VLOOKUP($B1025,'Data Binge'!$A$6:$I$61,G$1,FALSE),IFERROR(VLOOKUP($B1025,'Data Binge'!$O$6:$W$33,G$1,FALSE),IFERROR(VLOOKUP($B1025,'Data Binge'!$AB$6:$AJ$181,G$1,FALSE),IFERROR(VLOOKUP($B1025,'Data Binge'!$AP$6:$AX$93,G$1,FALSE),IFERROR(VLOOKUP($B1025,'Data Binge'!$BC$6:$BK$13,G$1,FALSE),VLOOKUP($B1025,'Data Binge'!$BP$6:$BX$9,G$1,FALSE))))))*100</f>
        <v>31.99184</v>
      </c>
      <c r="H1025" s="63">
        <f>IFERROR(VLOOKUP($B1025,'Data Binge'!$A$6:$I$61,H$1,FALSE),IFERROR(VLOOKUP($B1025,'Data Binge'!$O$6:$W$33,H$1,FALSE),IFERROR(VLOOKUP($B1025,'Data Binge'!$AB$6:$AJ$181,H$1,FALSE),IFERROR(VLOOKUP($B1025,'Data Binge'!$AP$6:$AX$93,H$1,FALSE),IFERROR(VLOOKUP($B1025,'Data Binge'!$BC$6:$BK$13,H$1,FALSE),VLOOKUP($B1025,'Data Binge'!$BP$6:$BX$9,H$1,FALSE))))))*100</f>
        <v>1.4098599999999999</v>
      </c>
      <c r="I1025" s="63">
        <f>IFERROR(VLOOKUP($B1025,'Data Binge'!$A$6:$I$61,I$1,FALSE),IFERROR(VLOOKUP($B1025,'Data Binge'!$O$6:$W$33,I$1,FALSE),IFERROR(VLOOKUP($B1025,'Data Binge'!$AB$6:$AJ$181,I$1,FALSE),IFERROR(VLOOKUP($B1025,'Data Binge'!$AP$6:$AX$93,I$1,FALSE),IFERROR(VLOOKUP($B1025,'Data Binge'!$BC$6:$BK$13,I$1,FALSE),VLOOKUP($B1025,'Data Binge'!$BP$6:$BX$9,I$1,FALSE))))))*100</f>
        <v>29.228490000000001</v>
      </c>
      <c r="J1025" s="63">
        <f>IFERROR(VLOOKUP($B1025,'Data Binge'!$A$6:$I$61,J$1,FALSE),IFERROR(VLOOKUP($B1025,'Data Binge'!$O$6:$W$33,J$1,FALSE),IFERROR(VLOOKUP($B1025,'Data Binge'!$AB$6:$AJ$181,J$1,FALSE),IFERROR(VLOOKUP($B1025,'Data Binge'!$AP$6:$AX$93,J$1,FALSE),IFERROR(VLOOKUP($B1025,'Data Binge'!$BC$6:$BK$13,J$1,FALSE),VLOOKUP($B1025,'Data Binge'!$BP$6:$BX$9,J$1,FALSE))))))*100</f>
        <v>34.755189999999999</v>
      </c>
      <c r="K1025" s="63">
        <f t="shared" si="191"/>
        <v>2.7633499999999991</v>
      </c>
      <c r="L1025" s="63">
        <f t="shared" si="192"/>
        <v>2.7633499999999991</v>
      </c>
      <c r="O1025" s="63">
        <f>'Data Binge'!AU143*100</f>
        <v>31.99184</v>
      </c>
      <c r="P1025" s="63">
        <f>'Data Binge'!AV143*100</f>
        <v>1.40974</v>
      </c>
      <c r="Q1025" s="63">
        <f>'Data Binge'!AW143*100</f>
        <v>29.228759999999998</v>
      </c>
      <c r="R1025" s="63">
        <f>'Data Binge'!AX143*100</f>
        <v>34.754919999999998</v>
      </c>
      <c r="S1025" s="63">
        <f t="shared" si="199"/>
        <v>2.7630799999999986</v>
      </c>
      <c r="T1025" s="63">
        <f t="shared" si="200"/>
        <v>2.7630800000000022</v>
      </c>
      <c r="V1025" s="70">
        <f t="shared" si="193"/>
        <v>0</v>
      </c>
      <c r="W1025" s="70">
        <f t="shared" si="194"/>
        <v>1.1999999999989797E-4</v>
      </c>
      <c r="X1025" s="70">
        <f t="shared" si="195"/>
        <v>-2.6999999999688384E-4</v>
      </c>
      <c r="Y1025" s="70">
        <f t="shared" si="196"/>
        <v>2.7000000000043656E-4</v>
      </c>
      <c r="Z1025" s="70">
        <f t="shared" si="197"/>
        <v>2.7000000000043656E-4</v>
      </c>
      <c r="AA1025" s="70">
        <f t="shared" si="198"/>
        <v>2.6999999999688384E-4</v>
      </c>
    </row>
    <row r="1026" spans="1:27">
      <c r="A1026" s="15" t="str">
        <f t="shared" si="190"/>
        <v>Binge_2011-2015_65+_Persons_Swansea</v>
      </c>
      <c r="B1026" s="15" t="str">
        <f t="shared" si="201"/>
        <v>Swansea_65+_Persons</v>
      </c>
      <c r="C1026" s="15" t="s">
        <v>9</v>
      </c>
      <c r="D1026" s="15" t="s">
        <v>43</v>
      </c>
      <c r="E1026" s="15" t="s">
        <v>117</v>
      </c>
      <c r="F1026" s="15" t="s">
        <v>76</v>
      </c>
      <c r="G1026" s="63">
        <f>IFERROR(VLOOKUP($B1026,'Data Binge'!$A$6:$I$61,G$1,FALSE),IFERROR(VLOOKUP($B1026,'Data Binge'!$O$6:$W$33,G$1,FALSE),IFERROR(VLOOKUP($B1026,'Data Binge'!$AB$6:$AJ$181,G$1,FALSE),IFERROR(VLOOKUP($B1026,'Data Binge'!$AP$6:$AX$93,G$1,FALSE),IFERROR(VLOOKUP($B1026,'Data Binge'!$BC$6:$BK$13,G$1,FALSE),VLOOKUP($B1026,'Data Binge'!$BP$6:$BX$9,G$1,FALSE))))))*100</f>
        <v>10.67924</v>
      </c>
      <c r="H1026" s="63">
        <f>IFERROR(VLOOKUP($B1026,'Data Binge'!$A$6:$I$61,H$1,FALSE),IFERROR(VLOOKUP($B1026,'Data Binge'!$O$6:$W$33,H$1,FALSE),IFERROR(VLOOKUP($B1026,'Data Binge'!$AB$6:$AJ$181,H$1,FALSE),IFERROR(VLOOKUP($B1026,'Data Binge'!$AP$6:$AX$93,H$1,FALSE),IFERROR(VLOOKUP($B1026,'Data Binge'!$BC$6:$BK$13,H$1,FALSE),VLOOKUP($B1026,'Data Binge'!$BP$6:$BX$9,H$1,FALSE))))))*100</f>
        <v>0.97865000000000002</v>
      </c>
      <c r="I1026" s="63">
        <f>IFERROR(VLOOKUP($B1026,'Data Binge'!$A$6:$I$61,I$1,FALSE),IFERROR(VLOOKUP($B1026,'Data Binge'!$O$6:$W$33,I$1,FALSE),IFERROR(VLOOKUP($B1026,'Data Binge'!$AB$6:$AJ$181,I$1,FALSE),IFERROR(VLOOKUP($B1026,'Data Binge'!$AP$6:$AX$93,I$1,FALSE),IFERROR(VLOOKUP($B1026,'Data Binge'!$BC$6:$BK$13,I$1,FALSE),VLOOKUP($B1026,'Data Binge'!$BP$6:$BX$9,I$1,FALSE))))))*100</f>
        <v>8.7610700000000001</v>
      </c>
      <c r="J1026" s="63">
        <f>IFERROR(VLOOKUP($B1026,'Data Binge'!$A$6:$I$61,J$1,FALSE),IFERROR(VLOOKUP($B1026,'Data Binge'!$O$6:$W$33,J$1,FALSE),IFERROR(VLOOKUP($B1026,'Data Binge'!$AB$6:$AJ$181,J$1,FALSE),IFERROR(VLOOKUP($B1026,'Data Binge'!$AP$6:$AX$93,J$1,FALSE),IFERROR(VLOOKUP($B1026,'Data Binge'!$BC$6:$BK$13,J$1,FALSE),VLOOKUP($B1026,'Data Binge'!$BP$6:$BX$9,J$1,FALSE))))))*100</f>
        <v>12.59741</v>
      </c>
      <c r="K1026" s="63">
        <f t="shared" si="191"/>
        <v>1.9181699999999999</v>
      </c>
      <c r="L1026" s="63">
        <f t="shared" si="192"/>
        <v>1.9181699999999999</v>
      </c>
      <c r="O1026" s="63">
        <f>'Data Binge'!AU144*100</f>
        <v>10.67924</v>
      </c>
      <c r="P1026" s="63">
        <f>'Data Binge'!AV144*100</f>
        <v>0.97856999999999994</v>
      </c>
      <c r="Q1026" s="63">
        <f>'Data Binge'!AW144*100</f>
        <v>8.7612500000000004</v>
      </c>
      <c r="R1026" s="63">
        <f>'Data Binge'!AX144*100</f>
        <v>12.597230000000001</v>
      </c>
      <c r="S1026" s="63">
        <f t="shared" si="199"/>
        <v>1.9179900000000014</v>
      </c>
      <c r="T1026" s="63">
        <f t="shared" si="200"/>
        <v>1.9179899999999996</v>
      </c>
      <c r="V1026" s="70">
        <f t="shared" si="193"/>
        <v>0</v>
      </c>
      <c r="W1026" s="70">
        <f t="shared" si="194"/>
        <v>8.0000000000080007E-5</v>
      </c>
      <c r="X1026" s="70">
        <f t="shared" si="195"/>
        <v>-1.8000000000029104E-4</v>
      </c>
      <c r="Y1026" s="70">
        <f t="shared" si="196"/>
        <v>1.7999999999851468E-4</v>
      </c>
      <c r="Z1026" s="70">
        <f t="shared" si="197"/>
        <v>1.7999999999851468E-4</v>
      </c>
      <c r="AA1026" s="70">
        <f t="shared" si="198"/>
        <v>1.8000000000029104E-4</v>
      </c>
    </row>
    <row r="1027" spans="1:27">
      <c r="A1027" s="15" t="str">
        <f t="shared" si="190"/>
        <v>Binge_2011-2015_16-24_Persons_Neath Port Talbot</v>
      </c>
      <c r="B1027" s="15" t="str">
        <f t="shared" si="201"/>
        <v>Neath Port Talbot_16-24_Persons</v>
      </c>
      <c r="C1027" s="15" t="s">
        <v>10</v>
      </c>
      <c r="D1027" s="15" t="s">
        <v>48</v>
      </c>
      <c r="E1027" s="15" t="s">
        <v>117</v>
      </c>
      <c r="F1027" s="15" t="s">
        <v>76</v>
      </c>
      <c r="G1027" s="63">
        <f>IFERROR(VLOOKUP($B1027,'Data Binge'!$A$6:$I$61,G$1,FALSE),IFERROR(VLOOKUP($B1027,'Data Binge'!$O$6:$W$33,G$1,FALSE),IFERROR(VLOOKUP($B1027,'Data Binge'!$AB$6:$AJ$181,G$1,FALSE),IFERROR(VLOOKUP($B1027,'Data Binge'!$AP$6:$AX$93,G$1,FALSE),IFERROR(VLOOKUP($B1027,'Data Binge'!$BC$6:$BK$13,G$1,FALSE),VLOOKUP($B1027,'Data Binge'!$BP$6:$BX$9,G$1,FALSE))))))*100</f>
        <v>23.220019999999998</v>
      </c>
      <c r="H1027" s="63">
        <f>IFERROR(VLOOKUP($B1027,'Data Binge'!$A$6:$I$61,H$1,FALSE),IFERROR(VLOOKUP($B1027,'Data Binge'!$O$6:$W$33,H$1,FALSE),IFERROR(VLOOKUP($B1027,'Data Binge'!$AB$6:$AJ$181,H$1,FALSE),IFERROR(VLOOKUP($B1027,'Data Binge'!$AP$6:$AX$93,H$1,FALSE),IFERROR(VLOOKUP($B1027,'Data Binge'!$BC$6:$BK$13,H$1,FALSE),VLOOKUP($B1027,'Data Binge'!$BP$6:$BX$9,H$1,FALSE))))))*100</f>
        <v>2.3561999999999999</v>
      </c>
      <c r="I1027" s="63">
        <f>IFERROR(VLOOKUP($B1027,'Data Binge'!$A$6:$I$61,I$1,FALSE),IFERROR(VLOOKUP($B1027,'Data Binge'!$O$6:$W$33,I$1,FALSE),IFERROR(VLOOKUP($B1027,'Data Binge'!$AB$6:$AJ$181,I$1,FALSE),IFERROR(VLOOKUP($B1027,'Data Binge'!$AP$6:$AX$93,I$1,FALSE),IFERROR(VLOOKUP($B1027,'Data Binge'!$BC$6:$BK$13,I$1,FALSE),VLOOKUP($B1027,'Data Binge'!$BP$6:$BX$9,I$1,FALSE))))))*100</f>
        <v>18.60182</v>
      </c>
      <c r="J1027" s="63">
        <f>IFERROR(VLOOKUP($B1027,'Data Binge'!$A$6:$I$61,J$1,FALSE),IFERROR(VLOOKUP($B1027,'Data Binge'!$O$6:$W$33,J$1,FALSE),IFERROR(VLOOKUP($B1027,'Data Binge'!$AB$6:$AJ$181,J$1,FALSE),IFERROR(VLOOKUP($B1027,'Data Binge'!$AP$6:$AX$93,J$1,FALSE),IFERROR(VLOOKUP($B1027,'Data Binge'!$BC$6:$BK$13,J$1,FALSE),VLOOKUP($B1027,'Data Binge'!$BP$6:$BX$9,J$1,FALSE))))))*100</f>
        <v>27.838230000000003</v>
      </c>
      <c r="K1027" s="63">
        <f t="shared" si="191"/>
        <v>4.6182100000000048</v>
      </c>
      <c r="L1027" s="63">
        <f t="shared" si="192"/>
        <v>4.6181999999999981</v>
      </c>
      <c r="O1027" s="63">
        <f>'Data Binge'!AU145*100</f>
        <v>23.220019999999998</v>
      </c>
      <c r="P1027" s="63">
        <f>'Data Binge'!AV145*100</f>
        <v>2.35595</v>
      </c>
      <c r="Q1027" s="63">
        <f>'Data Binge'!AW145*100</f>
        <v>18.602350000000001</v>
      </c>
      <c r="R1027" s="63">
        <f>'Data Binge'!AX145*100</f>
        <v>27.837689999999998</v>
      </c>
      <c r="S1027" s="63">
        <f t="shared" si="199"/>
        <v>4.6176700000000004</v>
      </c>
      <c r="T1027" s="63">
        <f t="shared" si="200"/>
        <v>4.6176699999999968</v>
      </c>
      <c r="V1027" s="70">
        <f t="shared" si="193"/>
        <v>0</v>
      </c>
      <c r="W1027" s="70">
        <f t="shared" si="194"/>
        <v>2.4999999999986144E-4</v>
      </c>
      <c r="X1027" s="70">
        <f t="shared" si="195"/>
        <v>-5.3000000000125169E-4</v>
      </c>
      <c r="Y1027" s="70">
        <f t="shared" si="196"/>
        <v>5.4000000000442583E-4</v>
      </c>
      <c r="Z1027" s="70">
        <f t="shared" si="197"/>
        <v>5.4000000000442583E-4</v>
      </c>
      <c r="AA1027" s="70">
        <f t="shared" si="198"/>
        <v>5.3000000000125169E-4</v>
      </c>
    </row>
    <row r="1028" spans="1:27">
      <c r="A1028" s="15" t="str">
        <f t="shared" ref="A1028:A1082" si="202">TRIM(F1028&amp;"_2011-2015"&amp;"_"&amp;D1028&amp;"_"&amp;E1028&amp;"_"&amp;C1028&amp;" "&amp;M1028)</f>
        <v>Binge_2011-2015_25-44_Persons_Neath Port Talbot</v>
      </c>
      <c r="B1028" s="15" t="str">
        <f t="shared" si="201"/>
        <v>Neath Port Talbot_25-44_Persons</v>
      </c>
      <c r="C1028" s="15" t="s">
        <v>10</v>
      </c>
      <c r="D1028" s="15" t="s">
        <v>49</v>
      </c>
      <c r="E1028" s="15" t="s">
        <v>117</v>
      </c>
      <c r="F1028" s="15" t="s">
        <v>76</v>
      </c>
      <c r="G1028" s="63">
        <f>IFERROR(VLOOKUP($B1028,'Data Binge'!$A$6:$I$61,G$1,FALSE),IFERROR(VLOOKUP($B1028,'Data Binge'!$O$6:$W$33,G$1,FALSE),IFERROR(VLOOKUP($B1028,'Data Binge'!$AB$6:$AJ$181,G$1,FALSE),IFERROR(VLOOKUP($B1028,'Data Binge'!$AP$6:$AX$93,G$1,FALSE),IFERROR(VLOOKUP($B1028,'Data Binge'!$BC$6:$BK$13,G$1,FALSE),VLOOKUP($B1028,'Data Binge'!$BP$6:$BX$9,G$1,FALSE))))))*100</f>
        <v>31.329889999999999</v>
      </c>
      <c r="H1028" s="63">
        <f>IFERROR(VLOOKUP($B1028,'Data Binge'!$A$6:$I$61,H$1,FALSE),IFERROR(VLOOKUP($B1028,'Data Binge'!$O$6:$W$33,H$1,FALSE),IFERROR(VLOOKUP($B1028,'Data Binge'!$AB$6:$AJ$181,H$1,FALSE),IFERROR(VLOOKUP($B1028,'Data Binge'!$AP$6:$AX$93,H$1,FALSE),IFERROR(VLOOKUP($B1028,'Data Binge'!$BC$6:$BK$13,H$1,FALSE),VLOOKUP($B1028,'Data Binge'!$BP$6:$BX$9,H$1,FALSE))))))*100</f>
        <v>1.75115</v>
      </c>
      <c r="I1028" s="63">
        <f>IFERROR(VLOOKUP($B1028,'Data Binge'!$A$6:$I$61,I$1,FALSE),IFERROR(VLOOKUP($B1028,'Data Binge'!$O$6:$W$33,I$1,FALSE),IFERROR(VLOOKUP($B1028,'Data Binge'!$AB$6:$AJ$181,I$1,FALSE),IFERROR(VLOOKUP($B1028,'Data Binge'!$AP$6:$AX$93,I$1,FALSE),IFERROR(VLOOKUP($B1028,'Data Binge'!$BC$6:$BK$13,I$1,FALSE),VLOOKUP($B1028,'Data Binge'!$BP$6:$BX$9,I$1,FALSE))))))*100</f>
        <v>27.897600000000001</v>
      </c>
      <c r="J1028" s="63">
        <f>IFERROR(VLOOKUP($B1028,'Data Binge'!$A$6:$I$61,J$1,FALSE),IFERROR(VLOOKUP($B1028,'Data Binge'!$O$6:$W$33,J$1,FALSE),IFERROR(VLOOKUP($B1028,'Data Binge'!$AB$6:$AJ$181,J$1,FALSE),IFERROR(VLOOKUP($B1028,'Data Binge'!$AP$6:$AX$93,J$1,FALSE),IFERROR(VLOOKUP($B1028,'Data Binge'!$BC$6:$BK$13,J$1,FALSE),VLOOKUP($B1028,'Data Binge'!$BP$6:$BX$9,J$1,FALSE))))))*100</f>
        <v>34.762189999999997</v>
      </c>
      <c r="K1028" s="63">
        <f t="shared" ref="K1028:K1082" si="203">J1028-G1028</f>
        <v>3.4322999999999979</v>
      </c>
      <c r="L1028" s="63">
        <f t="shared" ref="L1028:L1082" si="204">G1028-I1028</f>
        <v>3.4322899999999983</v>
      </c>
      <c r="O1028" s="63">
        <f>'Data Binge'!AU146*100</f>
        <v>31.329889999999999</v>
      </c>
      <c r="P1028" s="63">
        <f>'Data Binge'!AV146*100</f>
        <v>1.7509699999999999</v>
      </c>
      <c r="Q1028" s="63">
        <f>'Data Binge'!AW146*100</f>
        <v>27.89799</v>
      </c>
      <c r="R1028" s="63">
        <f>'Data Binge'!AX146*100</f>
        <v>34.761789999999998</v>
      </c>
      <c r="S1028" s="63">
        <f t="shared" si="199"/>
        <v>3.4318999999999988</v>
      </c>
      <c r="T1028" s="63">
        <f t="shared" si="200"/>
        <v>3.4318999999999988</v>
      </c>
      <c r="V1028" s="70">
        <f t="shared" ref="V1028:V1082" si="205">G1028-O1028</f>
        <v>0</v>
      </c>
      <c r="W1028" s="70">
        <f t="shared" ref="W1028:W1082" si="206">H1028-P1028</f>
        <v>1.8000000000006899E-4</v>
      </c>
      <c r="X1028" s="70">
        <f t="shared" ref="X1028:X1082" si="207">I1028-Q1028</f>
        <v>-3.8999999999944635E-4</v>
      </c>
      <c r="Y1028" s="70">
        <f t="shared" ref="Y1028:Y1082" si="208">J1028-R1028</f>
        <v>3.9999999999906777E-4</v>
      </c>
      <c r="Z1028" s="70">
        <f t="shared" ref="Z1028:Z1082" si="209">K1028-S1028</f>
        <v>3.9999999999906777E-4</v>
      </c>
      <c r="AA1028" s="70">
        <f t="shared" ref="AA1028:AA1082" si="210">L1028-T1028</f>
        <v>3.8999999999944635E-4</v>
      </c>
    </row>
    <row r="1029" spans="1:27">
      <c r="A1029" s="15" t="str">
        <f t="shared" si="202"/>
        <v>Binge_2011-2015_45-64_Persons_Neath Port Talbot</v>
      </c>
      <c r="B1029" s="15" t="str">
        <f t="shared" si="201"/>
        <v>Neath Port Talbot_45-64_Persons</v>
      </c>
      <c r="C1029" s="15" t="s">
        <v>10</v>
      </c>
      <c r="D1029" s="15" t="s">
        <v>50</v>
      </c>
      <c r="E1029" s="15" t="s">
        <v>117</v>
      </c>
      <c r="F1029" s="15" t="s">
        <v>76</v>
      </c>
      <c r="G1029" s="63">
        <f>IFERROR(VLOOKUP($B1029,'Data Binge'!$A$6:$I$61,G$1,FALSE),IFERROR(VLOOKUP($B1029,'Data Binge'!$O$6:$W$33,G$1,FALSE),IFERROR(VLOOKUP($B1029,'Data Binge'!$AB$6:$AJ$181,G$1,FALSE),IFERROR(VLOOKUP($B1029,'Data Binge'!$AP$6:$AX$93,G$1,FALSE),IFERROR(VLOOKUP($B1029,'Data Binge'!$BC$6:$BK$13,G$1,FALSE),VLOOKUP($B1029,'Data Binge'!$BP$6:$BX$9,G$1,FALSE))))))*100</f>
        <v>31.53341</v>
      </c>
      <c r="H1029" s="63">
        <f>IFERROR(VLOOKUP($B1029,'Data Binge'!$A$6:$I$61,H$1,FALSE),IFERROR(VLOOKUP($B1029,'Data Binge'!$O$6:$W$33,H$1,FALSE),IFERROR(VLOOKUP($B1029,'Data Binge'!$AB$6:$AJ$181,H$1,FALSE),IFERROR(VLOOKUP($B1029,'Data Binge'!$AP$6:$AX$93,H$1,FALSE),IFERROR(VLOOKUP($B1029,'Data Binge'!$BC$6:$BK$13,H$1,FALSE),VLOOKUP($B1029,'Data Binge'!$BP$6:$BX$9,H$1,FALSE))))))*100</f>
        <v>1.50247</v>
      </c>
      <c r="I1029" s="63">
        <f>IFERROR(VLOOKUP($B1029,'Data Binge'!$A$6:$I$61,I$1,FALSE),IFERROR(VLOOKUP($B1029,'Data Binge'!$O$6:$W$33,I$1,FALSE),IFERROR(VLOOKUP($B1029,'Data Binge'!$AB$6:$AJ$181,I$1,FALSE),IFERROR(VLOOKUP($B1029,'Data Binge'!$AP$6:$AX$93,I$1,FALSE),IFERROR(VLOOKUP($B1029,'Data Binge'!$BC$6:$BK$13,I$1,FALSE),VLOOKUP($B1029,'Data Binge'!$BP$6:$BX$9,I$1,FALSE))))))*100</f>
        <v>28.588530000000002</v>
      </c>
      <c r="J1029" s="63">
        <f>IFERROR(VLOOKUP($B1029,'Data Binge'!$A$6:$I$61,J$1,FALSE),IFERROR(VLOOKUP($B1029,'Data Binge'!$O$6:$W$33,J$1,FALSE),IFERROR(VLOOKUP($B1029,'Data Binge'!$AB$6:$AJ$181,J$1,FALSE),IFERROR(VLOOKUP($B1029,'Data Binge'!$AP$6:$AX$93,J$1,FALSE),IFERROR(VLOOKUP($B1029,'Data Binge'!$BC$6:$BK$13,J$1,FALSE),VLOOKUP($B1029,'Data Binge'!$BP$6:$BX$9,J$1,FALSE))))))*100</f>
        <v>34.478290000000001</v>
      </c>
      <c r="K1029" s="63">
        <f t="shared" si="203"/>
        <v>2.9448800000000013</v>
      </c>
      <c r="L1029" s="63">
        <f t="shared" si="204"/>
        <v>2.9448799999999977</v>
      </c>
      <c r="O1029" s="63">
        <f>'Data Binge'!AU147*100</f>
        <v>31.53341</v>
      </c>
      <c r="P1029" s="63">
        <f>'Data Binge'!AV147*100</f>
        <v>1.5023200000000001</v>
      </c>
      <c r="Q1029" s="63">
        <f>'Data Binge'!AW147*100</f>
        <v>28.58887</v>
      </c>
      <c r="R1029" s="63">
        <f>'Data Binge'!AX147*100</f>
        <v>34.47795</v>
      </c>
      <c r="S1029" s="63">
        <f t="shared" si="199"/>
        <v>2.9445399999999999</v>
      </c>
      <c r="T1029" s="63">
        <f t="shared" si="200"/>
        <v>2.9445399999999999</v>
      </c>
      <c r="V1029" s="70">
        <f t="shared" si="205"/>
        <v>0</v>
      </c>
      <c r="W1029" s="70">
        <f t="shared" si="206"/>
        <v>1.4999999999987246E-4</v>
      </c>
      <c r="X1029" s="70">
        <f t="shared" si="207"/>
        <v>-3.3999999999778652E-4</v>
      </c>
      <c r="Y1029" s="70">
        <f t="shared" si="208"/>
        <v>3.4000000000133923E-4</v>
      </c>
      <c r="Z1029" s="70">
        <f t="shared" si="209"/>
        <v>3.4000000000133923E-4</v>
      </c>
      <c r="AA1029" s="70">
        <f t="shared" si="210"/>
        <v>3.3999999999778652E-4</v>
      </c>
    </row>
    <row r="1030" spans="1:27">
      <c r="A1030" s="15" t="str">
        <f t="shared" si="202"/>
        <v>Binge_2011-2015_65+_Persons_Neath Port Talbot</v>
      </c>
      <c r="B1030" s="15" t="str">
        <f t="shared" si="201"/>
        <v>Neath Port Talbot_65+_Persons</v>
      </c>
      <c r="C1030" s="15" t="s">
        <v>10</v>
      </c>
      <c r="D1030" s="15" t="s">
        <v>43</v>
      </c>
      <c r="E1030" s="15" t="s">
        <v>117</v>
      </c>
      <c r="F1030" s="15" t="s">
        <v>76</v>
      </c>
      <c r="G1030" s="63">
        <f>IFERROR(VLOOKUP($B1030,'Data Binge'!$A$6:$I$61,G$1,FALSE),IFERROR(VLOOKUP($B1030,'Data Binge'!$O$6:$W$33,G$1,FALSE),IFERROR(VLOOKUP($B1030,'Data Binge'!$AB$6:$AJ$181,G$1,FALSE),IFERROR(VLOOKUP($B1030,'Data Binge'!$AP$6:$AX$93,G$1,FALSE),IFERROR(VLOOKUP($B1030,'Data Binge'!$BC$6:$BK$13,G$1,FALSE),VLOOKUP($B1030,'Data Binge'!$BP$6:$BX$9,G$1,FALSE))))))*100</f>
        <v>10.996690000000001</v>
      </c>
      <c r="H1030" s="63">
        <f>IFERROR(VLOOKUP($B1030,'Data Binge'!$A$6:$I$61,H$1,FALSE),IFERROR(VLOOKUP($B1030,'Data Binge'!$O$6:$W$33,H$1,FALSE),IFERROR(VLOOKUP($B1030,'Data Binge'!$AB$6:$AJ$181,H$1,FALSE),IFERROR(VLOOKUP($B1030,'Data Binge'!$AP$6:$AX$93,H$1,FALSE),IFERROR(VLOOKUP($B1030,'Data Binge'!$BC$6:$BK$13,H$1,FALSE),VLOOKUP($B1030,'Data Binge'!$BP$6:$BX$9,H$1,FALSE))))))*100</f>
        <v>1.1416199999999999</v>
      </c>
      <c r="I1030" s="63">
        <f>IFERROR(VLOOKUP($B1030,'Data Binge'!$A$6:$I$61,I$1,FALSE),IFERROR(VLOOKUP($B1030,'Data Binge'!$O$6:$W$33,I$1,FALSE),IFERROR(VLOOKUP($B1030,'Data Binge'!$AB$6:$AJ$181,I$1,FALSE),IFERROR(VLOOKUP($B1030,'Data Binge'!$AP$6:$AX$93,I$1,FALSE),IFERROR(VLOOKUP($B1030,'Data Binge'!$BC$6:$BK$13,I$1,FALSE),VLOOKUP($B1030,'Data Binge'!$BP$6:$BX$9,I$1,FALSE))))))*100</f>
        <v>8.7590900000000005</v>
      </c>
      <c r="J1030" s="63">
        <f>IFERROR(VLOOKUP($B1030,'Data Binge'!$A$6:$I$61,J$1,FALSE),IFERROR(VLOOKUP($B1030,'Data Binge'!$O$6:$W$33,J$1,FALSE),IFERROR(VLOOKUP($B1030,'Data Binge'!$AB$6:$AJ$181,J$1,FALSE),IFERROR(VLOOKUP($B1030,'Data Binge'!$AP$6:$AX$93,J$1,FALSE),IFERROR(VLOOKUP($B1030,'Data Binge'!$BC$6:$BK$13,J$1,FALSE),VLOOKUP($B1030,'Data Binge'!$BP$6:$BX$9,J$1,FALSE))))))*100</f>
        <v>13.234290000000001</v>
      </c>
      <c r="K1030" s="63">
        <f t="shared" si="203"/>
        <v>2.2376000000000005</v>
      </c>
      <c r="L1030" s="63">
        <f t="shared" si="204"/>
        <v>2.2376000000000005</v>
      </c>
      <c r="O1030" s="63">
        <f>'Data Binge'!AU148*100</f>
        <v>10.996690000000001</v>
      </c>
      <c r="P1030" s="63">
        <f>'Data Binge'!AV148*100</f>
        <v>1.1415</v>
      </c>
      <c r="Q1030" s="63">
        <f>'Data Binge'!AW148*100</f>
        <v>8.7593399999999999</v>
      </c>
      <c r="R1030" s="63">
        <f>'Data Binge'!AX148*100</f>
        <v>13.234029999999999</v>
      </c>
      <c r="S1030" s="63">
        <f t="shared" si="199"/>
        <v>2.2373399999999979</v>
      </c>
      <c r="T1030" s="63">
        <f t="shared" si="200"/>
        <v>2.2373500000000011</v>
      </c>
      <c r="V1030" s="70">
        <f t="shared" si="205"/>
        <v>0</v>
      </c>
      <c r="W1030" s="70">
        <f t="shared" si="206"/>
        <v>1.1999999999989797E-4</v>
      </c>
      <c r="X1030" s="70">
        <f t="shared" si="207"/>
        <v>-2.4999999999941735E-4</v>
      </c>
      <c r="Y1030" s="70">
        <f t="shared" si="208"/>
        <v>2.6000000000259149E-4</v>
      </c>
      <c r="Z1030" s="70">
        <f t="shared" si="209"/>
        <v>2.6000000000259149E-4</v>
      </c>
      <c r="AA1030" s="70">
        <f t="shared" si="210"/>
        <v>2.4999999999941735E-4</v>
      </c>
    </row>
    <row r="1031" spans="1:27">
      <c r="A1031" s="15" t="str">
        <f t="shared" si="202"/>
        <v>Binge_2011-2015_16-24_Persons_Bridgend</v>
      </c>
      <c r="B1031" s="15" t="str">
        <f t="shared" si="201"/>
        <v>Bridgend_16-24_Persons</v>
      </c>
      <c r="C1031" s="15" t="s">
        <v>11</v>
      </c>
      <c r="D1031" s="15" t="s">
        <v>48</v>
      </c>
      <c r="E1031" s="15" t="s">
        <v>117</v>
      </c>
      <c r="F1031" s="15" t="s">
        <v>76</v>
      </c>
      <c r="G1031" s="63">
        <f>IFERROR(VLOOKUP($B1031,'Data Binge'!$A$6:$I$61,G$1,FALSE),IFERROR(VLOOKUP($B1031,'Data Binge'!$O$6:$W$33,G$1,FALSE),IFERROR(VLOOKUP($B1031,'Data Binge'!$AB$6:$AJ$181,G$1,FALSE),IFERROR(VLOOKUP($B1031,'Data Binge'!$AP$6:$AX$93,G$1,FALSE),IFERROR(VLOOKUP($B1031,'Data Binge'!$BC$6:$BK$13,G$1,FALSE),VLOOKUP($B1031,'Data Binge'!$BP$6:$BX$9,G$1,FALSE))))))*100</f>
        <v>28.521429999999999</v>
      </c>
      <c r="H1031" s="63">
        <f>IFERROR(VLOOKUP($B1031,'Data Binge'!$A$6:$I$61,H$1,FALSE),IFERROR(VLOOKUP($B1031,'Data Binge'!$O$6:$W$33,H$1,FALSE),IFERROR(VLOOKUP($B1031,'Data Binge'!$AB$6:$AJ$181,H$1,FALSE),IFERROR(VLOOKUP($B1031,'Data Binge'!$AP$6:$AX$93,H$1,FALSE),IFERROR(VLOOKUP($B1031,'Data Binge'!$BC$6:$BK$13,H$1,FALSE),VLOOKUP($B1031,'Data Binge'!$BP$6:$BX$9,H$1,FALSE))))))*100</f>
        <v>2.5156499999999999</v>
      </c>
      <c r="I1031" s="63">
        <f>IFERROR(VLOOKUP($B1031,'Data Binge'!$A$6:$I$61,I$1,FALSE),IFERROR(VLOOKUP($B1031,'Data Binge'!$O$6:$W$33,I$1,FALSE),IFERROR(VLOOKUP($B1031,'Data Binge'!$AB$6:$AJ$181,I$1,FALSE),IFERROR(VLOOKUP($B1031,'Data Binge'!$AP$6:$AX$93,I$1,FALSE),IFERROR(VLOOKUP($B1031,'Data Binge'!$BC$6:$BK$13,I$1,FALSE),VLOOKUP($B1031,'Data Binge'!$BP$6:$BX$9,I$1,FALSE))))))*100</f>
        <v>23.590700000000002</v>
      </c>
      <c r="J1031" s="63">
        <f>IFERROR(VLOOKUP($B1031,'Data Binge'!$A$6:$I$61,J$1,FALSE),IFERROR(VLOOKUP($B1031,'Data Binge'!$O$6:$W$33,J$1,FALSE),IFERROR(VLOOKUP($B1031,'Data Binge'!$AB$6:$AJ$181,J$1,FALSE),IFERROR(VLOOKUP($B1031,'Data Binge'!$AP$6:$AX$93,J$1,FALSE),IFERROR(VLOOKUP($B1031,'Data Binge'!$BC$6:$BK$13,J$1,FALSE),VLOOKUP($B1031,'Data Binge'!$BP$6:$BX$9,J$1,FALSE))))))*100</f>
        <v>33.452169999999995</v>
      </c>
      <c r="K1031" s="63">
        <f t="shared" si="203"/>
        <v>4.9307399999999966</v>
      </c>
      <c r="L1031" s="63">
        <f t="shared" si="204"/>
        <v>4.9307299999999969</v>
      </c>
      <c r="O1031" s="63">
        <f>'Data Binge'!AU149*100</f>
        <v>28.521429999999999</v>
      </c>
      <c r="P1031" s="63">
        <f>'Data Binge'!AV149*100</f>
        <v>2.51539</v>
      </c>
      <c r="Q1031" s="63">
        <f>'Data Binge'!AW149*100</f>
        <v>23.591270000000002</v>
      </c>
      <c r="R1031" s="63">
        <f>'Data Binge'!AX149*100</f>
        <v>33.451599999999999</v>
      </c>
      <c r="S1031" s="63">
        <f t="shared" si="199"/>
        <v>4.9301700000000004</v>
      </c>
      <c r="T1031" s="63">
        <f t="shared" si="200"/>
        <v>4.9301599999999972</v>
      </c>
      <c r="V1031" s="70">
        <f t="shared" si="205"/>
        <v>0</v>
      </c>
      <c r="W1031" s="70">
        <f t="shared" si="206"/>
        <v>2.5999999999992696E-4</v>
      </c>
      <c r="X1031" s="70">
        <f t="shared" si="207"/>
        <v>-5.6999999999973738E-4</v>
      </c>
      <c r="Y1031" s="70">
        <f t="shared" si="208"/>
        <v>5.6999999999618467E-4</v>
      </c>
      <c r="Z1031" s="70">
        <f t="shared" si="209"/>
        <v>5.6999999999618467E-4</v>
      </c>
      <c r="AA1031" s="70">
        <f t="shared" si="210"/>
        <v>5.6999999999973738E-4</v>
      </c>
    </row>
    <row r="1032" spans="1:27">
      <c r="A1032" s="15" t="str">
        <f t="shared" si="202"/>
        <v>Binge_2011-2015_25-44_Persons_Bridgend</v>
      </c>
      <c r="B1032" s="15" t="str">
        <f t="shared" si="201"/>
        <v>Bridgend_25-44_Persons</v>
      </c>
      <c r="C1032" s="15" t="s">
        <v>11</v>
      </c>
      <c r="D1032" s="15" t="s">
        <v>49</v>
      </c>
      <c r="E1032" s="15" t="s">
        <v>117</v>
      </c>
      <c r="F1032" s="15" t="s">
        <v>76</v>
      </c>
      <c r="G1032" s="63">
        <f>IFERROR(VLOOKUP($B1032,'Data Binge'!$A$6:$I$61,G$1,FALSE),IFERROR(VLOOKUP($B1032,'Data Binge'!$O$6:$W$33,G$1,FALSE),IFERROR(VLOOKUP($B1032,'Data Binge'!$AB$6:$AJ$181,G$1,FALSE),IFERROR(VLOOKUP($B1032,'Data Binge'!$AP$6:$AX$93,G$1,FALSE),IFERROR(VLOOKUP($B1032,'Data Binge'!$BC$6:$BK$13,G$1,FALSE),VLOOKUP($B1032,'Data Binge'!$BP$6:$BX$9,G$1,FALSE))))))*100</f>
        <v>33.890630000000002</v>
      </c>
      <c r="H1032" s="63">
        <f>IFERROR(VLOOKUP($B1032,'Data Binge'!$A$6:$I$61,H$1,FALSE),IFERROR(VLOOKUP($B1032,'Data Binge'!$O$6:$W$33,H$1,FALSE),IFERROR(VLOOKUP($B1032,'Data Binge'!$AB$6:$AJ$181,H$1,FALSE),IFERROR(VLOOKUP($B1032,'Data Binge'!$AP$6:$AX$93,H$1,FALSE),IFERROR(VLOOKUP($B1032,'Data Binge'!$BC$6:$BK$13,H$1,FALSE),VLOOKUP($B1032,'Data Binge'!$BP$6:$BX$9,H$1,FALSE))))))*100</f>
        <v>1.8007200000000001</v>
      </c>
      <c r="I1032" s="63">
        <f>IFERROR(VLOOKUP($B1032,'Data Binge'!$A$6:$I$61,I$1,FALSE),IFERROR(VLOOKUP($B1032,'Data Binge'!$O$6:$W$33,I$1,FALSE),IFERROR(VLOOKUP($B1032,'Data Binge'!$AB$6:$AJ$181,I$1,FALSE),IFERROR(VLOOKUP($B1032,'Data Binge'!$AP$6:$AX$93,I$1,FALSE),IFERROR(VLOOKUP($B1032,'Data Binge'!$BC$6:$BK$13,I$1,FALSE),VLOOKUP($B1032,'Data Binge'!$BP$6:$BX$9,I$1,FALSE))))))*100</f>
        <v>30.361169999999998</v>
      </c>
      <c r="J1032" s="63">
        <f>IFERROR(VLOOKUP($B1032,'Data Binge'!$A$6:$I$61,J$1,FALSE),IFERROR(VLOOKUP($B1032,'Data Binge'!$O$6:$W$33,J$1,FALSE),IFERROR(VLOOKUP($B1032,'Data Binge'!$AB$6:$AJ$181,J$1,FALSE),IFERROR(VLOOKUP($B1032,'Data Binge'!$AP$6:$AX$93,J$1,FALSE),IFERROR(VLOOKUP($B1032,'Data Binge'!$BC$6:$BK$13,J$1,FALSE),VLOOKUP($B1032,'Data Binge'!$BP$6:$BX$9,J$1,FALSE))))))*100</f>
        <v>37.420090000000002</v>
      </c>
      <c r="K1032" s="63">
        <f t="shared" si="203"/>
        <v>3.5294600000000003</v>
      </c>
      <c r="L1032" s="63">
        <f t="shared" si="204"/>
        <v>3.5294600000000038</v>
      </c>
      <c r="O1032" s="63">
        <f>'Data Binge'!AU150*100</f>
        <v>33.890630000000002</v>
      </c>
      <c r="P1032" s="63">
        <f>'Data Binge'!AV150*100</f>
        <v>1.8005299999999997</v>
      </c>
      <c r="Q1032" s="63">
        <f>'Data Binge'!AW150*100</f>
        <v>30.36158</v>
      </c>
      <c r="R1032" s="63">
        <f>'Data Binge'!AX150*100</f>
        <v>37.41968</v>
      </c>
      <c r="S1032" s="63">
        <f t="shared" si="199"/>
        <v>3.529049999999998</v>
      </c>
      <c r="T1032" s="63">
        <f t="shared" si="200"/>
        <v>3.5290500000000016</v>
      </c>
      <c r="V1032" s="70">
        <f t="shared" si="205"/>
        <v>0</v>
      </c>
      <c r="W1032" s="70">
        <f t="shared" si="206"/>
        <v>1.9000000000035655E-4</v>
      </c>
      <c r="X1032" s="70">
        <f t="shared" si="207"/>
        <v>-4.100000000022419E-4</v>
      </c>
      <c r="Y1032" s="70">
        <f t="shared" si="208"/>
        <v>4.100000000022419E-4</v>
      </c>
      <c r="Z1032" s="70">
        <f t="shared" si="209"/>
        <v>4.100000000022419E-4</v>
      </c>
      <c r="AA1032" s="70">
        <f t="shared" si="210"/>
        <v>4.100000000022419E-4</v>
      </c>
    </row>
    <row r="1033" spans="1:27">
      <c r="A1033" s="15" t="str">
        <f t="shared" si="202"/>
        <v>Binge_2011-2015_45-64_Persons_Bridgend</v>
      </c>
      <c r="B1033" s="15" t="str">
        <f t="shared" si="201"/>
        <v>Bridgend_45-64_Persons</v>
      </c>
      <c r="C1033" s="15" t="s">
        <v>11</v>
      </c>
      <c r="D1033" s="15" t="s">
        <v>50</v>
      </c>
      <c r="E1033" s="15" t="s">
        <v>117</v>
      </c>
      <c r="F1033" s="15" t="s">
        <v>76</v>
      </c>
      <c r="G1033" s="63">
        <f>IFERROR(VLOOKUP($B1033,'Data Binge'!$A$6:$I$61,G$1,FALSE),IFERROR(VLOOKUP($B1033,'Data Binge'!$O$6:$W$33,G$1,FALSE),IFERROR(VLOOKUP($B1033,'Data Binge'!$AB$6:$AJ$181,G$1,FALSE),IFERROR(VLOOKUP($B1033,'Data Binge'!$AP$6:$AX$93,G$1,FALSE),IFERROR(VLOOKUP($B1033,'Data Binge'!$BC$6:$BK$13,G$1,FALSE),VLOOKUP($B1033,'Data Binge'!$BP$6:$BX$9,G$1,FALSE))))))*100</f>
        <v>33.862349999999999</v>
      </c>
      <c r="H1033" s="63">
        <f>IFERROR(VLOOKUP($B1033,'Data Binge'!$A$6:$I$61,H$1,FALSE),IFERROR(VLOOKUP($B1033,'Data Binge'!$O$6:$W$33,H$1,FALSE),IFERROR(VLOOKUP($B1033,'Data Binge'!$AB$6:$AJ$181,H$1,FALSE),IFERROR(VLOOKUP($B1033,'Data Binge'!$AP$6:$AX$93,H$1,FALSE),IFERROR(VLOOKUP($B1033,'Data Binge'!$BC$6:$BK$13,H$1,FALSE),VLOOKUP($B1033,'Data Binge'!$BP$6:$BX$9,H$1,FALSE))))))*100</f>
        <v>1.6600299999999999</v>
      </c>
      <c r="I1033" s="63">
        <f>IFERROR(VLOOKUP($B1033,'Data Binge'!$A$6:$I$61,I$1,FALSE),IFERROR(VLOOKUP($B1033,'Data Binge'!$O$6:$W$33,I$1,FALSE),IFERROR(VLOOKUP($B1033,'Data Binge'!$AB$6:$AJ$181,I$1,FALSE),IFERROR(VLOOKUP($B1033,'Data Binge'!$AP$6:$AX$93,I$1,FALSE),IFERROR(VLOOKUP($B1033,'Data Binge'!$BC$6:$BK$13,I$1,FALSE),VLOOKUP($B1033,'Data Binge'!$BP$6:$BX$9,I$1,FALSE))))))*100</f>
        <v>30.60866</v>
      </c>
      <c r="J1033" s="63">
        <f>IFERROR(VLOOKUP($B1033,'Data Binge'!$A$6:$I$61,J$1,FALSE),IFERROR(VLOOKUP($B1033,'Data Binge'!$O$6:$W$33,J$1,FALSE),IFERROR(VLOOKUP($B1033,'Data Binge'!$AB$6:$AJ$181,J$1,FALSE),IFERROR(VLOOKUP($B1033,'Data Binge'!$AP$6:$AX$93,J$1,FALSE),IFERROR(VLOOKUP($B1033,'Data Binge'!$BC$6:$BK$13,J$1,FALSE),VLOOKUP($B1033,'Data Binge'!$BP$6:$BX$9,J$1,FALSE))))))*100</f>
        <v>37.116030000000002</v>
      </c>
      <c r="K1033" s="63">
        <f t="shared" si="203"/>
        <v>3.2536800000000028</v>
      </c>
      <c r="L1033" s="63">
        <f t="shared" si="204"/>
        <v>3.2536899999999989</v>
      </c>
      <c r="O1033" s="63">
        <f>'Data Binge'!AU151*100</f>
        <v>33.862349999999999</v>
      </c>
      <c r="P1033" s="63">
        <f>'Data Binge'!AV151*100</f>
        <v>1.6598499999999998</v>
      </c>
      <c r="Q1033" s="63">
        <f>'Data Binge'!AW151*100</f>
        <v>30.60904</v>
      </c>
      <c r="R1033" s="63">
        <f>'Data Binge'!AX151*100</f>
        <v>37.115650000000002</v>
      </c>
      <c r="S1033" s="63">
        <f t="shared" si="199"/>
        <v>3.253300000000003</v>
      </c>
      <c r="T1033" s="63">
        <f t="shared" si="200"/>
        <v>3.253309999999999</v>
      </c>
      <c r="V1033" s="70">
        <f t="shared" si="205"/>
        <v>0</v>
      </c>
      <c r="W1033" s="70">
        <f t="shared" si="206"/>
        <v>1.8000000000006899E-4</v>
      </c>
      <c r="X1033" s="70">
        <f t="shared" si="207"/>
        <v>-3.7999999999982492E-4</v>
      </c>
      <c r="Y1033" s="70">
        <f t="shared" si="208"/>
        <v>3.7999999999982492E-4</v>
      </c>
      <c r="Z1033" s="70">
        <f t="shared" si="209"/>
        <v>3.7999999999982492E-4</v>
      </c>
      <c r="AA1033" s="70">
        <f t="shared" si="210"/>
        <v>3.7999999999982492E-4</v>
      </c>
    </row>
    <row r="1034" spans="1:27">
      <c r="A1034" s="15" t="str">
        <f t="shared" si="202"/>
        <v>Binge_2011-2015_65+_Persons_Bridgend</v>
      </c>
      <c r="B1034" s="15" t="str">
        <f t="shared" si="201"/>
        <v>Bridgend_65+_Persons</v>
      </c>
      <c r="C1034" s="15" t="s">
        <v>11</v>
      </c>
      <c r="D1034" s="15" t="s">
        <v>43</v>
      </c>
      <c r="E1034" s="15" t="s">
        <v>117</v>
      </c>
      <c r="F1034" s="15" t="s">
        <v>76</v>
      </c>
      <c r="G1034" s="63">
        <f>IFERROR(VLOOKUP($B1034,'Data Binge'!$A$6:$I$61,G$1,FALSE),IFERROR(VLOOKUP($B1034,'Data Binge'!$O$6:$W$33,G$1,FALSE),IFERROR(VLOOKUP($B1034,'Data Binge'!$AB$6:$AJ$181,G$1,FALSE),IFERROR(VLOOKUP($B1034,'Data Binge'!$AP$6:$AX$93,G$1,FALSE),IFERROR(VLOOKUP($B1034,'Data Binge'!$BC$6:$BK$13,G$1,FALSE),VLOOKUP($B1034,'Data Binge'!$BP$6:$BX$9,G$1,FALSE))))))*100</f>
        <v>12.63734</v>
      </c>
      <c r="H1034" s="63">
        <f>IFERROR(VLOOKUP($B1034,'Data Binge'!$A$6:$I$61,H$1,FALSE),IFERROR(VLOOKUP($B1034,'Data Binge'!$O$6:$W$33,H$1,FALSE),IFERROR(VLOOKUP($B1034,'Data Binge'!$AB$6:$AJ$181,H$1,FALSE),IFERROR(VLOOKUP($B1034,'Data Binge'!$AP$6:$AX$93,H$1,FALSE),IFERROR(VLOOKUP($B1034,'Data Binge'!$BC$6:$BK$13,H$1,FALSE),VLOOKUP($B1034,'Data Binge'!$BP$6:$BX$9,H$1,FALSE))))))*100</f>
        <v>1.20475</v>
      </c>
      <c r="I1034" s="63">
        <f>IFERROR(VLOOKUP($B1034,'Data Binge'!$A$6:$I$61,I$1,FALSE),IFERROR(VLOOKUP($B1034,'Data Binge'!$O$6:$W$33,I$1,FALSE),IFERROR(VLOOKUP($B1034,'Data Binge'!$AB$6:$AJ$181,I$1,FALSE),IFERROR(VLOOKUP($B1034,'Data Binge'!$AP$6:$AX$93,I$1,FALSE),IFERROR(VLOOKUP($B1034,'Data Binge'!$BC$6:$BK$13,I$1,FALSE),VLOOKUP($B1034,'Data Binge'!$BP$6:$BX$9,I$1,FALSE))))))*100</f>
        <v>10.276009999999999</v>
      </c>
      <c r="J1034" s="63">
        <f>IFERROR(VLOOKUP($B1034,'Data Binge'!$A$6:$I$61,J$1,FALSE),IFERROR(VLOOKUP($B1034,'Data Binge'!$O$6:$W$33,J$1,FALSE),IFERROR(VLOOKUP($B1034,'Data Binge'!$AB$6:$AJ$181,J$1,FALSE),IFERROR(VLOOKUP($B1034,'Data Binge'!$AP$6:$AX$93,J$1,FALSE),IFERROR(VLOOKUP($B1034,'Data Binge'!$BC$6:$BK$13,J$1,FALSE),VLOOKUP($B1034,'Data Binge'!$BP$6:$BX$9,J$1,FALSE))))))*100</f>
        <v>14.998670000000001</v>
      </c>
      <c r="K1034" s="63">
        <f t="shared" si="203"/>
        <v>2.3613300000000006</v>
      </c>
      <c r="L1034" s="63">
        <f t="shared" si="204"/>
        <v>2.3613300000000006</v>
      </c>
      <c r="O1034" s="63">
        <f>'Data Binge'!AU152*100</f>
        <v>12.63734</v>
      </c>
      <c r="P1034" s="63">
        <f>'Data Binge'!AV152*100</f>
        <v>1.20462</v>
      </c>
      <c r="Q1034" s="63">
        <f>'Data Binge'!AW152*100</f>
        <v>10.276290000000001</v>
      </c>
      <c r="R1034" s="63">
        <f>'Data Binge'!AX152*100</f>
        <v>14.998390000000001</v>
      </c>
      <c r="S1034" s="63">
        <f t="shared" si="199"/>
        <v>2.3610500000000005</v>
      </c>
      <c r="T1034" s="63">
        <f t="shared" si="200"/>
        <v>2.3610499999999988</v>
      </c>
      <c r="V1034" s="70">
        <f t="shared" si="205"/>
        <v>0</v>
      </c>
      <c r="W1034" s="70">
        <f t="shared" si="206"/>
        <v>1.2999999999996348E-4</v>
      </c>
      <c r="X1034" s="70">
        <f t="shared" si="207"/>
        <v>-2.8000000000183434E-4</v>
      </c>
      <c r="Y1034" s="70">
        <f t="shared" si="208"/>
        <v>2.8000000000005798E-4</v>
      </c>
      <c r="Z1034" s="70">
        <f t="shared" si="209"/>
        <v>2.8000000000005798E-4</v>
      </c>
      <c r="AA1034" s="70">
        <f t="shared" si="210"/>
        <v>2.8000000000183434E-4</v>
      </c>
    </row>
    <row r="1035" spans="1:27">
      <c r="A1035" s="15" t="str">
        <f t="shared" si="202"/>
        <v>Binge_2011-2015_16-24_Persons_Vale of Glamorgan</v>
      </c>
      <c r="B1035" s="15" t="str">
        <f t="shared" si="201"/>
        <v>Vale of Glamorgan_16-24_Persons</v>
      </c>
      <c r="C1035" s="15" t="s">
        <v>147</v>
      </c>
      <c r="D1035" s="15" t="s">
        <v>48</v>
      </c>
      <c r="E1035" s="15" t="s">
        <v>117</v>
      </c>
      <c r="F1035" s="15" t="s">
        <v>76</v>
      </c>
      <c r="G1035" s="63">
        <f>IFERROR(VLOOKUP($B1035,'Data Binge'!$A$6:$I$61,G$1,FALSE),IFERROR(VLOOKUP($B1035,'Data Binge'!$O$6:$W$33,G$1,FALSE),IFERROR(VLOOKUP($B1035,'Data Binge'!$AB$6:$AJ$181,G$1,FALSE),IFERROR(VLOOKUP($B1035,'Data Binge'!$AP$6:$AX$93,G$1,FALSE),IFERROR(VLOOKUP($B1035,'Data Binge'!$BC$6:$BK$13,G$1,FALSE),VLOOKUP($B1035,'Data Binge'!$BP$6:$BX$9,G$1,FALSE))))))*100</f>
        <v>23.99342</v>
      </c>
      <c r="H1035" s="63">
        <f>IFERROR(VLOOKUP($B1035,'Data Binge'!$A$6:$I$61,H$1,FALSE),IFERROR(VLOOKUP($B1035,'Data Binge'!$O$6:$W$33,H$1,FALSE),IFERROR(VLOOKUP($B1035,'Data Binge'!$AB$6:$AJ$181,H$1,FALSE),IFERROR(VLOOKUP($B1035,'Data Binge'!$AP$6:$AX$93,H$1,FALSE),IFERROR(VLOOKUP($B1035,'Data Binge'!$BC$6:$BK$13,H$1,FALSE),VLOOKUP($B1035,'Data Binge'!$BP$6:$BX$9,H$1,FALSE))))))*100</f>
        <v>2.6342999999999996</v>
      </c>
      <c r="I1035" s="63">
        <f>IFERROR(VLOOKUP($B1035,'Data Binge'!$A$6:$I$61,I$1,FALSE),IFERROR(VLOOKUP($B1035,'Data Binge'!$O$6:$W$33,I$1,FALSE),IFERROR(VLOOKUP($B1035,'Data Binge'!$AB$6:$AJ$181,I$1,FALSE),IFERROR(VLOOKUP($B1035,'Data Binge'!$AP$6:$AX$93,I$1,FALSE),IFERROR(VLOOKUP($B1035,'Data Binge'!$BC$6:$BK$13,I$1,FALSE),VLOOKUP($B1035,'Data Binge'!$BP$6:$BX$9,I$1,FALSE))))))*100</f>
        <v>18.83015</v>
      </c>
      <c r="J1035" s="63">
        <f>IFERROR(VLOOKUP($B1035,'Data Binge'!$A$6:$I$61,J$1,FALSE),IFERROR(VLOOKUP($B1035,'Data Binge'!$O$6:$W$33,J$1,FALSE),IFERROR(VLOOKUP($B1035,'Data Binge'!$AB$6:$AJ$181,J$1,FALSE),IFERROR(VLOOKUP($B1035,'Data Binge'!$AP$6:$AX$93,J$1,FALSE),IFERROR(VLOOKUP($B1035,'Data Binge'!$BC$6:$BK$13,J$1,FALSE),VLOOKUP($B1035,'Data Binge'!$BP$6:$BX$9,J$1,FALSE))))))*100</f>
        <v>29.156700000000001</v>
      </c>
      <c r="K1035" s="63">
        <f t="shared" si="203"/>
        <v>5.1632800000000003</v>
      </c>
      <c r="L1035" s="63">
        <f t="shared" si="204"/>
        <v>5.1632700000000007</v>
      </c>
      <c r="O1035" s="63">
        <f>'Data Binge'!AU153*100</f>
        <v>23.99342</v>
      </c>
      <c r="P1035" s="63">
        <f>'Data Binge'!AV153*100</f>
        <v>2.63401</v>
      </c>
      <c r="Q1035" s="63">
        <f>'Data Binge'!AW153*100</f>
        <v>18.830770000000001</v>
      </c>
      <c r="R1035" s="63">
        <f>'Data Binge'!AX153*100</f>
        <v>29.156079999999999</v>
      </c>
      <c r="S1035" s="63">
        <f t="shared" ref="S1035:S1082" si="211">R1035-O1035</f>
        <v>5.1626599999999989</v>
      </c>
      <c r="T1035" s="63">
        <f t="shared" ref="T1035:T1082" si="212">O1035-Q1035</f>
        <v>5.1626499999999993</v>
      </c>
      <c r="V1035" s="70">
        <f t="shared" si="205"/>
        <v>0</v>
      </c>
      <c r="W1035" s="70">
        <f t="shared" si="206"/>
        <v>2.899999999996794E-4</v>
      </c>
      <c r="X1035" s="70">
        <f t="shared" si="207"/>
        <v>-6.2000000000139721E-4</v>
      </c>
      <c r="Y1035" s="70">
        <f t="shared" si="208"/>
        <v>6.2000000000139721E-4</v>
      </c>
      <c r="Z1035" s="70">
        <f t="shared" si="209"/>
        <v>6.2000000000139721E-4</v>
      </c>
      <c r="AA1035" s="70">
        <f t="shared" si="210"/>
        <v>6.2000000000139721E-4</v>
      </c>
    </row>
    <row r="1036" spans="1:27">
      <c r="A1036" s="15" t="str">
        <f t="shared" si="202"/>
        <v>Binge_2011-2015_25-44_Persons_Vale of Glamorgan</v>
      </c>
      <c r="B1036" s="15" t="str">
        <f t="shared" si="201"/>
        <v>Vale of Glamorgan_25-44_Persons</v>
      </c>
      <c r="C1036" s="15" t="s">
        <v>147</v>
      </c>
      <c r="D1036" s="15" t="s">
        <v>49</v>
      </c>
      <c r="E1036" s="15" t="s">
        <v>117</v>
      </c>
      <c r="F1036" s="15" t="s">
        <v>76</v>
      </c>
      <c r="G1036" s="63">
        <f>IFERROR(VLOOKUP($B1036,'Data Binge'!$A$6:$I$61,G$1,FALSE),IFERROR(VLOOKUP($B1036,'Data Binge'!$O$6:$W$33,G$1,FALSE),IFERROR(VLOOKUP($B1036,'Data Binge'!$AB$6:$AJ$181,G$1,FALSE),IFERROR(VLOOKUP($B1036,'Data Binge'!$AP$6:$AX$93,G$1,FALSE),IFERROR(VLOOKUP($B1036,'Data Binge'!$BC$6:$BK$13,G$1,FALSE),VLOOKUP($B1036,'Data Binge'!$BP$6:$BX$9,G$1,FALSE))))))*100</f>
        <v>30.590350000000001</v>
      </c>
      <c r="H1036" s="63">
        <f>IFERROR(VLOOKUP($B1036,'Data Binge'!$A$6:$I$61,H$1,FALSE),IFERROR(VLOOKUP($B1036,'Data Binge'!$O$6:$W$33,H$1,FALSE),IFERROR(VLOOKUP($B1036,'Data Binge'!$AB$6:$AJ$181,H$1,FALSE),IFERROR(VLOOKUP($B1036,'Data Binge'!$AP$6:$AX$93,H$1,FALSE),IFERROR(VLOOKUP($B1036,'Data Binge'!$BC$6:$BK$13,H$1,FALSE),VLOOKUP($B1036,'Data Binge'!$BP$6:$BX$9,H$1,FALSE))))))*100</f>
        <v>1.89747</v>
      </c>
      <c r="I1036" s="63">
        <f>IFERROR(VLOOKUP($B1036,'Data Binge'!$A$6:$I$61,I$1,FALSE),IFERROR(VLOOKUP($B1036,'Data Binge'!$O$6:$W$33,I$1,FALSE),IFERROR(VLOOKUP($B1036,'Data Binge'!$AB$6:$AJ$181,I$1,FALSE),IFERROR(VLOOKUP($B1036,'Data Binge'!$AP$6:$AX$93,I$1,FALSE),IFERROR(VLOOKUP($B1036,'Data Binge'!$BC$6:$BK$13,I$1,FALSE),VLOOKUP($B1036,'Data Binge'!$BP$6:$BX$9,I$1,FALSE))))))*100</f>
        <v>26.871270000000003</v>
      </c>
      <c r="J1036" s="63">
        <f>IFERROR(VLOOKUP($B1036,'Data Binge'!$A$6:$I$61,J$1,FALSE),IFERROR(VLOOKUP($B1036,'Data Binge'!$O$6:$W$33,J$1,FALSE),IFERROR(VLOOKUP($B1036,'Data Binge'!$AB$6:$AJ$181,J$1,FALSE),IFERROR(VLOOKUP($B1036,'Data Binge'!$AP$6:$AX$93,J$1,FALSE),IFERROR(VLOOKUP($B1036,'Data Binge'!$BC$6:$BK$13,J$1,FALSE),VLOOKUP($B1036,'Data Binge'!$BP$6:$BX$9,J$1,FALSE))))))*100</f>
        <v>34.309440000000002</v>
      </c>
      <c r="K1036" s="63">
        <f t="shared" si="203"/>
        <v>3.7190900000000013</v>
      </c>
      <c r="L1036" s="63">
        <f t="shared" si="204"/>
        <v>3.7190799999999982</v>
      </c>
      <c r="O1036" s="63">
        <f>'Data Binge'!AU154*100</f>
        <v>30.590350000000001</v>
      </c>
      <c r="P1036" s="63">
        <f>'Data Binge'!AV154*100</f>
        <v>1.8972599999999999</v>
      </c>
      <c r="Q1036" s="63">
        <f>'Data Binge'!AW154*100</f>
        <v>26.87171</v>
      </c>
      <c r="R1036" s="63">
        <f>'Data Binge'!AX154*100</f>
        <v>34.308990000000001</v>
      </c>
      <c r="S1036" s="63">
        <f t="shared" si="211"/>
        <v>3.7186400000000006</v>
      </c>
      <c r="T1036" s="63">
        <f t="shared" si="212"/>
        <v>3.7186400000000006</v>
      </c>
      <c r="V1036" s="70">
        <f t="shared" si="205"/>
        <v>0</v>
      </c>
      <c r="W1036" s="70">
        <f t="shared" si="206"/>
        <v>2.1000000000004349E-4</v>
      </c>
      <c r="X1036" s="70">
        <f t="shared" si="207"/>
        <v>-4.3999999999755346E-4</v>
      </c>
      <c r="Y1036" s="70">
        <f t="shared" si="208"/>
        <v>4.500000000007276E-4</v>
      </c>
      <c r="Z1036" s="70">
        <f t="shared" si="209"/>
        <v>4.500000000007276E-4</v>
      </c>
      <c r="AA1036" s="70">
        <f t="shared" si="210"/>
        <v>4.3999999999755346E-4</v>
      </c>
    </row>
    <row r="1037" spans="1:27">
      <c r="A1037" s="15" t="str">
        <f t="shared" si="202"/>
        <v>Binge_2011-2015_45-64_Persons_Vale of Glamorgan</v>
      </c>
      <c r="B1037" s="15" t="str">
        <f t="shared" si="201"/>
        <v>Vale of Glamorgan_45-64_Persons</v>
      </c>
      <c r="C1037" s="15" t="s">
        <v>147</v>
      </c>
      <c r="D1037" s="15" t="s">
        <v>50</v>
      </c>
      <c r="E1037" s="15" t="s">
        <v>117</v>
      </c>
      <c r="F1037" s="15" t="s">
        <v>76</v>
      </c>
      <c r="G1037" s="63">
        <f>IFERROR(VLOOKUP($B1037,'Data Binge'!$A$6:$I$61,G$1,FALSE),IFERROR(VLOOKUP($B1037,'Data Binge'!$O$6:$W$33,G$1,FALSE),IFERROR(VLOOKUP($B1037,'Data Binge'!$AB$6:$AJ$181,G$1,FALSE),IFERROR(VLOOKUP($B1037,'Data Binge'!$AP$6:$AX$93,G$1,FALSE),IFERROR(VLOOKUP($B1037,'Data Binge'!$BC$6:$BK$13,G$1,FALSE),VLOOKUP($B1037,'Data Binge'!$BP$6:$BX$9,G$1,FALSE))))))*100</f>
        <v>31.867719999999998</v>
      </c>
      <c r="H1037" s="63">
        <f>IFERROR(VLOOKUP($B1037,'Data Binge'!$A$6:$I$61,H$1,FALSE),IFERROR(VLOOKUP($B1037,'Data Binge'!$O$6:$W$33,H$1,FALSE),IFERROR(VLOOKUP($B1037,'Data Binge'!$AB$6:$AJ$181,H$1,FALSE),IFERROR(VLOOKUP($B1037,'Data Binge'!$AP$6:$AX$93,H$1,FALSE),IFERROR(VLOOKUP($B1037,'Data Binge'!$BC$6:$BK$13,H$1,FALSE),VLOOKUP($B1037,'Data Binge'!$BP$6:$BX$9,H$1,FALSE))))))*100</f>
        <v>1.6087799999999999</v>
      </c>
      <c r="I1037" s="63">
        <f>IFERROR(VLOOKUP($B1037,'Data Binge'!$A$6:$I$61,I$1,FALSE),IFERROR(VLOOKUP($B1037,'Data Binge'!$O$6:$W$33,I$1,FALSE),IFERROR(VLOOKUP($B1037,'Data Binge'!$AB$6:$AJ$181,I$1,FALSE),IFERROR(VLOOKUP($B1037,'Data Binge'!$AP$6:$AX$93,I$1,FALSE),IFERROR(VLOOKUP($B1037,'Data Binge'!$BC$6:$BK$13,I$1,FALSE),VLOOKUP($B1037,'Data Binge'!$BP$6:$BX$9,I$1,FALSE))))))*100</f>
        <v>28.714469999999999</v>
      </c>
      <c r="J1037" s="63">
        <f>IFERROR(VLOOKUP($B1037,'Data Binge'!$A$6:$I$61,J$1,FALSE),IFERROR(VLOOKUP($B1037,'Data Binge'!$O$6:$W$33,J$1,FALSE),IFERROR(VLOOKUP($B1037,'Data Binge'!$AB$6:$AJ$181,J$1,FALSE),IFERROR(VLOOKUP($B1037,'Data Binge'!$AP$6:$AX$93,J$1,FALSE),IFERROR(VLOOKUP($B1037,'Data Binge'!$BC$6:$BK$13,J$1,FALSE),VLOOKUP($B1037,'Data Binge'!$BP$6:$BX$9,J$1,FALSE))))))*100</f>
        <v>35.020969999999998</v>
      </c>
      <c r="K1037" s="63">
        <f t="shared" si="203"/>
        <v>3.1532499999999999</v>
      </c>
      <c r="L1037" s="63">
        <f t="shared" si="204"/>
        <v>3.1532499999999999</v>
      </c>
      <c r="O1037" s="63">
        <f>'Data Binge'!AU155*100</f>
        <v>31.867719999999998</v>
      </c>
      <c r="P1037" s="63">
        <f>'Data Binge'!AV155*100</f>
        <v>1.6086099999999999</v>
      </c>
      <c r="Q1037" s="63">
        <f>'Data Binge'!AW155*100</f>
        <v>28.714849999999998</v>
      </c>
      <c r="R1037" s="63">
        <f>'Data Binge'!AX155*100</f>
        <v>35.020600000000002</v>
      </c>
      <c r="S1037" s="63">
        <f t="shared" si="211"/>
        <v>3.1528800000000032</v>
      </c>
      <c r="T1037" s="63">
        <f t="shared" si="212"/>
        <v>3.1528700000000001</v>
      </c>
      <c r="V1037" s="70">
        <f t="shared" si="205"/>
        <v>0</v>
      </c>
      <c r="W1037" s="70">
        <f t="shared" si="206"/>
        <v>1.7000000000000348E-4</v>
      </c>
      <c r="X1037" s="70">
        <f t="shared" si="207"/>
        <v>-3.7999999999982492E-4</v>
      </c>
      <c r="Y1037" s="70">
        <f t="shared" si="208"/>
        <v>3.6999999999665079E-4</v>
      </c>
      <c r="Z1037" s="70">
        <f t="shared" si="209"/>
        <v>3.6999999999665079E-4</v>
      </c>
      <c r="AA1037" s="70">
        <f t="shared" si="210"/>
        <v>3.7999999999982492E-4</v>
      </c>
    </row>
    <row r="1038" spans="1:27">
      <c r="A1038" s="15" t="str">
        <f t="shared" si="202"/>
        <v>Binge_2011-2015_65+_Persons_Vale of Glamorgan</v>
      </c>
      <c r="B1038" s="15" t="str">
        <f t="shared" si="201"/>
        <v>Vale of Glamorgan_65+_Persons</v>
      </c>
      <c r="C1038" s="15" t="s">
        <v>147</v>
      </c>
      <c r="D1038" s="15" t="s">
        <v>43</v>
      </c>
      <c r="E1038" s="15" t="s">
        <v>117</v>
      </c>
      <c r="F1038" s="15" t="s">
        <v>76</v>
      </c>
      <c r="G1038" s="63">
        <f>IFERROR(VLOOKUP($B1038,'Data Binge'!$A$6:$I$61,G$1,FALSE),IFERROR(VLOOKUP($B1038,'Data Binge'!$O$6:$W$33,G$1,FALSE),IFERROR(VLOOKUP($B1038,'Data Binge'!$AB$6:$AJ$181,G$1,FALSE),IFERROR(VLOOKUP($B1038,'Data Binge'!$AP$6:$AX$93,G$1,FALSE),IFERROR(VLOOKUP($B1038,'Data Binge'!$BC$6:$BK$13,G$1,FALSE),VLOOKUP($B1038,'Data Binge'!$BP$6:$BX$9,G$1,FALSE))))))*100</f>
        <v>11.345499999999999</v>
      </c>
      <c r="H1038" s="63">
        <f>IFERROR(VLOOKUP($B1038,'Data Binge'!$A$6:$I$61,H$1,FALSE),IFERROR(VLOOKUP($B1038,'Data Binge'!$O$6:$W$33,H$1,FALSE),IFERROR(VLOOKUP($B1038,'Data Binge'!$AB$6:$AJ$181,H$1,FALSE),IFERROR(VLOOKUP($B1038,'Data Binge'!$AP$6:$AX$93,H$1,FALSE),IFERROR(VLOOKUP($B1038,'Data Binge'!$BC$6:$BK$13,H$1,FALSE),VLOOKUP($B1038,'Data Binge'!$BP$6:$BX$9,H$1,FALSE))))))*100</f>
        <v>1.0789800000000001</v>
      </c>
      <c r="I1038" s="63">
        <f>IFERROR(VLOOKUP($B1038,'Data Binge'!$A$6:$I$61,I$1,FALSE),IFERROR(VLOOKUP($B1038,'Data Binge'!$O$6:$W$33,I$1,FALSE),IFERROR(VLOOKUP($B1038,'Data Binge'!$AB$6:$AJ$181,I$1,FALSE),IFERROR(VLOOKUP($B1038,'Data Binge'!$AP$6:$AX$93,I$1,FALSE),IFERROR(VLOOKUP($B1038,'Data Binge'!$BC$6:$BK$13,I$1,FALSE),VLOOKUP($B1038,'Data Binge'!$BP$6:$BX$9,I$1,FALSE))))))*100</f>
        <v>9.2306699999999999</v>
      </c>
      <c r="J1038" s="63">
        <f>IFERROR(VLOOKUP($B1038,'Data Binge'!$A$6:$I$61,J$1,FALSE),IFERROR(VLOOKUP($B1038,'Data Binge'!$O$6:$W$33,J$1,FALSE),IFERROR(VLOOKUP($B1038,'Data Binge'!$AB$6:$AJ$181,J$1,FALSE),IFERROR(VLOOKUP($B1038,'Data Binge'!$AP$6:$AX$93,J$1,FALSE),IFERROR(VLOOKUP($B1038,'Data Binge'!$BC$6:$BK$13,J$1,FALSE),VLOOKUP($B1038,'Data Binge'!$BP$6:$BX$9,J$1,FALSE))))))*100</f>
        <v>13.460330000000001</v>
      </c>
      <c r="K1038" s="63">
        <f t="shared" si="203"/>
        <v>2.1148300000000013</v>
      </c>
      <c r="L1038" s="63">
        <f t="shared" si="204"/>
        <v>2.1148299999999995</v>
      </c>
      <c r="O1038" s="63">
        <f>'Data Binge'!AU156*100</f>
        <v>11.345499999999999</v>
      </c>
      <c r="P1038" s="63">
        <f>'Data Binge'!AV156*100</f>
        <v>1.07887</v>
      </c>
      <c r="Q1038" s="63">
        <f>'Data Binge'!AW156*100</f>
        <v>9.230929999999999</v>
      </c>
      <c r="R1038" s="63">
        <f>'Data Binge'!AX156*100</f>
        <v>13.46008</v>
      </c>
      <c r="S1038" s="63">
        <f t="shared" si="211"/>
        <v>2.1145800000000001</v>
      </c>
      <c r="T1038" s="63">
        <f t="shared" si="212"/>
        <v>2.1145700000000005</v>
      </c>
      <c r="V1038" s="70">
        <f t="shared" si="205"/>
        <v>0</v>
      </c>
      <c r="W1038" s="70">
        <f t="shared" si="206"/>
        <v>1.100000000000545E-4</v>
      </c>
      <c r="X1038" s="70">
        <f t="shared" si="207"/>
        <v>-2.5999999999903878E-4</v>
      </c>
      <c r="Y1038" s="70">
        <f t="shared" si="208"/>
        <v>2.5000000000119371E-4</v>
      </c>
      <c r="Z1038" s="70">
        <f t="shared" si="209"/>
        <v>2.5000000000119371E-4</v>
      </c>
      <c r="AA1038" s="70">
        <f t="shared" si="210"/>
        <v>2.5999999999903878E-4</v>
      </c>
    </row>
    <row r="1039" spans="1:27">
      <c r="A1039" s="15" t="str">
        <f t="shared" si="202"/>
        <v>Binge_2011-2015_16-24_Persons_Cardiff</v>
      </c>
      <c r="B1039" s="15" t="str">
        <f t="shared" si="201"/>
        <v>Cardiff_16-24_Persons</v>
      </c>
      <c r="C1039" s="15" t="s">
        <v>13</v>
      </c>
      <c r="D1039" s="15" t="s">
        <v>48</v>
      </c>
      <c r="E1039" s="15" t="s">
        <v>117</v>
      </c>
      <c r="F1039" s="15" t="s">
        <v>76</v>
      </c>
      <c r="G1039" s="63">
        <f>IFERROR(VLOOKUP($B1039,'Data Binge'!$A$6:$I$61,G$1,FALSE),IFERROR(VLOOKUP($B1039,'Data Binge'!$O$6:$W$33,G$1,FALSE),IFERROR(VLOOKUP($B1039,'Data Binge'!$AB$6:$AJ$181,G$1,FALSE),IFERROR(VLOOKUP($B1039,'Data Binge'!$AP$6:$AX$93,G$1,FALSE),IFERROR(VLOOKUP($B1039,'Data Binge'!$BC$6:$BK$13,G$1,FALSE),VLOOKUP($B1039,'Data Binge'!$BP$6:$BX$9,G$1,FALSE))))))*100</f>
        <v>28.898449999999997</v>
      </c>
      <c r="H1039" s="63">
        <f>IFERROR(VLOOKUP($B1039,'Data Binge'!$A$6:$I$61,H$1,FALSE),IFERROR(VLOOKUP($B1039,'Data Binge'!$O$6:$W$33,H$1,FALSE),IFERROR(VLOOKUP($B1039,'Data Binge'!$AB$6:$AJ$181,H$1,FALSE),IFERROR(VLOOKUP($B1039,'Data Binge'!$AP$6:$AX$93,H$1,FALSE),IFERROR(VLOOKUP($B1039,'Data Binge'!$BC$6:$BK$13,H$1,FALSE),VLOOKUP($B1039,'Data Binge'!$BP$6:$BX$9,H$1,FALSE))))))*100</f>
        <v>2.2126300000000003</v>
      </c>
      <c r="I1039" s="63">
        <f>IFERROR(VLOOKUP($B1039,'Data Binge'!$A$6:$I$61,I$1,FALSE),IFERROR(VLOOKUP($B1039,'Data Binge'!$O$6:$W$33,I$1,FALSE),IFERROR(VLOOKUP($B1039,'Data Binge'!$AB$6:$AJ$181,I$1,FALSE),IFERROR(VLOOKUP($B1039,'Data Binge'!$AP$6:$AX$93,I$1,FALSE),IFERROR(VLOOKUP($B1039,'Data Binge'!$BC$6:$BK$13,I$1,FALSE),VLOOKUP($B1039,'Data Binge'!$BP$6:$BX$9,I$1,FALSE))))))*100</f>
        <v>24.56165</v>
      </c>
      <c r="J1039" s="63">
        <f>IFERROR(VLOOKUP($B1039,'Data Binge'!$A$6:$I$61,J$1,FALSE),IFERROR(VLOOKUP($B1039,'Data Binge'!$O$6:$W$33,J$1,FALSE),IFERROR(VLOOKUP($B1039,'Data Binge'!$AB$6:$AJ$181,J$1,FALSE),IFERROR(VLOOKUP($B1039,'Data Binge'!$AP$6:$AX$93,J$1,FALSE),IFERROR(VLOOKUP($B1039,'Data Binge'!$BC$6:$BK$13,J$1,FALSE),VLOOKUP($B1039,'Data Binge'!$BP$6:$BX$9,J$1,FALSE))))))*100</f>
        <v>33.235239999999997</v>
      </c>
      <c r="K1039" s="63">
        <f t="shared" si="203"/>
        <v>4.3367900000000006</v>
      </c>
      <c r="L1039" s="63">
        <f t="shared" si="204"/>
        <v>4.3367999999999967</v>
      </c>
      <c r="O1039" s="63">
        <f>'Data Binge'!AU157*100</f>
        <v>28.898449999999997</v>
      </c>
      <c r="P1039" s="63">
        <f>'Data Binge'!AV157*100</f>
        <v>2.2124700000000002</v>
      </c>
      <c r="Q1039" s="63">
        <f>'Data Binge'!AW157*100</f>
        <v>24.562000000000001</v>
      </c>
      <c r="R1039" s="63">
        <f>'Data Binge'!AX157*100</f>
        <v>33.23489</v>
      </c>
      <c r="S1039" s="63">
        <f t="shared" si="211"/>
        <v>4.3364400000000032</v>
      </c>
      <c r="T1039" s="63">
        <f t="shared" si="212"/>
        <v>4.3364499999999957</v>
      </c>
      <c r="V1039" s="70">
        <f t="shared" si="205"/>
        <v>0</v>
      </c>
      <c r="W1039" s="70">
        <f t="shared" si="206"/>
        <v>1.6000000000016001E-4</v>
      </c>
      <c r="X1039" s="70">
        <f t="shared" si="207"/>
        <v>-3.5000000000096065E-4</v>
      </c>
      <c r="Y1039" s="70">
        <f t="shared" si="208"/>
        <v>3.4999999999740794E-4</v>
      </c>
      <c r="Z1039" s="70">
        <f t="shared" si="209"/>
        <v>3.4999999999740794E-4</v>
      </c>
      <c r="AA1039" s="70">
        <f t="shared" si="210"/>
        <v>3.5000000000096065E-4</v>
      </c>
    </row>
    <row r="1040" spans="1:27">
      <c r="A1040" s="15" t="str">
        <f t="shared" si="202"/>
        <v>Binge_2011-2015_25-44_Persons_Cardiff</v>
      </c>
      <c r="B1040" s="15" t="str">
        <f t="shared" si="201"/>
        <v>Cardiff_25-44_Persons</v>
      </c>
      <c r="C1040" s="15" t="s">
        <v>13</v>
      </c>
      <c r="D1040" s="15" t="s">
        <v>49</v>
      </c>
      <c r="E1040" s="15" t="s">
        <v>117</v>
      </c>
      <c r="F1040" s="15" t="s">
        <v>76</v>
      </c>
      <c r="G1040" s="63">
        <f>IFERROR(VLOOKUP($B1040,'Data Binge'!$A$6:$I$61,G$1,FALSE),IFERROR(VLOOKUP($B1040,'Data Binge'!$O$6:$W$33,G$1,FALSE),IFERROR(VLOOKUP($B1040,'Data Binge'!$AB$6:$AJ$181,G$1,FALSE),IFERROR(VLOOKUP($B1040,'Data Binge'!$AP$6:$AX$93,G$1,FALSE),IFERROR(VLOOKUP($B1040,'Data Binge'!$BC$6:$BK$13,G$1,FALSE),VLOOKUP($B1040,'Data Binge'!$BP$6:$BX$9,G$1,FALSE))))))*100</f>
        <v>31.438600000000001</v>
      </c>
      <c r="H1040" s="63">
        <f>IFERROR(VLOOKUP($B1040,'Data Binge'!$A$6:$I$61,H$1,FALSE),IFERROR(VLOOKUP($B1040,'Data Binge'!$O$6:$W$33,H$1,FALSE),IFERROR(VLOOKUP($B1040,'Data Binge'!$AB$6:$AJ$181,H$1,FALSE),IFERROR(VLOOKUP($B1040,'Data Binge'!$AP$6:$AX$93,H$1,FALSE),IFERROR(VLOOKUP($B1040,'Data Binge'!$BC$6:$BK$13,H$1,FALSE),VLOOKUP($B1040,'Data Binge'!$BP$6:$BX$9,H$1,FALSE))))))*100</f>
        <v>1.3259399999999999</v>
      </c>
      <c r="I1040" s="63">
        <f>IFERROR(VLOOKUP($B1040,'Data Binge'!$A$6:$I$61,I$1,FALSE),IFERROR(VLOOKUP($B1040,'Data Binge'!$O$6:$W$33,I$1,FALSE),IFERROR(VLOOKUP($B1040,'Data Binge'!$AB$6:$AJ$181,I$1,FALSE),IFERROR(VLOOKUP($B1040,'Data Binge'!$AP$6:$AX$93,I$1,FALSE),IFERROR(VLOOKUP($B1040,'Data Binge'!$BC$6:$BK$13,I$1,FALSE),VLOOKUP($B1040,'Data Binge'!$BP$6:$BX$9,I$1,FALSE))))))*100</f>
        <v>28.839720000000003</v>
      </c>
      <c r="J1040" s="63">
        <f>IFERROR(VLOOKUP($B1040,'Data Binge'!$A$6:$I$61,J$1,FALSE),IFERROR(VLOOKUP($B1040,'Data Binge'!$O$6:$W$33,J$1,FALSE),IFERROR(VLOOKUP($B1040,'Data Binge'!$AB$6:$AJ$181,J$1,FALSE),IFERROR(VLOOKUP($B1040,'Data Binge'!$AP$6:$AX$93,J$1,FALSE),IFERROR(VLOOKUP($B1040,'Data Binge'!$BC$6:$BK$13,J$1,FALSE),VLOOKUP($B1040,'Data Binge'!$BP$6:$BX$9,J$1,FALSE))))))*100</f>
        <v>34.037479999999995</v>
      </c>
      <c r="K1040" s="63">
        <f t="shared" si="203"/>
        <v>2.5988799999999941</v>
      </c>
      <c r="L1040" s="63">
        <f t="shared" si="204"/>
        <v>2.5988799999999976</v>
      </c>
      <c r="O1040" s="63">
        <f>'Data Binge'!AU158*100</f>
        <v>31.438600000000001</v>
      </c>
      <c r="P1040" s="63">
        <f>'Data Binge'!AV158*100</f>
        <v>1.32585</v>
      </c>
      <c r="Q1040" s="63">
        <f>'Data Binge'!AW158*100</f>
        <v>28.839930000000003</v>
      </c>
      <c r="R1040" s="63">
        <f>'Data Binge'!AX158*100</f>
        <v>34.037279999999996</v>
      </c>
      <c r="S1040" s="63">
        <f t="shared" si="211"/>
        <v>2.5986799999999945</v>
      </c>
      <c r="T1040" s="63">
        <f t="shared" si="212"/>
        <v>2.5986699999999985</v>
      </c>
      <c r="V1040" s="70">
        <f t="shared" si="205"/>
        <v>0</v>
      </c>
      <c r="W1040" s="70">
        <f t="shared" si="206"/>
        <v>8.9999999999923475E-5</v>
      </c>
      <c r="X1040" s="70">
        <f t="shared" si="207"/>
        <v>-2.0999999999915531E-4</v>
      </c>
      <c r="Y1040" s="70">
        <f t="shared" si="208"/>
        <v>1.9999999999953388E-4</v>
      </c>
      <c r="Z1040" s="70">
        <f t="shared" si="209"/>
        <v>1.9999999999953388E-4</v>
      </c>
      <c r="AA1040" s="70">
        <f t="shared" si="210"/>
        <v>2.0999999999915531E-4</v>
      </c>
    </row>
    <row r="1041" spans="1:27">
      <c r="A1041" s="15" t="str">
        <f t="shared" si="202"/>
        <v>Binge_2011-2015_45-64_Persons_Cardiff</v>
      </c>
      <c r="B1041" s="15" t="str">
        <f t="shared" si="201"/>
        <v>Cardiff_45-64_Persons</v>
      </c>
      <c r="C1041" s="15" t="s">
        <v>13</v>
      </c>
      <c r="D1041" s="15" t="s">
        <v>50</v>
      </c>
      <c r="E1041" s="15" t="s">
        <v>117</v>
      </c>
      <c r="F1041" s="15" t="s">
        <v>76</v>
      </c>
      <c r="G1041" s="63">
        <f>IFERROR(VLOOKUP($B1041,'Data Binge'!$A$6:$I$61,G$1,FALSE),IFERROR(VLOOKUP($B1041,'Data Binge'!$O$6:$W$33,G$1,FALSE),IFERROR(VLOOKUP($B1041,'Data Binge'!$AB$6:$AJ$181,G$1,FALSE),IFERROR(VLOOKUP($B1041,'Data Binge'!$AP$6:$AX$93,G$1,FALSE),IFERROR(VLOOKUP($B1041,'Data Binge'!$BC$6:$BK$13,G$1,FALSE),VLOOKUP($B1041,'Data Binge'!$BP$6:$BX$9,G$1,FALSE))))))*100</f>
        <v>29.206710000000001</v>
      </c>
      <c r="H1041" s="63">
        <f>IFERROR(VLOOKUP($B1041,'Data Binge'!$A$6:$I$61,H$1,FALSE),IFERROR(VLOOKUP($B1041,'Data Binge'!$O$6:$W$33,H$1,FALSE),IFERROR(VLOOKUP($B1041,'Data Binge'!$AB$6:$AJ$181,H$1,FALSE),IFERROR(VLOOKUP($B1041,'Data Binge'!$AP$6:$AX$93,H$1,FALSE),IFERROR(VLOOKUP($B1041,'Data Binge'!$BC$6:$BK$13,H$1,FALSE),VLOOKUP($B1041,'Data Binge'!$BP$6:$BX$9,H$1,FALSE))))))*100</f>
        <v>1.3004</v>
      </c>
      <c r="I1041" s="63">
        <f>IFERROR(VLOOKUP($B1041,'Data Binge'!$A$6:$I$61,I$1,FALSE),IFERROR(VLOOKUP($B1041,'Data Binge'!$O$6:$W$33,I$1,FALSE),IFERROR(VLOOKUP($B1041,'Data Binge'!$AB$6:$AJ$181,I$1,FALSE),IFERROR(VLOOKUP($B1041,'Data Binge'!$AP$6:$AX$93,I$1,FALSE),IFERROR(VLOOKUP($B1041,'Data Binge'!$BC$6:$BK$13,I$1,FALSE),VLOOKUP($B1041,'Data Binge'!$BP$6:$BX$9,I$1,FALSE))))))*100</f>
        <v>26.657900000000001</v>
      </c>
      <c r="J1041" s="63">
        <f>IFERROR(VLOOKUP($B1041,'Data Binge'!$A$6:$I$61,J$1,FALSE),IFERROR(VLOOKUP($B1041,'Data Binge'!$O$6:$W$33,J$1,FALSE),IFERROR(VLOOKUP($B1041,'Data Binge'!$AB$6:$AJ$181,J$1,FALSE),IFERROR(VLOOKUP($B1041,'Data Binge'!$AP$6:$AX$93,J$1,FALSE),IFERROR(VLOOKUP($B1041,'Data Binge'!$BC$6:$BK$13,J$1,FALSE),VLOOKUP($B1041,'Data Binge'!$BP$6:$BX$9,J$1,FALSE))))))*100</f>
        <v>31.755519999999997</v>
      </c>
      <c r="K1041" s="63">
        <f t="shared" si="203"/>
        <v>2.548809999999996</v>
      </c>
      <c r="L1041" s="63">
        <f t="shared" si="204"/>
        <v>2.5488099999999996</v>
      </c>
      <c r="O1041" s="63">
        <f>'Data Binge'!AU159*100</f>
        <v>29.206710000000001</v>
      </c>
      <c r="P1041" s="63">
        <f>'Data Binge'!AV159*100</f>
        <v>1.3003100000000001</v>
      </c>
      <c r="Q1041" s="63">
        <f>'Data Binge'!AW159*100</f>
        <v>26.658100000000001</v>
      </c>
      <c r="R1041" s="63">
        <f>'Data Binge'!AX159*100</f>
        <v>31.755319999999998</v>
      </c>
      <c r="S1041" s="63">
        <f t="shared" si="211"/>
        <v>2.5486099999999965</v>
      </c>
      <c r="T1041" s="63">
        <f t="shared" si="212"/>
        <v>2.54861</v>
      </c>
      <c r="V1041" s="70">
        <f t="shared" si="205"/>
        <v>0</v>
      </c>
      <c r="W1041" s="70">
        <f t="shared" si="206"/>
        <v>8.9999999999923475E-5</v>
      </c>
      <c r="X1041" s="70">
        <f t="shared" si="207"/>
        <v>-1.9999999999953388E-4</v>
      </c>
      <c r="Y1041" s="70">
        <f t="shared" si="208"/>
        <v>1.9999999999953388E-4</v>
      </c>
      <c r="Z1041" s="70">
        <f t="shared" si="209"/>
        <v>1.9999999999953388E-4</v>
      </c>
      <c r="AA1041" s="70">
        <f t="shared" si="210"/>
        <v>1.9999999999953388E-4</v>
      </c>
    </row>
    <row r="1042" spans="1:27">
      <c r="A1042" s="15" t="str">
        <f t="shared" si="202"/>
        <v>Binge_2011-2015_65+_Persons_Cardiff</v>
      </c>
      <c r="B1042" s="15" t="str">
        <f t="shared" si="201"/>
        <v>Cardiff_65+_Persons</v>
      </c>
      <c r="C1042" s="15" t="s">
        <v>13</v>
      </c>
      <c r="D1042" s="15" t="s">
        <v>43</v>
      </c>
      <c r="E1042" s="15" t="s">
        <v>117</v>
      </c>
      <c r="F1042" s="15" t="s">
        <v>76</v>
      </c>
      <c r="G1042" s="63">
        <f>IFERROR(VLOOKUP($B1042,'Data Binge'!$A$6:$I$61,G$1,FALSE),IFERROR(VLOOKUP($B1042,'Data Binge'!$O$6:$W$33,G$1,FALSE),IFERROR(VLOOKUP($B1042,'Data Binge'!$AB$6:$AJ$181,G$1,FALSE),IFERROR(VLOOKUP($B1042,'Data Binge'!$AP$6:$AX$93,G$1,FALSE),IFERROR(VLOOKUP($B1042,'Data Binge'!$BC$6:$BK$13,G$1,FALSE),VLOOKUP($B1042,'Data Binge'!$BP$6:$BX$9,G$1,FALSE))))))*100</f>
        <v>10.63505</v>
      </c>
      <c r="H1042" s="63">
        <f>IFERROR(VLOOKUP($B1042,'Data Binge'!$A$6:$I$61,H$1,FALSE),IFERROR(VLOOKUP($B1042,'Data Binge'!$O$6:$W$33,H$1,FALSE),IFERROR(VLOOKUP($B1042,'Data Binge'!$AB$6:$AJ$181,H$1,FALSE),IFERROR(VLOOKUP($B1042,'Data Binge'!$AP$6:$AX$93,H$1,FALSE),IFERROR(VLOOKUP($B1042,'Data Binge'!$BC$6:$BK$13,H$1,FALSE),VLOOKUP($B1042,'Data Binge'!$BP$6:$BX$9,H$1,FALSE))))))*100</f>
        <v>1.0181799999999999</v>
      </c>
      <c r="I1042" s="63">
        <f>IFERROR(VLOOKUP($B1042,'Data Binge'!$A$6:$I$61,I$1,FALSE),IFERROR(VLOOKUP($B1042,'Data Binge'!$O$6:$W$33,I$1,FALSE),IFERROR(VLOOKUP($B1042,'Data Binge'!$AB$6:$AJ$181,I$1,FALSE),IFERROR(VLOOKUP($B1042,'Data Binge'!$AP$6:$AX$93,I$1,FALSE),IFERROR(VLOOKUP($B1042,'Data Binge'!$BC$6:$BK$13,I$1,FALSE),VLOOKUP($B1042,'Data Binge'!$BP$6:$BX$9,I$1,FALSE))))))*100</f>
        <v>8.6394000000000002</v>
      </c>
      <c r="J1042" s="63">
        <f>IFERROR(VLOOKUP($B1042,'Data Binge'!$A$6:$I$61,J$1,FALSE),IFERROR(VLOOKUP($B1042,'Data Binge'!$O$6:$W$33,J$1,FALSE),IFERROR(VLOOKUP($B1042,'Data Binge'!$AB$6:$AJ$181,J$1,FALSE),IFERROR(VLOOKUP($B1042,'Data Binge'!$AP$6:$AX$93,J$1,FALSE),IFERROR(VLOOKUP($B1042,'Data Binge'!$BC$6:$BK$13,J$1,FALSE),VLOOKUP($B1042,'Data Binge'!$BP$6:$BX$9,J$1,FALSE))))))*100</f>
        <v>12.630700000000001</v>
      </c>
      <c r="K1042" s="63">
        <f t="shared" si="203"/>
        <v>1.9956500000000013</v>
      </c>
      <c r="L1042" s="63">
        <f t="shared" si="204"/>
        <v>1.9956499999999995</v>
      </c>
      <c r="O1042" s="63">
        <f>'Data Binge'!AU160*100</f>
        <v>10.63505</v>
      </c>
      <c r="P1042" s="63">
        <f>'Data Binge'!AV160*100</f>
        <v>1.0181100000000001</v>
      </c>
      <c r="Q1042" s="63">
        <f>'Data Binge'!AW160*100</f>
        <v>8.6395599999999995</v>
      </c>
      <c r="R1042" s="63">
        <f>'Data Binge'!AX160*100</f>
        <v>12.630540000000002</v>
      </c>
      <c r="S1042" s="63">
        <f t="shared" si="211"/>
        <v>1.995490000000002</v>
      </c>
      <c r="T1042" s="63">
        <f t="shared" si="212"/>
        <v>1.9954900000000002</v>
      </c>
      <c r="V1042" s="70">
        <f t="shared" si="205"/>
        <v>0</v>
      </c>
      <c r="W1042" s="70">
        <f t="shared" si="206"/>
        <v>6.999999999979245E-5</v>
      </c>
      <c r="X1042" s="70">
        <f t="shared" si="207"/>
        <v>-1.5999999999927184E-4</v>
      </c>
      <c r="Y1042" s="70">
        <f t="shared" si="208"/>
        <v>1.5999999999927184E-4</v>
      </c>
      <c r="Z1042" s="70">
        <f t="shared" si="209"/>
        <v>1.5999999999927184E-4</v>
      </c>
      <c r="AA1042" s="70">
        <f t="shared" si="210"/>
        <v>1.5999999999927184E-4</v>
      </c>
    </row>
    <row r="1043" spans="1:27">
      <c r="A1043" s="15" t="str">
        <f t="shared" si="202"/>
        <v>Binge_2011-2015_16-24_Persons_Rhondda Cynon Taf</v>
      </c>
      <c r="B1043" s="15" t="str">
        <f t="shared" si="201"/>
        <v>Rhondda Cynon Taf_16-24_Persons</v>
      </c>
      <c r="C1043" s="15" t="s">
        <v>20</v>
      </c>
      <c r="D1043" s="15" t="s">
        <v>48</v>
      </c>
      <c r="E1043" s="15" t="s">
        <v>117</v>
      </c>
      <c r="F1043" s="15" t="s">
        <v>76</v>
      </c>
      <c r="G1043" s="63">
        <f>IFERROR(VLOOKUP($B1043,'Data Binge'!$A$6:$I$61,G$1,FALSE),IFERROR(VLOOKUP($B1043,'Data Binge'!$O$6:$W$33,G$1,FALSE),IFERROR(VLOOKUP($B1043,'Data Binge'!$AB$6:$AJ$181,G$1,FALSE),IFERROR(VLOOKUP($B1043,'Data Binge'!$AP$6:$AX$93,G$1,FALSE),IFERROR(VLOOKUP($B1043,'Data Binge'!$BC$6:$BK$13,G$1,FALSE),VLOOKUP($B1043,'Data Binge'!$BP$6:$BX$9,G$1,FALSE))))))*100</f>
        <v>24.868539999999999</v>
      </c>
      <c r="H1043" s="63">
        <f>IFERROR(VLOOKUP($B1043,'Data Binge'!$A$6:$I$61,H$1,FALSE),IFERROR(VLOOKUP($B1043,'Data Binge'!$O$6:$W$33,H$1,FALSE),IFERROR(VLOOKUP($B1043,'Data Binge'!$AB$6:$AJ$181,H$1,FALSE),IFERROR(VLOOKUP($B1043,'Data Binge'!$AP$6:$AX$93,H$1,FALSE),IFERROR(VLOOKUP($B1043,'Data Binge'!$BC$6:$BK$13,H$1,FALSE),VLOOKUP($B1043,'Data Binge'!$BP$6:$BX$9,H$1,FALSE))))))*100</f>
        <v>2.1876600000000002</v>
      </c>
      <c r="I1043" s="63">
        <f>IFERROR(VLOOKUP($B1043,'Data Binge'!$A$6:$I$61,I$1,FALSE),IFERROR(VLOOKUP($B1043,'Data Binge'!$O$6:$W$33,I$1,FALSE),IFERROR(VLOOKUP($B1043,'Data Binge'!$AB$6:$AJ$181,I$1,FALSE),IFERROR(VLOOKUP($B1043,'Data Binge'!$AP$6:$AX$93,I$1,FALSE),IFERROR(VLOOKUP($B1043,'Data Binge'!$BC$6:$BK$13,I$1,FALSE),VLOOKUP($B1043,'Data Binge'!$BP$6:$BX$9,I$1,FALSE))))))*100</f>
        <v>20.580680000000001</v>
      </c>
      <c r="J1043" s="63">
        <f>IFERROR(VLOOKUP($B1043,'Data Binge'!$A$6:$I$61,J$1,FALSE),IFERROR(VLOOKUP($B1043,'Data Binge'!$O$6:$W$33,J$1,FALSE),IFERROR(VLOOKUP($B1043,'Data Binge'!$AB$6:$AJ$181,J$1,FALSE),IFERROR(VLOOKUP($B1043,'Data Binge'!$AP$6:$AX$93,J$1,FALSE),IFERROR(VLOOKUP($B1043,'Data Binge'!$BC$6:$BK$13,J$1,FALSE),VLOOKUP($B1043,'Data Binge'!$BP$6:$BX$9,J$1,FALSE))))))*100</f>
        <v>29.156410000000001</v>
      </c>
      <c r="K1043" s="63">
        <f t="shared" si="203"/>
        <v>4.2878700000000016</v>
      </c>
      <c r="L1043" s="63">
        <f t="shared" si="204"/>
        <v>4.2878599999999985</v>
      </c>
      <c r="O1043" s="63">
        <f>'Data Binge'!AU161*100</f>
        <v>24.868539999999999</v>
      </c>
      <c r="P1043" s="63">
        <f>'Data Binge'!AV161*100</f>
        <v>2.1874799999999999</v>
      </c>
      <c r="Q1043" s="63">
        <f>'Data Binge'!AW161*100</f>
        <v>20.58108</v>
      </c>
      <c r="R1043" s="63">
        <f>'Data Binge'!AX161*100</f>
        <v>29.156009999999998</v>
      </c>
      <c r="S1043" s="63">
        <f t="shared" si="211"/>
        <v>4.287469999999999</v>
      </c>
      <c r="T1043" s="63">
        <f t="shared" si="212"/>
        <v>4.2874599999999994</v>
      </c>
      <c r="V1043" s="70">
        <f t="shared" si="205"/>
        <v>0</v>
      </c>
      <c r="W1043" s="70">
        <f t="shared" si="206"/>
        <v>1.8000000000029104E-4</v>
      </c>
      <c r="X1043" s="70">
        <f t="shared" si="207"/>
        <v>-3.9999999999906777E-4</v>
      </c>
      <c r="Y1043" s="70">
        <f t="shared" si="208"/>
        <v>4.0000000000262048E-4</v>
      </c>
      <c r="Z1043" s="70">
        <f t="shared" si="209"/>
        <v>4.0000000000262048E-4</v>
      </c>
      <c r="AA1043" s="70">
        <f t="shared" si="210"/>
        <v>3.9999999999906777E-4</v>
      </c>
    </row>
    <row r="1044" spans="1:27">
      <c r="A1044" s="15" t="str">
        <f t="shared" si="202"/>
        <v>Binge_2011-2015_25-44_Persons_Rhondda Cynon Taf</v>
      </c>
      <c r="B1044" s="15" t="str">
        <f t="shared" ref="B1044:B1082" si="213">C1044&amp;"_"&amp;D1044&amp;"_"&amp;E1044</f>
        <v>Rhondda Cynon Taf_25-44_Persons</v>
      </c>
      <c r="C1044" s="15" t="s">
        <v>20</v>
      </c>
      <c r="D1044" s="15" t="s">
        <v>49</v>
      </c>
      <c r="E1044" s="15" t="s">
        <v>117</v>
      </c>
      <c r="F1044" s="15" t="s">
        <v>76</v>
      </c>
      <c r="G1044" s="63">
        <f>IFERROR(VLOOKUP($B1044,'Data Binge'!$A$6:$I$61,G$1,FALSE),IFERROR(VLOOKUP($B1044,'Data Binge'!$O$6:$W$33,G$1,FALSE),IFERROR(VLOOKUP($B1044,'Data Binge'!$AB$6:$AJ$181,G$1,FALSE),IFERROR(VLOOKUP($B1044,'Data Binge'!$AP$6:$AX$93,G$1,FALSE),IFERROR(VLOOKUP($B1044,'Data Binge'!$BC$6:$BK$13,G$1,FALSE),VLOOKUP($B1044,'Data Binge'!$BP$6:$BX$9,G$1,FALSE))))))*100</f>
        <v>37.541930000000001</v>
      </c>
      <c r="H1044" s="63">
        <f>IFERROR(VLOOKUP($B1044,'Data Binge'!$A$6:$I$61,H$1,FALSE),IFERROR(VLOOKUP($B1044,'Data Binge'!$O$6:$W$33,H$1,FALSE),IFERROR(VLOOKUP($B1044,'Data Binge'!$AB$6:$AJ$181,H$1,FALSE),IFERROR(VLOOKUP($B1044,'Data Binge'!$AP$6:$AX$93,H$1,FALSE),IFERROR(VLOOKUP($B1044,'Data Binge'!$BC$6:$BK$13,H$1,FALSE),VLOOKUP($B1044,'Data Binge'!$BP$6:$BX$9,H$1,FALSE))))))*100</f>
        <v>1.54522</v>
      </c>
      <c r="I1044" s="63">
        <f>IFERROR(VLOOKUP($B1044,'Data Binge'!$A$6:$I$61,I$1,FALSE),IFERROR(VLOOKUP($B1044,'Data Binge'!$O$6:$W$33,I$1,FALSE),IFERROR(VLOOKUP($B1044,'Data Binge'!$AB$6:$AJ$181,I$1,FALSE),IFERROR(VLOOKUP($B1044,'Data Binge'!$AP$6:$AX$93,I$1,FALSE),IFERROR(VLOOKUP($B1044,'Data Binge'!$BC$6:$BK$13,I$1,FALSE),VLOOKUP($B1044,'Data Binge'!$BP$6:$BX$9,I$1,FALSE))))))*100</f>
        <v>34.513260000000002</v>
      </c>
      <c r="J1044" s="63">
        <f>IFERROR(VLOOKUP($B1044,'Data Binge'!$A$6:$I$61,J$1,FALSE),IFERROR(VLOOKUP($B1044,'Data Binge'!$O$6:$W$33,J$1,FALSE),IFERROR(VLOOKUP($B1044,'Data Binge'!$AB$6:$AJ$181,J$1,FALSE),IFERROR(VLOOKUP($B1044,'Data Binge'!$AP$6:$AX$93,J$1,FALSE),IFERROR(VLOOKUP($B1044,'Data Binge'!$BC$6:$BK$13,J$1,FALSE),VLOOKUP($B1044,'Data Binge'!$BP$6:$BX$9,J$1,FALSE))))))*100</f>
        <v>40.570599999999999</v>
      </c>
      <c r="K1044" s="63">
        <f t="shared" si="203"/>
        <v>3.0286699999999982</v>
      </c>
      <c r="L1044" s="63">
        <f t="shared" si="204"/>
        <v>3.0286699999999982</v>
      </c>
      <c r="O1044" s="63">
        <f>'Data Binge'!AU162*100</f>
        <v>37.541930000000001</v>
      </c>
      <c r="P1044" s="63">
        <f>'Data Binge'!AV162*100</f>
        <v>1.5450900000000001</v>
      </c>
      <c r="Q1044" s="63">
        <f>'Data Binge'!AW162*100</f>
        <v>34.513549999999995</v>
      </c>
      <c r="R1044" s="63">
        <f>'Data Binge'!AX162*100</f>
        <v>40.570309999999999</v>
      </c>
      <c r="S1044" s="63">
        <f t="shared" si="211"/>
        <v>3.0283799999999985</v>
      </c>
      <c r="T1044" s="63">
        <f t="shared" si="212"/>
        <v>3.0283800000000056</v>
      </c>
      <c r="V1044" s="70">
        <f t="shared" si="205"/>
        <v>0</v>
      </c>
      <c r="W1044" s="70">
        <f t="shared" si="206"/>
        <v>1.2999999999996348E-4</v>
      </c>
      <c r="X1044" s="70">
        <f t="shared" si="207"/>
        <v>-2.8999999999257398E-4</v>
      </c>
      <c r="Y1044" s="70">
        <f t="shared" si="208"/>
        <v>2.899999999996794E-4</v>
      </c>
      <c r="Z1044" s="70">
        <f t="shared" si="209"/>
        <v>2.899999999996794E-4</v>
      </c>
      <c r="AA1044" s="70">
        <f t="shared" si="210"/>
        <v>2.8999999999257398E-4</v>
      </c>
    </row>
    <row r="1045" spans="1:27">
      <c r="A1045" s="15" t="str">
        <f t="shared" si="202"/>
        <v>Binge_2011-2015_45-64_Persons_Rhondda Cynon Taf</v>
      </c>
      <c r="B1045" s="15" t="str">
        <f t="shared" si="213"/>
        <v>Rhondda Cynon Taf_45-64_Persons</v>
      </c>
      <c r="C1045" s="15" t="s">
        <v>20</v>
      </c>
      <c r="D1045" s="15" t="s">
        <v>50</v>
      </c>
      <c r="E1045" s="15" t="s">
        <v>117</v>
      </c>
      <c r="F1045" s="15" t="s">
        <v>76</v>
      </c>
      <c r="G1045" s="63">
        <f>IFERROR(VLOOKUP($B1045,'Data Binge'!$A$6:$I$61,G$1,FALSE),IFERROR(VLOOKUP($B1045,'Data Binge'!$O$6:$W$33,G$1,FALSE),IFERROR(VLOOKUP($B1045,'Data Binge'!$AB$6:$AJ$181,G$1,FALSE),IFERROR(VLOOKUP($B1045,'Data Binge'!$AP$6:$AX$93,G$1,FALSE),IFERROR(VLOOKUP($B1045,'Data Binge'!$BC$6:$BK$13,G$1,FALSE),VLOOKUP($B1045,'Data Binge'!$BP$6:$BX$9,G$1,FALSE))))))*100</f>
        <v>33.094479999999997</v>
      </c>
      <c r="H1045" s="63">
        <f>IFERROR(VLOOKUP($B1045,'Data Binge'!$A$6:$I$61,H$1,FALSE),IFERROR(VLOOKUP($B1045,'Data Binge'!$O$6:$W$33,H$1,FALSE),IFERROR(VLOOKUP($B1045,'Data Binge'!$AB$6:$AJ$181,H$1,FALSE),IFERROR(VLOOKUP($B1045,'Data Binge'!$AP$6:$AX$93,H$1,FALSE),IFERROR(VLOOKUP($B1045,'Data Binge'!$BC$6:$BK$13,H$1,FALSE),VLOOKUP($B1045,'Data Binge'!$BP$6:$BX$9,H$1,FALSE))))))*100</f>
        <v>1.3846000000000001</v>
      </c>
      <c r="I1045" s="63">
        <f>IFERROR(VLOOKUP($B1045,'Data Binge'!$A$6:$I$61,I$1,FALSE),IFERROR(VLOOKUP($B1045,'Data Binge'!$O$6:$W$33,I$1,FALSE),IFERROR(VLOOKUP($B1045,'Data Binge'!$AB$6:$AJ$181,I$1,FALSE),IFERROR(VLOOKUP($B1045,'Data Binge'!$AP$6:$AX$93,I$1,FALSE),IFERROR(VLOOKUP($B1045,'Data Binge'!$BC$6:$BK$13,I$1,FALSE),VLOOKUP($B1045,'Data Binge'!$BP$6:$BX$9,I$1,FALSE))))))*100</f>
        <v>30.380639999999996</v>
      </c>
      <c r="J1045" s="63">
        <f>IFERROR(VLOOKUP($B1045,'Data Binge'!$A$6:$I$61,J$1,FALSE),IFERROR(VLOOKUP($B1045,'Data Binge'!$O$6:$W$33,J$1,FALSE),IFERROR(VLOOKUP($B1045,'Data Binge'!$AB$6:$AJ$181,J$1,FALSE),IFERROR(VLOOKUP($B1045,'Data Binge'!$AP$6:$AX$93,J$1,FALSE),IFERROR(VLOOKUP($B1045,'Data Binge'!$BC$6:$BK$13,J$1,FALSE),VLOOKUP($B1045,'Data Binge'!$BP$6:$BX$9,J$1,FALSE))))))*100</f>
        <v>35.808320000000002</v>
      </c>
      <c r="K1045" s="63">
        <f t="shared" si="203"/>
        <v>2.7138400000000047</v>
      </c>
      <c r="L1045" s="63">
        <f t="shared" si="204"/>
        <v>2.7138400000000011</v>
      </c>
      <c r="O1045" s="63">
        <f>'Data Binge'!AU163*100</f>
        <v>33.094479999999997</v>
      </c>
      <c r="P1045" s="63">
        <f>'Data Binge'!AV163*100</f>
        <v>1.3844800000000002</v>
      </c>
      <c r="Q1045" s="63">
        <f>'Data Binge'!AW163*100</f>
        <v>30.3809</v>
      </c>
      <c r="R1045" s="63">
        <f>'Data Binge'!AX163*100</f>
        <v>35.808070000000001</v>
      </c>
      <c r="S1045" s="63">
        <f t="shared" si="211"/>
        <v>2.7135900000000035</v>
      </c>
      <c r="T1045" s="63">
        <f t="shared" si="212"/>
        <v>2.7135799999999968</v>
      </c>
      <c r="V1045" s="70">
        <f t="shared" si="205"/>
        <v>0</v>
      </c>
      <c r="W1045" s="70">
        <f t="shared" si="206"/>
        <v>1.1999999999989797E-4</v>
      </c>
      <c r="X1045" s="70">
        <f t="shared" si="207"/>
        <v>-2.6000000000436785E-4</v>
      </c>
      <c r="Y1045" s="70">
        <f t="shared" si="208"/>
        <v>2.5000000000119371E-4</v>
      </c>
      <c r="Z1045" s="70">
        <f t="shared" si="209"/>
        <v>2.5000000000119371E-4</v>
      </c>
      <c r="AA1045" s="70">
        <f t="shared" si="210"/>
        <v>2.6000000000436785E-4</v>
      </c>
    </row>
    <row r="1046" spans="1:27">
      <c r="A1046" s="15" t="str">
        <f t="shared" si="202"/>
        <v>Binge_2011-2015_65+_Persons_Rhondda Cynon Taf</v>
      </c>
      <c r="B1046" s="15" t="str">
        <f t="shared" si="213"/>
        <v>Rhondda Cynon Taf_65+_Persons</v>
      </c>
      <c r="C1046" s="15" t="s">
        <v>20</v>
      </c>
      <c r="D1046" s="15" t="s">
        <v>43</v>
      </c>
      <c r="E1046" s="15" t="s">
        <v>117</v>
      </c>
      <c r="F1046" s="15" t="s">
        <v>76</v>
      </c>
      <c r="G1046" s="63">
        <f>IFERROR(VLOOKUP($B1046,'Data Binge'!$A$6:$I$61,G$1,FALSE),IFERROR(VLOOKUP($B1046,'Data Binge'!$O$6:$W$33,G$1,FALSE),IFERROR(VLOOKUP($B1046,'Data Binge'!$AB$6:$AJ$181,G$1,FALSE),IFERROR(VLOOKUP($B1046,'Data Binge'!$AP$6:$AX$93,G$1,FALSE),IFERROR(VLOOKUP($B1046,'Data Binge'!$BC$6:$BK$13,G$1,FALSE),VLOOKUP($B1046,'Data Binge'!$BP$6:$BX$9,G$1,FALSE))))))*100</f>
        <v>11.617239999999999</v>
      </c>
      <c r="H1046" s="63">
        <f>IFERROR(VLOOKUP($B1046,'Data Binge'!$A$6:$I$61,H$1,FALSE),IFERROR(VLOOKUP($B1046,'Data Binge'!$O$6:$W$33,H$1,FALSE),IFERROR(VLOOKUP($B1046,'Data Binge'!$AB$6:$AJ$181,H$1,FALSE),IFERROR(VLOOKUP($B1046,'Data Binge'!$AP$6:$AX$93,H$1,FALSE),IFERROR(VLOOKUP($B1046,'Data Binge'!$BC$6:$BK$13,H$1,FALSE),VLOOKUP($B1046,'Data Binge'!$BP$6:$BX$9,H$1,FALSE))))))*100</f>
        <v>1.0512900000000001</v>
      </c>
      <c r="I1046" s="63">
        <f>IFERROR(VLOOKUP($B1046,'Data Binge'!$A$6:$I$61,I$1,FALSE),IFERROR(VLOOKUP($B1046,'Data Binge'!$O$6:$W$33,I$1,FALSE),IFERROR(VLOOKUP($B1046,'Data Binge'!$AB$6:$AJ$181,I$1,FALSE),IFERROR(VLOOKUP($B1046,'Data Binge'!$AP$6:$AX$93,I$1,FALSE),IFERROR(VLOOKUP($B1046,'Data Binge'!$BC$6:$BK$13,I$1,FALSE),VLOOKUP($B1046,'Data Binge'!$BP$6:$BX$9,I$1,FALSE))))))*100</f>
        <v>9.5566899999999997</v>
      </c>
      <c r="J1046" s="63">
        <f>IFERROR(VLOOKUP($B1046,'Data Binge'!$A$6:$I$61,J$1,FALSE),IFERROR(VLOOKUP($B1046,'Data Binge'!$O$6:$W$33,J$1,FALSE),IFERROR(VLOOKUP($B1046,'Data Binge'!$AB$6:$AJ$181,J$1,FALSE),IFERROR(VLOOKUP($B1046,'Data Binge'!$AP$6:$AX$93,J$1,FALSE),IFERROR(VLOOKUP($B1046,'Data Binge'!$BC$6:$BK$13,J$1,FALSE),VLOOKUP($B1046,'Data Binge'!$BP$6:$BX$9,J$1,FALSE))))))*100</f>
        <v>13.67778</v>
      </c>
      <c r="K1046" s="63">
        <f t="shared" si="203"/>
        <v>2.0605400000000014</v>
      </c>
      <c r="L1046" s="63">
        <f t="shared" si="204"/>
        <v>2.0605499999999992</v>
      </c>
      <c r="O1046" s="63">
        <f>'Data Binge'!AU164*100</f>
        <v>11.617239999999999</v>
      </c>
      <c r="P1046" s="63">
        <f>'Data Binge'!AV164*100</f>
        <v>1.0512000000000001</v>
      </c>
      <c r="Q1046" s="63">
        <f>'Data Binge'!AW164*100</f>
        <v>9.5568899999999992</v>
      </c>
      <c r="R1046" s="63">
        <f>'Data Binge'!AX164*100</f>
        <v>13.67759</v>
      </c>
      <c r="S1046" s="63">
        <f t="shared" si="211"/>
        <v>2.0603500000000015</v>
      </c>
      <c r="T1046" s="63">
        <f t="shared" si="212"/>
        <v>2.0603499999999997</v>
      </c>
      <c r="V1046" s="70">
        <f t="shared" si="205"/>
        <v>0</v>
      </c>
      <c r="W1046" s="70">
        <f t="shared" si="206"/>
        <v>8.9999999999923475E-5</v>
      </c>
      <c r="X1046" s="70">
        <f t="shared" si="207"/>
        <v>-1.9999999999953388E-4</v>
      </c>
      <c r="Y1046" s="70">
        <f t="shared" si="208"/>
        <v>1.8999999999991246E-4</v>
      </c>
      <c r="Z1046" s="70">
        <f t="shared" si="209"/>
        <v>1.8999999999991246E-4</v>
      </c>
      <c r="AA1046" s="70">
        <f t="shared" si="210"/>
        <v>1.9999999999953388E-4</v>
      </c>
    </row>
    <row r="1047" spans="1:27">
      <c r="A1047" s="15" t="str">
        <f t="shared" si="202"/>
        <v>Binge_2011-2015_16-24_Persons_Merthyr Tydfil</v>
      </c>
      <c r="B1047" s="15" t="str">
        <f t="shared" si="213"/>
        <v>Merthyr Tydfil_16-24_Persons</v>
      </c>
      <c r="C1047" s="15" t="s">
        <v>14</v>
      </c>
      <c r="D1047" s="15" t="s">
        <v>48</v>
      </c>
      <c r="E1047" s="15" t="s">
        <v>117</v>
      </c>
      <c r="F1047" s="15" t="s">
        <v>76</v>
      </c>
      <c r="G1047" s="63">
        <f>IFERROR(VLOOKUP($B1047,'Data Binge'!$A$6:$I$61,G$1,FALSE),IFERROR(VLOOKUP($B1047,'Data Binge'!$O$6:$W$33,G$1,FALSE),IFERROR(VLOOKUP($B1047,'Data Binge'!$AB$6:$AJ$181,G$1,FALSE),IFERROR(VLOOKUP($B1047,'Data Binge'!$AP$6:$AX$93,G$1,FALSE),IFERROR(VLOOKUP($B1047,'Data Binge'!$BC$6:$BK$13,G$1,FALSE),VLOOKUP($B1047,'Data Binge'!$BP$6:$BX$9,G$1,FALSE))))))*100</f>
        <v>24.461740000000002</v>
      </c>
      <c r="H1047" s="63">
        <f>IFERROR(VLOOKUP($B1047,'Data Binge'!$A$6:$I$61,H$1,FALSE),IFERROR(VLOOKUP($B1047,'Data Binge'!$O$6:$W$33,H$1,FALSE),IFERROR(VLOOKUP($B1047,'Data Binge'!$AB$6:$AJ$181,H$1,FALSE),IFERROR(VLOOKUP($B1047,'Data Binge'!$AP$6:$AX$93,H$1,FALSE),IFERROR(VLOOKUP($B1047,'Data Binge'!$BC$6:$BK$13,H$1,FALSE),VLOOKUP($B1047,'Data Binge'!$BP$6:$BX$9,H$1,FALSE))))))*100</f>
        <v>2.3679600000000001</v>
      </c>
      <c r="I1047" s="63">
        <f>IFERROR(VLOOKUP($B1047,'Data Binge'!$A$6:$I$61,I$1,FALSE),IFERROR(VLOOKUP($B1047,'Data Binge'!$O$6:$W$33,I$1,FALSE),IFERROR(VLOOKUP($B1047,'Data Binge'!$AB$6:$AJ$181,I$1,FALSE),IFERROR(VLOOKUP($B1047,'Data Binge'!$AP$6:$AX$93,I$1,FALSE),IFERROR(VLOOKUP($B1047,'Data Binge'!$BC$6:$BK$13,I$1,FALSE),VLOOKUP($B1047,'Data Binge'!$BP$6:$BX$9,I$1,FALSE))))))*100</f>
        <v>19.820489999999999</v>
      </c>
      <c r="J1047" s="63">
        <f>IFERROR(VLOOKUP($B1047,'Data Binge'!$A$6:$I$61,J$1,FALSE),IFERROR(VLOOKUP($B1047,'Data Binge'!$O$6:$W$33,J$1,FALSE),IFERROR(VLOOKUP($B1047,'Data Binge'!$AB$6:$AJ$181,J$1,FALSE),IFERROR(VLOOKUP($B1047,'Data Binge'!$AP$6:$AX$93,J$1,FALSE),IFERROR(VLOOKUP($B1047,'Data Binge'!$BC$6:$BK$13,J$1,FALSE),VLOOKUP($B1047,'Data Binge'!$BP$6:$BX$9,J$1,FALSE))))))*100</f>
        <v>29.102990000000002</v>
      </c>
      <c r="K1047" s="63">
        <f t="shared" si="203"/>
        <v>4.6412499999999994</v>
      </c>
      <c r="L1047" s="63">
        <f t="shared" si="204"/>
        <v>4.641250000000003</v>
      </c>
      <c r="O1047" s="63">
        <f>'Data Binge'!AU165*100</f>
        <v>24.461740000000002</v>
      </c>
      <c r="P1047" s="63">
        <f>'Data Binge'!AV165*100</f>
        <v>2.3677000000000001</v>
      </c>
      <c r="Q1047" s="63">
        <f>'Data Binge'!AW165*100</f>
        <v>19.821059999999999</v>
      </c>
      <c r="R1047" s="63">
        <f>'Data Binge'!AX165*100</f>
        <v>29.102420000000002</v>
      </c>
      <c r="S1047" s="63">
        <f t="shared" si="211"/>
        <v>4.6406799999999997</v>
      </c>
      <c r="T1047" s="63">
        <f t="shared" si="212"/>
        <v>4.6406800000000032</v>
      </c>
      <c r="V1047" s="70">
        <f t="shared" si="205"/>
        <v>0</v>
      </c>
      <c r="W1047" s="70">
        <f t="shared" si="206"/>
        <v>2.5999999999992696E-4</v>
      </c>
      <c r="X1047" s="70">
        <f t="shared" si="207"/>
        <v>-5.6999999999973738E-4</v>
      </c>
      <c r="Y1047" s="70">
        <f t="shared" si="208"/>
        <v>5.6999999999973738E-4</v>
      </c>
      <c r="Z1047" s="70">
        <f t="shared" si="209"/>
        <v>5.6999999999973738E-4</v>
      </c>
      <c r="AA1047" s="70">
        <f t="shared" si="210"/>
        <v>5.6999999999973738E-4</v>
      </c>
    </row>
    <row r="1048" spans="1:27">
      <c r="A1048" s="15" t="str">
        <f t="shared" si="202"/>
        <v>Binge_2011-2015_25-44_Persons_Merthyr Tydfil</v>
      </c>
      <c r="B1048" s="15" t="str">
        <f t="shared" si="213"/>
        <v>Merthyr Tydfil_25-44_Persons</v>
      </c>
      <c r="C1048" s="15" t="s">
        <v>14</v>
      </c>
      <c r="D1048" s="15" t="s">
        <v>49</v>
      </c>
      <c r="E1048" s="15" t="s">
        <v>117</v>
      </c>
      <c r="F1048" s="15" t="s">
        <v>76</v>
      </c>
      <c r="G1048" s="63">
        <f>IFERROR(VLOOKUP($B1048,'Data Binge'!$A$6:$I$61,G$1,FALSE),IFERROR(VLOOKUP($B1048,'Data Binge'!$O$6:$W$33,G$1,FALSE),IFERROR(VLOOKUP($B1048,'Data Binge'!$AB$6:$AJ$181,G$1,FALSE),IFERROR(VLOOKUP($B1048,'Data Binge'!$AP$6:$AX$93,G$1,FALSE),IFERROR(VLOOKUP($B1048,'Data Binge'!$BC$6:$BK$13,G$1,FALSE),VLOOKUP($B1048,'Data Binge'!$BP$6:$BX$9,G$1,FALSE))))))*100</f>
        <v>32.038090000000004</v>
      </c>
      <c r="H1048" s="63">
        <f>IFERROR(VLOOKUP($B1048,'Data Binge'!$A$6:$I$61,H$1,FALSE),IFERROR(VLOOKUP($B1048,'Data Binge'!$O$6:$W$33,H$1,FALSE),IFERROR(VLOOKUP($B1048,'Data Binge'!$AB$6:$AJ$181,H$1,FALSE),IFERROR(VLOOKUP($B1048,'Data Binge'!$AP$6:$AX$93,H$1,FALSE),IFERROR(VLOOKUP($B1048,'Data Binge'!$BC$6:$BK$13,H$1,FALSE),VLOOKUP($B1048,'Data Binge'!$BP$6:$BX$9,H$1,FALSE))))))*100</f>
        <v>1.71865</v>
      </c>
      <c r="I1048" s="63">
        <f>IFERROR(VLOOKUP($B1048,'Data Binge'!$A$6:$I$61,I$1,FALSE),IFERROR(VLOOKUP($B1048,'Data Binge'!$O$6:$W$33,I$1,FALSE),IFERROR(VLOOKUP($B1048,'Data Binge'!$AB$6:$AJ$181,I$1,FALSE),IFERROR(VLOOKUP($B1048,'Data Binge'!$AP$6:$AX$93,I$1,FALSE),IFERROR(VLOOKUP($B1048,'Data Binge'!$BC$6:$BK$13,I$1,FALSE),VLOOKUP($B1048,'Data Binge'!$BP$6:$BX$9,I$1,FALSE))))))*100</f>
        <v>28.669499999999999</v>
      </c>
      <c r="J1048" s="63">
        <f>IFERROR(VLOOKUP($B1048,'Data Binge'!$A$6:$I$61,J$1,FALSE),IFERROR(VLOOKUP($B1048,'Data Binge'!$O$6:$W$33,J$1,FALSE),IFERROR(VLOOKUP($B1048,'Data Binge'!$AB$6:$AJ$181,J$1,FALSE),IFERROR(VLOOKUP($B1048,'Data Binge'!$AP$6:$AX$93,J$1,FALSE),IFERROR(VLOOKUP($B1048,'Data Binge'!$BC$6:$BK$13,J$1,FALSE),VLOOKUP($B1048,'Data Binge'!$BP$6:$BX$9,J$1,FALSE))))))*100</f>
        <v>35.406690000000005</v>
      </c>
      <c r="K1048" s="63">
        <f t="shared" si="203"/>
        <v>3.3686000000000007</v>
      </c>
      <c r="L1048" s="63">
        <f t="shared" si="204"/>
        <v>3.3685900000000046</v>
      </c>
      <c r="O1048" s="63">
        <f>'Data Binge'!AU166*100</f>
        <v>32.038090000000004</v>
      </c>
      <c r="P1048" s="63">
        <f>'Data Binge'!AV166*100</f>
        <v>1.7184600000000001</v>
      </c>
      <c r="Q1048" s="63">
        <f>'Data Binge'!AW166*100</f>
        <v>28.669909999999998</v>
      </c>
      <c r="R1048" s="63">
        <f>'Data Binge'!AX166*100</f>
        <v>35.406280000000002</v>
      </c>
      <c r="S1048" s="63">
        <f t="shared" si="211"/>
        <v>3.3681899999999985</v>
      </c>
      <c r="T1048" s="63">
        <f t="shared" si="212"/>
        <v>3.3681800000000059</v>
      </c>
      <c r="V1048" s="70">
        <f t="shared" si="205"/>
        <v>0</v>
      </c>
      <c r="W1048" s="70">
        <f t="shared" si="206"/>
        <v>1.8999999999991246E-4</v>
      </c>
      <c r="X1048" s="70">
        <f t="shared" si="207"/>
        <v>-4.0999999999868919E-4</v>
      </c>
      <c r="Y1048" s="70">
        <f t="shared" si="208"/>
        <v>4.100000000022419E-4</v>
      </c>
      <c r="Z1048" s="70">
        <f t="shared" si="209"/>
        <v>4.100000000022419E-4</v>
      </c>
      <c r="AA1048" s="70">
        <f t="shared" si="210"/>
        <v>4.0999999999868919E-4</v>
      </c>
    </row>
    <row r="1049" spans="1:27">
      <c r="A1049" s="15" t="str">
        <f t="shared" si="202"/>
        <v>Binge_2011-2015_45-64_Persons_Merthyr Tydfil</v>
      </c>
      <c r="B1049" s="15" t="str">
        <f t="shared" si="213"/>
        <v>Merthyr Tydfil_45-64_Persons</v>
      </c>
      <c r="C1049" s="15" t="s">
        <v>14</v>
      </c>
      <c r="D1049" s="15" t="s">
        <v>50</v>
      </c>
      <c r="E1049" s="15" t="s">
        <v>117</v>
      </c>
      <c r="F1049" s="15" t="s">
        <v>76</v>
      </c>
      <c r="G1049" s="63">
        <f>IFERROR(VLOOKUP($B1049,'Data Binge'!$A$6:$I$61,G$1,FALSE),IFERROR(VLOOKUP($B1049,'Data Binge'!$O$6:$W$33,G$1,FALSE),IFERROR(VLOOKUP($B1049,'Data Binge'!$AB$6:$AJ$181,G$1,FALSE),IFERROR(VLOOKUP($B1049,'Data Binge'!$AP$6:$AX$93,G$1,FALSE),IFERROR(VLOOKUP($B1049,'Data Binge'!$BC$6:$BK$13,G$1,FALSE),VLOOKUP($B1049,'Data Binge'!$BP$6:$BX$9,G$1,FALSE))))))*100</f>
        <v>31.09186</v>
      </c>
      <c r="H1049" s="63">
        <f>IFERROR(VLOOKUP($B1049,'Data Binge'!$A$6:$I$61,H$1,FALSE),IFERROR(VLOOKUP($B1049,'Data Binge'!$O$6:$W$33,H$1,FALSE),IFERROR(VLOOKUP($B1049,'Data Binge'!$AB$6:$AJ$181,H$1,FALSE),IFERROR(VLOOKUP($B1049,'Data Binge'!$AP$6:$AX$93,H$1,FALSE),IFERROR(VLOOKUP($B1049,'Data Binge'!$BC$6:$BK$13,H$1,FALSE),VLOOKUP($B1049,'Data Binge'!$BP$6:$BX$9,H$1,FALSE))))))*100</f>
        <v>1.5909099999999998</v>
      </c>
      <c r="I1049" s="63">
        <f>IFERROR(VLOOKUP($B1049,'Data Binge'!$A$6:$I$61,I$1,FALSE),IFERROR(VLOOKUP($B1049,'Data Binge'!$O$6:$W$33,I$1,FALSE),IFERROR(VLOOKUP($B1049,'Data Binge'!$AB$6:$AJ$181,I$1,FALSE),IFERROR(VLOOKUP($B1049,'Data Binge'!$AP$6:$AX$93,I$1,FALSE),IFERROR(VLOOKUP($B1049,'Data Binge'!$BC$6:$BK$13,I$1,FALSE),VLOOKUP($B1049,'Data Binge'!$BP$6:$BX$9,I$1,FALSE))))))*100</f>
        <v>27.973649999999999</v>
      </c>
      <c r="J1049" s="63">
        <f>IFERROR(VLOOKUP($B1049,'Data Binge'!$A$6:$I$61,J$1,FALSE),IFERROR(VLOOKUP($B1049,'Data Binge'!$O$6:$W$33,J$1,FALSE),IFERROR(VLOOKUP($B1049,'Data Binge'!$AB$6:$AJ$181,J$1,FALSE),IFERROR(VLOOKUP($B1049,'Data Binge'!$AP$6:$AX$93,J$1,FALSE),IFERROR(VLOOKUP($B1049,'Data Binge'!$BC$6:$BK$13,J$1,FALSE),VLOOKUP($B1049,'Data Binge'!$BP$6:$BX$9,J$1,FALSE))))))*100</f>
        <v>34.210069999999995</v>
      </c>
      <c r="K1049" s="63">
        <f t="shared" si="203"/>
        <v>3.1182099999999942</v>
      </c>
      <c r="L1049" s="63">
        <f t="shared" si="204"/>
        <v>3.1182100000000013</v>
      </c>
      <c r="O1049" s="63">
        <f>'Data Binge'!AU167*100</f>
        <v>31.09186</v>
      </c>
      <c r="P1049" s="63">
        <f>'Data Binge'!AV167*100</f>
        <v>1.59073</v>
      </c>
      <c r="Q1049" s="63">
        <f>'Data Binge'!AW167*100</f>
        <v>27.974019999999999</v>
      </c>
      <c r="R1049" s="63">
        <f>'Data Binge'!AX167*100</f>
        <v>34.209689999999995</v>
      </c>
      <c r="S1049" s="63">
        <f t="shared" si="211"/>
        <v>3.1178299999999943</v>
      </c>
      <c r="T1049" s="63">
        <f t="shared" si="212"/>
        <v>3.1178400000000011</v>
      </c>
      <c r="V1049" s="70">
        <f t="shared" si="205"/>
        <v>0</v>
      </c>
      <c r="W1049" s="70">
        <f t="shared" si="206"/>
        <v>1.7999999999984695E-4</v>
      </c>
      <c r="X1049" s="70">
        <f t="shared" si="207"/>
        <v>-3.700000000002035E-4</v>
      </c>
      <c r="Y1049" s="70">
        <f t="shared" si="208"/>
        <v>3.7999999999982492E-4</v>
      </c>
      <c r="Z1049" s="70">
        <f t="shared" si="209"/>
        <v>3.7999999999982492E-4</v>
      </c>
      <c r="AA1049" s="70">
        <f t="shared" si="210"/>
        <v>3.700000000002035E-4</v>
      </c>
    </row>
    <row r="1050" spans="1:27">
      <c r="A1050" s="15" t="str">
        <f t="shared" si="202"/>
        <v>Binge_2011-2015_65+_Persons_Merthyr Tydfil</v>
      </c>
      <c r="B1050" s="15" t="str">
        <f t="shared" si="213"/>
        <v>Merthyr Tydfil_65+_Persons</v>
      </c>
      <c r="C1050" s="15" t="s">
        <v>14</v>
      </c>
      <c r="D1050" s="15" t="s">
        <v>43</v>
      </c>
      <c r="E1050" s="15" t="s">
        <v>117</v>
      </c>
      <c r="F1050" s="15" t="s">
        <v>76</v>
      </c>
      <c r="G1050" s="63">
        <f>IFERROR(VLOOKUP($B1050,'Data Binge'!$A$6:$I$61,G$1,FALSE),IFERROR(VLOOKUP($B1050,'Data Binge'!$O$6:$W$33,G$1,FALSE),IFERROR(VLOOKUP($B1050,'Data Binge'!$AB$6:$AJ$181,G$1,FALSE),IFERROR(VLOOKUP($B1050,'Data Binge'!$AP$6:$AX$93,G$1,FALSE),IFERROR(VLOOKUP($B1050,'Data Binge'!$BC$6:$BK$13,G$1,FALSE),VLOOKUP($B1050,'Data Binge'!$BP$6:$BX$9,G$1,FALSE))))))*100</f>
        <v>10.57198</v>
      </c>
      <c r="H1050" s="63">
        <f>IFERROR(VLOOKUP($B1050,'Data Binge'!$A$6:$I$61,H$1,FALSE),IFERROR(VLOOKUP($B1050,'Data Binge'!$O$6:$W$33,H$1,FALSE),IFERROR(VLOOKUP($B1050,'Data Binge'!$AB$6:$AJ$181,H$1,FALSE),IFERROR(VLOOKUP($B1050,'Data Binge'!$AP$6:$AX$93,H$1,FALSE),IFERROR(VLOOKUP($B1050,'Data Binge'!$BC$6:$BK$13,H$1,FALSE),VLOOKUP($B1050,'Data Binge'!$BP$6:$BX$9,H$1,FALSE))))))*100</f>
        <v>1.18713</v>
      </c>
      <c r="I1050" s="63">
        <f>IFERROR(VLOOKUP($B1050,'Data Binge'!$A$6:$I$61,I$1,FALSE),IFERROR(VLOOKUP($B1050,'Data Binge'!$O$6:$W$33,I$1,FALSE),IFERROR(VLOOKUP($B1050,'Data Binge'!$AB$6:$AJ$181,I$1,FALSE),IFERROR(VLOOKUP($B1050,'Data Binge'!$AP$6:$AX$93,I$1,FALSE),IFERROR(VLOOKUP($B1050,'Data Binge'!$BC$6:$BK$13,I$1,FALSE),VLOOKUP($B1050,'Data Binge'!$BP$6:$BX$9,I$1,FALSE))))))*100</f>
        <v>8.2451800000000013</v>
      </c>
      <c r="J1050" s="63">
        <f>IFERROR(VLOOKUP($B1050,'Data Binge'!$A$6:$I$61,J$1,FALSE),IFERROR(VLOOKUP($B1050,'Data Binge'!$O$6:$W$33,J$1,FALSE),IFERROR(VLOOKUP($B1050,'Data Binge'!$AB$6:$AJ$181,J$1,FALSE),IFERROR(VLOOKUP($B1050,'Data Binge'!$AP$6:$AX$93,J$1,FALSE),IFERROR(VLOOKUP($B1050,'Data Binge'!$BC$6:$BK$13,J$1,FALSE),VLOOKUP($B1050,'Data Binge'!$BP$6:$BX$9,J$1,FALSE))))))*100</f>
        <v>12.898789999999998</v>
      </c>
      <c r="K1050" s="63">
        <f t="shared" si="203"/>
        <v>2.3268099999999983</v>
      </c>
      <c r="L1050" s="63">
        <f t="shared" si="204"/>
        <v>2.3267999999999986</v>
      </c>
      <c r="O1050" s="63">
        <f>'Data Binge'!AU168*100</f>
        <v>10.57198</v>
      </c>
      <c r="P1050" s="63">
        <f>'Data Binge'!AV168*100</f>
        <v>1.1870000000000001</v>
      </c>
      <c r="Q1050" s="63">
        <f>'Data Binge'!AW168*100</f>
        <v>8.2454599999999996</v>
      </c>
      <c r="R1050" s="63">
        <f>'Data Binge'!AX168*100</f>
        <v>12.89851</v>
      </c>
      <c r="S1050" s="63">
        <f t="shared" si="211"/>
        <v>2.32653</v>
      </c>
      <c r="T1050" s="63">
        <f t="shared" si="212"/>
        <v>2.3265200000000004</v>
      </c>
      <c r="V1050" s="70">
        <f t="shared" si="205"/>
        <v>0</v>
      </c>
      <c r="W1050" s="70">
        <f t="shared" si="206"/>
        <v>1.2999999999996348E-4</v>
      </c>
      <c r="X1050" s="70">
        <f t="shared" si="207"/>
        <v>-2.7999999999828162E-4</v>
      </c>
      <c r="Y1050" s="70">
        <f t="shared" si="208"/>
        <v>2.7999999999828162E-4</v>
      </c>
      <c r="Z1050" s="70">
        <f t="shared" si="209"/>
        <v>2.7999999999828162E-4</v>
      </c>
      <c r="AA1050" s="70">
        <f t="shared" si="210"/>
        <v>2.7999999999828162E-4</v>
      </c>
    </row>
    <row r="1051" spans="1:27">
      <c r="A1051" s="15" t="str">
        <f t="shared" si="202"/>
        <v>Binge_2011-2015_16-24_Persons_Caerphilly</v>
      </c>
      <c r="B1051" s="15" t="str">
        <f t="shared" si="213"/>
        <v>Caerphilly_16-24_Persons</v>
      </c>
      <c r="C1051" s="15" t="s">
        <v>15</v>
      </c>
      <c r="D1051" s="15" t="s">
        <v>48</v>
      </c>
      <c r="E1051" s="15" t="s">
        <v>117</v>
      </c>
      <c r="F1051" s="15" t="s">
        <v>76</v>
      </c>
      <c r="G1051" s="63">
        <f>IFERROR(VLOOKUP($B1051,'Data Binge'!$A$6:$I$61,G$1,FALSE),IFERROR(VLOOKUP($B1051,'Data Binge'!$O$6:$W$33,G$1,FALSE),IFERROR(VLOOKUP($B1051,'Data Binge'!$AB$6:$AJ$181,G$1,FALSE),IFERROR(VLOOKUP($B1051,'Data Binge'!$AP$6:$AX$93,G$1,FALSE),IFERROR(VLOOKUP($B1051,'Data Binge'!$BC$6:$BK$13,G$1,FALSE),VLOOKUP($B1051,'Data Binge'!$BP$6:$BX$9,G$1,FALSE))))))*100</f>
        <v>26.27272</v>
      </c>
      <c r="H1051" s="63">
        <f>IFERROR(VLOOKUP($B1051,'Data Binge'!$A$6:$I$61,H$1,FALSE),IFERROR(VLOOKUP($B1051,'Data Binge'!$O$6:$W$33,H$1,FALSE),IFERROR(VLOOKUP($B1051,'Data Binge'!$AB$6:$AJ$181,H$1,FALSE),IFERROR(VLOOKUP($B1051,'Data Binge'!$AP$6:$AX$93,H$1,FALSE),IFERROR(VLOOKUP($B1051,'Data Binge'!$BC$6:$BK$13,H$1,FALSE),VLOOKUP($B1051,'Data Binge'!$BP$6:$BX$9,H$1,FALSE))))))*100</f>
        <v>2.1526900000000002</v>
      </c>
      <c r="I1051" s="63">
        <f>IFERROR(VLOOKUP($B1051,'Data Binge'!$A$6:$I$61,I$1,FALSE),IFERROR(VLOOKUP($B1051,'Data Binge'!$O$6:$W$33,I$1,FALSE),IFERROR(VLOOKUP($B1051,'Data Binge'!$AB$6:$AJ$181,I$1,FALSE),IFERROR(VLOOKUP($B1051,'Data Binge'!$AP$6:$AX$93,I$1,FALSE),IFERROR(VLOOKUP($B1051,'Data Binge'!$BC$6:$BK$13,I$1,FALSE),VLOOKUP($B1051,'Data Binge'!$BP$6:$BX$9,I$1,FALSE))))))*100</f>
        <v>22.05339</v>
      </c>
      <c r="J1051" s="63">
        <f>IFERROR(VLOOKUP($B1051,'Data Binge'!$A$6:$I$61,J$1,FALSE),IFERROR(VLOOKUP($B1051,'Data Binge'!$O$6:$W$33,J$1,FALSE),IFERROR(VLOOKUP($B1051,'Data Binge'!$AB$6:$AJ$181,J$1,FALSE),IFERROR(VLOOKUP($B1051,'Data Binge'!$AP$6:$AX$93,J$1,FALSE),IFERROR(VLOOKUP($B1051,'Data Binge'!$BC$6:$BK$13,J$1,FALSE),VLOOKUP($B1051,'Data Binge'!$BP$6:$BX$9,J$1,FALSE))))))*100</f>
        <v>30.492039999999999</v>
      </c>
      <c r="K1051" s="63">
        <f t="shared" si="203"/>
        <v>4.2193199999999997</v>
      </c>
      <c r="L1051" s="63">
        <f t="shared" si="204"/>
        <v>4.2193299999999994</v>
      </c>
      <c r="O1051" s="63">
        <f>'Data Binge'!AU169*100</f>
        <v>26.27272</v>
      </c>
      <c r="P1051" s="63">
        <f>'Data Binge'!AV169*100</f>
        <v>2.1525099999999999</v>
      </c>
      <c r="Q1051" s="63">
        <f>'Data Binge'!AW169*100</f>
        <v>22.053809999999999</v>
      </c>
      <c r="R1051" s="63">
        <f>'Data Binge'!AX169*100</f>
        <v>30.491629999999997</v>
      </c>
      <c r="S1051" s="63">
        <f t="shared" si="211"/>
        <v>4.2189099999999975</v>
      </c>
      <c r="T1051" s="63">
        <f t="shared" si="212"/>
        <v>4.218910000000001</v>
      </c>
      <c r="V1051" s="70">
        <f t="shared" si="205"/>
        <v>0</v>
      </c>
      <c r="W1051" s="70">
        <f t="shared" si="206"/>
        <v>1.8000000000029104E-4</v>
      </c>
      <c r="X1051" s="70">
        <f t="shared" si="207"/>
        <v>-4.1999999999831061E-4</v>
      </c>
      <c r="Y1051" s="70">
        <f t="shared" si="208"/>
        <v>4.100000000022419E-4</v>
      </c>
      <c r="Z1051" s="70">
        <f t="shared" si="209"/>
        <v>4.100000000022419E-4</v>
      </c>
      <c r="AA1051" s="70">
        <f t="shared" si="210"/>
        <v>4.1999999999831061E-4</v>
      </c>
    </row>
    <row r="1052" spans="1:27">
      <c r="A1052" s="15" t="str">
        <f t="shared" si="202"/>
        <v>Binge_2011-2015_25-44_Persons_Caerphilly</v>
      </c>
      <c r="B1052" s="15" t="str">
        <f t="shared" si="213"/>
        <v>Caerphilly_25-44_Persons</v>
      </c>
      <c r="C1052" s="15" t="s">
        <v>15</v>
      </c>
      <c r="D1052" s="15" t="s">
        <v>49</v>
      </c>
      <c r="E1052" s="15" t="s">
        <v>117</v>
      </c>
      <c r="F1052" s="15" t="s">
        <v>76</v>
      </c>
      <c r="G1052" s="63">
        <f>IFERROR(VLOOKUP($B1052,'Data Binge'!$A$6:$I$61,G$1,FALSE),IFERROR(VLOOKUP($B1052,'Data Binge'!$O$6:$W$33,G$1,FALSE),IFERROR(VLOOKUP($B1052,'Data Binge'!$AB$6:$AJ$181,G$1,FALSE),IFERROR(VLOOKUP($B1052,'Data Binge'!$AP$6:$AX$93,G$1,FALSE),IFERROR(VLOOKUP($B1052,'Data Binge'!$BC$6:$BK$13,G$1,FALSE),VLOOKUP($B1052,'Data Binge'!$BP$6:$BX$9,G$1,FALSE))))))*100</f>
        <v>37.674930000000003</v>
      </c>
      <c r="H1052" s="63">
        <f>IFERROR(VLOOKUP($B1052,'Data Binge'!$A$6:$I$61,H$1,FALSE),IFERROR(VLOOKUP($B1052,'Data Binge'!$O$6:$W$33,H$1,FALSE),IFERROR(VLOOKUP($B1052,'Data Binge'!$AB$6:$AJ$181,H$1,FALSE),IFERROR(VLOOKUP($B1052,'Data Binge'!$AP$6:$AX$93,H$1,FALSE),IFERROR(VLOOKUP($B1052,'Data Binge'!$BC$6:$BK$13,H$1,FALSE),VLOOKUP($B1052,'Data Binge'!$BP$6:$BX$9,H$1,FALSE))))))*100</f>
        <v>1.6159699999999999</v>
      </c>
      <c r="I1052" s="63">
        <f>IFERROR(VLOOKUP($B1052,'Data Binge'!$A$6:$I$61,I$1,FALSE),IFERROR(VLOOKUP($B1052,'Data Binge'!$O$6:$W$33,I$1,FALSE),IFERROR(VLOOKUP($B1052,'Data Binge'!$AB$6:$AJ$181,I$1,FALSE),IFERROR(VLOOKUP($B1052,'Data Binge'!$AP$6:$AX$93,I$1,FALSE),IFERROR(VLOOKUP($B1052,'Data Binge'!$BC$6:$BK$13,I$1,FALSE),VLOOKUP($B1052,'Data Binge'!$BP$6:$BX$9,I$1,FALSE))))))*100</f>
        <v>34.50759</v>
      </c>
      <c r="J1052" s="63">
        <f>IFERROR(VLOOKUP($B1052,'Data Binge'!$A$6:$I$61,J$1,FALSE),IFERROR(VLOOKUP($B1052,'Data Binge'!$O$6:$W$33,J$1,FALSE),IFERROR(VLOOKUP($B1052,'Data Binge'!$AB$6:$AJ$181,J$1,FALSE),IFERROR(VLOOKUP($B1052,'Data Binge'!$AP$6:$AX$93,J$1,FALSE),IFERROR(VLOOKUP($B1052,'Data Binge'!$BC$6:$BK$13,J$1,FALSE),VLOOKUP($B1052,'Data Binge'!$BP$6:$BX$9,J$1,FALSE))))))*100</f>
        <v>40.842260000000003</v>
      </c>
      <c r="K1052" s="63">
        <f t="shared" si="203"/>
        <v>3.1673299999999998</v>
      </c>
      <c r="L1052" s="63">
        <f t="shared" si="204"/>
        <v>3.1673400000000029</v>
      </c>
      <c r="O1052" s="63">
        <f>'Data Binge'!AU170*100</f>
        <v>37.674930000000003</v>
      </c>
      <c r="P1052" s="63">
        <f>'Data Binge'!AV170*100</f>
        <v>1.6158300000000001</v>
      </c>
      <c r="Q1052" s="63">
        <f>'Data Binge'!AW170*100</f>
        <v>34.507899999999999</v>
      </c>
      <c r="R1052" s="63">
        <f>'Data Binge'!AX170*100</f>
        <v>40.841949999999997</v>
      </c>
      <c r="S1052" s="63">
        <f t="shared" si="211"/>
        <v>3.1670199999999937</v>
      </c>
      <c r="T1052" s="63">
        <f t="shared" si="212"/>
        <v>3.167030000000004</v>
      </c>
      <c r="V1052" s="70">
        <f t="shared" si="205"/>
        <v>0</v>
      </c>
      <c r="W1052" s="70">
        <f t="shared" si="206"/>
        <v>1.3999999999980695E-4</v>
      </c>
      <c r="X1052" s="70">
        <f t="shared" si="207"/>
        <v>-3.0999999999892225E-4</v>
      </c>
      <c r="Y1052" s="70">
        <f t="shared" si="208"/>
        <v>3.1000000000602768E-4</v>
      </c>
      <c r="Z1052" s="70">
        <f t="shared" si="209"/>
        <v>3.1000000000602768E-4</v>
      </c>
      <c r="AA1052" s="70">
        <f t="shared" si="210"/>
        <v>3.0999999999892225E-4</v>
      </c>
    </row>
    <row r="1053" spans="1:27">
      <c r="A1053" s="15" t="str">
        <f t="shared" si="202"/>
        <v>Binge_2011-2015_45-64_Persons_Caerphilly</v>
      </c>
      <c r="B1053" s="15" t="str">
        <f t="shared" si="213"/>
        <v>Caerphilly_45-64_Persons</v>
      </c>
      <c r="C1053" s="15" t="s">
        <v>15</v>
      </c>
      <c r="D1053" s="15" t="s">
        <v>50</v>
      </c>
      <c r="E1053" s="15" t="s">
        <v>117</v>
      </c>
      <c r="F1053" s="15" t="s">
        <v>76</v>
      </c>
      <c r="G1053" s="63">
        <f>IFERROR(VLOOKUP($B1053,'Data Binge'!$A$6:$I$61,G$1,FALSE),IFERROR(VLOOKUP($B1053,'Data Binge'!$O$6:$W$33,G$1,FALSE),IFERROR(VLOOKUP($B1053,'Data Binge'!$AB$6:$AJ$181,G$1,FALSE),IFERROR(VLOOKUP($B1053,'Data Binge'!$AP$6:$AX$93,G$1,FALSE),IFERROR(VLOOKUP($B1053,'Data Binge'!$BC$6:$BK$13,G$1,FALSE),VLOOKUP($B1053,'Data Binge'!$BP$6:$BX$9,G$1,FALSE))))))*100</f>
        <v>30.191249999999997</v>
      </c>
      <c r="H1053" s="63">
        <f>IFERROR(VLOOKUP($B1053,'Data Binge'!$A$6:$I$61,H$1,FALSE),IFERROR(VLOOKUP($B1053,'Data Binge'!$O$6:$W$33,H$1,FALSE),IFERROR(VLOOKUP($B1053,'Data Binge'!$AB$6:$AJ$181,H$1,FALSE),IFERROR(VLOOKUP($B1053,'Data Binge'!$AP$6:$AX$93,H$1,FALSE),IFERROR(VLOOKUP($B1053,'Data Binge'!$BC$6:$BK$13,H$1,FALSE),VLOOKUP($B1053,'Data Binge'!$BP$6:$BX$9,H$1,FALSE))))))*100</f>
        <v>1.4438</v>
      </c>
      <c r="I1053" s="63">
        <f>IFERROR(VLOOKUP($B1053,'Data Binge'!$A$6:$I$61,I$1,FALSE),IFERROR(VLOOKUP($B1053,'Data Binge'!$O$6:$W$33,I$1,FALSE),IFERROR(VLOOKUP($B1053,'Data Binge'!$AB$6:$AJ$181,I$1,FALSE),IFERROR(VLOOKUP($B1053,'Data Binge'!$AP$6:$AX$93,I$1,FALSE),IFERROR(VLOOKUP($B1053,'Data Binge'!$BC$6:$BK$13,I$1,FALSE),VLOOKUP($B1053,'Data Binge'!$BP$6:$BX$9,I$1,FALSE))))))*100</f>
        <v>27.36138</v>
      </c>
      <c r="J1053" s="63">
        <f>IFERROR(VLOOKUP($B1053,'Data Binge'!$A$6:$I$61,J$1,FALSE),IFERROR(VLOOKUP($B1053,'Data Binge'!$O$6:$W$33,J$1,FALSE),IFERROR(VLOOKUP($B1053,'Data Binge'!$AB$6:$AJ$181,J$1,FALSE),IFERROR(VLOOKUP($B1053,'Data Binge'!$AP$6:$AX$93,J$1,FALSE),IFERROR(VLOOKUP($B1053,'Data Binge'!$BC$6:$BK$13,J$1,FALSE),VLOOKUP($B1053,'Data Binge'!$BP$6:$BX$9,J$1,FALSE))))))*100</f>
        <v>33.021129999999999</v>
      </c>
      <c r="K1053" s="63">
        <f t="shared" si="203"/>
        <v>2.8298800000000028</v>
      </c>
      <c r="L1053" s="63">
        <f t="shared" si="204"/>
        <v>2.8298699999999961</v>
      </c>
      <c r="O1053" s="63">
        <f>'Data Binge'!AU171*100</f>
        <v>30.191249999999997</v>
      </c>
      <c r="P1053" s="63">
        <f>'Data Binge'!AV171*100</f>
        <v>1.44367</v>
      </c>
      <c r="Q1053" s="63">
        <f>'Data Binge'!AW171*100</f>
        <v>27.361649999999997</v>
      </c>
      <c r="R1053" s="63">
        <f>'Data Binge'!AX171*100</f>
        <v>33.020850000000003</v>
      </c>
      <c r="S1053" s="63">
        <f t="shared" si="211"/>
        <v>2.8296000000000063</v>
      </c>
      <c r="T1053" s="63">
        <f t="shared" si="212"/>
        <v>2.8295999999999992</v>
      </c>
      <c r="V1053" s="70">
        <f t="shared" si="205"/>
        <v>0</v>
      </c>
      <c r="W1053" s="70">
        <f t="shared" si="206"/>
        <v>1.2999999999996348E-4</v>
      </c>
      <c r="X1053" s="70">
        <f t="shared" si="207"/>
        <v>-2.6999999999688384E-4</v>
      </c>
      <c r="Y1053" s="70">
        <f t="shared" si="208"/>
        <v>2.7999999999650527E-4</v>
      </c>
      <c r="Z1053" s="70">
        <f t="shared" si="209"/>
        <v>2.7999999999650527E-4</v>
      </c>
      <c r="AA1053" s="70">
        <f t="shared" si="210"/>
        <v>2.6999999999688384E-4</v>
      </c>
    </row>
    <row r="1054" spans="1:27">
      <c r="A1054" s="15" t="str">
        <f t="shared" si="202"/>
        <v>Binge_2011-2015_65+_Persons_Caerphilly</v>
      </c>
      <c r="B1054" s="15" t="str">
        <f t="shared" si="213"/>
        <v>Caerphilly_65+_Persons</v>
      </c>
      <c r="C1054" s="15" t="s">
        <v>15</v>
      </c>
      <c r="D1054" s="15" t="s">
        <v>43</v>
      </c>
      <c r="E1054" s="15" t="s">
        <v>117</v>
      </c>
      <c r="F1054" s="15" t="s">
        <v>76</v>
      </c>
      <c r="G1054" s="63">
        <f>IFERROR(VLOOKUP($B1054,'Data Binge'!$A$6:$I$61,G$1,FALSE),IFERROR(VLOOKUP($B1054,'Data Binge'!$O$6:$W$33,G$1,FALSE),IFERROR(VLOOKUP($B1054,'Data Binge'!$AB$6:$AJ$181,G$1,FALSE),IFERROR(VLOOKUP($B1054,'Data Binge'!$AP$6:$AX$93,G$1,FALSE),IFERROR(VLOOKUP($B1054,'Data Binge'!$BC$6:$BK$13,G$1,FALSE),VLOOKUP($B1054,'Data Binge'!$BP$6:$BX$9,G$1,FALSE))))))*100</f>
        <v>10.89434</v>
      </c>
      <c r="H1054" s="63">
        <f>IFERROR(VLOOKUP($B1054,'Data Binge'!$A$6:$I$61,H$1,FALSE),IFERROR(VLOOKUP($B1054,'Data Binge'!$O$6:$W$33,H$1,FALSE),IFERROR(VLOOKUP($B1054,'Data Binge'!$AB$6:$AJ$181,H$1,FALSE),IFERROR(VLOOKUP($B1054,'Data Binge'!$AP$6:$AX$93,H$1,FALSE),IFERROR(VLOOKUP($B1054,'Data Binge'!$BC$6:$BK$13,H$1,FALSE),VLOOKUP($B1054,'Data Binge'!$BP$6:$BX$9,H$1,FALSE))))))*100</f>
        <v>1.10324</v>
      </c>
      <c r="I1054" s="63">
        <f>IFERROR(VLOOKUP($B1054,'Data Binge'!$A$6:$I$61,I$1,FALSE),IFERROR(VLOOKUP($B1054,'Data Binge'!$O$6:$W$33,I$1,FALSE),IFERROR(VLOOKUP($B1054,'Data Binge'!$AB$6:$AJ$181,I$1,FALSE),IFERROR(VLOOKUP($B1054,'Data Binge'!$AP$6:$AX$93,I$1,FALSE),IFERROR(VLOOKUP($B1054,'Data Binge'!$BC$6:$BK$13,I$1,FALSE),VLOOKUP($B1054,'Data Binge'!$BP$6:$BX$9,I$1,FALSE))))))*100</f>
        <v>8.7319700000000005</v>
      </c>
      <c r="J1054" s="63">
        <f>IFERROR(VLOOKUP($B1054,'Data Binge'!$A$6:$I$61,J$1,FALSE),IFERROR(VLOOKUP($B1054,'Data Binge'!$O$6:$W$33,J$1,FALSE),IFERROR(VLOOKUP($B1054,'Data Binge'!$AB$6:$AJ$181,J$1,FALSE),IFERROR(VLOOKUP($B1054,'Data Binge'!$AP$6:$AX$93,J$1,FALSE),IFERROR(VLOOKUP($B1054,'Data Binge'!$BC$6:$BK$13,J$1,FALSE),VLOOKUP($B1054,'Data Binge'!$BP$6:$BX$9,J$1,FALSE))))))*100</f>
        <v>13.056709999999999</v>
      </c>
      <c r="K1054" s="63">
        <f t="shared" si="203"/>
        <v>2.1623699999999992</v>
      </c>
      <c r="L1054" s="63">
        <f t="shared" si="204"/>
        <v>2.1623699999999992</v>
      </c>
      <c r="O1054" s="63">
        <f>'Data Binge'!AU172*100</f>
        <v>10.89434</v>
      </c>
      <c r="P1054" s="63">
        <f>'Data Binge'!AV172*100</f>
        <v>1.10314</v>
      </c>
      <c r="Q1054" s="63">
        <f>'Data Binge'!AW172*100</f>
        <v>8.7321799999999996</v>
      </c>
      <c r="R1054" s="63">
        <f>'Data Binge'!AX172*100</f>
        <v>13.056499999999998</v>
      </c>
      <c r="S1054" s="63">
        <f t="shared" si="211"/>
        <v>2.1621599999999983</v>
      </c>
      <c r="T1054" s="63">
        <f t="shared" si="212"/>
        <v>2.1621600000000001</v>
      </c>
      <c r="V1054" s="70">
        <f t="shared" si="205"/>
        <v>0</v>
      </c>
      <c r="W1054" s="70">
        <f t="shared" si="206"/>
        <v>9.9999999999988987E-5</v>
      </c>
      <c r="X1054" s="70">
        <f t="shared" si="207"/>
        <v>-2.0999999999915531E-4</v>
      </c>
      <c r="Y1054" s="70">
        <f t="shared" si="208"/>
        <v>2.1000000000093166E-4</v>
      </c>
      <c r="Z1054" s="70">
        <f t="shared" si="209"/>
        <v>2.1000000000093166E-4</v>
      </c>
      <c r="AA1054" s="70">
        <f t="shared" si="210"/>
        <v>2.0999999999915531E-4</v>
      </c>
    </row>
    <row r="1055" spans="1:27">
      <c r="A1055" s="15" t="str">
        <f t="shared" si="202"/>
        <v>Binge_2011-2015_16-24_Persons_Blaenau Gwent</v>
      </c>
      <c r="B1055" s="15" t="str">
        <f t="shared" si="213"/>
        <v>Blaenau Gwent_16-24_Persons</v>
      </c>
      <c r="C1055" s="15" t="s">
        <v>16</v>
      </c>
      <c r="D1055" s="15" t="s">
        <v>48</v>
      </c>
      <c r="E1055" s="15" t="s">
        <v>117</v>
      </c>
      <c r="F1055" s="15" t="s">
        <v>76</v>
      </c>
      <c r="G1055" s="63">
        <f>IFERROR(VLOOKUP($B1055,'Data Binge'!$A$6:$I$61,G$1,FALSE),IFERROR(VLOOKUP($B1055,'Data Binge'!$O$6:$W$33,G$1,FALSE),IFERROR(VLOOKUP($B1055,'Data Binge'!$AB$6:$AJ$181,G$1,FALSE),IFERROR(VLOOKUP($B1055,'Data Binge'!$AP$6:$AX$93,G$1,FALSE),IFERROR(VLOOKUP($B1055,'Data Binge'!$BC$6:$BK$13,G$1,FALSE),VLOOKUP($B1055,'Data Binge'!$BP$6:$BX$9,G$1,FALSE))))))*100</f>
        <v>28.5486</v>
      </c>
      <c r="H1055" s="63">
        <f>IFERROR(VLOOKUP($B1055,'Data Binge'!$A$6:$I$61,H$1,FALSE),IFERROR(VLOOKUP($B1055,'Data Binge'!$O$6:$W$33,H$1,FALSE),IFERROR(VLOOKUP($B1055,'Data Binge'!$AB$6:$AJ$181,H$1,FALSE),IFERROR(VLOOKUP($B1055,'Data Binge'!$AP$6:$AX$93,H$1,FALSE),IFERROR(VLOOKUP($B1055,'Data Binge'!$BC$6:$BK$13,H$1,FALSE),VLOOKUP($B1055,'Data Binge'!$BP$6:$BX$9,H$1,FALSE))))))*100</f>
        <v>2.6128399999999998</v>
      </c>
      <c r="I1055" s="63">
        <f>IFERROR(VLOOKUP($B1055,'Data Binge'!$A$6:$I$61,I$1,FALSE),IFERROR(VLOOKUP($B1055,'Data Binge'!$O$6:$W$33,I$1,FALSE),IFERROR(VLOOKUP($B1055,'Data Binge'!$AB$6:$AJ$181,I$1,FALSE),IFERROR(VLOOKUP($B1055,'Data Binge'!$AP$6:$AX$93,I$1,FALSE),IFERROR(VLOOKUP($B1055,'Data Binge'!$BC$6:$BK$13,I$1,FALSE),VLOOKUP($B1055,'Data Binge'!$BP$6:$BX$9,I$1,FALSE))))))*100</f>
        <v>23.427379999999999</v>
      </c>
      <c r="J1055" s="63">
        <f>IFERROR(VLOOKUP($B1055,'Data Binge'!$A$6:$I$61,J$1,FALSE),IFERROR(VLOOKUP($B1055,'Data Binge'!$O$6:$W$33,J$1,FALSE),IFERROR(VLOOKUP($B1055,'Data Binge'!$AB$6:$AJ$181,J$1,FALSE),IFERROR(VLOOKUP($B1055,'Data Binge'!$AP$6:$AX$93,J$1,FALSE),IFERROR(VLOOKUP($B1055,'Data Binge'!$BC$6:$BK$13,J$1,FALSE),VLOOKUP($B1055,'Data Binge'!$BP$6:$BX$9,J$1,FALSE))))))*100</f>
        <v>33.669809999999998</v>
      </c>
      <c r="K1055" s="63">
        <f t="shared" si="203"/>
        <v>5.1212099999999978</v>
      </c>
      <c r="L1055" s="63">
        <f t="shared" si="204"/>
        <v>5.121220000000001</v>
      </c>
      <c r="O1055" s="63">
        <f>'Data Binge'!AU173*100</f>
        <v>28.5486</v>
      </c>
      <c r="P1055" s="63">
        <f>'Data Binge'!AV173*100</f>
        <v>2.6125500000000001</v>
      </c>
      <c r="Q1055" s="63">
        <f>'Data Binge'!AW173*100</f>
        <v>23.427999999999997</v>
      </c>
      <c r="R1055" s="63">
        <f>'Data Binge'!AX173*100</f>
        <v>33.66919</v>
      </c>
      <c r="S1055" s="63">
        <f t="shared" si="211"/>
        <v>5.12059</v>
      </c>
      <c r="T1055" s="63">
        <f t="shared" si="212"/>
        <v>5.1206000000000031</v>
      </c>
      <c r="V1055" s="70">
        <f t="shared" si="205"/>
        <v>0</v>
      </c>
      <c r="W1055" s="70">
        <f t="shared" si="206"/>
        <v>2.899999999996794E-4</v>
      </c>
      <c r="X1055" s="70">
        <f t="shared" si="207"/>
        <v>-6.199999999978445E-4</v>
      </c>
      <c r="Y1055" s="70">
        <f t="shared" si="208"/>
        <v>6.199999999978445E-4</v>
      </c>
      <c r="Z1055" s="70">
        <f t="shared" si="209"/>
        <v>6.199999999978445E-4</v>
      </c>
      <c r="AA1055" s="70">
        <f t="shared" si="210"/>
        <v>6.199999999978445E-4</v>
      </c>
    </row>
    <row r="1056" spans="1:27">
      <c r="A1056" s="15" t="str">
        <f t="shared" si="202"/>
        <v>Binge_2011-2015_25-44_Persons_Blaenau Gwent</v>
      </c>
      <c r="B1056" s="15" t="str">
        <f t="shared" si="213"/>
        <v>Blaenau Gwent_25-44_Persons</v>
      </c>
      <c r="C1056" s="15" t="s">
        <v>16</v>
      </c>
      <c r="D1056" s="15" t="s">
        <v>49</v>
      </c>
      <c r="E1056" s="15" t="s">
        <v>117</v>
      </c>
      <c r="F1056" s="15" t="s">
        <v>76</v>
      </c>
      <c r="G1056" s="63">
        <f>IFERROR(VLOOKUP($B1056,'Data Binge'!$A$6:$I$61,G$1,FALSE),IFERROR(VLOOKUP($B1056,'Data Binge'!$O$6:$W$33,G$1,FALSE),IFERROR(VLOOKUP($B1056,'Data Binge'!$AB$6:$AJ$181,G$1,FALSE),IFERROR(VLOOKUP($B1056,'Data Binge'!$AP$6:$AX$93,G$1,FALSE),IFERROR(VLOOKUP($B1056,'Data Binge'!$BC$6:$BK$13,G$1,FALSE),VLOOKUP($B1056,'Data Binge'!$BP$6:$BX$9,G$1,FALSE))))))*100</f>
        <v>36.862840000000006</v>
      </c>
      <c r="H1056" s="63">
        <f>IFERROR(VLOOKUP($B1056,'Data Binge'!$A$6:$I$61,H$1,FALSE),IFERROR(VLOOKUP($B1056,'Data Binge'!$O$6:$W$33,H$1,FALSE),IFERROR(VLOOKUP($B1056,'Data Binge'!$AB$6:$AJ$181,H$1,FALSE),IFERROR(VLOOKUP($B1056,'Data Binge'!$AP$6:$AX$93,H$1,FALSE),IFERROR(VLOOKUP($B1056,'Data Binge'!$BC$6:$BK$13,H$1,FALSE),VLOOKUP($B1056,'Data Binge'!$BP$6:$BX$9,H$1,FALSE))))))*100</f>
        <v>1.90754</v>
      </c>
      <c r="I1056" s="63">
        <f>IFERROR(VLOOKUP($B1056,'Data Binge'!$A$6:$I$61,I$1,FALSE),IFERROR(VLOOKUP($B1056,'Data Binge'!$O$6:$W$33,I$1,FALSE),IFERROR(VLOOKUP($B1056,'Data Binge'!$AB$6:$AJ$181,I$1,FALSE),IFERROR(VLOOKUP($B1056,'Data Binge'!$AP$6:$AX$93,I$1,FALSE),IFERROR(VLOOKUP($B1056,'Data Binge'!$BC$6:$BK$13,I$1,FALSE),VLOOKUP($B1056,'Data Binge'!$BP$6:$BX$9,I$1,FALSE))))))*100</f>
        <v>33.124020000000002</v>
      </c>
      <c r="J1056" s="63">
        <f>IFERROR(VLOOKUP($B1056,'Data Binge'!$A$6:$I$61,J$1,FALSE),IFERROR(VLOOKUP($B1056,'Data Binge'!$O$6:$W$33,J$1,FALSE),IFERROR(VLOOKUP($B1056,'Data Binge'!$AB$6:$AJ$181,J$1,FALSE),IFERROR(VLOOKUP($B1056,'Data Binge'!$AP$6:$AX$93,J$1,FALSE),IFERROR(VLOOKUP($B1056,'Data Binge'!$BC$6:$BK$13,J$1,FALSE),VLOOKUP($B1056,'Data Binge'!$BP$6:$BX$9,J$1,FALSE))))))*100</f>
        <v>40.601660000000003</v>
      </c>
      <c r="K1056" s="63">
        <f t="shared" si="203"/>
        <v>3.7388199999999969</v>
      </c>
      <c r="L1056" s="63">
        <f t="shared" si="204"/>
        <v>3.738820000000004</v>
      </c>
      <c r="O1056" s="63">
        <f>'Data Binge'!AU174*100</f>
        <v>36.862840000000006</v>
      </c>
      <c r="P1056" s="63">
        <f>'Data Binge'!AV174*100</f>
        <v>1.9073300000000002</v>
      </c>
      <c r="Q1056" s="63">
        <f>'Data Binge'!AW174*100</f>
        <v>33.124470000000002</v>
      </c>
      <c r="R1056" s="63">
        <f>'Data Binge'!AX174*100</f>
        <v>40.601199999999999</v>
      </c>
      <c r="S1056" s="63">
        <f t="shared" si="211"/>
        <v>3.738359999999993</v>
      </c>
      <c r="T1056" s="63">
        <f t="shared" si="212"/>
        <v>3.7383700000000033</v>
      </c>
      <c r="V1056" s="70">
        <f t="shared" si="205"/>
        <v>0</v>
      </c>
      <c r="W1056" s="70">
        <f t="shared" si="206"/>
        <v>2.0999999999982144E-4</v>
      </c>
      <c r="X1056" s="70">
        <f t="shared" si="207"/>
        <v>-4.500000000007276E-4</v>
      </c>
      <c r="Y1056" s="70">
        <f t="shared" si="208"/>
        <v>4.6000000000390173E-4</v>
      </c>
      <c r="Z1056" s="70">
        <f t="shared" si="209"/>
        <v>4.6000000000390173E-4</v>
      </c>
      <c r="AA1056" s="70">
        <f t="shared" si="210"/>
        <v>4.500000000007276E-4</v>
      </c>
    </row>
    <row r="1057" spans="1:27">
      <c r="A1057" s="15" t="str">
        <f t="shared" si="202"/>
        <v>Binge_2011-2015_45-64_Persons_Blaenau Gwent</v>
      </c>
      <c r="B1057" s="15" t="str">
        <f t="shared" si="213"/>
        <v>Blaenau Gwent_45-64_Persons</v>
      </c>
      <c r="C1057" s="15" t="s">
        <v>16</v>
      </c>
      <c r="D1057" s="15" t="s">
        <v>50</v>
      </c>
      <c r="E1057" s="15" t="s">
        <v>117</v>
      </c>
      <c r="F1057" s="15" t="s">
        <v>76</v>
      </c>
      <c r="G1057" s="63">
        <f>IFERROR(VLOOKUP($B1057,'Data Binge'!$A$6:$I$61,G$1,FALSE),IFERROR(VLOOKUP($B1057,'Data Binge'!$O$6:$W$33,G$1,FALSE),IFERROR(VLOOKUP($B1057,'Data Binge'!$AB$6:$AJ$181,G$1,FALSE),IFERROR(VLOOKUP($B1057,'Data Binge'!$AP$6:$AX$93,G$1,FALSE),IFERROR(VLOOKUP($B1057,'Data Binge'!$BC$6:$BK$13,G$1,FALSE),VLOOKUP($B1057,'Data Binge'!$BP$6:$BX$9,G$1,FALSE))))))*100</f>
        <v>27.951409999999999</v>
      </c>
      <c r="H1057" s="63">
        <f>IFERROR(VLOOKUP($B1057,'Data Binge'!$A$6:$I$61,H$1,FALSE),IFERROR(VLOOKUP($B1057,'Data Binge'!$O$6:$W$33,H$1,FALSE),IFERROR(VLOOKUP($B1057,'Data Binge'!$AB$6:$AJ$181,H$1,FALSE),IFERROR(VLOOKUP($B1057,'Data Binge'!$AP$6:$AX$93,H$1,FALSE),IFERROR(VLOOKUP($B1057,'Data Binge'!$BC$6:$BK$13,H$1,FALSE),VLOOKUP($B1057,'Data Binge'!$BP$6:$BX$9,H$1,FALSE))))))*100</f>
        <v>1.50471</v>
      </c>
      <c r="I1057" s="63">
        <f>IFERROR(VLOOKUP($B1057,'Data Binge'!$A$6:$I$61,I$1,FALSE),IFERROR(VLOOKUP($B1057,'Data Binge'!$O$6:$W$33,I$1,FALSE),IFERROR(VLOOKUP($B1057,'Data Binge'!$AB$6:$AJ$181,I$1,FALSE),IFERROR(VLOOKUP($B1057,'Data Binge'!$AP$6:$AX$93,I$1,FALSE),IFERROR(VLOOKUP($B1057,'Data Binge'!$BC$6:$BK$13,I$1,FALSE),VLOOKUP($B1057,'Data Binge'!$BP$6:$BX$9,I$1,FALSE))))))*100</f>
        <v>25.00215</v>
      </c>
      <c r="J1057" s="63">
        <f>IFERROR(VLOOKUP($B1057,'Data Binge'!$A$6:$I$61,J$1,FALSE),IFERROR(VLOOKUP($B1057,'Data Binge'!$O$6:$W$33,J$1,FALSE),IFERROR(VLOOKUP($B1057,'Data Binge'!$AB$6:$AJ$181,J$1,FALSE),IFERROR(VLOOKUP($B1057,'Data Binge'!$AP$6:$AX$93,J$1,FALSE),IFERROR(VLOOKUP($B1057,'Data Binge'!$BC$6:$BK$13,J$1,FALSE),VLOOKUP($B1057,'Data Binge'!$BP$6:$BX$9,J$1,FALSE))))))*100</f>
        <v>30.900660000000002</v>
      </c>
      <c r="K1057" s="63">
        <f t="shared" si="203"/>
        <v>2.9492500000000028</v>
      </c>
      <c r="L1057" s="63">
        <f t="shared" si="204"/>
        <v>2.9492599999999989</v>
      </c>
      <c r="O1057" s="63">
        <f>'Data Binge'!AU175*100</f>
        <v>27.951409999999999</v>
      </c>
      <c r="P1057" s="63">
        <f>'Data Binge'!AV175*100</f>
        <v>1.50454</v>
      </c>
      <c r="Q1057" s="63">
        <f>'Data Binge'!AW175*100</f>
        <v>25.002510000000001</v>
      </c>
      <c r="R1057" s="63">
        <f>'Data Binge'!AX175*100</f>
        <v>30.900309999999998</v>
      </c>
      <c r="S1057" s="63">
        <f t="shared" si="211"/>
        <v>2.9488999999999983</v>
      </c>
      <c r="T1057" s="63">
        <f t="shared" si="212"/>
        <v>2.9488999999999983</v>
      </c>
      <c r="V1057" s="70">
        <f t="shared" si="205"/>
        <v>0</v>
      </c>
      <c r="W1057" s="70">
        <f t="shared" si="206"/>
        <v>1.7000000000000348E-4</v>
      </c>
      <c r="X1057" s="70">
        <f t="shared" si="207"/>
        <v>-3.6000000000058208E-4</v>
      </c>
      <c r="Y1057" s="70">
        <f t="shared" si="208"/>
        <v>3.5000000000451337E-4</v>
      </c>
      <c r="Z1057" s="70">
        <f t="shared" si="209"/>
        <v>3.5000000000451337E-4</v>
      </c>
      <c r="AA1057" s="70">
        <f t="shared" si="210"/>
        <v>3.6000000000058208E-4</v>
      </c>
    </row>
    <row r="1058" spans="1:27">
      <c r="A1058" s="15" t="str">
        <f t="shared" si="202"/>
        <v>Binge_2011-2015_65+_Persons_Blaenau Gwent</v>
      </c>
      <c r="B1058" s="15" t="str">
        <f t="shared" si="213"/>
        <v>Blaenau Gwent_65+_Persons</v>
      </c>
      <c r="C1058" s="15" t="s">
        <v>16</v>
      </c>
      <c r="D1058" s="15" t="s">
        <v>43</v>
      </c>
      <c r="E1058" s="15" t="s">
        <v>117</v>
      </c>
      <c r="F1058" s="15" t="s">
        <v>76</v>
      </c>
      <c r="G1058" s="63">
        <f>IFERROR(VLOOKUP($B1058,'Data Binge'!$A$6:$I$61,G$1,FALSE),IFERROR(VLOOKUP($B1058,'Data Binge'!$O$6:$W$33,G$1,FALSE),IFERROR(VLOOKUP($B1058,'Data Binge'!$AB$6:$AJ$181,G$1,FALSE),IFERROR(VLOOKUP($B1058,'Data Binge'!$AP$6:$AX$93,G$1,FALSE),IFERROR(VLOOKUP($B1058,'Data Binge'!$BC$6:$BK$13,G$1,FALSE),VLOOKUP($B1058,'Data Binge'!$BP$6:$BX$9,G$1,FALSE))))))*100</f>
        <v>9.5169100000000011</v>
      </c>
      <c r="H1058" s="63">
        <f>IFERROR(VLOOKUP($B1058,'Data Binge'!$A$6:$I$61,H$1,FALSE),IFERROR(VLOOKUP($B1058,'Data Binge'!$O$6:$W$33,H$1,FALSE),IFERROR(VLOOKUP($B1058,'Data Binge'!$AB$6:$AJ$181,H$1,FALSE),IFERROR(VLOOKUP($B1058,'Data Binge'!$AP$6:$AX$93,H$1,FALSE),IFERROR(VLOOKUP($B1058,'Data Binge'!$BC$6:$BK$13,H$1,FALSE),VLOOKUP($B1058,'Data Binge'!$BP$6:$BX$9,H$1,FALSE))))))*100</f>
        <v>1.07307</v>
      </c>
      <c r="I1058" s="63">
        <f>IFERROR(VLOOKUP($B1058,'Data Binge'!$A$6:$I$61,I$1,FALSE),IFERROR(VLOOKUP($B1058,'Data Binge'!$O$6:$W$33,I$1,FALSE),IFERROR(VLOOKUP($B1058,'Data Binge'!$AB$6:$AJ$181,I$1,FALSE),IFERROR(VLOOKUP($B1058,'Data Binge'!$AP$6:$AX$93,I$1,FALSE),IFERROR(VLOOKUP($B1058,'Data Binge'!$BC$6:$BK$13,I$1,FALSE),VLOOKUP($B1058,'Data Binge'!$BP$6:$BX$9,I$1,FALSE))))))*100</f>
        <v>7.4136800000000003</v>
      </c>
      <c r="J1058" s="63">
        <f>IFERROR(VLOOKUP($B1058,'Data Binge'!$A$6:$I$61,J$1,FALSE),IFERROR(VLOOKUP($B1058,'Data Binge'!$O$6:$W$33,J$1,FALSE),IFERROR(VLOOKUP($B1058,'Data Binge'!$AB$6:$AJ$181,J$1,FALSE),IFERROR(VLOOKUP($B1058,'Data Binge'!$AP$6:$AX$93,J$1,FALSE),IFERROR(VLOOKUP($B1058,'Data Binge'!$BC$6:$BK$13,J$1,FALSE),VLOOKUP($B1058,'Data Binge'!$BP$6:$BX$9,J$1,FALSE))))))*100</f>
        <v>11.620139999999999</v>
      </c>
      <c r="K1058" s="63">
        <f t="shared" si="203"/>
        <v>2.1032299999999982</v>
      </c>
      <c r="L1058" s="63">
        <f t="shared" si="204"/>
        <v>2.1032300000000008</v>
      </c>
      <c r="O1058" s="63">
        <f>'Data Binge'!AU176*100</f>
        <v>9.5169100000000011</v>
      </c>
      <c r="P1058" s="63">
        <f>'Data Binge'!AV176*100</f>
        <v>1.0729499999999998</v>
      </c>
      <c r="Q1058" s="63">
        <f>'Data Binge'!AW176*100</f>
        <v>7.4139300000000006</v>
      </c>
      <c r="R1058" s="63">
        <f>'Data Binge'!AX176*100</f>
        <v>11.61989</v>
      </c>
      <c r="S1058" s="63">
        <f t="shared" si="211"/>
        <v>2.1029799999999987</v>
      </c>
      <c r="T1058" s="63">
        <f t="shared" si="212"/>
        <v>2.1029800000000005</v>
      </c>
      <c r="V1058" s="70">
        <f t="shared" si="205"/>
        <v>0</v>
      </c>
      <c r="W1058" s="70">
        <f t="shared" si="206"/>
        <v>1.2000000000012001E-4</v>
      </c>
      <c r="X1058" s="70">
        <f t="shared" si="207"/>
        <v>-2.5000000000030553E-4</v>
      </c>
      <c r="Y1058" s="70">
        <f t="shared" si="208"/>
        <v>2.4999999999941735E-4</v>
      </c>
      <c r="Z1058" s="70">
        <f t="shared" si="209"/>
        <v>2.4999999999941735E-4</v>
      </c>
      <c r="AA1058" s="70">
        <f t="shared" si="210"/>
        <v>2.5000000000030553E-4</v>
      </c>
    </row>
    <row r="1059" spans="1:27">
      <c r="A1059" s="15" t="str">
        <f t="shared" si="202"/>
        <v>Binge_2011-2015_16-24_Persons_Torfaen</v>
      </c>
      <c r="B1059" s="15" t="str">
        <f t="shared" si="213"/>
        <v>Torfaen_16-24_Persons</v>
      </c>
      <c r="C1059" s="15" t="s">
        <v>17</v>
      </c>
      <c r="D1059" s="15" t="s">
        <v>48</v>
      </c>
      <c r="E1059" s="15" t="s">
        <v>117</v>
      </c>
      <c r="F1059" s="15" t="s">
        <v>76</v>
      </c>
      <c r="G1059" s="63">
        <f>IFERROR(VLOOKUP($B1059,'Data Binge'!$A$6:$I$61,G$1,FALSE),IFERROR(VLOOKUP($B1059,'Data Binge'!$O$6:$W$33,G$1,FALSE),IFERROR(VLOOKUP($B1059,'Data Binge'!$AB$6:$AJ$181,G$1,FALSE),IFERROR(VLOOKUP($B1059,'Data Binge'!$AP$6:$AX$93,G$1,FALSE),IFERROR(VLOOKUP($B1059,'Data Binge'!$BC$6:$BK$13,G$1,FALSE),VLOOKUP($B1059,'Data Binge'!$BP$6:$BX$9,G$1,FALSE))))))*100</f>
        <v>22.305679999999999</v>
      </c>
      <c r="H1059" s="63">
        <f>IFERROR(VLOOKUP($B1059,'Data Binge'!$A$6:$I$61,H$1,FALSE),IFERROR(VLOOKUP($B1059,'Data Binge'!$O$6:$W$33,H$1,FALSE),IFERROR(VLOOKUP($B1059,'Data Binge'!$AB$6:$AJ$181,H$1,FALSE),IFERROR(VLOOKUP($B1059,'Data Binge'!$AP$6:$AX$93,H$1,FALSE),IFERROR(VLOOKUP($B1059,'Data Binge'!$BC$6:$BK$13,H$1,FALSE),VLOOKUP($B1059,'Data Binge'!$BP$6:$BX$9,H$1,FALSE))))))*100</f>
        <v>2.4961600000000002</v>
      </c>
      <c r="I1059" s="63">
        <f>IFERROR(VLOOKUP($B1059,'Data Binge'!$A$6:$I$61,I$1,FALSE),IFERROR(VLOOKUP($B1059,'Data Binge'!$O$6:$W$33,I$1,FALSE),IFERROR(VLOOKUP($B1059,'Data Binge'!$AB$6:$AJ$181,I$1,FALSE),IFERROR(VLOOKUP($B1059,'Data Binge'!$AP$6:$AX$93,I$1,FALSE),IFERROR(VLOOKUP($B1059,'Data Binge'!$BC$6:$BK$13,I$1,FALSE),VLOOKUP($B1059,'Data Binge'!$BP$6:$BX$9,I$1,FALSE))))))*100</f>
        <v>17.413149999999998</v>
      </c>
      <c r="J1059" s="63">
        <f>IFERROR(VLOOKUP($B1059,'Data Binge'!$A$6:$I$61,J$1,FALSE),IFERROR(VLOOKUP($B1059,'Data Binge'!$O$6:$W$33,J$1,FALSE),IFERROR(VLOOKUP($B1059,'Data Binge'!$AB$6:$AJ$181,J$1,FALSE),IFERROR(VLOOKUP($B1059,'Data Binge'!$AP$6:$AX$93,J$1,FALSE),IFERROR(VLOOKUP($B1059,'Data Binge'!$BC$6:$BK$13,J$1,FALSE),VLOOKUP($B1059,'Data Binge'!$BP$6:$BX$9,J$1,FALSE))))))*100</f>
        <v>27.1982</v>
      </c>
      <c r="K1059" s="63">
        <f t="shared" si="203"/>
        <v>4.8925200000000011</v>
      </c>
      <c r="L1059" s="63">
        <f t="shared" si="204"/>
        <v>4.8925300000000007</v>
      </c>
      <c r="O1059" s="63">
        <f>'Data Binge'!AU177*100</f>
        <v>22.305679999999999</v>
      </c>
      <c r="P1059" s="63">
        <f>'Data Binge'!AV177*100</f>
        <v>2.4958800000000001</v>
      </c>
      <c r="Q1059" s="63">
        <f>'Data Binge'!AW177*100</f>
        <v>17.41375</v>
      </c>
      <c r="R1059" s="63">
        <f>'Data Binge'!AX177*100</f>
        <v>27.197610000000001</v>
      </c>
      <c r="S1059" s="63">
        <f t="shared" si="211"/>
        <v>4.8919300000000021</v>
      </c>
      <c r="T1059" s="63">
        <f t="shared" si="212"/>
        <v>4.8919299999999986</v>
      </c>
      <c r="V1059" s="70">
        <f t="shared" si="205"/>
        <v>0</v>
      </c>
      <c r="W1059" s="70">
        <f t="shared" si="206"/>
        <v>2.8000000000005798E-4</v>
      </c>
      <c r="X1059" s="70">
        <f t="shared" si="207"/>
        <v>-6.0000000000215437E-4</v>
      </c>
      <c r="Y1059" s="70">
        <f t="shared" si="208"/>
        <v>5.8999999999898023E-4</v>
      </c>
      <c r="Z1059" s="70">
        <f t="shared" si="209"/>
        <v>5.8999999999898023E-4</v>
      </c>
      <c r="AA1059" s="70">
        <f t="shared" si="210"/>
        <v>6.0000000000215437E-4</v>
      </c>
    </row>
    <row r="1060" spans="1:27">
      <c r="A1060" s="15" t="str">
        <f t="shared" si="202"/>
        <v>Binge_2011-2015_25-44_Persons_Torfaen</v>
      </c>
      <c r="B1060" s="15" t="str">
        <f t="shared" si="213"/>
        <v>Torfaen_25-44_Persons</v>
      </c>
      <c r="C1060" s="15" t="s">
        <v>17</v>
      </c>
      <c r="D1060" s="15" t="s">
        <v>49</v>
      </c>
      <c r="E1060" s="15" t="s">
        <v>117</v>
      </c>
      <c r="F1060" s="15" t="s">
        <v>76</v>
      </c>
      <c r="G1060" s="63">
        <f>IFERROR(VLOOKUP($B1060,'Data Binge'!$A$6:$I$61,G$1,FALSE),IFERROR(VLOOKUP($B1060,'Data Binge'!$O$6:$W$33,G$1,FALSE),IFERROR(VLOOKUP($B1060,'Data Binge'!$AB$6:$AJ$181,G$1,FALSE),IFERROR(VLOOKUP($B1060,'Data Binge'!$AP$6:$AX$93,G$1,FALSE),IFERROR(VLOOKUP($B1060,'Data Binge'!$BC$6:$BK$13,G$1,FALSE),VLOOKUP($B1060,'Data Binge'!$BP$6:$BX$9,G$1,FALSE))))))*100</f>
        <v>34.156399999999998</v>
      </c>
      <c r="H1060" s="63">
        <f>IFERROR(VLOOKUP($B1060,'Data Binge'!$A$6:$I$61,H$1,FALSE),IFERROR(VLOOKUP($B1060,'Data Binge'!$O$6:$W$33,H$1,FALSE),IFERROR(VLOOKUP($B1060,'Data Binge'!$AB$6:$AJ$181,H$1,FALSE),IFERROR(VLOOKUP($B1060,'Data Binge'!$AP$6:$AX$93,H$1,FALSE),IFERROR(VLOOKUP($B1060,'Data Binge'!$BC$6:$BK$13,H$1,FALSE),VLOOKUP($B1060,'Data Binge'!$BP$6:$BX$9,H$1,FALSE))))))*100</f>
        <v>1.7681900000000002</v>
      </c>
      <c r="I1060" s="63">
        <f>IFERROR(VLOOKUP($B1060,'Data Binge'!$A$6:$I$61,I$1,FALSE),IFERROR(VLOOKUP($B1060,'Data Binge'!$O$6:$W$33,I$1,FALSE),IFERROR(VLOOKUP($B1060,'Data Binge'!$AB$6:$AJ$181,I$1,FALSE),IFERROR(VLOOKUP($B1060,'Data Binge'!$AP$6:$AX$93,I$1,FALSE),IFERROR(VLOOKUP($B1060,'Data Binge'!$BC$6:$BK$13,I$1,FALSE),VLOOKUP($B1060,'Data Binge'!$BP$6:$BX$9,I$1,FALSE))))))*100</f>
        <v>30.690709999999999</v>
      </c>
      <c r="J1060" s="63">
        <f>IFERROR(VLOOKUP($B1060,'Data Binge'!$A$6:$I$61,J$1,FALSE),IFERROR(VLOOKUP($B1060,'Data Binge'!$O$6:$W$33,J$1,FALSE),IFERROR(VLOOKUP($B1060,'Data Binge'!$AB$6:$AJ$181,J$1,FALSE),IFERROR(VLOOKUP($B1060,'Data Binge'!$AP$6:$AX$93,J$1,FALSE),IFERROR(VLOOKUP($B1060,'Data Binge'!$BC$6:$BK$13,J$1,FALSE),VLOOKUP($B1060,'Data Binge'!$BP$6:$BX$9,J$1,FALSE))))))*100</f>
        <v>37.622080000000004</v>
      </c>
      <c r="K1060" s="63">
        <f t="shared" si="203"/>
        <v>3.4656800000000061</v>
      </c>
      <c r="L1060" s="63">
        <f t="shared" si="204"/>
        <v>3.4656899999999986</v>
      </c>
      <c r="O1060" s="63">
        <f>'Data Binge'!AU178*100</f>
        <v>34.156399999999998</v>
      </c>
      <c r="P1060" s="63">
        <f>'Data Binge'!AV178*100</f>
        <v>1.7679899999999997</v>
      </c>
      <c r="Q1060" s="63">
        <f>'Data Binge'!AW178*100</f>
        <v>30.691130000000001</v>
      </c>
      <c r="R1060" s="63">
        <f>'Data Binge'!AX178*100</f>
        <v>37.621659999999999</v>
      </c>
      <c r="S1060" s="63">
        <f t="shared" si="211"/>
        <v>3.4652600000000007</v>
      </c>
      <c r="T1060" s="63">
        <f t="shared" si="212"/>
        <v>3.4652699999999967</v>
      </c>
      <c r="V1060" s="70">
        <f t="shared" si="205"/>
        <v>0</v>
      </c>
      <c r="W1060" s="70">
        <f t="shared" si="206"/>
        <v>2.0000000000042206E-4</v>
      </c>
      <c r="X1060" s="70">
        <f t="shared" si="207"/>
        <v>-4.2000000000186333E-4</v>
      </c>
      <c r="Y1060" s="70">
        <f t="shared" si="208"/>
        <v>4.2000000000541604E-4</v>
      </c>
      <c r="Z1060" s="70">
        <f t="shared" si="209"/>
        <v>4.2000000000541604E-4</v>
      </c>
      <c r="AA1060" s="70">
        <f t="shared" si="210"/>
        <v>4.2000000000186333E-4</v>
      </c>
    </row>
    <row r="1061" spans="1:27">
      <c r="A1061" s="15" t="str">
        <f t="shared" si="202"/>
        <v>Binge_2011-2015_45-64_Persons_Torfaen</v>
      </c>
      <c r="B1061" s="15" t="str">
        <f t="shared" si="213"/>
        <v>Torfaen_45-64_Persons</v>
      </c>
      <c r="C1061" s="15" t="s">
        <v>17</v>
      </c>
      <c r="D1061" s="15" t="s">
        <v>50</v>
      </c>
      <c r="E1061" s="15" t="s">
        <v>117</v>
      </c>
      <c r="F1061" s="15" t="s">
        <v>76</v>
      </c>
      <c r="G1061" s="63">
        <f>IFERROR(VLOOKUP($B1061,'Data Binge'!$A$6:$I$61,G$1,FALSE),IFERROR(VLOOKUP($B1061,'Data Binge'!$O$6:$W$33,G$1,FALSE),IFERROR(VLOOKUP($B1061,'Data Binge'!$AB$6:$AJ$181,G$1,FALSE),IFERROR(VLOOKUP($B1061,'Data Binge'!$AP$6:$AX$93,G$1,FALSE),IFERROR(VLOOKUP($B1061,'Data Binge'!$BC$6:$BK$13,G$1,FALSE),VLOOKUP($B1061,'Data Binge'!$BP$6:$BX$9,G$1,FALSE))))))*100</f>
        <v>25.121259999999999</v>
      </c>
      <c r="H1061" s="63">
        <f>IFERROR(VLOOKUP($B1061,'Data Binge'!$A$6:$I$61,H$1,FALSE),IFERROR(VLOOKUP($B1061,'Data Binge'!$O$6:$W$33,H$1,FALSE),IFERROR(VLOOKUP($B1061,'Data Binge'!$AB$6:$AJ$181,H$1,FALSE),IFERROR(VLOOKUP($B1061,'Data Binge'!$AP$6:$AX$93,H$1,FALSE),IFERROR(VLOOKUP($B1061,'Data Binge'!$BC$6:$BK$13,H$1,FALSE),VLOOKUP($B1061,'Data Binge'!$BP$6:$BX$9,H$1,FALSE))))))*100</f>
        <v>1.4101399999999999</v>
      </c>
      <c r="I1061" s="63">
        <f>IFERROR(VLOOKUP($B1061,'Data Binge'!$A$6:$I$61,I$1,FALSE),IFERROR(VLOOKUP($B1061,'Data Binge'!$O$6:$W$33,I$1,FALSE),IFERROR(VLOOKUP($B1061,'Data Binge'!$AB$6:$AJ$181,I$1,FALSE),IFERROR(VLOOKUP($B1061,'Data Binge'!$AP$6:$AX$93,I$1,FALSE),IFERROR(VLOOKUP($B1061,'Data Binge'!$BC$6:$BK$13,I$1,FALSE),VLOOKUP($B1061,'Data Binge'!$BP$6:$BX$9,I$1,FALSE))))))*100</f>
        <v>22.35737</v>
      </c>
      <c r="J1061" s="63">
        <f>IFERROR(VLOOKUP($B1061,'Data Binge'!$A$6:$I$61,J$1,FALSE),IFERROR(VLOOKUP($B1061,'Data Binge'!$O$6:$W$33,J$1,FALSE),IFERROR(VLOOKUP($B1061,'Data Binge'!$AB$6:$AJ$181,J$1,FALSE),IFERROR(VLOOKUP($B1061,'Data Binge'!$AP$6:$AX$93,J$1,FALSE),IFERROR(VLOOKUP($B1061,'Data Binge'!$BC$6:$BK$13,J$1,FALSE),VLOOKUP($B1061,'Data Binge'!$BP$6:$BX$9,J$1,FALSE))))))*100</f>
        <v>27.885159999999999</v>
      </c>
      <c r="K1061" s="63">
        <f t="shared" si="203"/>
        <v>2.7638999999999996</v>
      </c>
      <c r="L1061" s="63">
        <f t="shared" si="204"/>
        <v>2.76389</v>
      </c>
      <c r="O1061" s="63">
        <f>'Data Binge'!AU179*100</f>
        <v>25.121259999999999</v>
      </c>
      <c r="P1061" s="63">
        <f>'Data Binge'!AV179*100</f>
        <v>1.40998</v>
      </c>
      <c r="Q1061" s="63">
        <f>'Data Binge'!AW179*100</f>
        <v>22.357700000000001</v>
      </c>
      <c r="R1061" s="63">
        <f>'Data Binge'!AX179*100</f>
        <v>27.884819999999998</v>
      </c>
      <c r="S1061" s="63">
        <f t="shared" si="211"/>
        <v>2.7635599999999982</v>
      </c>
      <c r="T1061" s="63">
        <f t="shared" si="212"/>
        <v>2.7635599999999982</v>
      </c>
      <c r="V1061" s="70">
        <f t="shared" si="205"/>
        <v>0</v>
      </c>
      <c r="W1061" s="70">
        <f t="shared" si="206"/>
        <v>1.5999999999993797E-4</v>
      </c>
      <c r="X1061" s="70">
        <f t="shared" si="207"/>
        <v>-3.3000000000171781E-4</v>
      </c>
      <c r="Y1061" s="70">
        <f t="shared" si="208"/>
        <v>3.4000000000133923E-4</v>
      </c>
      <c r="Z1061" s="70">
        <f t="shared" si="209"/>
        <v>3.4000000000133923E-4</v>
      </c>
      <c r="AA1061" s="70">
        <f t="shared" si="210"/>
        <v>3.3000000000171781E-4</v>
      </c>
    </row>
    <row r="1062" spans="1:27">
      <c r="A1062" s="15" t="str">
        <f t="shared" si="202"/>
        <v>Binge_2011-2015_65+_Persons_Torfaen</v>
      </c>
      <c r="B1062" s="15" t="str">
        <f t="shared" si="213"/>
        <v>Torfaen_65+_Persons</v>
      </c>
      <c r="C1062" s="15" t="s">
        <v>17</v>
      </c>
      <c r="D1062" s="15" t="s">
        <v>43</v>
      </c>
      <c r="E1062" s="15" t="s">
        <v>117</v>
      </c>
      <c r="F1062" s="15" t="s">
        <v>76</v>
      </c>
      <c r="G1062" s="63">
        <f>IFERROR(VLOOKUP($B1062,'Data Binge'!$A$6:$I$61,G$1,FALSE),IFERROR(VLOOKUP($B1062,'Data Binge'!$O$6:$W$33,G$1,FALSE),IFERROR(VLOOKUP($B1062,'Data Binge'!$AB$6:$AJ$181,G$1,FALSE),IFERROR(VLOOKUP($B1062,'Data Binge'!$AP$6:$AX$93,G$1,FALSE),IFERROR(VLOOKUP($B1062,'Data Binge'!$BC$6:$BK$13,G$1,FALSE),VLOOKUP($B1062,'Data Binge'!$BP$6:$BX$9,G$1,FALSE))))))*100</f>
        <v>9.5234199999999998</v>
      </c>
      <c r="H1062" s="63">
        <f>IFERROR(VLOOKUP($B1062,'Data Binge'!$A$6:$I$61,H$1,FALSE),IFERROR(VLOOKUP($B1062,'Data Binge'!$O$6:$W$33,H$1,FALSE),IFERROR(VLOOKUP($B1062,'Data Binge'!$AB$6:$AJ$181,H$1,FALSE),IFERROR(VLOOKUP($B1062,'Data Binge'!$AP$6:$AX$93,H$1,FALSE),IFERROR(VLOOKUP($B1062,'Data Binge'!$BC$6:$BK$13,H$1,FALSE),VLOOKUP($B1062,'Data Binge'!$BP$6:$BX$9,H$1,FALSE))))))*100</f>
        <v>1.1388799999999999</v>
      </c>
      <c r="I1062" s="63">
        <f>IFERROR(VLOOKUP($B1062,'Data Binge'!$A$6:$I$61,I$1,FALSE),IFERROR(VLOOKUP($B1062,'Data Binge'!$O$6:$W$33,I$1,FALSE),IFERROR(VLOOKUP($B1062,'Data Binge'!$AB$6:$AJ$181,I$1,FALSE),IFERROR(VLOOKUP($B1062,'Data Binge'!$AP$6:$AX$93,I$1,FALSE),IFERROR(VLOOKUP($B1062,'Data Binge'!$BC$6:$BK$13,I$1,FALSE),VLOOKUP($B1062,'Data Binge'!$BP$6:$BX$9,I$1,FALSE))))))*100</f>
        <v>7.2912000000000008</v>
      </c>
      <c r="J1062" s="63">
        <f>IFERROR(VLOOKUP($B1062,'Data Binge'!$A$6:$I$61,J$1,FALSE),IFERROR(VLOOKUP($B1062,'Data Binge'!$O$6:$W$33,J$1,FALSE),IFERROR(VLOOKUP($B1062,'Data Binge'!$AB$6:$AJ$181,J$1,FALSE),IFERROR(VLOOKUP($B1062,'Data Binge'!$AP$6:$AX$93,J$1,FALSE),IFERROR(VLOOKUP($B1062,'Data Binge'!$BC$6:$BK$13,J$1,FALSE),VLOOKUP($B1062,'Data Binge'!$BP$6:$BX$9,J$1,FALSE))))))*100</f>
        <v>11.75564</v>
      </c>
      <c r="K1062" s="63">
        <f t="shared" si="203"/>
        <v>2.2322199999999999</v>
      </c>
      <c r="L1062" s="63">
        <f t="shared" si="204"/>
        <v>2.232219999999999</v>
      </c>
      <c r="O1062" s="63">
        <f>'Data Binge'!AU180*100</f>
        <v>9.5234199999999998</v>
      </c>
      <c r="P1062" s="63">
        <f>'Data Binge'!AV180*100</f>
        <v>1.1387499999999999</v>
      </c>
      <c r="Q1062" s="63">
        <f>'Data Binge'!AW180*100</f>
        <v>7.2914700000000003</v>
      </c>
      <c r="R1062" s="63">
        <f>'Data Binge'!AX180*100</f>
        <v>11.755369999999999</v>
      </c>
      <c r="S1062" s="63">
        <f t="shared" si="211"/>
        <v>2.2319499999999994</v>
      </c>
      <c r="T1062" s="63">
        <f t="shared" si="212"/>
        <v>2.2319499999999994</v>
      </c>
      <c r="V1062" s="70">
        <f t="shared" si="205"/>
        <v>0</v>
      </c>
      <c r="W1062" s="70">
        <f t="shared" si="206"/>
        <v>1.2999999999996348E-4</v>
      </c>
      <c r="X1062" s="70">
        <f t="shared" si="207"/>
        <v>-2.6999999999954838E-4</v>
      </c>
      <c r="Y1062" s="70">
        <f t="shared" si="208"/>
        <v>2.7000000000043656E-4</v>
      </c>
      <c r="Z1062" s="70">
        <f t="shared" si="209"/>
        <v>2.7000000000043656E-4</v>
      </c>
      <c r="AA1062" s="70">
        <f t="shared" si="210"/>
        <v>2.6999999999954838E-4</v>
      </c>
    </row>
    <row r="1063" spans="1:27">
      <c r="A1063" s="15" t="str">
        <f t="shared" si="202"/>
        <v>Binge_2011-2015_16-24_Persons_Monmouthshire</v>
      </c>
      <c r="B1063" s="15" t="str">
        <f t="shared" si="213"/>
        <v>Monmouthshire_16-24_Persons</v>
      </c>
      <c r="C1063" s="15" t="s">
        <v>18</v>
      </c>
      <c r="D1063" s="15" t="s">
        <v>48</v>
      </c>
      <c r="E1063" s="15" t="s">
        <v>117</v>
      </c>
      <c r="F1063" s="15" t="s">
        <v>76</v>
      </c>
      <c r="G1063" s="63">
        <f>IFERROR(VLOOKUP($B1063,'Data Binge'!$A$6:$I$61,G$1,FALSE),IFERROR(VLOOKUP($B1063,'Data Binge'!$O$6:$W$33,G$1,FALSE),IFERROR(VLOOKUP($B1063,'Data Binge'!$AB$6:$AJ$181,G$1,FALSE),IFERROR(VLOOKUP($B1063,'Data Binge'!$AP$6:$AX$93,G$1,FALSE),IFERROR(VLOOKUP($B1063,'Data Binge'!$BC$6:$BK$13,G$1,FALSE),VLOOKUP($B1063,'Data Binge'!$BP$6:$BX$9,G$1,FALSE))))))*100</f>
        <v>32.402940000000001</v>
      </c>
      <c r="H1063" s="63">
        <f>IFERROR(VLOOKUP($B1063,'Data Binge'!$A$6:$I$61,H$1,FALSE),IFERROR(VLOOKUP($B1063,'Data Binge'!$O$6:$W$33,H$1,FALSE),IFERROR(VLOOKUP($B1063,'Data Binge'!$AB$6:$AJ$181,H$1,FALSE),IFERROR(VLOOKUP($B1063,'Data Binge'!$AP$6:$AX$93,H$1,FALSE),IFERROR(VLOOKUP($B1063,'Data Binge'!$BC$6:$BK$13,H$1,FALSE),VLOOKUP($B1063,'Data Binge'!$BP$6:$BX$9,H$1,FALSE))))))*100</f>
        <v>3.33622</v>
      </c>
      <c r="I1063" s="63">
        <f>IFERROR(VLOOKUP($B1063,'Data Binge'!$A$6:$I$61,I$1,FALSE),IFERROR(VLOOKUP($B1063,'Data Binge'!$O$6:$W$33,I$1,FALSE),IFERROR(VLOOKUP($B1063,'Data Binge'!$AB$6:$AJ$181,I$1,FALSE),IFERROR(VLOOKUP($B1063,'Data Binge'!$AP$6:$AX$93,I$1,FALSE),IFERROR(VLOOKUP($B1063,'Data Binge'!$BC$6:$BK$13,I$1,FALSE),VLOOKUP($B1063,'Data Binge'!$BP$6:$BX$9,I$1,FALSE))))))*100</f>
        <v>25.863869999999999</v>
      </c>
      <c r="J1063" s="63">
        <f>IFERROR(VLOOKUP($B1063,'Data Binge'!$A$6:$I$61,J$1,FALSE),IFERROR(VLOOKUP($B1063,'Data Binge'!$O$6:$W$33,J$1,FALSE),IFERROR(VLOOKUP($B1063,'Data Binge'!$AB$6:$AJ$181,J$1,FALSE),IFERROR(VLOOKUP($B1063,'Data Binge'!$AP$6:$AX$93,J$1,FALSE),IFERROR(VLOOKUP($B1063,'Data Binge'!$BC$6:$BK$13,J$1,FALSE),VLOOKUP($B1063,'Data Binge'!$BP$6:$BX$9,J$1,FALSE))))))*100</f>
        <v>38.942</v>
      </c>
      <c r="K1063" s="63">
        <f t="shared" si="203"/>
        <v>6.5390599999999992</v>
      </c>
      <c r="L1063" s="63">
        <f t="shared" si="204"/>
        <v>6.5390700000000024</v>
      </c>
      <c r="O1063" s="63">
        <f>'Data Binge'!AU181*100</f>
        <v>32.402940000000001</v>
      </c>
      <c r="P1063" s="63">
        <f>'Data Binge'!AV181*100</f>
        <v>3.3358600000000003</v>
      </c>
      <c r="Q1063" s="63">
        <f>'Data Binge'!AW181*100</f>
        <v>25.864650000000001</v>
      </c>
      <c r="R1063" s="63">
        <f>'Data Binge'!AX181*100</f>
        <v>38.941220000000001</v>
      </c>
      <c r="S1063" s="63">
        <f t="shared" si="211"/>
        <v>6.5382800000000003</v>
      </c>
      <c r="T1063" s="63">
        <f t="shared" si="212"/>
        <v>6.5382899999999999</v>
      </c>
      <c r="V1063" s="70">
        <f t="shared" si="205"/>
        <v>0</v>
      </c>
      <c r="W1063" s="70">
        <f t="shared" si="206"/>
        <v>3.599999999996939E-4</v>
      </c>
      <c r="X1063" s="70">
        <f t="shared" si="207"/>
        <v>-7.800000000024454E-4</v>
      </c>
      <c r="Y1063" s="70">
        <f t="shared" si="208"/>
        <v>7.7999999999889269E-4</v>
      </c>
      <c r="Z1063" s="70">
        <f t="shared" si="209"/>
        <v>7.7999999999889269E-4</v>
      </c>
      <c r="AA1063" s="70">
        <f t="shared" si="210"/>
        <v>7.800000000024454E-4</v>
      </c>
    </row>
    <row r="1064" spans="1:27">
      <c r="A1064" s="15" t="str">
        <f t="shared" si="202"/>
        <v>Binge_2011-2015_25-44_Persons_Monmouthshire</v>
      </c>
      <c r="B1064" s="15" t="str">
        <f t="shared" si="213"/>
        <v>Monmouthshire_25-44_Persons</v>
      </c>
      <c r="C1064" s="15" t="s">
        <v>18</v>
      </c>
      <c r="D1064" s="15" t="s">
        <v>49</v>
      </c>
      <c r="E1064" s="15" t="s">
        <v>117</v>
      </c>
      <c r="F1064" s="15" t="s">
        <v>76</v>
      </c>
      <c r="G1064" s="63">
        <f>IFERROR(VLOOKUP($B1064,'Data Binge'!$A$6:$I$61,G$1,FALSE),IFERROR(VLOOKUP($B1064,'Data Binge'!$O$6:$W$33,G$1,FALSE),IFERROR(VLOOKUP($B1064,'Data Binge'!$AB$6:$AJ$181,G$1,FALSE),IFERROR(VLOOKUP($B1064,'Data Binge'!$AP$6:$AX$93,G$1,FALSE),IFERROR(VLOOKUP($B1064,'Data Binge'!$BC$6:$BK$13,G$1,FALSE),VLOOKUP($B1064,'Data Binge'!$BP$6:$BX$9,G$1,FALSE))))))*100</f>
        <v>33.514250000000004</v>
      </c>
      <c r="H1064" s="63">
        <f>IFERROR(VLOOKUP($B1064,'Data Binge'!$A$6:$I$61,H$1,FALSE),IFERROR(VLOOKUP($B1064,'Data Binge'!$O$6:$W$33,H$1,FALSE),IFERROR(VLOOKUP($B1064,'Data Binge'!$AB$6:$AJ$181,H$1,FALSE),IFERROR(VLOOKUP($B1064,'Data Binge'!$AP$6:$AX$93,H$1,FALSE),IFERROR(VLOOKUP($B1064,'Data Binge'!$BC$6:$BK$13,H$1,FALSE),VLOOKUP($B1064,'Data Binge'!$BP$6:$BX$9,H$1,FALSE))))))*100</f>
        <v>2.0184299999999999</v>
      </c>
      <c r="I1064" s="63">
        <f>IFERROR(VLOOKUP($B1064,'Data Binge'!$A$6:$I$61,I$1,FALSE),IFERROR(VLOOKUP($B1064,'Data Binge'!$O$6:$W$33,I$1,FALSE),IFERROR(VLOOKUP($B1064,'Data Binge'!$AB$6:$AJ$181,I$1,FALSE),IFERROR(VLOOKUP($B1064,'Data Binge'!$AP$6:$AX$93,I$1,FALSE),IFERROR(VLOOKUP($B1064,'Data Binge'!$BC$6:$BK$13,I$1,FALSE),VLOOKUP($B1064,'Data Binge'!$BP$6:$BX$9,I$1,FALSE))))))*100</f>
        <v>29.558079999999997</v>
      </c>
      <c r="J1064" s="63">
        <f>IFERROR(VLOOKUP($B1064,'Data Binge'!$A$6:$I$61,J$1,FALSE),IFERROR(VLOOKUP($B1064,'Data Binge'!$O$6:$W$33,J$1,FALSE),IFERROR(VLOOKUP($B1064,'Data Binge'!$AB$6:$AJ$181,J$1,FALSE),IFERROR(VLOOKUP($B1064,'Data Binge'!$AP$6:$AX$93,J$1,FALSE),IFERROR(VLOOKUP($B1064,'Data Binge'!$BC$6:$BK$13,J$1,FALSE),VLOOKUP($B1064,'Data Binge'!$BP$6:$BX$9,J$1,FALSE))))))*100</f>
        <v>37.470419999999997</v>
      </c>
      <c r="K1064" s="63">
        <f t="shared" si="203"/>
        <v>3.9561699999999931</v>
      </c>
      <c r="L1064" s="63">
        <f t="shared" si="204"/>
        <v>3.9561700000000073</v>
      </c>
      <c r="O1064" s="63">
        <f>'Data Binge'!AU182*100</f>
        <v>33.514250000000004</v>
      </c>
      <c r="P1064" s="63">
        <f>'Data Binge'!AV182*100</f>
        <v>2.0182100000000003</v>
      </c>
      <c r="Q1064" s="63">
        <f>'Data Binge'!AW182*100</f>
        <v>29.55856</v>
      </c>
      <c r="R1064" s="63">
        <f>'Data Binge'!AX182*100</f>
        <v>37.469950000000004</v>
      </c>
      <c r="S1064" s="63">
        <f t="shared" si="211"/>
        <v>3.9557000000000002</v>
      </c>
      <c r="T1064" s="63">
        <f t="shared" si="212"/>
        <v>3.9556900000000041</v>
      </c>
      <c r="V1064" s="70">
        <f t="shared" si="205"/>
        <v>0</v>
      </c>
      <c r="W1064" s="70">
        <f t="shared" si="206"/>
        <v>2.1999999999966491E-4</v>
      </c>
      <c r="X1064" s="70">
        <f t="shared" si="207"/>
        <v>-4.8000000000314458E-4</v>
      </c>
      <c r="Y1064" s="70">
        <f t="shared" si="208"/>
        <v>4.6999999999286501E-4</v>
      </c>
      <c r="Z1064" s="70">
        <f t="shared" si="209"/>
        <v>4.6999999999286501E-4</v>
      </c>
      <c r="AA1064" s="70">
        <f t="shared" si="210"/>
        <v>4.8000000000314458E-4</v>
      </c>
    </row>
    <row r="1065" spans="1:27">
      <c r="A1065" s="15" t="str">
        <f t="shared" si="202"/>
        <v>Binge_2011-2015_45-64_Persons_Monmouthshire</v>
      </c>
      <c r="B1065" s="15" t="str">
        <f t="shared" si="213"/>
        <v>Monmouthshire_45-64_Persons</v>
      </c>
      <c r="C1065" s="15" t="s">
        <v>18</v>
      </c>
      <c r="D1065" s="15" t="s">
        <v>50</v>
      </c>
      <c r="E1065" s="15" t="s">
        <v>117</v>
      </c>
      <c r="F1065" s="15" t="s">
        <v>76</v>
      </c>
      <c r="G1065" s="63">
        <f>IFERROR(VLOOKUP($B1065,'Data Binge'!$A$6:$I$61,G$1,FALSE),IFERROR(VLOOKUP($B1065,'Data Binge'!$O$6:$W$33,G$1,FALSE),IFERROR(VLOOKUP($B1065,'Data Binge'!$AB$6:$AJ$181,G$1,FALSE),IFERROR(VLOOKUP($B1065,'Data Binge'!$AP$6:$AX$93,G$1,FALSE),IFERROR(VLOOKUP($B1065,'Data Binge'!$BC$6:$BK$13,G$1,FALSE),VLOOKUP($B1065,'Data Binge'!$BP$6:$BX$9,G$1,FALSE))))))*100</f>
        <v>28.974409999999999</v>
      </c>
      <c r="H1065" s="63">
        <f>IFERROR(VLOOKUP($B1065,'Data Binge'!$A$6:$I$61,H$1,FALSE),IFERROR(VLOOKUP($B1065,'Data Binge'!$O$6:$W$33,H$1,FALSE),IFERROR(VLOOKUP($B1065,'Data Binge'!$AB$6:$AJ$181,H$1,FALSE),IFERROR(VLOOKUP($B1065,'Data Binge'!$AP$6:$AX$93,H$1,FALSE),IFERROR(VLOOKUP($B1065,'Data Binge'!$BC$6:$BK$13,H$1,FALSE),VLOOKUP($B1065,'Data Binge'!$BP$6:$BX$9,H$1,FALSE))))))*100</f>
        <v>1.4853499999999999</v>
      </c>
      <c r="I1065" s="63">
        <f>IFERROR(VLOOKUP($B1065,'Data Binge'!$A$6:$I$61,I$1,FALSE),IFERROR(VLOOKUP($B1065,'Data Binge'!$O$6:$W$33,I$1,FALSE),IFERROR(VLOOKUP($B1065,'Data Binge'!$AB$6:$AJ$181,I$1,FALSE),IFERROR(VLOOKUP($B1065,'Data Binge'!$AP$6:$AX$93,I$1,FALSE),IFERROR(VLOOKUP($B1065,'Data Binge'!$BC$6:$BK$13,I$1,FALSE),VLOOKUP($B1065,'Data Binge'!$BP$6:$BX$9,I$1,FALSE))))))*100</f>
        <v>26.063099999999999</v>
      </c>
      <c r="J1065" s="63">
        <f>IFERROR(VLOOKUP($B1065,'Data Binge'!$A$6:$I$61,J$1,FALSE),IFERROR(VLOOKUP($B1065,'Data Binge'!$O$6:$W$33,J$1,FALSE),IFERROR(VLOOKUP($B1065,'Data Binge'!$AB$6:$AJ$181,J$1,FALSE),IFERROR(VLOOKUP($B1065,'Data Binge'!$AP$6:$AX$93,J$1,FALSE),IFERROR(VLOOKUP($B1065,'Data Binge'!$BC$6:$BK$13,J$1,FALSE),VLOOKUP($B1065,'Data Binge'!$BP$6:$BX$9,J$1,FALSE))))))*100</f>
        <v>31.885719999999999</v>
      </c>
      <c r="K1065" s="63">
        <f t="shared" si="203"/>
        <v>2.9113100000000003</v>
      </c>
      <c r="L1065" s="63">
        <f t="shared" si="204"/>
        <v>2.9113100000000003</v>
      </c>
      <c r="O1065" s="63">
        <f>'Data Binge'!AU183*100</f>
        <v>28.974409999999999</v>
      </c>
      <c r="P1065" s="63">
        <f>'Data Binge'!AV183*100</f>
        <v>1.48519</v>
      </c>
      <c r="Q1065" s="63">
        <f>'Data Binge'!AW183*100</f>
        <v>26.06344</v>
      </c>
      <c r="R1065" s="63">
        <f>'Data Binge'!AX183*100</f>
        <v>31.885370000000002</v>
      </c>
      <c r="S1065" s="63">
        <f t="shared" si="211"/>
        <v>2.9109600000000029</v>
      </c>
      <c r="T1065" s="63">
        <f t="shared" si="212"/>
        <v>2.9109699999999989</v>
      </c>
      <c r="V1065" s="70">
        <f t="shared" si="205"/>
        <v>0</v>
      </c>
      <c r="W1065" s="70">
        <f t="shared" si="206"/>
        <v>1.5999999999993797E-4</v>
      </c>
      <c r="X1065" s="70">
        <f t="shared" si="207"/>
        <v>-3.4000000000133923E-4</v>
      </c>
      <c r="Y1065" s="70">
        <f t="shared" si="208"/>
        <v>3.4999999999740794E-4</v>
      </c>
      <c r="Z1065" s="70">
        <f t="shared" si="209"/>
        <v>3.4999999999740794E-4</v>
      </c>
      <c r="AA1065" s="70">
        <f t="shared" si="210"/>
        <v>3.4000000000133923E-4</v>
      </c>
    </row>
    <row r="1066" spans="1:27">
      <c r="A1066" s="15" t="str">
        <f t="shared" si="202"/>
        <v>Binge_2011-2015_65+_Persons_Monmouthshire</v>
      </c>
      <c r="B1066" s="15" t="str">
        <f t="shared" si="213"/>
        <v>Monmouthshire_65+_Persons</v>
      </c>
      <c r="C1066" s="15" t="s">
        <v>18</v>
      </c>
      <c r="D1066" s="15" t="s">
        <v>43</v>
      </c>
      <c r="E1066" s="15" t="s">
        <v>117</v>
      </c>
      <c r="F1066" s="15" t="s">
        <v>76</v>
      </c>
      <c r="G1066" s="63">
        <f>IFERROR(VLOOKUP($B1066,'Data Binge'!$A$6:$I$61,G$1,FALSE),IFERROR(VLOOKUP($B1066,'Data Binge'!$O$6:$W$33,G$1,FALSE),IFERROR(VLOOKUP($B1066,'Data Binge'!$AB$6:$AJ$181,G$1,FALSE),IFERROR(VLOOKUP($B1066,'Data Binge'!$AP$6:$AX$93,G$1,FALSE),IFERROR(VLOOKUP($B1066,'Data Binge'!$BC$6:$BK$13,G$1,FALSE),VLOOKUP($B1066,'Data Binge'!$BP$6:$BX$9,G$1,FALSE))))))*100</f>
        <v>9.6358800000000002</v>
      </c>
      <c r="H1066" s="63">
        <f>IFERROR(VLOOKUP($B1066,'Data Binge'!$A$6:$I$61,H$1,FALSE),IFERROR(VLOOKUP($B1066,'Data Binge'!$O$6:$W$33,H$1,FALSE),IFERROR(VLOOKUP($B1066,'Data Binge'!$AB$6:$AJ$181,H$1,FALSE),IFERROR(VLOOKUP($B1066,'Data Binge'!$AP$6:$AX$93,H$1,FALSE),IFERROR(VLOOKUP($B1066,'Data Binge'!$BC$6:$BK$13,H$1,FALSE),VLOOKUP($B1066,'Data Binge'!$BP$6:$BX$9,H$1,FALSE))))))*100</f>
        <v>1.0042600000000002</v>
      </c>
      <c r="I1066" s="63">
        <f>IFERROR(VLOOKUP($B1066,'Data Binge'!$A$6:$I$61,I$1,FALSE),IFERROR(VLOOKUP($B1066,'Data Binge'!$O$6:$W$33,I$1,FALSE),IFERROR(VLOOKUP($B1066,'Data Binge'!$AB$6:$AJ$181,I$1,FALSE),IFERROR(VLOOKUP($B1066,'Data Binge'!$AP$6:$AX$93,I$1,FALSE),IFERROR(VLOOKUP($B1066,'Data Binge'!$BC$6:$BK$13,I$1,FALSE),VLOOKUP($B1066,'Data Binge'!$BP$6:$BX$9,I$1,FALSE))))))*100</f>
        <v>7.66751</v>
      </c>
      <c r="J1066" s="63">
        <f>IFERROR(VLOOKUP($B1066,'Data Binge'!$A$6:$I$61,J$1,FALSE),IFERROR(VLOOKUP($B1066,'Data Binge'!$O$6:$W$33,J$1,FALSE),IFERROR(VLOOKUP($B1066,'Data Binge'!$AB$6:$AJ$181,J$1,FALSE),IFERROR(VLOOKUP($B1066,'Data Binge'!$AP$6:$AX$93,J$1,FALSE),IFERROR(VLOOKUP($B1066,'Data Binge'!$BC$6:$BK$13,J$1,FALSE),VLOOKUP($B1066,'Data Binge'!$BP$6:$BX$9,J$1,FALSE))))))*100</f>
        <v>11.60425</v>
      </c>
      <c r="K1066" s="63">
        <f t="shared" si="203"/>
        <v>1.9683700000000002</v>
      </c>
      <c r="L1066" s="63">
        <f t="shared" si="204"/>
        <v>1.9683700000000002</v>
      </c>
      <c r="O1066" s="63">
        <f>'Data Binge'!AU184*100</f>
        <v>9.6358800000000002</v>
      </c>
      <c r="P1066" s="63">
        <f>'Data Binge'!AV184*100</f>
        <v>1.0041500000000001</v>
      </c>
      <c r="Q1066" s="63">
        <f>'Data Binge'!AW184*100</f>
        <v>7.6677400000000002</v>
      </c>
      <c r="R1066" s="63">
        <f>'Data Binge'!AX184*100</f>
        <v>11.604009999999999</v>
      </c>
      <c r="S1066" s="63">
        <f t="shared" si="211"/>
        <v>1.9681299999999986</v>
      </c>
      <c r="T1066" s="63">
        <f t="shared" si="212"/>
        <v>1.96814</v>
      </c>
      <c r="V1066" s="70">
        <f t="shared" si="205"/>
        <v>0</v>
      </c>
      <c r="W1066" s="70">
        <f t="shared" si="206"/>
        <v>1.100000000000545E-4</v>
      </c>
      <c r="X1066" s="70">
        <f t="shared" si="207"/>
        <v>-2.3000000000017451E-4</v>
      </c>
      <c r="Y1066" s="70">
        <f t="shared" si="208"/>
        <v>2.4000000000157229E-4</v>
      </c>
      <c r="Z1066" s="70">
        <f t="shared" si="209"/>
        <v>2.4000000000157229E-4</v>
      </c>
      <c r="AA1066" s="70">
        <f t="shared" si="210"/>
        <v>2.3000000000017451E-4</v>
      </c>
    </row>
    <row r="1067" spans="1:27">
      <c r="A1067" s="15" t="str">
        <f t="shared" si="202"/>
        <v>Binge_2011-2015_16-24_Persons_Newport</v>
      </c>
      <c r="B1067" s="15" t="str">
        <f t="shared" si="213"/>
        <v>Newport_16-24_Persons</v>
      </c>
      <c r="C1067" s="15" t="s">
        <v>19</v>
      </c>
      <c r="D1067" s="15" t="s">
        <v>48</v>
      </c>
      <c r="E1067" s="15" t="s">
        <v>117</v>
      </c>
      <c r="F1067" s="15" t="s">
        <v>76</v>
      </c>
      <c r="G1067" s="63">
        <f>IFERROR(VLOOKUP($B1067,'Data Binge'!$A$6:$I$61,G$1,FALSE),IFERROR(VLOOKUP($B1067,'Data Binge'!$O$6:$W$33,G$1,FALSE),IFERROR(VLOOKUP($B1067,'Data Binge'!$AB$6:$AJ$181,G$1,FALSE),IFERROR(VLOOKUP($B1067,'Data Binge'!$AP$6:$AX$93,G$1,FALSE),IFERROR(VLOOKUP($B1067,'Data Binge'!$BC$6:$BK$13,G$1,FALSE),VLOOKUP($B1067,'Data Binge'!$BP$6:$BX$9,G$1,FALSE))))))*100</f>
        <v>22.63861</v>
      </c>
      <c r="H1067" s="63">
        <f>IFERROR(VLOOKUP($B1067,'Data Binge'!$A$6:$I$61,H$1,FALSE),IFERROR(VLOOKUP($B1067,'Data Binge'!$O$6:$W$33,H$1,FALSE),IFERROR(VLOOKUP($B1067,'Data Binge'!$AB$6:$AJ$181,H$1,FALSE),IFERROR(VLOOKUP($B1067,'Data Binge'!$AP$6:$AX$93,H$1,FALSE),IFERROR(VLOOKUP($B1067,'Data Binge'!$BC$6:$BK$13,H$1,FALSE),VLOOKUP($B1067,'Data Binge'!$BP$6:$BX$9,H$1,FALSE))))))*100</f>
        <v>2.2404999999999999</v>
      </c>
      <c r="I1067" s="63">
        <f>IFERROR(VLOOKUP($B1067,'Data Binge'!$A$6:$I$61,I$1,FALSE),IFERROR(VLOOKUP($B1067,'Data Binge'!$O$6:$W$33,I$1,FALSE),IFERROR(VLOOKUP($B1067,'Data Binge'!$AB$6:$AJ$181,I$1,FALSE),IFERROR(VLOOKUP($B1067,'Data Binge'!$AP$6:$AX$93,I$1,FALSE),IFERROR(VLOOKUP($B1067,'Data Binge'!$BC$6:$BK$13,I$1,FALSE),VLOOKUP($B1067,'Data Binge'!$BP$6:$BX$9,I$1,FALSE))))))*100</f>
        <v>18.24718</v>
      </c>
      <c r="J1067" s="63">
        <f>IFERROR(VLOOKUP($B1067,'Data Binge'!$A$6:$I$61,J$1,FALSE),IFERROR(VLOOKUP($B1067,'Data Binge'!$O$6:$W$33,J$1,FALSE),IFERROR(VLOOKUP($B1067,'Data Binge'!$AB$6:$AJ$181,J$1,FALSE),IFERROR(VLOOKUP($B1067,'Data Binge'!$AP$6:$AX$93,J$1,FALSE),IFERROR(VLOOKUP($B1067,'Data Binge'!$BC$6:$BK$13,J$1,FALSE),VLOOKUP($B1067,'Data Binge'!$BP$6:$BX$9,J$1,FALSE))))))*100</f>
        <v>27.03004</v>
      </c>
      <c r="K1067" s="63">
        <f t="shared" si="203"/>
        <v>4.3914299999999997</v>
      </c>
      <c r="L1067" s="63">
        <f t="shared" si="204"/>
        <v>4.3914299999999997</v>
      </c>
      <c r="O1067" s="63">
        <f>'Data Binge'!AU185*100</f>
        <v>22.63861</v>
      </c>
      <c r="P1067" s="63">
        <f>'Data Binge'!AV185*100</f>
        <v>2.2402600000000001</v>
      </c>
      <c r="Q1067" s="63">
        <f>'Data Binge'!AW185*100</f>
        <v>18.247700000000002</v>
      </c>
      <c r="R1067" s="63">
        <f>'Data Binge'!AX185*100</f>
        <v>27.029510000000002</v>
      </c>
      <c r="S1067" s="63">
        <f t="shared" si="211"/>
        <v>4.390900000000002</v>
      </c>
      <c r="T1067" s="63">
        <f t="shared" si="212"/>
        <v>4.3909099999999981</v>
      </c>
      <c r="V1067" s="70">
        <f t="shared" si="205"/>
        <v>0</v>
      </c>
      <c r="W1067" s="70">
        <f t="shared" si="206"/>
        <v>2.3999999999979593E-4</v>
      </c>
      <c r="X1067" s="70">
        <f t="shared" si="207"/>
        <v>-5.2000000000163027E-4</v>
      </c>
      <c r="Y1067" s="70">
        <f t="shared" si="208"/>
        <v>5.2999999999769898E-4</v>
      </c>
      <c r="Z1067" s="70">
        <f t="shared" si="209"/>
        <v>5.2999999999769898E-4</v>
      </c>
      <c r="AA1067" s="70">
        <f t="shared" si="210"/>
        <v>5.2000000000163027E-4</v>
      </c>
    </row>
    <row r="1068" spans="1:27">
      <c r="A1068" s="15" t="str">
        <f t="shared" si="202"/>
        <v>Binge_2011-2015_25-44_Persons_Newport</v>
      </c>
      <c r="B1068" s="15" t="str">
        <f t="shared" si="213"/>
        <v>Newport_25-44_Persons</v>
      </c>
      <c r="C1068" s="15" t="s">
        <v>19</v>
      </c>
      <c r="D1068" s="15" t="s">
        <v>49</v>
      </c>
      <c r="E1068" s="15" t="s">
        <v>117</v>
      </c>
      <c r="F1068" s="15" t="s">
        <v>76</v>
      </c>
      <c r="G1068" s="63">
        <f>IFERROR(VLOOKUP($B1068,'Data Binge'!$A$6:$I$61,G$1,FALSE),IFERROR(VLOOKUP($B1068,'Data Binge'!$O$6:$W$33,G$1,FALSE),IFERROR(VLOOKUP($B1068,'Data Binge'!$AB$6:$AJ$181,G$1,FALSE),IFERROR(VLOOKUP($B1068,'Data Binge'!$AP$6:$AX$93,G$1,FALSE),IFERROR(VLOOKUP($B1068,'Data Binge'!$BC$6:$BK$13,G$1,FALSE),VLOOKUP($B1068,'Data Binge'!$BP$6:$BX$9,G$1,FALSE))))))*100</f>
        <v>32.585229999999996</v>
      </c>
      <c r="H1068" s="63">
        <f>IFERROR(VLOOKUP($B1068,'Data Binge'!$A$6:$I$61,H$1,FALSE),IFERROR(VLOOKUP($B1068,'Data Binge'!$O$6:$W$33,H$1,FALSE),IFERROR(VLOOKUP($B1068,'Data Binge'!$AB$6:$AJ$181,H$1,FALSE),IFERROR(VLOOKUP($B1068,'Data Binge'!$AP$6:$AX$93,H$1,FALSE),IFERROR(VLOOKUP($B1068,'Data Binge'!$BC$6:$BK$13,H$1,FALSE),VLOOKUP($B1068,'Data Binge'!$BP$6:$BX$9,H$1,FALSE))))))*100</f>
        <v>1.7995899999999998</v>
      </c>
      <c r="I1068" s="63">
        <f>IFERROR(VLOOKUP($B1068,'Data Binge'!$A$6:$I$61,I$1,FALSE),IFERROR(VLOOKUP($B1068,'Data Binge'!$O$6:$W$33,I$1,FALSE),IFERROR(VLOOKUP($B1068,'Data Binge'!$AB$6:$AJ$181,I$1,FALSE),IFERROR(VLOOKUP($B1068,'Data Binge'!$AP$6:$AX$93,I$1,FALSE),IFERROR(VLOOKUP($B1068,'Data Binge'!$BC$6:$BK$13,I$1,FALSE),VLOOKUP($B1068,'Data Binge'!$BP$6:$BX$9,I$1,FALSE))))))*100</f>
        <v>29.058</v>
      </c>
      <c r="J1068" s="63">
        <f>IFERROR(VLOOKUP($B1068,'Data Binge'!$A$6:$I$61,J$1,FALSE),IFERROR(VLOOKUP($B1068,'Data Binge'!$O$6:$W$33,J$1,FALSE),IFERROR(VLOOKUP($B1068,'Data Binge'!$AB$6:$AJ$181,J$1,FALSE),IFERROR(VLOOKUP($B1068,'Data Binge'!$AP$6:$AX$93,J$1,FALSE),IFERROR(VLOOKUP($B1068,'Data Binge'!$BC$6:$BK$13,J$1,FALSE),VLOOKUP($B1068,'Data Binge'!$BP$6:$BX$9,J$1,FALSE))))))*100</f>
        <v>36.112470000000002</v>
      </c>
      <c r="K1068" s="63">
        <f t="shared" si="203"/>
        <v>3.5272400000000061</v>
      </c>
      <c r="L1068" s="63">
        <f t="shared" si="204"/>
        <v>3.5272299999999959</v>
      </c>
      <c r="O1068" s="63">
        <f>'Data Binge'!AU186*100</f>
        <v>32.585229999999996</v>
      </c>
      <c r="P1068" s="63">
        <f>'Data Binge'!AV186*100</f>
        <v>1.79939</v>
      </c>
      <c r="Q1068" s="63">
        <f>'Data Binge'!AW186*100</f>
        <v>29.058420000000002</v>
      </c>
      <c r="R1068" s="63">
        <f>'Data Binge'!AX186*100</f>
        <v>36.11204</v>
      </c>
      <c r="S1068" s="63">
        <f t="shared" si="211"/>
        <v>3.5268100000000047</v>
      </c>
      <c r="T1068" s="63">
        <f t="shared" si="212"/>
        <v>3.526809999999994</v>
      </c>
      <c r="V1068" s="70">
        <f t="shared" si="205"/>
        <v>0</v>
      </c>
      <c r="W1068" s="70">
        <f t="shared" si="206"/>
        <v>1.9999999999975593E-4</v>
      </c>
      <c r="X1068" s="70">
        <f t="shared" si="207"/>
        <v>-4.2000000000186333E-4</v>
      </c>
      <c r="Y1068" s="70">
        <f t="shared" si="208"/>
        <v>4.3000000000148475E-4</v>
      </c>
      <c r="Z1068" s="70">
        <f t="shared" si="209"/>
        <v>4.3000000000148475E-4</v>
      </c>
      <c r="AA1068" s="70">
        <f t="shared" si="210"/>
        <v>4.2000000000186333E-4</v>
      </c>
    </row>
    <row r="1069" spans="1:27">
      <c r="A1069" s="15" t="str">
        <f t="shared" si="202"/>
        <v>Binge_2011-2015_45-64_Persons_Newport</v>
      </c>
      <c r="B1069" s="15" t="str">
        <f t="shared" si="213"/>
        <v>Newport_45-64_Persons</v>
      </c>
      <c r="C1069" s="15" t="s">
        <v>19</v>
      </c>
      <c r="D1069" s="15" t="s">
        <v>50</v>
      </c>
      <c r="E1069" s="15" t="s">
        <v>117</v>
      </c>
      <c r="F1069" s="15" t="s">
        <v>76</v>
      </c>
      <c r="G1069" s="63">
        <f>IFERROR(VLOOKUP($B1069,'Data Binge'!$A$6:$I$61,G$1,FALSE),IFERROR(VLOOKUP($B1069,'Data Binge'!$O$6:$W$33,G$1,FALSE),IFERROR(VLOOKUP($B1069,'Data Binge'!$AB$6:$AJ$181,G$1,FALSE),IFERROR(VLOOKUP($B1069,'Data Binge'!$AP$6:$AX$93,G$1,FALSE),IFERROR(VLOOKUP($B1069,'Data Binge'!$BC$6:$BK$13,G$1,FALSE),VLOOKUP($B1069,'Data Binge'!$BP$6:$BX$9,G$1,FALSE))))))*100</f>
        <v>32.137769999999996</v>
      </c>
      <c r="H1069" s="63">
        <f>IFERROR(VLOOKUP($B1069,'Data Binge'!$A$6:$I$61,H$1,FALSE),IFERROR(VLOOKUP($B1069,'Data Binge'!$O$6:$W$33,H$1,FALSE),IFERROR(VLOOKUP($B1069,'Data Binge'!$AB$6:$AJ$181,H$1,FALSE),IFERROR(VLOOKUP($B1069,'Data Binge'!$AP$6:$AX$93,H$1,FALSE),IFERROR(VLOOKUP($B1069,'Data Binge'!$BC$6:$BK$13,H$1,FALSE),VLOOKUP($B1069,'Data Binge'!$BP$6:$BX$9,H$1,FALSE))))))*100</f>
        <v>1.62103</v>
      </c>
      <c r="I1069" s="63">
        <f>IFERROR(VLOOKUP($B1069,'Data Binge'!$A$6:$I$61,I$1,FALSE),IFERROR(VLOOKUP($B1069,'Data Binge'!$O$6:$W$33,I$1,FALSE),IFERROR(VLOOKUP($B1069,'Data Binge'!$AB$6:$AJ$181,I$1,FALSE),IFERROR(VLOOKUP($B1069,'Data Binge'!$AP$6:$AX$93,I$1,FALSE),IFERROR(VLOOKUP($B1069,'Data Binge'!$BC$6:$BK$13,I$1,FALSE),VLOOKUP($B1069,'Data Binge'!$BP$6:$BX$9,I$1,FALSE))))))*100</f>
        <v>28.960520000000002</v>
      </c>
      <c r="J1069" s="63">
        <f>IFERROR(VLOOKUP($B1069,'Data Binge'!$A$6:$I$61,J$1,FALSE),IFERROR(VLOOKUP($B1069,'Data Binge'!$O$6:$W$33,J$1,FALSE),IFERROR(VLOOKUP($B1069,'Data Binge'!$AB$6:$AJ$181,J$1,FALSE),IFERROR(VLOOKUP($B1069,'Data Binge'!$AP$6:$AX$93,J$1,FALSE),IFERROR(VLOOKUP($B1069,'Data Binge'!$BC$6:$BK$13,J$1,FALSE),VLOOKUP($B1069,'Data Binge'!$BP$6:$BX$9,J$1,FALSE))))))*100</f>
        <v>35.31503</v>
      </c>
      <c r="K1069" s="63">
        <f t="shared" si="203"/>
        <v>3.177260000000004</v>
      </c>
      <c r="L1069" s="63">
        <f t="shared" si="204"/>
        <v>3.1772499999999937</v>
      </c>
      <c r="O1069" s="63">
        <f>'Data Binge'!AU187*100</f>
        <v>32.137769999999996</v>
      </c>
      <c r="P1069" s="63">
        <f>'Data Binge'!AV187*100</f>
        <v>1.62086</v>
      </c>
      <c r="Q1069" s="63">
        <f>'Data Binge'!AW187*100</f>
        <v>28.960900000000002</v>
      </c>
      <c r="R1069" s="63">
        <f>'Data Binge'!AX187*100</f>
        <v>35.31465</v>
      </c>
      <c r="S1069" s="63">
        <f t="shared" si="211"/>
        <v>3.1768800000000041</v>
      </c>
      <c r="T1069" s="63">
        <f t="shared" si="212"/>
        <v>3.1768699999999939</v>
      </c>
      <c r="V1069" s="70">
        <f t="shared" si="205"/>
        <v>0</v>
      </c>
      <c r="W1069" s="70">
        <f t="shared" si="206"/>
        <v>1.7000000000000348E-4</v>
      </c>
      <c r="X1069" s="70">
        <f t="shared" si="207"/>
        <v>-3.7999999999982492E-4</v>
      </c>
      <c r="Y1069" s="70">
        <f t="shared" si="208"/>
        <v>3.7999999999982492E-4</v>
      </c>
      <c r="Z1069" s="70">
        <f t="shared" si="209"/>
        <v>3.7999999999982492E-4</v>
      </c>
      <c r="AA1069" s="70">
        <f t="shared" si="210"/>
        <v>3.7999999999982492E-4</v>
      </c>
    </row>
    <row r="1070" spans="1:27">
      <c r="A1070" s="15" t="str">
        <f t="shared" si="202"/>
        <v>Binge_2011-2015_65+_Persons_Newport</v>
      </c>
      <c r="B1070" s="15" t="str">
        <f t="shared" si="213"/>
        <v>Newport_65+_Persons</v>
      </c>
      <c r="C1070" s="15" t="s">
        <v>19</v>
      </c>
      <c r="D1070" s="15" t="s">
        <v>43</v>
      </c>
      <c r="E1070" s="15" t="s">
        <v>117</v>
      </c>
      <c r="F1070" s="15" t="s">
        <v>76</v>
      </c>
      <c r="G1070" s="63">
        <f>IFERROR(VLOOKUP($B1070,'Data Binge'!$A$6:$I$61,G$1,FALSE),IFERROR(VLOOKUP($B1070,'Data Binge'!$O$6:$W$33,G$1,FALSE),IFERROR(VLOOKUP($B1070,'Data Binge'!$AB$6:$AJ$181,G$1,FALSE),IFERROR(VLOOKUP($B1070,'Data Binge'!$AP$6:$AX$93,G$1,FALSE),IFERROR(VLOOKUP($B1070,'Data Binge'!$BC$6:$BK$13,G$1,FALSE),VLOOKUP($B1070,'Data Binge'!$BP$6:$BX$9,G$1,FALSE))))))*100</f>
        <v>11.26329</v>
      </c>
      <c r="H1070" s="63">
        <f>IFERROR(VLOOKUP($B1070,'Data Binge'!$A$6:$I$61,H$1,FALSE),IFERROR(VLOOKUP($B1070,'Data Binge'!$O$6:$W$33,H$1,FALSE),IFERROR(VLOOKUP($B1070,'Data Binge'!$AB$6:$AJ$181,H$1,FALSE),IFERROR(VLOOKUP($B1070,'Data Binge'!$AP$6:$AX$93,H$1,FALSE),IFERROR(VLOOKUP($B1070,'Data Binge'!$BC$6:$BK$13,H$1,FALSE),VLOOKUP($B1070,'Data Binge'!$BP$6:$BX$9,H$1,FALSE))))))*100</f>
        <v>1.19198</v>
      </c>
      <c r="I1070" s="63">
        <f>IFERROR(VLOOKUP($B1070,'Data Binge'!$A$6:$I$61,I$1,FALSE),IFERROR(VLOOKUP($B1070,'Data Binge'!$O$6:$W$33,I$1,FALSE),IFERROR(VLOOKUP($B1070,'Data Binge'!$AB$6:$AJ$181,I$1,FALSE),IFERROR(VLOOKUP($B1070,'Data Binge'!$AP$6:$AX$93,I$1,FALSE),IFERROR(VLOOKUP($B1070,'Data Binge'!$BC$6:$BK$13,I$1,FALSE),VLOOKUP($B1070,'Data Binge'!$BP$6:$BX$9,I$1,FALSE))))))*100</f>
        <v>8.92699</v>
      </c>
      <c r="J1070" s="63">
        <f>IFERROR(VLOOKUP($B1070,'Data Binge'!$A$6:$I$61,J$1,FALSE),IFERROR(VLOOKUP($B1070,'Data Binge'!$O$6:$W$33,J$1,FALSE),IFERROR(VLOOKUP($B1070,'Data Binge'!$AB$6:$AJ$181,J$1,FALSE),IFERROR(VLOOKUP($B1070,'Data Binge'!$AP$6:$AX$93,J$1,FALSE),IFERROR(VLOOKUP($B1070,'Data Binge'!$BC$6:$BK$13,J$1,FALSE),VLOOKUP($B1070,'Data Binge'!$BP$6:$BX$9,J$1,FALSE))))))*100</f>
        <v>13.599590000000001</v>
      </c>
      <c r="K1070" s="63">
        <f t="shared" si="203"/>
        <v>2.3363000000000014</v>
      </c>
      <c r="L1070" s="63">
        <f t="shared" si="204"/>
        <v>2.3362999999999996</v>
      </c>
      <c r="O1070" s="63">
        <f>'Data Binge'!AU188*100</f>
        <v>11.26329</v>
      </c>
      <c r="P1070" s="63">
        <f>'Data Binge'!AV188*100</f>
        <v>1.1918500000000001</v>
      </c>
      <c r="Q1070" s="63">
        <f>'Data Binge'!AW188*100</f>
        <v>8.92727</v>
      </c>
      <c r="R1070" s="63">
        <f>'Data Binge'!AX188*100</f>
        <v>13.599310000000001</v>
      </c>
      <c r="S1070" s="63">
        <f t="shared" si="211"/>
        <v>2.3360200000000013</v>
      </c>
      <c r="T1070" s="63">
        <f t="shared" si="212"/>
        <v>2.3360199999999995</v>
      </c>
      <c r="V1070" s="70">
        <f t="shared" si="205"/>
        <v>0</v>
      </c>
      <c r="W1070" s="70">
        <f t="shared" si="206"/>
        <v>1.2999999999996348E-4</v>
      </c>
      <c r="X1070" s="70">
        <f t="shared" si="207"/>
        <v>-2.8000000000005798E-4</v>
      </c>
      <c r="Y1070" s="70">
        <f t="shared" si="208"/>
        <v>2.8000000000005798E-4</v>
      </c>
      <c r="Z1070" s="70">
        <f t="shared" si="209"/>
        <v>2.8000000000005798E-4</v>
      </c>
      <c r="AA1070" s="70">
        <f t="shared" si="210"/>
        <v>2.8000000000005798E-4</v>
      </c>
    </row>
    <row r="1071" spans="1:27">
      <c r="A1071" s="15" t="str">
        <f t="shared" si="202"/>
        <v>Binge_2011-2015_16-24_Males_Wales</v>
      </c>
      <c r="B1071" s="15" t="str">
        <f t="shared" si="213"/>
        <v>Wales_16-24_Males</v>
      </c>
      <c r="C1071" s="15" t="s">
        <v>119</v>
      </c>
      <c r="D1071" s="15" t="s">
        <v>48</v>
      </c>
      <c r="E1071" s="15" t="s">
        <v>21</v>
      </c>
      <c r="F1071" s="15" t="s">
        <v>76</v>
      </c>
      <c r="G1071" s="63">
        <f>IFERROR(VLOOKUP($B1071,'Data Binge'!$A$6:$I$61,G$1,FALSE),IFERROR(VLOOKUP($B1071,'Data Binge'!$O$6:$W$33,G$1,FALSE),IFERROR(VLOOKUP($B1071,'Data Binge'!$AB$6:$AJ$181,G$1,FALSE),IFERROR(VLOOKUP($B1071,'Data Binge'!$AP$6:$AX$93,G$1,FALSE),IFERROR(VLOOKUP($B1071,'Data Binge'!$BC$6:$BK$13,G$1,FALSE),VLOOKUP($B1071,'Data Binge'!$BP$6:$BX$9,G$1,FALSE))))))*100</f>
        <v>30.005610000000001</v>
      </c>
      <c r="H1071" s="63">
        <f>IFERROR(VLOOKUP($B1071,'Data Binge'!$A$6:$I$61,H$1,FALSE),IFERROR(VLOOKUP($B1071,'Data Binge'!$O$6:$W$33,H$1,FALSE),IFERROR(VLOOKUP($B1071,'Data Binge'!$AB$6:$AJ$181,H$1,FALSE),IFERROR(VLOOKUP($B1071,'Data Binge'!$AP$6:$AX$93,H$1,FALSE),IFERROR(VLOOKUP($B1071,'Data Binge'!$BC$6:$BK$13,H$1,FALSE),VLOOKUP($B1071,'Data Binge'!$BP$6:$BX$9,H$1,FALSE))))))*100</f>
        <v>0.96945999999999999</v>
      </c>
      <c r="I1071" s="63">
        <f>IFERROR(VLOOKUP($B1071,'Data Binge'!$A$6:$I$61,I$1,FALSE),IFERROR(VLOOKUP($B1071,'Data Binge'!$O$6:$W$33,I$1,FALSE),IFERROR(VLOOKUP($B1071,'Data Binge'!$AB$6:$AJ$181,I$1,FALSE),IFERROR(VLOOKUP($B1071,'Data Binge'!$AP$6:$AX$93,I$1,FALSE),IFERROR(VLOOKUP($B1071,'Data Binge'!$BC$6:$BK$13,I$1,FALSE),VLOOKUP($B1071,'Data Binge'!$BP$6:$BX$9,I$1,FALSE))))))*100</f>
        <v>28.105439999999998</v>
      </c>
      <c r="J1071" s="63">
        <f>IFERROR(VLOOKUP($B1071,'Data Binge'!$A$6:$I$61,J$1,FALSE),IFERROR(VLOOKUP($B1071,'Data Binge'!$O$6:$W$33,J$1,FALSE),IFERROR(VLOOKUP($B1071,'Data Binge'!$AB$6:$AJ$181,J$1,FALSE),IFERROR(VLOOKUP($B1071,'Data Binge'!$AP$6:$AX$93,J$1,FALSE),IFERROR(VLOOKUP($B1071,'Data Binge'!$BC$6:$BK$13,J$1,FALSE),VLOOKUP($B1071,'Data Binge'!$BP$6:$BX$9,J$1,FALSE))))))*100</f>
        <v>31.90577</v>
      </c>
      <c r="K1071" s="63">
        <f t="shared" si="203"/>
        <v>1.9001599999999996</v>
      </c>
      <c r="L1071" s="63">
        <f t="shared" si="204"/>
        <v>1.9001700000000028</v>
      </c>
      <c r="O1071" s="63">
        <f>'Data Binge'!BH21*100</f>
        <v>30.005610000000001</v>
      </c>
      <c r="P1071" s="63">
        <f>'Data Binge'!BI21*100</f>
        <v>0.96950999999999998</v>
      </c>
      <c r="Q1071" s="63">
        <f>'Data Binge'!BJ21*100</f>
        <v>28.105360000000001</v>
      </c>
      <c r="R1071" s="63">
        <f>'Data Binge'!BK21*100</f>
        <v>31.905850000000001</v>
      </c>
      <c r="S1071" s="63">
        <f t="shared" si="211"/>
        <v>1.9002400000000002</v>
      </c>
      <c r="T1071" s="63">
        <f t="shared" si="212"/>
        <v>1.9002499999999998</v>
      </c>
      <c r="V1071" s="70">
        <f t="shared" si="205"/>
        <v>0</v>
      </c>
      <c r="W1071" s="70">
        <f t="shared" si="206"/>
        <v>-4.9999999999994493E-5</v>
      </c>
      <c r="X1071" s="70">
        <f t="shared" si="207"/>
        <v>7.9999999996971383E-5</v>
      </c>
      <c r="Y1071" s="70">
        <f t="shared" si="208"/>
        <v>-8.0000000000524096E-5</v>
      </c>
      <c r="Z1071" s="70">
        <f t="shared" si="209"/>
        <v>-8.0000000000524096E-5</v>
      </c>
      <c r="AA1071" s="70">
        <f t="shared" si="210"/>
        <v>-7.9999999996971383E-5</v>
      </c>
    </row>
    <row r="1072" spans="1:27">
      <c r="A1072" s="15" t="str">
        <f t="shared" si="202"/>
        <v>Binge_2011-2015_25-44_Males_Wales</v>
      </c>
      <c r="B1072" s="15" t="str">
        <f t="shared" si="213"/>
        <v>Wales_25-44_Males</v>
      </c>
      <c r="C1072" s="15" t="s">
        <v>119</v>
      </c>
      <c r="D1072" s="15" t="s">
        <v>49</v>
      </c>
      <c r="E1072" s="15" t="s">
        <v>21</v>
      </c>
      <c r="F1072" s="15" t="s">
        <v>76</v>
      </c>
      <c r="G1072" s="63">
        <f>IFERROR(VLOOKUP($B1072,'Data Binge'!$A$6:$I$61,G$1,FALSE),IFERROR(VLOOKUP($B1072,'Data Binge'!$O$6:$W$33,G$1,FALSE),IFERROR(VLOOKUP($B1072,'Data Binge'!$AB$6:$AJ$181,G$1,FALSE),IFERROR(VLOOKUP($B1072,'Data Binge'!$AP$6:$AX$93,G$1,FALSE),IFERROR(VLOOKUP($B1072,'Data Binge'!$BC$6:$BK$13,G$1,FALSE),VLOOKUP($B1072,'Data Binge'!$BP$6:$BX$9,G$1,FALSE))))))*100</f>
        <v>37.692270000000001</v>
      </c>
      <c r="H1072" s="63">
        <f>IFERROR(VLOOKUP($B1072,'Data Binge'!$A$6:$I$61,H$1,FALSE),IFERROR(VLOOKUP($B1072,'Data Binge'!$O$6:$W$33,H$1,FALSE),IFERROR(VLOOKUP($B1072,'Data Binge'!$AB$6:$AJ$181,H$1,FALSE),IFERROR(VLOOKUP($B1072,'Data Binge'!$AP$6:$AX$93,H$1,FALSE),IFERROR(VLOOKUP($B1072,'Data Binge'!$BC$6:$BK$13,H$1,FALSE),VLOOKUP($B1072,'Data Binge'!$BP$6:$BX$9,H$1,FALSE))))))*100</f>
        <v>0.56680999999999993</v>
      </c>
      <c r="I1072" s="63">
        <f>IFERROR(VLOOKUP($B1072,'Data Binge'!$A$6:$I$61,I$1,FALSE),IFERROR(VLOOKUP($B1072,'Data Binge'!$O$6:$W$33,I$1,FALSE),IFERROR(VLOOKUP($B1072,'Data Binge'!$AB$6:$AJ$181,I$1,FALSE),IFERROR(VLOOKUP($B1072,'Data Binge'!$AP$6:$AX$93,I$1,FALSE),IFERROR(VLOOKUP($B1072,'Data Binge'!$BC$6:$BK$13,I$1,FALSE),VLOOKUP($B1072,'Data Binge'!$BP$6:$BX$9,I$1,FALSE))))))*100</f>
        <v>36.581310000000002</v>
      </c>
      <c r="J1072" s="63">
        <f>IFERROR(VLOOKUP($B1072,'Data Binge'!$A$6:$I$61,J$1,FALSE),IFERROR(VLOOKUP($B1072,'Data Binge'!$O$6:$W$33,J$1,FALSE),IFERROR(VLOOKUP($B1072,'Data Binge'!$AB$6:$AJ$181,J$1,FALSE),IFERROR(VLOOKUP($B1072,'Data Binge'!$AP$6:$AX$93,J$1,FALSE),IFERROR(VLOOKUP($B1072,'Data Binge'!$BC$6:$BK$13,J$1,FALSE),VLOOKUP($B1072,'Data Binge'!$BP$6:$BX$9,J$1,FALSE))))))*100</f>
        <v>38.803229999999999</v>
      </c>
      <c r="K1072" s="63">
        <f t="shared" si="203"/>
        <v>1.1109599999999986</v>
      </c>
      <c r="L1072" s="63">
        <f t="shared" si="204"/>
        <v>1.1109599999999986</v>
      </c>
      <c r="O1072" s="63">
        <f>'Data Binge'!BH22*100</f>
        <v>37.692270000000001</v>
      </c>
      <c r="P1072" s="63">
        <f>'Data Binge'!BI22*100</f>
        <v>0.56687999999999994</v>
      </c>
      <c r="Q1072" s="63">
        <f>'Data Binge'!BJ22*100</f>
        <v>36.581189999999999</v>
      </c>
      <c r="R1072" s="63">
        <f>'Data Binge'!BK22*100</f>
        <v>38.803359999999998</v>
      </c>
      <c r="S1072" s="63">
        <f t="shared" si="211"/>
        <v>1.1110899999999972</v>
      </c>
      <c r="T1072" s="63">
        <f t="shared" si="212"/>
        <v>1.1110800000000012</v>
      </c>
      <c r="V1072" s="70">
        <f t="shared" si="205"/>
        <v>0</v>
      </c>
      <c r="W1072" s="70">
        <f t="shared" si="206"/>
        <v>-7.0000000000014495E-5</v>
      </c>
      <c r="X1072" s="70">
        <f t="shared" si="207"/>
        <v>1.200000000025625E-4</v>
      </c>
      <c r="Y1072" s="70">
        <f t="shared" si="208"/>
        <v>-1.2999999999863121E-4</v>
      </c>
      <c r="Z1072" s="70">
        <f t="shared" si="209"/>
        <v>-1.2999999999863121E-4</v>
      </c>
      <c r="AA1072" s="70">
        <f t="shared" si="210"/>
        <v>-1.200000000025625E-4</v>
      </c>
    </row>
    <row r="1073" spans="1:27">
      <c r="A1073" s="15" t="str">
        <f t="shared" si="202"/>
        <v>Binge_2011-2015_45-64_Males_Wales</v>
      </c>
      <c r="B1073" s="15" t="str">
        <f t="shared" si="213"/>
        <v>Wales_45-64_Males</v>
      </c>
      <c r="C1073" s="15" t="s">
        <v>119</v>
      </c>
      <c r="D1073" s="15" t="s">
        <v>50</v>
      </c>
      <c r="E1073" s="15" t="s">
        <v>21</v>
      </c>
      <c r="F1073" s="15" t="s">
        <v>76</v>
      </c>
      <c r="G1073" s="63">
        <f>IFERROR(VLOOKUP($B1073,'Data Binge'!$A$6:$I$61,G$1,FALSE),IFERROR(VLOOKUP($B1073,'Data Binge'!$O$6:$W$33,G$1,FALSE),IFERROR(VLOOKUP($B1073,'Data Binge'!$AB$6:$AJ$181,G$1,FALSE),IFERROR(VLOOKUP($B1073,'Data Binge'!$AP$6:$AX$93,G$1,FALSE),IFERROR(VLOOKUP($B1073,'Data Binge'!$BC$6:$BK$13,G$1,FALSE),VLOOKUP($B1073,'Data Binge'!$BP$6:$BX$9,G$1,FALSE))))))*100</f>
        <v>35.738350000000004</v>
      </c>
      <c r="H1073" s="63">
        <f>IFERROR(VLOOKUP($B1073,'Data Binge'!$A$6:$I$61,H$1,FALSE),IFERROR(VLOOKUP($B1073,'Data Binge'!$O$6:$W$33,H$1,FALSE),IFERROR(VLOOKUP($B1073,'Data Binge'!$AB$6:$AJ$181,H$1,FALSE),IFERROR(VLOOKUP($B1073,'Data Binge'!$AP$6:$AX$93,H$1,FALSE),IFERROR(VLOOKUP($B1073,'Data Binge'!$BC$6:$BK$13,H$1,FALSE),VLOOKUP($B1073,'Data Binge'!$BP$6:$BX$9,H$1,FALSE))))))*100</f>
        <v>0.46928999999999998</v>
      </c>
      <c r="I1073" s="63">
        <f>IFERROR(VLOOKUP($B1073,'Data Binge'!$A$6:$I$61,I$1,FALSE),IFERROR(VLOOKUP($B1073,'Data Binge'!$O$6:$W$33,I$1,FALSE),IFERROR(VLOOKUP($B1073,'Data Binge'!$AB$6:$AJ$181,I$1,FALSE),IFERROR(VLOOKUP($B1073,'Data Binge'!$AP$6:$AX$93,I$1,FALSE),IFERROR(VLOOKUP($B1073,'Data Binge'!$BC$6:$BK$13,I$1,FALSE),VLOOKUP($B1073,'Data Binge'!$BP$6:$BX$9,I$1,FALSE))))))*100</f>
        <v>34.818529999999996</v>
      </c>
      <c r="J1073" s="63">
        <f>IFERROR(VLOOKUP($B1073,'Data Binge'!$A$6:$I$61,J$1,FALSE),IFERROR(VLOOKUP($B1073,'Data Binge'!$O$6:$W$33,J$1,FALSE),IFERROR(VLOOKUP($B1073,'Data Binge'!$AB$6:$AJ$181,J$1,FALSE),IFERROR(VLOOKUP($B1073,'Data Binge'!$AP$6:$AX$93,J$1,FALSE),IFERROR(VLOOKUP($B1073,'Data Binge'!$BC$6:$BK$13,J$1,FALSE),VLOOKUP($B1073,'Data Binge'!$BP$6:$BX$9,J$1,FALSE))))))*100</f>
        <v>36.658160000000002</v>
      </c>
      <c r="K1073" s="63">
        <f t="shared" si="203"/>
        <v>0.91980999999999824</v>
      </c>
      <c r="L1073" s="63">
        <f t="shared" si="204"/>
        <v>0.91982000000000852</v>
      </c>
      <c r="O1073" s="63">
        <f>'Data Binge'!BH23*100</f>
        <v>35.738350000000004</v>
      </c>
      <c r="P1073" s="63">
        <f>'Data Binge'!BI23*100</f>
        <v>0.46948000000000001</v>
      </c>
      <c r="Q1073" s="63">
        <f>'Data Binge'!BJ23*100</f>
        <v>34.818169999999995</v>
      </c>
      <c r="R1073" s="63">
        <f>'Data Binge'!BK23*100</f>
        <v>36.658520000000003</v>
      </c>
      <c r="S1073" s="63">
        <f t="shared" si="211"/>
        <v>0.92016999999999882</v>
      </c>
      <c r="T1073" s="63">
        <f t="shared" si="212"/>
        <v>0.9201800000000091</v>
      </c>
      <c r="V1073" s="70">
        <f t="shared" si="205"/>
        <v>0</v>
      </c>
      <c r="W1073" s="70">
        <f t="shared" si="206"/>
        <v>-1.9000000000002348E-4</v>
      </c>
      <c r="X1073" s="70">
        <f t="shared" si="207"/>
        <v>3.6000000000058208E-4</v>
      </c>
      <c r="Y1073" s="70">
        <f t="shared" si="208"/>
        <v>-3.6000000000058208E-4</v>
      </c>
      <c r="Z1073" s="70">
        <f t="shared" si="209"/>
        <v>-3.6000000000058208E-4</v>
      </c>
      <c r="AA1073" s="70">
        <f t="shared" si="210"/>
        <v>-3.6000000000058208E-4</v>
      </c>
    </row>
    <row r="1074" spans="1:27">
      <c r="A1074" s="15" t="str">
        <f t="shared" si="202"/>
        <v>Binge_2011-2015_65+_Males_Wales</v>
      </c>
      <c r="B1074" s="15" t="str">
        <f t="shared" si="213"/>
        <v>Wales_65+_Males</v>
      </c>
      <c r="C1074" s="15" t="s">
        <v>119</v>
      </c>
      <c r="D1074" s="15" t="s">
        <v>43</v>
      </c>
      <c r="E1074" s="15" t="s">
        <v>21</v>
      </c>
      <c r="F1074" s="15" t="s">
        <v>76</v>
      </c>
      <c r="G1074" s="63">
        <f>IFERROR(VLOOKUP($B1074,'Data Binge'!$A$6:$I$61,G$1,FALSE),IFERROR(VLOOKUP($B1074,'Data Binge'!$O$6:$W$33,G$1,FALSE),IFERROR(VLOOKUP($B1074,'Data Binge'!$AB$6:$AJ$181,G$1,FALSE),IFERROR(VLOOKUP($B1074,'Data Binge'!$AP$6:$AX$93,G$1,FALSE),IFERROR(VLOOKUP($B1074,'Data Binge'!$BC$6:$BK$13,G$1,FALSE),VLOOKUP($B1074,'Data Binge'!$BP$6:$BX$9,G$1,FALSE))))))*100</f>
        <v>15.43863</v>
      </c>
      <c r="H1074" s="63">
        <f>IFERROR(VLOOKUP($B1074,'Data Binge'!$A$6:$I$61,H$1,FALSE),IFERROR(VLOOKUP($B1074,'Data Binge'!$O$6:$W$33,H$1,FALSE),IFERROR(VLOOKUP($B1074,'Data Binge'!$AB$6:$AJ$181,H$1,FALSE),IFERROR(VLOOKUP($B1074,'Data Binge'!$AP$6:$AX$93,H$1,FALSE),IFERROR(VLOOKUP($B1074,'Data Binge'!$BC$6:$BK$13,H$1,FALSE),VLOOKUP($B1074,'Data Binge'!$BP$6:$BX$9,H$1,FALSE))))))*100</f>
        <v>0.39487999999999995</v>
      </c>
      <c r="I1074" s="63">
        <f>IFERROR(VLOOKUP($B1074,'Data Binge'!$A$6:$I$61,I$1,FALSE),IFERROR(VLOOKUP($B1074,'Data Binge'!$O$6:$W$33,I$1,FALSE),IFERROR(VLOOKUP($B1074,'Data Binge'!$AB$6:$AJ$181,I$1,FALSE),IFERROR(VLOOKUP($B1074,'Data Binge'!$AP$6:$AX$93,I$1,FALSE),IFERROR(VLOOKUP($B1074,'Data Binge'!$BC$6:$BK$13,I$1,FALSE),VLOOKUP($B1074,'Data Binge'!$BP$6:$BX$9,I$1,FALSE))))))*100</f>
        <v>14.66466</v>
      </c>
      <c r="J1074" s="63">
        <f>IFERROR(VLOOKUP($B1074,'Data Binge'!$A$6:$I$61,J$1,FALSE),IFERROR(VLOOKUP($B1074,'Data Binge'!$O$6:$W$33,J$1,FALSE),IFERROR(VLOOKUP($B1074,'Data Binge'!$AB$6:$AJ$181,J$1,FALSE),IFERROR(VLOOKUP($B1074,'Data Binge'!$AP$6:$AX$93,J$1,FALSE),IFERROR(VLOOKUP($B1074,'Data Binge'!$BC$6:$BK$13,J$1,FALSE),VLOOKUP($B1074,'Data Binge'!$BP$6:$BX$9,J$1,FALSE))))))*100</f>
        <v>16.212599999999998</v>
      </c>
      <c r="K1074" s="63">
        <f t="shared" si="203"/>
        <v>0.77396999999999849</v>
      </c>
      <c r="L1074" s="63">
        <f t="shared" si="204"/>
        <v>0.77397000000000027</v>
      </c>
      <c r="O1074" s="63">
        <f>'Data Binge'!BH24*100</f>
        <v>15.43863</v>
      </c>
      <c r="P1074" s="63">
        <f>'Data Binge'!BI24*100</f>
        <v>0.39493</v>
      </c>
      <c r="Q1074" s="63">
        <f>'Data Binge'!BJ24*100</f>
        <v>14.664559999999998</v>
      </c>
      <c r="R1074" s="63">
        <f>'Data Binge'!BK24*100</f>
        <v>16.212689999999998</v>
      </c>
      <c r="S1074" s="63">
        <f t="shared" si="211"/>
        <v>0.77405999999999864</v>
      </c>
      <c r="T1074" s="63">
        <f t="shared" si="212"/>
        <v>0.77407000000000181</v>
      </c>
      <c r="V1074" s="70">
        <f t="shared" si="205"/>
        <v>0</v>
      </c>
      <c r="W1074" s="70">
        <f t="shared" si="206"/>
        <v>-5.0000000000050004E-5</v>
      </c>
      <c r="X1074" s="70">
        <f t="shared" si="207"/>
        <v>1.000000000015433E-4</v>
      </c>
      <c r="Y1074" s="70">
        <f t="shared" si="208"/>
        <v>-9.0000000000145519E-5</v>
      </c>
      <c r="Z1074" s="70">
        <f t="shared" si="209"/>
        <v>-9.0000000000145519E-5</v>
      </c>
      <c r="AA1074" s="70">
        <f t="shared" si="210"/>
        <v>-1.000000000015433E-4</v>
      </c>
    </row>
    <row r="1075" spans="1:27">
      <c r="A1075" s="15" t="str">
        <f t="shared" si="202"/>
        <v>Binge_2011-2015_16-24_Females_Wales</v>
      </c>
      <c r="B1075" s="15" t="str">
        <f t="shared" si="213"/>
        <v>Wales_16-24_Females</v>
      </c>
      <c r="C1075" s="15" t="s">
        <v>119</v>
      </c>
      <c r="D1075" s="15" t="s">
        <v>48</v>
      </c>
      <c r="E1075" s="15" t="s">
        <v>120</v>
      </c>
      <c r="F1075" s="15" t="s">
        <v>76</v>
      </c>
      <c r="G1075" s="63">
        <f>IFERROR(VLOOKUP($B1075,'Data Binge'!$A$6:$I$61,G$1,FALSE),IFERROR(VLOOKUP($B1075,'Data Binge'!$O$6:$W$33,G$1,FALSE),IFERROR(VLOOKUP($B1075,'Data Binge'!$AB$6:$AJ$181,G$1,FALSE),IFERROR(VLOOKUP($B1075,'Data Binge'!$AP$6:$AX$93,G$1,FALSE),IFERROR(VLOOKUP($B1075,'Data Binge'!$BC$6:$BK$13,G$1,FALSE),VLOOKUP($B1075,'Data Binge'!$BP$6:$BX$9,G$1,FALSE))))))*100</f>
        <v>26.439859999999999</v>
      </c>
      <c r="H1075" s="63">
        <f>IFERROR(VLOOKUP($B1075,'Data Binge'!$A$6:$I$61,H$1,FALSE),IFERROR(VLOOKUP($B1075,'Data Binge'!$O$6:$W$33,H$1,FALSE),IFERROR(VLOOKUP($B1075,'Data Binge'!$AB$6:$AJ$181,H$1,FALSE),IFERROR(VLOOKUP($B1075,'Data Binge'!$AP$6:$AX$93,H$1,FALSE),IFERROR(VLOOKUP($B1075,'Data Binge'!$BC$6:$BK$13,H$1,FALSE),VLOOKUP($B1075,'Data Binge'!$BP$6:$BX$9,H$1,FALSE))))))*100</f>
        <v>0.83157000000000003</v>
      </c>
      <c r="I1075" s="63">
        <f>IFERROR(VLOOKUP($B1075,'Data Binge'!$A$6:$I$61,I$1,FALSE),IFERROR(VLOOKUP($B1075,'Data Binge'!$O$6:$W$33,I$1,FALSE),IFERROR(VLOOKUP($B1075,'Data Binge'!$AB$6:$AJ$181,I$1,FALSE),IFERROR(VLOOKUP($B1075,'Data Binge'!$AP$6:$AX$93,I$1,FALSE),IFERROR(VLOOKUP($B1075,'Data Binge'!$BC$6:$BK$13,I$1,FALSE),VLOOKUP($B1075,'Data Binge'!$BP$6:$BX$9,I$1,FALSE))))))*100</f>
        <v>24.80997</v>
      </c>
      <c r="J1075" s="63">
        <f>IFERROR(VLOOKUP($B1075,'Data Binge'!$A$6:$I$61,J$1,FALSE),IFERROR(VLOOKUP($B1075,'Data Binge'!$O$6:$W$33,J$1,FALSE),IFERROR(VLOOKUP($B1075,'Data Binge'!$AB$6:$AJ$181,J$1,FALSE),IFERROR(VLOOKUP($B1075,'Data Binge'!$AP$6:$AX$93,J$1,FALSE),IFERROR(VLOOKUP($B1075,'Data Binge'!$BC$6:$BK$13,J$1,FALSE),VLOOKUP($B1075,'Data Binge'!$BP$6:$BX$9,J$1,FALSE))))))*100</f>
        <v>28.069749999999999</v>
      </c>
      <c r="K1075" s="63">
        <f t="shared" si="203"/>
        <v>1.6298899999999996</v>
      </c>
      <c r="L1075" s="63">
        <f t="shared" si="204"/>
        <v>1.6298899999999996</v>
      </c>
      <c r="O1075" s="63">
        <f>'Data Binge'!BH25*100</f>
        <v>26.439859999999999</v>
      </c>
      <c r="P1075" s="63">
        <f>'Data Binge'!BI25*100</f>
        <v>0.83160999999999996</v>
      </c>
      <c r="Q1075" s="63">
        <f>'Data Binge'!BJ25*100</f>
        <v>24.809899999999999</v>
      </c>
      <c r="R1075" s="63">
        <f>'Data Binge'!BK25*100</f>
        <v>28.06982</v>
      </c>
      <c r="S1075" s="63">
        <f t="shared" si="211"/>
        <v>1.6299600000000005</v>
      </c>
      <c r="T1075" s="63">
        <f t="shared" si="212"/>
        <v>1.6299600000000005</v>
      </c>
      <c r="V1075" s="70">
        <f t="shared" si="205"/>
        <v>0</v>
      </c>
      <c r="W1075" s="70">
        <f t="shared" si="206"/>
        <v>-3.9999999999928981E-5</v>
      </c>
      <c r="X1075" s="70">
        <f t="shared" si="207"/>
        <v>7.0000000000902673E-5</v>
      </c>
      <c r="Y1075" s="70">
        <f t="shared" si="208"/>
        <v>-7.0000000000902673E-5</v>
      </c>
      <c r="Z1075" s="70">
        <f t="shared" si="209"/>
        <v>-7.0000000000902673E-5</v>
      </c>
      <c r="AA1075" s="70">
        <f t="shared" si="210"/>
        <v>-7.0000000000902673E-5</v>
      </c>
    </row>
    <row r="1076" spans="1:27">
      <c r="A1076" s="15" t="str">
        <f t="shared" si="202"/>
        <v>Binge_2011-2015_25-44_Females_Wales</v>
      </c>
      <c r="B1076" s="15" t="str">
        <f t="shared" si="213"/>
        <v>Wales_25-44_Females</v>
      </c>
      <c r="C1076" s="15" t="s">
        <v>119</v>
      </c>
      <c r="D1076" s="15" t="s">
        <v>49</v>
      </c>
      <c r="E1076" s="15" t="s">
        <v>120</v>
      </c>
      <c r="F1076" s="15" t="s">
        <v>76</v>
      </c>
      <c r="G1076" s="63">
        <f>IFERROR(VLOOKUP($B1076,'Data Binge'!$A$6:$I$61,G$1,FALSE),IFERROR(VLOOKUP($B1076,'Data Binge'!$O$6:$W$33,G$1,FALSE),IFERROR(VLOOKUP($B1076,'Data Binge'!$AB$6:$AJ$181,G$1,FALSE),IFERROR(VLOOKUP($B1076,'Data Binge'!$AP$6:$AX$93,G$1,FALSE),IFERROR(VLOOKUP($B1076,'Data Binge'!$BC$6:$BK$13,G$1,FALSE),VLOOKUP($B1076,'Data Binge'!$BP$6:$BX$9,G$1,FALSE))))))*100</f>
        <v>28.07696</v>
      </c>
      <c r="H1076" s="63">
        <f>IFERROR(VLOOKUP($B1076,'Data Binge'!$A$6:$I$61,H$1,FALSE),IFERROR(VLOOKUP($B1076,'Data Binge'!$O$6:$W$33,H$1,FALSE),IFERROR(VLOOKUP($B1076,'Data Binge'!$AB$6:$AJ$181,H$1,FALSE),IFERROR(VLOOKUP($B1076,'Data Binge'!$AP$6:$AX$93,H$1,FALSE),IFERROR(VLOOKUP($B1076,'Data Binge'!$BC$6:$BK$13,H$1,FALSE),VLOOKUP($B1076,'Data Binge'!$BP$6:$BX$9,H$1,FALSE))))))*100</f>
        <v>0.46667000000000003</v>
      </c>
      <c r="I1076" s="63">
        <f>IFERROR(VLOOKUP($B1076,'Data Binge'!$A$6:$I$61,I$1,FALSE),IFERROR(VLOOKUP($B1076,'Data Binge'!$O$6:$W$33,I$1,FALSE),IFERROR(VLOOKUP($B1076,'Data Binge'!$AB$6:$AJ$181,I$1,FALSE),IFERROR(VLOOKUP($B1076,'Data Binge'!$AP$6:$AX$93,I$1,FALSE),IFERROR(VLOOKUP($B1076,'Data Binge'!$BC$6:$BK$13,I$1,FALSE),VLOOKUP($B1076,'Data Binge'!$BP$6:$BX$9,I$1,FALSE))))))*100</f>
        <v>27.162269999999999</v>
      </c>
      <c r="J1076" s="63">
        <f>IFERROR(VLOOKUP($B1076,'Data Binge'!$A$6:$I$61,J$1,FALSE),IFERROR(VLOOKUP($B1076,'Data Binge'!$O$6:$W$33,J$1,FALSE),IFERROR(VLOOKUP($B1076,'Data Binge'!$AB$6:$AJ$181,J$1,FALSE),IFERROR(VLOOKUP($B1076,'Data Binge'!$AP$6:$AX$93,J$1,FALSE),IFERROR(VLOOKUP($B1076,'Data Binge'!$BC$6:$BK$13,J$1,FALSE),VLOOKUP($B1076,'Data Binge'!$BP$6:$BX$9,J$1,FALSE))))))*100</f>
        <v>28.99164</v>
      </c>
      <c r="K1076" s="63">
        <f t="shared" si="203"/>
        <v>0.9146800000000006</v>
      </c>
      <c r="L1076" s="63">
        <f t="shared" si="204"/>
        <v>0.91469000000000023</v>
      </c>
      <c r="O1076" s="63">
        <f>'Data Binge'!BH26*100</f>
        <v>28.07696</v>
      </c>
      <c r="P1076" s="63">
        <f>'Data Binge'!BI26*100</f>
        <v>0.4667</v>
      </c>
      <c r="Q1076" s="63">
        <f>'Data Binge'!BJ26*100</f>
        <v>27.162229999999997</v>
      </c>
      <c r="R1076" s="63">
        <f>'Data Binge'!BK26*100</f>
        <v>28.991679999999999</v>
      </c>
      <c r="S1076" s="63">
        <f t="shared" si="211"/>
        <v>0.91471999999999909</v>
      </c>
      <c r="T1076" s="63">
        <f t="shared" si="212"/>
        <v>0.91473000000000226</v>
      </c>
      <c r="V1076" s="70">
        <f t="shared" si="205"/>
        <v>0</v>
      </c>
      <c r="W1076" s="70">
        <f t="shared" si="206"/>
        <v>-2.9999999999974492E-5</v>
      </c>
      <c r="X1076" s="70">
        <f t="shared" si="207"/>
        <v>4.0000000002038405E-5</v>
      </c>
      <c r="Y1076" s="70">
        <f t="shared" si="208"/>
        <v>-3.9999999998485691E-5</v>
      </c>
      <c r="Z1076" s="70">
        <f t="shared" si="209"/>
        <v>-3.9999999998485691E-5</v>
      </c>
      <c r="AA1076" s="70">
        <f t="shared" si="210"/>
        <v>-4.0000000002038405E-5</v>
      </c>
    </row>
    <row r="1077" spans="1:27">
      <c r="A1077" s="15" t="str">
        <f t="shared" si="202"/>
        <v>Binge_2011-2015_45-64_Females_Wales</v>
      </c>
      <c r="B1077" s="15" t="str">
        <f t="shared" si="213"/>
        <v>Wales_45-64_Females</v>
      </c>
      <c r="C1077" s="15" t="s">
        <v>119</v>
      </c>
      <c r="D1077" s="15" t="s">
        <v>50</v>
      </c>
      <c r="E1077" s="15" t="s">
        <v>120</v>
      </c>
      <c r="F1077" s="15" t="s">
        <v>76</v>
      </c>
      <c r="G1077" s="63">
        <f>IFERROR(VLOOKUP($B1077,'Data Binge'!$A$6:$I$61,G$1,FALSE),IFERROR(VLOOKUP($B1077,'Data Binge'!$O$6:$W$33,G$1,FALSE),IFERROR(VLOOKUP($B1077,'Data Binge'!$AB$6:$AJ$181,G$1,FALSE),IFERROR(VLOOKUP($B1077,'Data Binge'!$AP$6:$AX$93,G$1,FALSE),IFERROR(VLOOKUP($B1077,'Data Binge'!$BC$6:$BK$13,G$1,FALSE),VLOOKUP($B1077,'Data Binge'!$BP$6:$BX$9,G$1,FALSE))))))*100</f>
        <v>22.181940000000001</v>
      </c>
      <c r="H1077" s="63">
        <f>IFERROR(VLOOKUP($B1077,'Data Binge'!$A$6:$I$61,H$1,FALSE),IFERROR(VLOOKUP($B1077,'Data Binge'!$O$6:$W$33,H$1,FALSE),IFERROR(VLOOKUP($B1077,'Data Binge'!$AB$6:$AJ$181,H$1,FALSE),IFERROR(VLOOKUP($B1077,'Data Binge'!$AP$6:$AX$93,H$1,FALSE),IFERROR(VLOOKUP($B1077,'Data Binge'!$BC$6:$BK$13,H$1,FALSE),VLOOKUP($B1077,'Data Binge'!$BP$6:$BX$9,H$1,FALSE))))))*100</f>
        <v>0.38546999999999998</v>
      </c>
      <c r="I1077" s="63">
        <f>IFERROR(VLOOKUP($B1077,'Data Binge'!$A$6:$I$61,I$1,FALSE),IFERROR(VLOOKUP($B1077,'Data Binge'!$O$6:$W$33,I$1,FALSE),IFERROR(VLOOKUP($B1077,'Data Binge'!$AB$6:$AJ$181,I$1,FALSE),IFERROR(VLOOKUP($B1077,'Data Binge'!$AP$6:$AX$93,I$1,FALSE),IFERROR(VLOOKUP($B1077,'Data Binge'!$BC$6:$BK$13,I$1,FALSE),VLOOKUP($B1077,'Data Binge'!$BP$6:$BX$9,I$1,FALSE))))))*100</f>
        <v>21.426410000000001</v>
      </c>
      <c r="J1077" s="63">
        <f>IFERROR(VLOOKUP($B1077,'Data Binge'!$A$6:$I$61,J$1,FALSE),IFERROR(VLOOKUP($B1077,'Data Binge'!$O$6:$W$33,J$1,FALSE),IFERROR(VLOOKUP($B1077,'Data Binge'!$AB$6:$AJ$181,J$1,FALSE),IFERROR(VLOOKUP($B1077,'Data Binge'!$AP$6:$AX$93,J$1,FALSE),IFERROR(VLOOKUP($B1077,'Data Binge'!$BC$6:$BK$13,J$1,FALSE),VLOOKUP($B1077,'Data Binge'!$BP$6:$BX$9,J$1,FALSE))))))*100</f>
        <v>22.937460000000002</v>
      </c>
      <c r="K1077" s="63">
        <f t="shared" si="203"/>
        <v>0.75552000000000064</v>
      </c>
      <c r="L1077" s="63">
        <f t="shared" si="204"/>
        <v>0.75553000000000026</v>
      </c>
      <c r="O1077" s="63">
        <f>'Data Binge'!BH27*100</f>
        <v>22.181940000000001</v>
      </c>
      <c r="P1077" s="63">
        <f>'Data Binge'!BI27*100</f>
        <v>0.38552000000000003</v>
      </c>
      <c r="Q1077" s="63">
        <f>'Data Binge'!BJ27*100</f>
        <v>21.426319999999997</v>
      </c>
      <c r="R1077" s="63">
        <f>'Data Binge'!BK27*100</f>
        <v>22.937550000000002</v>
      </c>
      <c r="S1077" s="63">
        <f t="shared" si="211"/>
        <v>0.75561000000000078</v>
      </c>
      <c r="T1077" s="63">
        <f t="shared" si="212"/>
        <v>0.75562000000000396</v>
      </c>
      <c r="V1077" s="70">
        <f t="shared" si="205"/>
        <v>0</v>
      </c>
      <c r="W1077" s="70">
        <f t="shared" si="206"/>
        <v>-5.0000000000050004E-5</v>
      </c>
      <c r="X1077" s="70">
        <f t="shared" si="207"/>
        <v>9.0000000003698233E-5</v>
      </c>
      <c r="Y1077" s="70">
        <f t="shared" si="208"/>
        <v>-9.0000000000145519E-5</v>
      </c>
      <c r="Z1077" s="70">
        <f t="shared" si="209"/>
        <v>-9.0000000000145519E-5</v>
      </c>
      <c r="AA1077" s="70">
        <f t="shared" si="210"/>
        <v>-9.0000000003698233E-5</v>
      </c>
    </row>
    <row r="1078" spans="1:27">
      <c r="A1078" s="15" t="str">
        <f t="shared" si="202"/>
        <v>Binge_2011-2015_65+_Females_Wales</v>
      </c>
      <c r="B1078" s="15" t="str">
        <f t="shared" si="213"/>
        <v>Wales_65+_Females</v>
      </c>
      <c r="C1078" s="15" t="s">
        <v>119</v>
      </c>
      <c r="D1078" s="15" t="s">
        <v>43</v>
      </c>
      <c r="E1078" s="15" t="s">
        <v>120</v>
      </c>
      <c r="F1078" s="15" t="s">
        <v>76</v>
      </c>
      <c r="G1078" s="63">
        <f>IFERROR(VLOOKUP($B1078,'Data Binge'!$A$6:$I$61,G$1,FALSE),IFERROR(VLOOKUP($B1078,'Data Binge'!$O$6:$W$33,G$1,FALSE),IFERROR(VLOOKUP($B1078,'Data Binge'!$AB$6:$AJ$181,G$1,FALSE),IFERROR(VLOOKUP($B1078,'Data Binge'!$AP$6:$AX$93,G$1,FALSE),IFERROR(VLOOKUP($B1078,'Data Binge'!$BC$6:$BK$13,G$1,FALSE),VLOOKUP($B1078,'Data Binge'!$BP$6:$BX$9,G$1,FALSE))))))*100</f>
        <v>5.5015599999999996</v>
      </c>
      <c r="H1078" s="63">
        <f>IFERROR(VLOOKUP($B1078,'Data Binge'!$A$6:$I$61,H$1,FALSE),IFERROR(VLOOKUP($B1078,'Data Binge'!$O$6:$W$33,H$1,FALSE),IFERROR(VLOOKUP($B1078,'Data Binge'!$AB$6:$AJ$181,H$1,FALSE),IFERROR(VLOOKUP($B1078,'Data Binge'!$AP$6:$AX$93,H$1,FALSE),IFERROR(VLOOKUP($B1078,'Data Binge'!$BC$6:$BK$13,H$1,FALSE),VLOOKUP($B1078,'Data Binge'!$BP$6:$BX$9,H$1,FALSE))))))*100</f>
        <v>0.22710999999999998</v>
      </c>
      <c r="I1078" s="63">
        <f>IFERROR(VLOOKUP($B1078,'Data Binge'!$A$6:$I$61,I$1,FALSE),IFERROR(VLOOKUP($B1078,'Data Binge'!$O$6:$W$33,I$1,FALSE),IFERROR(VLOOKUP($B1078,'Data Binge'!$AB$6:$AJ$181,I$1,FALSE),IFERROR(VLOOKUP($B1078,'Data Binge'!$AP$6:$AX$93,I$1,FALSE),IFERROR(VLOOKUP($B1078,'Data Binge'!$BC$6:$BK$13,I$1,FALSE),VLOOKUP($B1078,'Data Binge'!$BP$6:$BX$9,I$1,FALSE))))))*100</f>
        <v>5.0564299999999998</v>
      </c>
      <c r="J1078" s="63">
        <f>IFERROR(VLOOKUP($B1078,'Data Binge'!$A$6:$I$61,J$1,FALSE),IFERROR(VLOOKUP($B1078,'Data Binge'!$O$6:$W$33,J$1,FALSE),IFERROR(VLOOKUP($B1078,'Data Binge'!$AB$6:$AJ$181,J$1,FALSE),IFERROR(VLOOKUP($B1078,'Data Binge'!$AP$6:$AX$93,J$1,FALSE),IFERROR(VLOOKUP($B1078,'Data Binge'!$BC$6:$BK$13,J$1,FALSE),VLOOKUP($B1078,'Data Binge'!$BP$6:$BX$9,J$1,FALSE))))))*100</f>
        <v>5.9466999999999999</v>
      </c>
      <c r="K1078" s="63">
        <f t="shared" si="203"/>
        <v>0.44514000000000031</v>
      </c>
      <c r="L1078" s="63">
        <f t="shared" si="204"/>
        <v>0.4451299999999998</v>
      </c>
      <c r="O1078" s="63">
        <f>'Data Binge'!BH28*100</f>
        <v>5.5015599999999996</v>
      </c>
      <c r="P1078" s="63">
        <f>'Data Binge'!BI28*100</f>
        <v>0.22710999999999998</v>
      </c>
      <c r="Q1078" s="63">
        <f>'Data Binge'!BJ28*100</f>
        <v>5.0564299999999998</v>
      </c>
      <c r="R1078" s="63">
        <f>'Data Binge'!BK28*100</f>
        <v>5.9466900000000003</v>
      </c>
      <c r="S1078" s="63">
        <f t="shared" si="211"/>
        <v>0.44513000000000069</v>
      </c>
      <c r="T1078" s="63">
        <f t="shared" si="212"/>
        <v>0.4451299999999998</v>
      </c>
      <c r="V1078" s="70">
        <f t="shared" si="205"/>
        <v>0</v>
      </c>
      <c r="W1078" s="70">
        <f t="shared" si="206"/>
        <v>0</v>
      </c>
      <c r="X1078" s="70">
        <f t="shared" si="207"/>
        <v>0</v>
      </c>
      <c r="Y1078" s="70">
        <f t="shared" si="208"/>
        <v>9.9999999996214228E-6</v>
      </c>
      <c r="Z1078" s="70">
        <f t="shared" si="209"/>
        <v>9.9999999996214228E-6</v>
      </c>
      <c r="AA1078" s="70">
        <f t="shared" si="210"/>
        <v>0</v>
      </c>
    </row>
    <row r="1079" spans="1:27">
      <c r="A1079" s="15" t="str">
        <f t="shared" si="202"/>
        <v>Binge_2011-2015_16-24_Persons_Wales</v>
      </c>
      <c r="B1079" s="15" t="str">
        <f t="shared" si="213"/>
        <v>Wales_16-24_Persons</v>
      </c>
      <c r="C1079" s="15" t="s">
        <v>119</v>
      </c>
      <c r="D1079" s="15" t="s">
        <v>48</v>
      </c>
      <c r="E1079" s="15" t="s">
        <v>117</v>
      </c>
      <c r="F1079" s="15" t="s">
        <v>76</v>
      </c>
      <c r="G1079" s="63">
        <f>IFERROR(VLOOKUP($B1079,'Data Binge'!$A$6:$I$61,G$1,FALSE),IFERROR(VLOOKUP($B1079,'Data Binge'!$O$6:$W$33,G$1,FALSE),IFERROR(VLOOKUP($B1079,'Data Binge'!$AB$6:$AJ$181,G$1,FALSE),IFERROR(VLOOKUP($B1079,'Data Binge'!$AP$6:$AX$93,G$1,FALSE),IFERROR(VLOOKUP($B1079,'Data Binge'!$BC$6:$BK$13,G$1,FALSE),VLOOKUP($B1079,'Data Binge'!$BP$6:$BX$9,G$1,FALSE))))))*100</f>
        <v>28.273039999999998</v>
      </c>
      <c r="H1079" s="63">
        <f>IFERROR(VLOOKUP($B1079,'Data Binge'!$A$6:$I$61,H$1,FALSE),IFERROR(VLOOKUP($B1079,'Data Binge'!$O$6:$W$33,H$1,FALSE),IFERROR(VLOOKUP($B1079,'Data Binge'!$AB$6:$AJ$181,H$1,FALSE),IFERROR(VLOOKUP($B1079,'Data Binge'!$AP$6:$AX$93,H$1,FALSE),IFERROR(VLOOKUP($B1079,'Data Binge'!$BC$6:$BK$13,H$1,FALSE),VLOOKUP($B1079,'Data Binge'!$BP$6:$BX$9,H$1,FALSE))))))*100</f>
        <v>0.69350000000000001</v>
      </c>
      <c r="I1079" s="63">
        <f>IFERROR(VLOOKUP($B1079,'Data Binge'!$A$6:$I$61,I$1,FALSE),IFERROR(VLOOKUP($B1079,'Data Binge'!$O$6:$W$33,I$1,FALSE),IFERROR(VLOOKUP($B1079,'Data Binge'!$AB$6:$AJ$181,I$1,FALSE),IFERROR(VLOOKUP($B1079,'Data Binge'!$AP$6:$AX$93,I$1,FALSE),IFERROR(VLOOKUP($B1079,'Data Binge'!$BC$6:$BK$13,I$1,FALSE),VLOOKUP($B1079,'Data Binge'!$BP$6:$BX$9,I$1,FALSE))))))*100</f>
        <v>26.913759999999996</v>
      </c>
      <c r="J1079" s="63">
        <f>IFERROR(VLOOKUP($B1079,'Data Binge'!$A$6:$I$61,J$1,FALSE),IFERROR(VLOOKUP($B1079,'Data Binge'!$O$6:$W$33,J$1,FALSE),IFERROR(VLOOKUP($B1079,'Data Binge'!$AB$6:$AJ$181,J$1,FALSE),IFERROR(VLOOKUP($B1079,'Data Binge'!$AP$6:$AX$93,J$1,FALSE),IFERROR(VLOOKUP($B1079,'Data Binge'!$BC$6:$BK$13,J$1,FALSE),VLOOKUP($B1079,'Data Binge'!$BP$6:$BX$9,J$1,FALSE))))))*100</f>
        <v>29.63232</v>
      </c>
      <c r="K1079" s="63">
        <f t="shared" si="203"/>
        <v>1.3592800000000018</v>
      </c>
      <c r="L1079" s="63">
        <f t="shared" si="204"/>
        <v>1.3592800000000018</v>
      </c>
      <c r="O1079" s="63">
        <f>'Data Binge'!BU17*100</f>
        <v>28.273039999999998</v>
      </c>
      <c r="P1079" s="63">
        <f>'Data Binge'!BV17*100</f>
        <v>0.69359000000000004</v>
      </c>
      <c r="Q1079" s="63">
        <f>'Data Binge'!BW17*100</f>
        <v>26.913609999999998</v>
      </c>
      <c r="R1079" s="63">
        <f>'Data Binge'!BX17*100</f>
        <v>29.632480000000001</v>
      </c>
      <c r="S1079" s="63">
        <f t="shared" si="211"/>
        <v>1.3594400000000029</v>
      </c>
      <c r="T1079" s="63">
        <f t="shared" si="212"/>
        <v>1.3594299999999997</v>
      </c>
      <c r="V1079" s="70">
        <f t="shared" si="205"/>
        <v>0</v>
      </c>
      <c r="W1079" s="70">
        <f t="shared" si="206"/>
        <v>-9.0000000000034497E-5</v>
      </c>
      <c r="X1079" s="70">
        <f t="shared" si="207"/>
        <v>1.4999999999787406E-4</v>
      </c>
      <c r="Y1079" s="70">
        <f t="shared" si="208"/>
        <v>-1.6000000000104819E-4</v>
      </c>
      <c r="Z1079" s="70">
        <f t="shared" si="209"/>
        <v>-1.6000000000104819E-4</v>
      </c>
      <c r="AA1079" s="70">
        <f t="shared" si="210"/>
        <v>-1.4999999999787406E-4</v>
      </c>
    </row>
    <row r="1080" spans="1:27">
      <c r="A1080" s="15" t="str">
        <f t="shared" si="202"/>
        <v>Binge_2011-2015_25-44_Persons_Wales</v>
      </c>
      <c r="B1080" s="15" t="str">
        <f t="shared" si="213"/>
        <v>Wales_25-44_Persons</v>
      </c>
      <c r="C1080" s="15" t="s">
        <v>119</v>
      </c>
      <c r="D1080" s="15" t="s">
        <v>49</v>
      </c>
      <c r="E1080" s="15" t="s">
        <v>117</v>
      </c>
      <c r="F1080" s="15" t="s">
        <v>76</v>
      </c>
      <c r="G1080" s="63">
        <f>IFERROR(VLOOKUP($B1080,'Data Binge'!$A$6:$I$61,G$1,FALSE),IFERROR(VLOOKUP($B1080,'Data Binge'!$O$6:$W$33,G$1,FALSE),IFERROR(VLOOKUP($B1080,'Data Binge'!$AB$6:$AJ$181,G$1,FALSE),IFERROR(VLOOKUP($B1080,'Data Binge'!$AP$6:$AX$93,G$1,FALSE),IFERROR(VLOOKUP($B1080,'Data Binge'!$BC$6:$BK$13,G$1,FALSE),VLOOKUP($B1080,'Data Binge'!$BP$6:$BX$9,G$1,FALSE))))))*100</f>
        <v>32.846199999999996</v>
      </c>
      <c r="H1080" s="63">
        <f>IFERROR(VLOOKUP($B1080,'Data Binge'!$A$6:$I$61,H$1,FALSE),IFERROR(VLOOKUP($B1080,'Data Binge'!$O$6:$W$33,H$1,FALSE),IFERROR(VLOOKUP($B1080,'Data Binge'!$AB$6:$AJ$181,H$1,FALSE),IFERROR(VLOOKUP($B1080,'Data Binge'!$AP$6:$AX$93,H$1,FALSE),IFERROR(VLOOKUP($B1080,'Data Binge'!$BC$6:$BK$13,H$1,FALSE),VLOOKUP($B1080,'Data Binge'!$BP$6:$BX$9,H$1,FALSE))))))*100</f>
        <v>0.40159</v>
      </c>
      <c r="I1080" s="63">
        <f>IFERROR(VLOOKUP($B1080,'Data Binge'!$A$6:$I$61,I$1,FALSE),IFERROR(VLOOKUP($B1080,'Data Binge'!$O$6:$W$33,I$1,FALSE),IFERROR(VLOOKUP($B1080,'Data Binge'!$AB$6:$AJ$181,I$1,FALSE),IFERROR(VLOOKUP($B1080,'Data Binge'!$AP$6:$AX$93,I$1,FALSE),IFERROR(VLOOKUP($B1080,'Data Binge'!$BC$6:$BK$13,I$1,FALSE),VLOOKUP($B1080,'Data Binge'!$BP$6:$BX$9,I$1,FALSE))))))*100</f>
        <v>32.059069999999998</v>
      </c>
      <c r="J1080" s="63">
        <f>IFERROR(VLOOKUP($B1080,'Data Binge'!$A$6:$I$61,J$1,FALSE),IFERROR(VLOOKUP($B1080,'Data Binge'!$O$6:$W$33,J$1,FALSE),IFERROR(VLOOKUP($B1080,'Data Binge'!$AB$6:$AJ$181,J$1,FALSE),IFERROR(VLOOKUP($B1080,'Data Binge'!$AP$6:$AX$93,J$1,FALSE),IFERROR(VLOOKUP($B1080,'Data Binge'!$BC$6:$BK$13,J$1,FALSE),VLOOKUP($B1080,'Data Binge'!$BP$6:$BX$9,J$1,FALSE))))))*100</f>
        <v>33.633330000000001</v>
      </c>
      <c r="K1080" s="63">
        <f t="shared" si="203"/>
        <v>0.78713000000000477</v>
      </c>
      <c r="L1080" s="63">
        <f t="shared" si="204"/>
        <v>0.78712999999999766</v>
      </c>
      <c r="O1080" s="63">
        <f>'Data Binge'!BU18*100</f>
        <v>32.846199999999996</v>
      </c>
      <c r="P1080" s="63">
        <f>'Data Binge'!BV18*100</f>
        <v>0.40166000000000002</v>
      </c>
      <c r="Q1080" s="63">
        <f>'Data Binge'!BW18*100</f>
        <v>32.05894</v>
      </c>
      <c r="R1080" s="63">
        <f>'Data Binge'!BX18*100</f>
        <v>33.633459999999999</v>
      </c>
      <c r="S1080" s="63">
        <f t="shared" si="211"/>
        <v>0.7872600000000034</v>
      </c>
      <c r="T1080" s="63">
        <f t="shared" si="212"/>
        <v>0.7872599999999963</v>
      </c>
      <c r="V1080" s="70">
        <f t="shared" si="205"/>
        <v>0</v>
      </c>
      <c r="W1080" s="70">
        <f t="shared" si="206"/>
        <v>-7.0000000000014495E-5</v>
      </c>
      <c r="X1080" s="70">
        <f t="shared" si="207"/>
        <v>1.2999999999863121E-4</v>
      </c>
      <c r="Y1080" s="70">
        <f t="shared" si="208"/>
        <v>-1.2999999999863121E-4</v>
      </c>
      <c r="Z1080" s="70">
        <f t="shared" si="209"/>
        <v>-1.2999999999863121E-4</v>
      </c>
      <c r="AA1080" s="70">
        <f t="shared" si="210"/>
        <v>-1.2999999999863121E-4</v>
      </c>
    </row>
    <row r="1081" spans="1:27">
      <c r="A1081" s="15" t="str">
        <f t="shared" si="202"/>
        <v>Binge_2011-2015_45-64_Persons_Wales</v>
      </c>
      <c r="B1081" s="15" t="str">
        <f t="shared" si="213"/>
        <v>Wales_45-64_Persons</v>
      </c>
      <c r="C1081" s="15" t="s">
        <v>119</v>
      </c>
      <c r="D1081" s="15" t="s">
        <v>50</v>
      </c>
      <c r="E1081" s="15" t="s">
        <v>117</v>
      </c>
      <c r="F1081" s="15" t="s">
        <v>76</v>
      </c>
      <c r="G1081" s="63">
        <f>IFERROR(VLOOKUP($B1081,'Data Binge'!$A$6:$I$61,G$1,FALSE),IFERROR(VLOOKUP($B1081,'Data Binge'!$O$6:$W$33,G$1,FALSE),IFERROR(VLOOKUP($B1081,'Data Binge'!$AB$6:$AJ$181,G$1,FALSE),IFERROR(VLOOKUP($B1081,'Data Binge'!$AP$6:$AX$93,G$1,FALSE),IFERROR(VLOOKUP($B1081,'Data Binge'!$BC$6:$BK$13,G$1,FALSE),VLOOKUP($B1081,'Data Binge'!$BP$6:$BX$9,G$1,FALSE))))))*100</f>
        <v>28.853210000000001</v>
      </c>
      <c r="H1081" s="63">
        <f>IFERROR(VLOOKUP($B1081,'Data Binge'!$A$6:$I$61,H$1,FALSE),IFERROR(VLOOKUP($B1081,'Data Binge'!$O$6:$W$33,H$1,FALSE),IFERROR(VLOOKUP($B1081,'Data Binge'!$AB$6:$AJ$181,H$1,FALSE),IFERROR(VLOOKUP($B1081,'Data Binge'!$AP$6:$AX$93,H$1,FALSE),IFERROR(VLOOKUP($B1081,'Data Binge'!$BC$6:$BK$13,H$1,FALSE),VLOOKUP($B1081,'Data Binge'!$BP$6:$BX$9,H$1,FALSE))))))*100</f>
        <v>0.33168999999999998</v>
      </c>
      <c r="I1081" s="63">
        <f>IFERROR(VLOOKUP($B1081,'Data Binge'!$A$6:$I$61,I$1,FALSE),IFERROR(VLOOKUP($B1081,'Data Binge'!$O$6:$W$33,I$1,FALSE),IFERROR(VLOOKUP($B1081,'Data Binge'!$AB$6:$AJ$181,I$1,FALSE),IFERROR(VLOOKUP($B1081,'Data Binge'!$AP$6:$AX$93,I$1,FALSE),IFERROR(VLOOKUP($B1081,'Data Binge'!$BC$6:$BK$13,I$1,FALSE),VLOOKUP($B1081,'Data Binge'!$BP$6:$BX$9,I$1,FALSE))))))*100</f>
        <v>28.203099999999999</v>
      </c>
      <c r="J1081" s="63">
        <f>IFERROR(VLOOKUP($B1081,'Data Binge'!$A$6:$I$61,J$1,FALSE),IFERROR(VLOOKUP($B1081,'Data Binge'!$O$6:$W$33,J$1,FALSE),IFERROR(VLOOKUP($B1081,'Data Binge'!$AB$6:$AJ$181,J$1,FALSE),IFERROR(VLOOKUP($B1081,'Data Binge'!$AP$6:$AX$93,J$1,FALSE),IFERROR(VLOOKUP($B1081,'Data Binge'!$BC$6:$BK$13,J$1,FALSE),VLOOKUP($B1081,'Data Binge'!$BP$6:$BX$9,J$1,FALSE))))))*100</f>
        <v>29.503329999999998</v>
      </c>
      <c r="K1081" s="63">
        <f t="shared" si="203"/>
        <v>0.65011999999999759</v>
      </c>
      <c r="L1081" s="63">
        <f t="shared" si="204"/>
        <v>0.65011000000000152</v>
      </c>
      <c r="O1081" s="63">
        <f>'Data Binge'!BU19*100</f>
        <v>28.853210000000001</v>
      </c>
      <c r="P1081" s="63">
        <f>'Data Binge'!BV19*100</f>
        <v>0.33183000000000001</v>
      </c>
      <c r="Q1081" s="63">
        <f>'Data Binge'!BW19*100</f>
        <v>28.202830000000002</v>
      </c>
      <c r="R1081" s="63">
        <f>'Data Binge'!BX19*100</f>
        <v>29.503600000000002</v>
      </c>
      <c r="S1081" s="63">
        <f t="shared" si="211"/>
        <v>0.65039000000000158</v>
      </c>
      <c r="T1081" s="63">
        <f t="shared" si="212"/>
        <v>0.6503799999999984</v>
      </c>
      <c r="V1081" s="70">
        <f t="shared" si="205"/>
        <v>0</v>
      </c>
      <c r="W1081" s="70">
        <f t="shared" si="206"/>
        <v>-1.4000000000002899E-4</v>
      </c>
      <c r="X1081" s="70">
        <f t="shared" si="207"/>
        <v>2.6999999999688384E-4</v>
      </c>
      <c r="Y1081" s="70">
        <f t="shared" si="208"/>
        <v>-2.7000000000398927E-4</v>
      </c>
      <c r="Z1081" s="70">
        <f t="shared" si="209"/>
        <v>-2.7000000000398927E-4</v>
      </c>
      <c r="AA1081" s="70">
        <f t="shared" si="210"/>
        <v>-2.6999999999688384E-4</v>
      </c>
    </row>
    <row r="1082" spans="1:27">
      <c r="A1082" s="15" t="str">
        <f t="shared" si="202"/>
        <v>Binge_2011-2015_65+_Persons_Wales</v>
      </c>
      <c r="B1082" s="15" t="str">
        <f t="shared" si="213"/>
        <v>Wales_65+_Persons</v>
      </c>
      <c r="C1082" s="15" t="s">
        <v>119</v>
      </c>
      <c r="D1082" s="15" t="s">
        <v>43</v>
      </c>
      <c r="E1082" s="15" t="s">
        <v>117</v>
      </c>
      <c r="F1082" s="15" t="s">
        <v>76</v>
      </c>
      <c r="G1082" s="63">
        <f>IFERROR(VLOOKUP($B1082,'Data Binge'!$A$6:$I$61,G$1,FALSE),IFERROR(VLOOKUP($B1082,'Data Binge'!$O$6:$W$33,G$1,FALSE),IFERROR(VLOOKUP($B1082,'Data Binge'!$AB$6:$AJ$181,G$1,FALSE),IFERROR(VLOOKUP($B1082,'Data Binge'!$AP$6:$AX$93,G$1,FALSE),IFERROR(VLOOKUP($B1082,'Data Binge'!$BC$6:$BK$13,G$1,FALSE),VLOOKUP($B1082,'Data Binge'!$BP$6:$BX$9,G$1,FALSE))))))*100</f>
        <v>10.00123</v>
      </c>
      <c r="H1082" s="63">
        <f>IFERROR(VLOOKUP($B1082,'Data Binge'!$A$6:$I$61,H$1,FALSE),IFERROR(VLOOKUP($B1082,'Data Binge'!$O$6:$W$33,H$1,FALSE),IFERROR(VLOOKUP($B1082,'Data Binge'!$AB$6:$AJ$181,H$1,FALSE),IFERROR(VLOOKUP($B1082,'Data Binge'!$AP$6:$AX$93,H$1,FALSE),IFERROR(VLOOKUP($B1082,'Data Binge'!$BC$6:$BK$13,H$1,FALSE),VLOOKUP($B1082,'Data Binge'!$BP$6:$BX$9,H$1,FALSE))))))*100</f>
        <v>0.23481000000000002</v>
      </c>
      <c r="I1082" s="63">
        <f>IFERROR(VLOOKUP($B1082,'Data Binge'!$A$6:$I$61,I$1,FALSE),IFERROR(VLOOKUP($B1082,'Data Binge'!$O$6:$W$33,I$1,FALSE),IFERROR(VLOOKUP($B1082,'Data Binge'!$AB$6:$AJ$181,I$1,FALSE),IFERROR(VLOOKUP($B1082,'Data Binge'!$AP$6:$AX$93,I$1,FALSE),IFERROR(VLOOKUP($B1082,'Data Binge'!$BC$6:$BK$13,I$1,FALSE),VLOOKUP($B1082,'Data Binge'!$BP$6:$BX$9,I$1,FALSE))))))*100</f>
        <v>9.5409900000000007</v>
      </c>
      <c r="J1082" s="63">
        <f>IFERROR(VLOOKUP($B1082,'Data Binge'!$A$6:$I$61,J$1,FALSE),IFERROR(VLOOKUP($B1082,'Data Binge'!$O$6:$W$33,J$1,FALSE),IFERROR(VLOOKUP($B1082,'Data Binge'!$AB$6:$AJ$181,J$1,FALSE),IFERROR(VLOOKUP($B1082,'Data Binge'!$AP$6:$AX$93,J$1,FALSE),IFERROR(VLOOKUP($B1082,'Data Binge'!$BC$6:$BK$13,J$1,FALSE),VLOOKUP($B1082,'Data Binge'!$BP$6:$BX$9,J$1,FALSE))))))*100</f>
        <v>10.46147</v>
      </c>
      <c r="K1082" s="63">
        <f t="shared" si="203"/>
        <v>0.46024000000000065</v>
      </c>
      <c r="L1082" s="63">
        <f t="shared" si="204"/>
        <v>0.46023999999999887</v>
      </c>
      <c r="O1082" s="63">
        <f>'Data Binge'!BU20*100</f>
        <v>10.00123</v>
      </c>
      <c r="P1082" s="63">
        <f>'Data Binge'!BV20*100</f>
        <v>0.23483000000000001</v>
      </c>
      <c r="Q1082" s="63">
        <f>'Data Binge'!BW20*100</f>
        <v>9.5409699999999997</v>
      </c>
      <c r="R1082" s="63">
        <f>'Data Binge'!BX20*100</f>
        <v>10.461499999999999</v>
      </c>
      <c r="S1082" s="63">
        <f t="shared" si="211"/>
        <v>0.46026999999999951</v>
      </c>
      <c r="T1082" s="63">
        <f t="shared" si="212"/>
        <v>0.46025999999999989</v>
      </c>
      <c r="V1082" s="70">
        <f t="shared" si="205"/>
        <v>0</v>
      </c>
      <c r="W1082" s="70">
        <f t="shared" si="206"/>
        <v>-1.9999999999992246E-5</v>
      </c>
      <c r="X1082" s="70">
        <f t="shared" si="207"/>
        <v>2.0000000001019203E-5</v>
      </c>
      <c r="Y1082" s="70">
        <f t="shared" si="208"/>
        <v>-2.9999999998864268E-5</v>
      </c>
      <c r="Z1082" s="70">
        <f t="shared" si="209"/>
        <v>-2.9999999998864268E-5</v>
      </c>
      <c r="AA1082" s="70">
        <f t="shared" si="210"/>
        <v>-2.0000000001019203E-5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17"/>
  <sheetViews>
    <sheetView workbookViewId="0">
      <selection activeCell="R18" sqref="R18"/>
    </sheetView>
  </sheetViews>
  <sheetFormatPr defaultRowHeight="15"/>
  <cols>
    <col min="1" max="1" width="9" style="15" customWidth="1"/>
    <col min="2" max="2" width="8.42578125" style="15" customWidth="1"/>
    <col min="3" max="3" width="7.28515625" style="15" customWidth="1"/>
    <col min="4" max="4" width="9.140625" style="15"/>
    <col min="5" max="5" width="13.140625" style="15" customWidth="1"/>
    <col min="6" max="9" width="9.140625" style="15"/>
    <col min="10" max="10" width="2.42578125" style="15" customWidth="1"/>
    <col min="11" max="11" width="8" style="15" customWidth="1"/>
    <col min="12" max="12" width="8.7109375" style="15" customWidth="1"/>
    <col min="13" max="18" width="9.140625" style="15"/>
    <col min="19" max="19" width="12.140625" style="15" customWidth="1"/>
    <col min="20" max="23" width="9.140625" style="15"/>
    <col min="24" max="24" width="2.5703125" style="15" customWidth="1"/>
    <col min="25" max="25" width="13.42578125" style="15" customWidth="1"/>
    <col min="26" max="30" width="9.140625" style="15"/>
    <col min="31" max="31" width="9.140625" style="15" customWidth="1"/>
    <col min="32" max="32" width="12.5703125" style="15" bestFit="1" customWidth="1"/>
    <col min="33" max="36" width="9.140625" style="15"/>
    <col min="37" max="37" width="3.85546875" style="15" customWidth="1"/>
    <col min="38" max="45" width="9.140625" style="15"/>
    <col min="46" max="46" width="11.85546875" style="15" customWidth="1"/>
    <col min="47" max="50" width="9.140625" style="15"/>
    <col min="51" max="51" width="3.85546875" style="15" customWidth="1"/>
    <col min="52" max="58" width="9.140625" style="15"/>
    <col min="59" max="59" width="11.85546875" style="15" customWidth="1"/>
    <col min="60" max="63" width="9.140625" style="15"/>
    <col min="64" max="64" width="4" style="15" customWidth="1"/>
    <col min="65" max="65" width="12.5703125" style="15" customWidth="1"/>
    <col min="66" max="66" width="9.140625" style="15"/>
    <col min="67" max="67" width="2.42578125" style="15" customWidth="1"/>
    <col min="68" max="70" width="10" style="15" customWidth="1"/>
    <col min="71" max="16384" width="9.140625" style="15"/>
  </cols>
  <sheetData>
    <row r="1" spans="1:76">
      <c r="E1" s="134" t="s">
        <v>148</v>
      </c>
      <c r="F1" s="134"/>
      <c r="G1" s="134"/>
      <c r="H1" s="134"/>
      <c r="I1" s="134"/>
      <c r="S1" s="134" t="s">
        <v>149</v>
      </c>
      <c r="T1" s="134"/>
      <c r="U1" s="134"/>
      <c r="V1" s="134"/>
      <c r="W1" s="134"/>
      <c r="AF1" s="134" t="s">
        <v>150</v>
      </c>
      <c r="AG1" s="134"/>
      <c r="AH1" s="134"/>
      <c r="AI1" s="134"/>
      <c r="AJ1" s="134"/>
      <c r="AT1" s="134" t="s">
        <v>151</v>
      </c>
      <c r="AU1" s="134"/>
      <c r="AV1" s="134"/>
      <c r="AW1" s="134"/>
      <c r="AX1" s="134"/>
      <c r="BG1" s="134" t="s">
        <v>152</v>
      </c>
      <c r="BH1" s="134"/>
      <c r="BI1" s="134"/>
      <c r="BJ1" s="134"/>
      <c r="BK1" s="134"/>
      <c r="BT1" s="134" t="s">
        <v>153</v>
      </c>
      <c r="BU1" s="134"/>
      <c r="BV1" s="134"/>
      <c r="BW1" s="134"/>
      <c r="BX1" s="134"/>
    </row>
    <row r="3" spans="1:76">
      <c r="E3" s="15" t="s">
        <v>154</v>
      </c>
      <c r="F3" s="15" t="s">
        <v>136</v>
      </c>
      <c r="G3" s="15" t="s">
        <v>155</v>
      </c>
      <c r="H3" s="15" t="s">
        <v>156</v>
      </c>
      <c r="I3" s="15" t="s">
        <v>157</v>
      </c>
      <c r="S3" s="15" t="s">
        <v>154</v>
      </c>
      <c r="T3" s="15" t="s">
        <v>136</v>
      </c>
      <c r="U3" s="15" t="s">
        <v>155</v>
      </c>
      <c r="V3" s="15" t="s">
        <v>156</v>
      </c>
      <c r="W3" s="15" t="s">
        <v>157</v>
      </c>
      <c r="AF3" s="15" t="s">
        <v>154</v>
      </c>
      <c r="AG3" s="15" t="s">
        <v>136</v>
      </c>
      <c r="AH3" s="15" t="s">
        <v>155</v>
      </c>
      <c r="AI3" s="15" t="s">
        <v>156</v>
      </c>
      <c r="AJ3" s="15" t="s">
        <v>157</v>
      </c>
      <c r="AT3" s="15" t="s">
        <v>154</v>
      </c>
      <c r="AU3" s="15" t="s">
        <v>136</v>
      </c>
      <c r="AV3" s="15" t="s">
        <v>155</v>
      </c>
      <c r="AW3" s="15" t="s">
        <v>156</v>
      </c>
      <c r="AX3" s="15" t="s">
        <v>157</v>
      </c>
      <c r="BG3" s="15" t="s">
        <v>154</v>
      </c>
      <c r="BH3" s="15" t="s">
        <v>136</v>
      </c>
      <c r="BI3" s="15" t="s">
        <v>155</v>
      </c>
      <c r="BJ3" s="15" t="s">
        <v>156</v>
      </c>
      <c r="BK3" s="15" t="s">
        <v>157</v>
      </c>
      <c r="BT3" s="15" t="s">
        <v>154</v>
      </c>
      <c r="BU3" s="15" t="s">
        <v>136</v>
      </c>
      <c r="BV3" s="15" t="s">
        <v>155</v>
      </c>
      <c r="BW3" s="15" t="s">
        <v>156</v>
      </c>
      <c r="BX3" s="15" t="s">
        <v>157</v>
      </c>
    </row>
    <row r="5" spans="1:76">
      <c r="A5" s="64" t="s">
        <v>134</v>
      </c>
      <c r="B5" s="64" t="s">
        <v>158</v>
      </c>
      <c r="C5" s="64" t="s">
        <v>114</v>
      </c>
      <c r="D5" s="64" t="s">
        <v>135</v>
      </c>
      <c r="E5" s="15" t="s">
        <v>159</v>
      </c>
      <c r="F5" s="15" t="s">
        <v>136</v>
      </c>
      <c r="G5" s="15" t="str">
        <f>G3</f>
        <v>Std. Err.</v>
      </c>
      <c r="H5" s="15" t="s">
        <v>115</v>
      </c>
      <c r="I5" s="15" t="s">
        <v>116</v>
      </c>
      <c r="O5" s="64" t="s">
        <v>134</v>
      </c>
      <c r="P5" s="64" t="s">
        <v>158</v>
      </c>
      <c r="Q5" s="64" t="s">
        <v>114</v>
      </c>
      <c r="R5" s="64" t="s">
        <v>135</v>
      </c>
      <c r="T5" s="15" t="s">
        <v>136</v>
      </c>
      <c r="U5" s="15" t="str">
        <f>U3</f>
        <v>Std. Err.</v>
      </c>
      <c r="V5" s="15" t="s">
        <v>115</v>
      </c>
      <c r="W5" s="15" t="s">
        <v>116</v>
      </c>
      <c r="AB5" s="64" t="s">
        <v>134</v>
      </c>
      <c r="AC5" s="64" t="s">
        <v>158</v>
      </c>
      <c r="AD5" s="64" t="s">
        <v>114</v>
      </c>
      <c r="AE5" s="64" t="s">
        <v>135</v>
      </c>
      <c r="AF5" s="15" t="s">
        <v>159</v>
      </c>
      <c r="AG5" s="15" t="s">
        <v>136</v>
      </c>
      <c r="AH5" s="15" t="str">
        <f>AH3</f>
        <v>Std. Err.</v>
      </c>
      <c r="AI5" s="15" t="s">
        <v>115</v>
      </c>
      <c r="AJ5" s="15" t="s">
        <v>116</v>
      </c>
      <c r="AL5" s="15" t="s">
        <v>160</v>
      </c>
      <c r="AM5" s="15" t="s">
        <v>161</v>
      </c>
      <c r="AP5" s="64" t="s">
        <v>134</v>
      </c>
      <c r="AQ5" s="64" t="s">
        <v>158</v>
      </c>
      <c r="AR5" s="64" t="s">
        <v>114</v>
      </c>
      <c r="AS5" s="64" t="s">
        <v>135</v>
      </c>
      <c r="AT5" s="15" t="s">
        <v>159</v>
      </c>
      <c r="AZ5" s="15" t="s">
        <v>160</v>
      </c>
      <c r="BA5" s="15" t="s">
        <v>162</v>
      </c>
      <c r="BC5" s="64" t="s">
        <v>134</v>
      </c>
      <c r="BD5" s="64" t="s">
        <v>158</v>
      </c>
      <c r="BE5" s="64" t="s">
        <v>114</v>
      </c>
      <c r="BF5" s="64" t="s">
        <v>135</v>
      </c>
      <c r="BH5" s="15" t="s">
        <v>136</v>
      </c>
      <c r="BI5" s="15" t="str">
        <f>BI3</f>
        <v>Std. Err.</v>
      </c>
      <c r="BJ5" s="15" t="s">
        <v>115</v>
      </c>
      <c r="BK5" s="15" t="s">
        <v>116</v>
      </c>
      <c r="BP5" s="64" t="s">
        <v>134</v>
      </c>
      <c r="BQ5" s="64" t="s">
        <v>158</v>
      </c>
      <c r="BR5" s="64" t="s">
        <v>114</v>
      </c>
      <c r="BS5" s="64" t="s">
        <v>135</v>
      </c>
      <c r="BU5" s="15" t="s">
        <v>136</v>
      </c>
      <c r="BV5" s="15" t="str">
        <f>BV3</f>
        <v>Std. Err.</v>
      </c>
      <c r="BW5" s="15" t="s">
        <v>115</v>
      </c>
      <c r="BX5" s="15" t="s">
        <v>116</v>
      </c>
    </row>
    <row r="6" spans="1:76">
      <c r="A6" s="64" t="str">
        <f>B6&amp;"_"&amp;C6&amp;"_"&amp;D6</f>
        <v>Betsi Cadwaladr_16-24_Males</v>
      </c>
      <c r="B6" s="64" t="s">
        <v>139</v>
      </c>
      <c r="C6" s="64" t="s">
        <v>48</v>
      </c>
      <c r="D6" s="64" t="s">
        <v>21</v>
      </c>
      <c r="E6" s="15" t="s">
        <v>163</v>
      </c>
      <c r="F6" s="15">
        <v>0.39946880000000001</v>
      </c>
      <c r="G6" s="15">
        <v>1.7747499999999999E-2</v>
      </c>
      <c r="H6" s="15">
        <v>0.36468319999999999</v>
      </c>
      <c r="I6" s="15">
        <v>0.43425429999999998</v>
      </c>
      <c r="K6" s="15" t="s">
        <v>164</v>
      </c>
      <c r="L6" s="15" t="s">
        <v>165</v>
      </c>
      <c r="O6" s="64" t="str">
        <f>P6&amp;"_"&amp;Q6&amp;"_"&amp;R6</f>
        <v>Betsi Cadwaladr_16-24_Persons</v>
      </c>
      <c r="P6" s="64" t="s">
        <v>139</v>
      </c>
      <c r="Q6" s="64" t="s">
        <v>48</v>
      </c>
      <c r="R6" s="64" t="s">
        <v>117</v>
      </c>
      <c r="S6" s="15" t="s">
        <v>163</v>
      </c>
      <c r="T6" s="15">
        <v>0.38230360000000002</v>
      </c>
      <c r="U6" s="15">
        <v>1.25202E-2</v>
      </c>
      <c r="V6" s="15">
        <v>0.35776370000000002</v>
      </c>
      <c r="W6" s="15">
        <v>0.40684360000000003</v>
      </c>
      <c r="Y6" s="15" t="s">
        <v>164</v>
      </c>
      <c r="Z6" s="15" t="s">
        <v>166</v>
      </c>
      <c r="AB6" s="64" t="str">
        <f>AC6&amp;"_"&amp;AD6&amp;"_"&amp;AE6</f>
        <v>Isle of Anglesey_16-24_Males</v>
      </c>
      <c r="AC6" s="64" t="s">
        <v>0</v>
      </c>
      <c r="AD6" s="64" t="s">
        <v>48</v>
      </c>
      <c r="AE6" s="64" t="s">
        <v>21</v>
      </c>
      <c r="AF6" s="15" t="s">
        <v>163</v>
      </c>
      <c r="AG6" s="15">
        <v>0.42233599999999999</v>
      </c>
      <c r="AH6" s="15">
        <v>4.2904900000000003E-2</v>
      </c>
      <c r="AI6" s="15">
        <v>0.33824149999999997</v>
      </c>
      <c r="AJ6" s="15">
        <v>0.50643059999999995</v>
      </c>
      <c r="AL6" s="15" t="s">
        <v>164</v>
      </c>
      <c r="AM6" s="15" t="s">
        <v>167</v>
      </c>
      <c r="AP6" s="64" t="str">
        <f>AQ6&amp;"_"&amp;AR6&amp;"_"&amp;AS6</f>
        <v>Isle of Anglesey_16-24_Persons</v>
      </c>
      <c r="AQ6" s="64" t="s">
        <v>0</v>
      </c>
      <c r="AR6" s="64" t="s">
        <v>48</v>
      </c>
      <c r="AS6" s="64" t="s">
        <v>117</v>
      </c>
      <c r="AT6" s="15" t="s">
        <v>163</v>
      </c>
      <c r="AU6" s="15">
        <v>0.3898934</v>
      </c>
      <c r="AV6" s="15">
        <v>2.9534100000000001E-2</v>
      </c>
      <c r="AW6" s="15">
        <v>0.33200590000000002</v>
      </c>
      <c r="AX6" s="15">
        <v>0.44778089999999998</v>
      </c>
      <c r="AZ6" s="15" t="s">
        <v>164</v>
      </c>
      <c r="BA6" s="15" t="s">
        <v>168</v>
      </c>
      <c r="BC6" s="64" t="str">
        <f>BD6&amp;"_"&amp;BE6&amp;"_"&amp;BF6</f>
        <v>Wales_16-24_Males</v>
      </c>
      <c r="BD6" s="64" t="s">
        <v>119</v>
      </c>
      <c r="BE6" s="64" t="s">
        <v>48</v>
      </c>
      <c r="BF6" s="64" t="s">
        <v>21</v>
      </c>
      <c r="BG6" s="15" t="s">
        <v>163</v>
      </c>
      <c r="BH6" s="15">
        <v>0.39606809999999998</v>
      </c>
      <c r="BI6" s="15">
        <v>1.0160000000000001E-2</v>
      </c>
      <c r="BJ6" s="15">
        <v>0.3761544</v>
      </c>
      <c r="BK6" s="15">
        <v>0.41598180000000001</v>
      </c>
      <c r="BM6" s="15" t="s">
        <v>164</v>
      </c>
      <c r="BN6" s="15" t="s">
        <v>169</v>
      </c>
      <c r="BP6" s="64" t="str">
        <f>BQ6&amp;"_"&amp;BR6&amp;"_"&amp;BS6</f>
        <v>Wales_16-24_Persons</v>
      </c>
      <c r="BQ6" s="64" t="s">
        <v>119</v>
      </c>
      <c r="BR6" s="64" t="s">
        <v>48</v>
      </c>
      <c r="BS6" s="64" t="s">
        <v>117</v>
      </c>
      <c r="BT6" s="15">
        <v>1</v>
      </c>
      <c r="BU6" s="15">
        <v>0.37916559999999999</v>
      </c>
      <c r="BV6" s="15">
        <v>7.3610000000000004E-3</v>
      </c>
      <c r="BW6" s="15">
        <v>0.3647378</v>
      </c>
      <c r="BX6" s="15">
        <v>0.39359329999999998</v>
      </c>
    </row>
    <row r="7" spans="1:76">
      <c r="A7" s="64" t="str">
        <f t="shared" ref="A7:A61" si="0">B7&amp;"_"&amp;C7&amp;"_"&amp;D7</f>
        <v>Betsi Cadwaladr_25-44_Males</v>
      </c>
      <c r="B7" s="64" t="s">
        <v>139</v>
      </c>
      <c r="C7" s="64" t="s">
        <v>49</v>
      </c>
      <c r="D7" s="64" t="s">
        <v>21</v>
      </c>
      <c r="E7" s="15" t="s">
        <v>170</v>
      </c>
      <c r="F7" s="15">
        <v>0.52707179999999998</v>
      </c>
      <c r="G7" s="15">
        <v>1.1468600000000001E-2</v>
      </c>
      <c r="H7" s="15">
        <v>0.50459319999999996</v>
      </c>
      <c r="I7" s="15">
        <v>0.54955050000000005</v>
      </c>
      <c r="K7" s="15" t="s">
        <v>171</v>
      </c>
      <c r="L7" s="15" t="s">
        <v>172</v>
      </c>
      <c r="O7" s="64" t="str">
        <f t="shared" ref="O7:O33" si="1">P7&amp;"_"&amp;Q7&amp;"_"&amp;R7</f>
        <v>Betsi Cadwaladr_25-44_Persons</v>
      </c>
      <c r="P7" s="64" t="s">
        <v>139</v>
      </c>
      <c r="Q7" s="64" t="s">
        <v>49</v>
      </c>
      <c r="R7" s="64" t="s">
        <v>117</v>
      </c>
      <c r="S7" s="15" t="s">
        <v>170</v>
      </c>
      <c r="T7" s="15">
        <v>0.48054599999999997</v>
      </c>
      <c r="U7" s="15">
        <v>8.3496999999999998E-3</v>
      </c>
      <c r="V7" s="15">
        <v>0.46418039999999999</v>
      </c>
      <c r="W7" s="15">
        <v>0.49691160000000001</v>
      </c>
      <c r="Y7" s="15" t="s">
        <v>171</v>
      </c>
      <c r="Z7" s="15" t="s">
        <v>173</v>
      </c>
      <c r="AB7" s="64" t="str">
        <f t="shared" ref="AB7:AB70" si="2">AC7&amp;"_"&amp;AD7&amp;"_"&amp;AE7</f>
        <v>Isle of Anglesey_25-44_Males</v>
      </c>
      <c r="AC7" s="64" t="s">
        <v>0</v>
      </c>
      <c r="AD7" s="64" t="s">
        <v>49</v>
      </c>
      <c r="AE7" s="64" t="s">
        <v>21</v>
      </c>
      <c r="AF7" s="15" t="s">
        <v>170</v>
      </c>
      <c r="AG7" s="15">
        <v>0.474387</v>
      </c>
      <c r="AH7" s="15">
        <v>2.9522099999999999E-2</v>
      </c>
      <c r="AI7" s="15">
        <v>0.41652299999999998</v>
      </c>
      <c r="AJ7" s="15">
        <v>0.53225089999999997</v>
      </c>
      <c r="AL7" s="15" t="s">
        <v>171</v>
      </c>
      <c r="AM7" s="15" t="s">
        <v>174</v>
      </c>
      <c r="AP7" s="64" t="str">
        <f t="shared" ref="AP7:AP70" si="3">AQ7&amp;"_"&amp;AR7&amp;"_"&amp;AS7</f>
        <v>Isle of Anglesey_25-44_Persons</v>
      </c>
      <c r="AQ7" s="64" t="s">
        <v>0</v>
      </c>
      <c r="AR7" s="64" t="s">
        <v>49</v>
      </c>
      <c r="AS7" s="64" t="s">
        <v>117</v>
      </c>
      <c r="AT7" s="15" t="s">
        <v>170</v>
      </c>
      <c r="AU7" s="15">
        <v>0.44976290000000002</v>
      </c>
      <c r="AV7" s="15">
        <v>2.1529800000000002E-2</v>
      </c>
      <c r="AW7" s="15">
        <v>0.40756409999999998</v>
      </c>
      <c r="AX7" s="15">
        <v>0.4919617</v>
      </c>
      <c r="AZ7" s="15" t="s">
        <v>171</v>
      </c>
      <c r="BA7" s="15" t="s">
        <v>175</v>
      </c>
      <c r="BC7" s="64" t="str">
        <f t="shared" ref="BC7:BC13" si="4">BD7&amp;"_"&amp;BE7&amp;"_"&amp;BF7</f>
        <v>Wales_25-44_Males</v>
      </c>
      <c r="BD7" s="64" t="s">
        <v>119</v>
      </c>
      <c r="BE7" s="64" t="s">
        <v>49</v>
      </c>
      <c r="BF7" s="64" t="s">
        <v>21</v>
      </c>
      <c r="BG7" s="15" t="s">
        <v>170</v>
      </c>
      <c r="BH7" s="15">
        <v>0.51842100000000002</v>
      </c>
      <c r="BI7" s="15">
        <v>5.8558999999999998E-3</v>
      </c>
      <c r="BJ7" s="15">
        <v>0.50694320000000004</v>
      </c>
      <c r="BK7" s="15">
        <v>0.52989869999999994</v>
      </c>
      <c r="BM7" s="15" t="s">
        <v>171</v>
      </c>
      <c r="BN7" s="15" t="s">
        <v>176</v>
      </c>
      <c r="BP7" s="64" t="str">
        <f t="shared" ref="BP7:BP9" si="5">BQ7&amp;"_"&amp;BR7&amp;"_"&amp;BS7</f>
        <v>Wales_25-44_Persons</v>
      </c>
      <c r="BQ7" s="64" t="s">
        <v>119</v>
      </c>
      <c r="BR7" s="64" t="s">
        <v>49</v>
      </c>
      <c r="BS7" s="64" t="s">
        <v>117</v>
      </c>
      <c r="BT7" s="15">
        <v>2</v>
      </c>
      <c r="BU7" s="15">
        <v>0.47575129999999999</v>
      </c>
      <c r="BV7" s="15">
        <v>4.3086000000000001E-3</v>
      </c>
      <c r="BW7" s="15">
        <v>0.46730630000000001</v>
      </c>
      <c r="BX7" s="15">
        <v>0.48419620000000002</v>
      </c>
    </row>
    <row r="8" spans="1:76">
      <c r="A8" s="64" t="str">
        <f t="shared" si="0"/>
        <v>Betsi Cadwaladr_45-64_Males</v>
      </c>
      <c r="B8" s="64" t="s">
        <v>139</v>
      </c>
      <c r="C8" s="64" t="s">
        <v>50</v>
      </c>
      <c r="D8" s="64" t="s">
        <v>21</v>
      </c>
      <c r="E8" s="15" t="s">
        <v>177</v>
      </c>
      <c r="F8" s="15">
        <v>0.54653859999999999</v>
      </c>
      <c r="G8" s="15">
        <v>9.3077000000000003E-3</v>
      </c>
      <c r="H8" s="15">
        <v>0.52829539999999997</v>
      </c>
      <c r="I8" s="15">
        <v>0.5647818</v>
      </c>
      <c r="K8" s="15" t="s">
        <v>178</v>
      </c>
      <c r="L8" s="15" t="s">
        <v>179</v>
      </c>
      <c r="O8" s="64" t="str">
        <f t="shared" si="1"/>
        <v>Betsi Cadwaladr_45-64_Persons</v>
      </c>
      <c r="P8" s="64" t="s">
        <v>139</v>
      </c>
      <c r="Q8" s="64" t="s">
        <v>50</v>
      </c>
      <c r="R8" s="64" t="s">
        <v>117</v>
      </c>
      <c r="S8" s="15" t="s">
        <v>177</v>
      </c>
      <c r="T8" s="15">
        <v>0.48830590000000001</v>
      </c>
      <c r="U8" s="15">
        <v>7.0832000000000004E-3</v>
      </c>
      <c r="V8" s="15">
        <v>0.47442279999999998</v>
      </c>
      <c r="W8" s="15">
        <v>0.50218910000000005</v>
      </c>
      <c r="Y8" s="15" t="s">
        <v>178</v>
      </c>
      <c r="Z8" s="15" t="s">
        <v>180</v>
      </c>
      <c r="AB8" s="64" t="str">
        <f t="shared" si="2"/>
        <v>Isle of Anglesey_45-64_Males</v>
      </c>
      <c r="AC8" s="64" t="s">
        <v>0</v>
      </c>
      <c r="AD8" s="64" t="s">
        <v>50</v>
      </c>
      <c r="AE8" s="64" t="s">
        <v>21</v>
      </c>
      <c r="AF8" s="15" t="s">
        <v>177</v>
      </c>
      <c r="AG8" s="15">
        <v>0.52492439999999996</v>
      </c>
      <c r="AH8" s="15">
        <v>2.32178E-2</v>
      </c>
      <c r="AI8" s="15">
        <v>0.47941699999999998</v>
      </c>
      <c r="AJ8" s="15">
        <v>0.57043189999999999</v>
      </c>
      <c r="AL8" s="15" t="s">
        <v>178</v>
      </c>
      <c r="AM8" s="15" t="s">
        <v>181</v>
      </c>
      <c r="AP8" s="64" t="str">
        <f t="shared" si="3"/>
        <v>Isle of Anglesey_45-64_Persons</v>
      </c>
      <c r="AQ8" s="64" t="s">
        <v>0</v>
      </c>
      <c r="AR8" s="64" t="s">
        <v>50</v>
      </c>
      <c r="AS8" s="64" t="s">
        <v>117</v>
      </c>
      <c r="AT8" s="15" t="s">
        <v>177</v>
      </c>
      <c r="AU8" s="15">
        <v>0.47260790000000003</v>
      </c>
      <c r="AV8" s="15">
        <v>1.7729499999999999E-2</v>
      </c>
      <c r="AW8" s="15">
        <v>0.43785780000000002</v>
      </c>
      <c r="AX8" s="15">
        <v>0.50735799999999998</v>
      </c>
      <c r="AZ8" s="15" t="s">
        <v>178</v>
      </c>
      <c r="BA8" s="15" t="s">
        <v>182</v>
      </c>
      <c r="BC8" s="64" t="str">
        <f t="shared" si="4"/>
        <v>Wales_45-64_Males</v>
      </c>
      <c r="BD8" s="64" t="s">
        <v>119</v>
      </c>
      <c r="BE8" s="64" t="s">
        <v>50</v>
      </c>
      <c r="BF8" s="64" t="s">
        <v>21</v>
      </c>
      <c r="BG8" s="15" t="s">
        <v>177</v>
      </c>
      <c r="BH8" s="15">
        <v>0.55330409999999997</v>
      </c>
      <c r="BI8" s="15">
        <v>4.8837000000000004E-3</v>
      </c>
      <c r="BJ8" s="15">
        <v>0.54373190000000005</v>
      </c>
      <c r="BK8" s="15">
        <v>0.5628763</v>
      </c>
      <c r="BM8" s="15" t="s">
        <v>178</v>
      </c>
      <c r="BN8" s="15" t="s">
        <v>183</v>
      </c>
      <c r="BP8" s="64" t="str">
        <f t="shared" si="5"/>
        <v>Wales_45-64_Persons</v>
      </c>
      <c r="BQ8" s="64" t="s">
        <v>119</v>
      </c>
      <c r="BR8" s="64" t="s">
        <v>50</v>
      </c>
      <c r="BS8" s="64" t="s">
        <v>117</v>
      </c>
      <c r="BT8" s="15">
        <v>3</v>
      </c>
      <c r="BU8" s="15">
        <v>0.48778640000000001</v>
      </c>
      <c r="BV8" s="15">
        <v>3.7047E-3</v>
      </c>
      <c r="BW8" s="15">
        <v>0.48052499999999998</v>
      </c>
      <c r="BX8" s="15">
        <v>0.49504769999999998</v>
      </c>
    </row>
    <row r="9" spans="1:76">
      <c r="A9" s="64" t="str">
        <f t="shared" si="0"/>
        <v>Betsi Cadwaladr_65+_Males</v>
      </c>
      <c r="B9" s="64" t="s">
        <v>139</v>
      </c>
      <c r="C9" s="64" t="s">
        <v>43</v>
      </c>
      <c r="D9" s="64" t="s">
        <v>21</v>
      </c>
      <c r="E9" s="15" t="s">
        <v>184</v>
      </c>
      <c r="F9" s="15">
        <v>0.3315555</v>
      </c>
      <c r="G9" s="15">
        <v>9.5858999999999996E-3</v>
      </c>
      <c r="H9" s="15">
        <v>0.31276680000000001</v>
      </c>
      <c r="I9" s="15">
        <v>0.35034409999999999</v>
      </c>
      <c r="K9" s="15" t="s">
        <v>185</v>
      </c>
      <c r="L9" s="15" t="s">
        <v>186</v>
      </c>
      <c r="O9" s="64" t="str">
        <f t="shared" si="1"/>
        <v>Betsi Cadwaladr_65+_Persons</v>
      </c>
      <c r="P9" s="64" t="s">
        <v>139</v>
      </c>
      <c r="Q9" s="64" t="s">
        <v>43</v>
      </c>
      <c r="R9" s="64" t="s">
        <v>117</v>
      </c>
      <c r="S9" s="15" t="s">
        <v>184</v>
      </c>
      <c r="T9" s="15">
        <v>0.249195</v>
      </c>
      <c r="U9" s="15">
        <v>6.5168999999999999E-3</v>
      </c>
      <c r="V9" s="15">
        <v>0.23642170000000001</v>
      </c>
      <c r="W9" s="15">
        <v>0.26196829999999999</v>
      </c>
      <c r="Y9" s="15" t="s">
        <v>185</v>
      </c>
      <c r="Z9" s="15" t="s">
        <v>187</v>
      </c>
      <c r="AB9" s="64" t="str">
        <f t="shared" si="2"/>
        <v>Isle of Anglesey_65+_Males</v>
      </c>
      <c r="AC9" s="64" t="s">
        <v>0</v>
      </c>
      <c r="AD9" s="64" t="s">
        <v>43</v>
      </c>
      <c r="AE9" s="64" t="s">
        <v>21</v>
      </c>
      <c r="AF9" s="15" t="s">
        <v>184</v>
      </c>
      <c r="AG9" s="15">
        <v>0.29014040000000002</v>
      </c>
      <c r="AH9" s="15">
        <v>2.2996300000000001E-2</v>
      </c>
      <c r="AI9" s="15">
        <v>0.24506720000000001</v>
      </c>
      <c r="AJ9" s="15">
        <v>0.3352136</v>
      </c>
      <c r="AL9" s="15" t="s">
        <v>185</v>
      </c>
      <c r="AM9" s="15" t="s">
        <v>188</v>
      </c>
      <c r="AP9" s="64" t="str">
        <f t="shared" si="3"/>
        <v>Isle of Anglesey_65+_Persons</v>
      </c>
      <c r="AQ9" s="64" t="s">
        <v>0</v>
      </c>
      <c r="AR9" s="64" t="s">
        <v>43</v>
      </c>
      <c r="AS9" s="64" t="s">
        <v>117</v>
      </c>
      <c r="AT9" s="15" t="s">
        <v>184</v>
      </c>
      <c r="AU9" s="15">
        <v>0.21167330000000001</v>
      </c>
      <c r="AV9" s="15">
        <v>1.50043E-2</v>
      </c>
      <c r="AW9" s="15">
        <v>0.1822645</v>
      </c>
      <c r="AX9" s="15">
        <v>0.24108209999999999</v>
      </c>
      <c r="AZ9" s="15" t="s">
        <v>185</v>
      </c>
      <c r="BA9" s="15" t="s">
        <v>189</v>
      </c>
      <c r="BC9" s="64" t="str">
        <f t="shared" si="4"/>
        <v>Wales_65+_Males</v>
      </c>
      <c r="BD9" s="64" t="s">
        <v>119</v>
      </c>
      <c r="BE9" s="64" t="s">
        <v>43</v>
      </c>
      <c r="BF9" s="64" t="s">
        <v>21</v>
      </c>
      <c r="BG9" s="15" t="s">
        <v>184</v>
      </c>
      <c r="BH9" s="15">
        <v>0.35100360000000003</v>
      </c>
      <c r="BI9" s="15">
        <v>5.2015000000000004E-3</v>
      </c>
      <c r="BJ9" s="15">
        <v>0.34080850000000001</v>
      </c>
      <c r="BK9" s="15">
        <v>0.36119859999999998</v>
      </c>
      <c r="BM9" s="15" t="s">
        <v>185</v>
      </c>
      <c r="BN9" s="15" t="s">
        <v>190</v>
      </c>
      <c r="BP9" s="64" t="str">
        <f t="shared" si="5"/>
        <v>Wales_65+_Persons</v>
      </c>
      <c r="BQ9" s="64" t="s">
        <v>119</v>
      </c>
      <c r="BR9" s="64" t="s">
        <v>43</v>
      </c>
      <c r="BS9" s="64" t="s">
        <v>117</v>
      </c>
      <c r="BT9" s="15">
        <v>4</v>
      </c>
      <c r="BU9" s="15">
        <v>0.25579770000000002</v>
      </c>
      <c r="BV9" s="15">
        <v>3.5102000000000002E-3</v>
      </c>
      <c r="BW9" s="15">
        <v>0.24891769999999999</v>
      </c>
      <c r="BX9" s="15">
        <v>0.26267770000000001</v>
      </c>
    </row>
    <row r="10" spans="1:76">
      <c r="A10" s="64" t="str">
        <f t="shared" si="0"/>
        <v>Betsi Cadwaladr_16-24_Females</v>
      </c>
      <c r="B10" s="64" t="s">
        <v>139</v>
      </c>
      <c r="C10" s="64" t="s">
        <v>48</v>
      </c>
      <c r="D10" s="64" t="s">
        <v>120</v>
      </c>
      <c r="E10" s="15" t="s">
        <v>191</v>
      </c>
      <c r="F10" s="15">
        <v>0.3652029</v>
      </c>
      <c r="G10" s="15">
        <v>1.609E-2</v>
      </c>
      <c r="H10" s="15">
        <v>0.33366620000000002</v>
      </c>
      <c r="I10" s="15">
        <v>0.39673969999999997</v>
      </c>
      <c r="K10" s="15" t="s">
        <v>192</v>
      </c>
      <c r="L10" s="15" t="s">
        <v>193</v>
      </c>
      <c r="O10" s="64" t="str">
        <f t="shared" si="1"/>
        <v>Hywel Dda_16-24_Persons</v>
      </c>
      <c r="P10" s="64" t="s">
        <v>141</v>
      </c>
      <c r="Q10" s="64" t="s">
        <v>48</v>
      </c>
      <c r="R10" s="64" t="s">
        <v>117</v>
      </c>
      <c r="S10" s="15" t="s">
        <v>191</v>
      </c>
      <c r="T10" s="15">
        <v>0.40447759999999999</v>
      </c>
      <c r="U10" s="15">
        <v>1.9700700000000002E-2</v>
      </c>
      <c r="V10" s="15">
        <v>0.36586390000000002</v>
      </c>
      <c r="W10" s="15">
        <v>0.44309130000000002</v>
      </c>
      <c r="Y10" s="15" t="s">
        <v>192</v>
      </c>
      <c r="Z10" s="15" t="s">
        <v>194</v>
      </c>
      <c r="AB10" s="64" t="str">
        <f t="shared" si="2"/>
        <v>Isle of Anglesey_16-24_Females</v>
      </c>
      <c r="AC10" s="64" t="s">
        <v>0</v>
      </c>
      <c r="AD10" s="64" t="s">
        <v>48</v>
      </c>
      <c r="AE10" s="64" t="s">
        <v>120</v>
      </c>
      <c r="AF10" s="15" t="s">
        <v>191</v>
      </c>
      <c r="AG10" s="15">
        <v>0.35781479999999999</v>
      </c>
      <c r="AH10" s="15">
        <v>4.0235E-2</v>
      </c>
      <c r="AI10" s="15">
        <v>0.27895340000000002</v>
      </c>
      <c r="AJ10" s="15">
        <v>0.43667630000000002</v>
      </c>
      <c r="AL10" s="15" t="s">
        <v>192</v>
      </c>
      <c r="AM10" s="15" t="s">
        <v>195</v>
      </c>
      <c r="AP10" s="64" t="str">
        <f t="shared" si="3"/>
        <v>Gwynedd_16-24_Persons</v>
      </c>
      <c r="AQ10" s="64" t="s">
        <v>1</v>
      </c>
      <c r="AR10" s="64" t="s">
        <v>48</v>
      </c>
      <c r="AS10" s="64" t="s">
        <v>117</v>
      </c>
      <c r="AT10" s="15" t="s">
        <v>191</v>
      </c>
      <c r="AU10" s="15">
        <v>0.4067538</v>
      </c>
      <c r="AV10" s="15">
        <v>3.1355099999999997E-2</v>
      </c>
      <c r="AW10" s="15">
        <v>0.34529720000000003</v>
      </c>
      <c r="AX10" s="15">
        <v>0.46821049999999997</v>
      </c>
      <c r="AZ10" s="15" t="s">
        <v>192</v>
      </c>
      <c r="BA10" s="15" t="s">
        <v>196</v>
      </c>
      <c r="BC10" s="64" t="str">
        <f t="shared" si="4"/>
        <v>Wales_16-24_Females</v>
      </c>
      <c r="BD10" s="64" t="s">
        <v>119</v>
      </c>
      <c r="BE10" s="64" t="s">
        <v>48</v>
      </c>
      <c r="BF10" s="64" t="s">
        <v>120</v>
      </c>
      <c r="BG10" s="15" t="s">
        <v>191</v>
      </c>
      <c r="BH10" s="15">
        <v>0.36128149999999998</v>
      </c>
      <c r="BI10" s="15">
        <v>9.0107E-3</v>
      </c>
      <c r="BJ10" s="15">
        <v>0.34362029999999999</v>
      </c>
      <c r="BK10" s="15">
        <v>0.37894270000000002</v>
      </c>
      <c r="BM10" s="15" t="s">
        <v>192</v>
      </c>
      <c r="BN10" s="15" t="s">
        <v>197</v>
      </c>
      <c r="BO10" s="15">
        <v>1</v>
      </c>
      <c r="BP10" s="64"/>
      <c r="BQ10" s="64"/>
      <c r="BR10" s="64"/>
      <c r="BS10" s="64"/>
    </row>
    <row r="11" spans="1:76">
      <c r="A11" s="64" t="str">
        <f t="shared" si="0"/>
        <v>Betsi Cadwaladr_25-44_Females</v>
      </c>
      <c r="B11" s="64" t="s">
        <v>139</v>
      </c>
      <c r="C11" s="64" t="s">
        <v>49</v>
      </c>
      <c r="D11" s="64" t="s">
        <v>120</v>
      </c>
      <c r="E11" s="15" t="s">
        <v>198</v>
      </c>
      <c r="F11" s="15">
        <v>0.43408869999999999</v>
      </c>
      <c r="G11" s="15">
        <v>1.0031200000000001E-2</v>
      </c>
      <c r="H11" s="15">
        <v>0.4144274</v>
      </c>
      <c r="I11" s="15">
        <v>0.45374999999999999</v>
      </c>
      <c r="K11" s="15" t="s">
        <v>199</v>
      </c>
      <c r="L11" s="15" t="s">
        <v>200</v>
      </c>
      <c r="O11" s="64" t="str">
        <f t="shared" si="1"/>
        <v>Hywel Dda_25-44_Persons</v>
      </c>
      <c r="P11" s="64" t="s">
        <v>141</v>
      </c>
      <c r="Q11" s="64" t="s">
        <v>49</v>
      </c>
      <c r="R11" s="64" t="s">
        <v>117</v>
      </c>
      <c r="S11" s="15" t="s">
        <v>198</v>
      </c>
      <c r="T11" s="15">
        <v>0.44784000000000002</v>
      </c>
      <c r="U11" s="15">
        <v>1.32455E-2</v>
      </c>
      <c r="V11" s="15">
        <v>0.42187839999999999</v>
      </c>
      <c r="W11" s="15">
        <v>0.47380149999999999</v>
      </c>
      <c r="Y11" s="15" t="s">
        <v>199</v>
      </c>
      <c r="Z11" s="15" t="s">
        <v>201</v>
      </c>
      <c r="AB11" s="64" t="str">
        <f t="shared" si="2"/>
        <v>Isle of Anglesey_25-44_Females</v>
      </c>
      <c r="AC11" s="64" t="s">
        <v>0</v>
      </c>
      <c r="AD11" s="64" t="s">
        <v>49</v>
      </c>
      <c r="AE11" s="64" t="s">
        <v>120</v>
      </c>
      <c r="AF11" s="15" t="s">
        <v>198</v>
      </c>
      <c r="AG11" s="15">
        <v>0.42694169999999998</v>
      </c>
      <c r="AH11" s="15">
        <v>2.5235899999999999E-2</v>
      </c>
      <c r="AI11" s="15">
        <v>0.3774787</v>
      </c>
      <c r="AJ11" s="15">
        <v>0.47640460000000001</v>
      </c>
      <c r="AL11" s="15" t="s">
        <v>199</v>
      </c>
      <c r="AM11" s="15" t="s">
        <v>202</v>
      </c>
      <c r="AP11" s="64" t="str">
        <f t="shared" si="3"/>
        <v>Gwynedd_25-44_Persons</v>
      </c>
      <c r="AQ11" s="64" t="s">
        <v>1</v>
      </c>
      <c r="AR11" s="64" t="s">
        <v>49</v>
      </c>
      <c r="AS11" s="64" t="s">
        <v>117</v>
      </c>
      <c r="AT11" s="15" t="s">
        <v>198</v>
      </c>
      <c r="AU11" s="15">
        <v>0.48473050000000001</v>
      </c>
      <c r="AV11" s="15">
        <v>2.1073700000000001E-2</v>
      </c>
      <c r="AW11" s="15">
        <v>0.44342559999999998</v>
      </c>
      <c r="AX11" s="15">
        <v>0.52603549999999999</v>
      </c>
      <c r="AZ11" s="15" t="s">
        <v>199</v>
      </c>
      <c r="BA11" s="15" t="s">
        <v>203</v>
      </c>
      <c r="BC11" s="64" t="str">
        <f t="shared" si="4"/>
        <v>Wales_25-44_Females</v>
      </c>
      <c r="BD11" s="64" t="s">
        <v>119</v>
      </c>
      <c r="BE11" s="64" t="s">
        <v>49</v>
      </c>
      <c r="BF11" s="64" t="s">
        <v>120</v>
      </c>
      <c r="BG11" s="15" t="s">
        <v>198</v>
      </c>
      <c r="BH11" s="15">
        <v>0.43375809999999998</v>
      </c>
      <c r="BI11" s="15">
        <v>5.1447000000000003E-3</v>
      </c>
      <c r="BJ11" s="15">
        <v>0.4236743</v>
      </c>
      <c r="BK11" s="15">
        <v>0.44384190000000001</v>
      </c>
      <c r="BM11" s="15" t="s">
        <v>199</v>
      </c>
      <c r="BN11" s="15" t="s">
        <v>197</v>
      </c>
      <c r="BO11" s="15">
        <v>2</v>
      </c>
      <c r="BP11" s="64"/>
      <c r="BQ11" s="64"/>
      <c r="BR11" s="64"/>
      <c r="BS11" s="64"/>
    </row>
    <row r="12" spans="1:76">
      <c r="A12" s="64" t="str">
        <f t="shared" si="0"/>
        <v>Betsi Cadwaladr_45-64_Females</v>
      </c>
      <c r="B12" s="64" t="s">
        <v>139</v>
      </c>
      <c r="C12" s="64" t="s">
        <v>50</v>
      </c>
      <c r="D12" s="64" t="s">
        <v>120</v>
      </c>
      <c r="E12" s="15" t="s">
        <v>204</v>
      </c>
      <c r="F12" s="15">
        <v>0.43246400000000002</v>
      </c>
      <c r="G12" s="15">
        <v>8.6785000000000004E-3</v>
      </c>
      <c r="H12" s="15">
        <v>0.41545399999999999</v>
      </c>
      <c r="I12" s="15">
        <v>0.44947399999999998</v>
      </c>
      <c r="K12" s="15" t="s">
        <v>205</v>
      </c>
      <c r="L12" s="15" t="s">
        <v>206</v>
      </c>
      <c r="O12" s="64" t="str">
        <f t="shared" si="1"/>
        <v>Hywel Dda_45-64_Persons</v>
      </c>
      <c r="P12" s="64" t="s">
        <v>141</v>
      </c>
      <c r="Q12" s="64" t="s">
        <v>50</v>
      </c>
      <c r="R12" s="64" t="s">
        <v>117</v>
      </c>
      <c r="S12" s="15" t="s">
        <v>204</v>
      </c>
      <c r="T12" s="15">
        <v>0.44162829999999997</v>
      </c>
      <c r="U12" s="15">
        <v>1.03759E-2</v>
      </c>
      <c r="V12" s="15">
        <v>0.42129129999999998</v>
      </c>
      <c r="W12" s="15">
        <v>0.46196530000000002</v>
      </c>
      <c r="Y12" s="15" t="s">
        <v>205</v>
      </c>
      <c r="Z12" s="15" t="s">
        <v>207</v>
      </c>
      <c r="AB12" s="64" t="str">
        <f t="shared" si="2"/>
        <v>Isle of Anglesey_45-64_Females</v>
      </c>
      <c r="AC12" s="64" t="s">
        <v>0</v>
      </c>
      <c r="AD12" s="64" t="s">
        <v>50</v>
      </c>
      <c r="AE12" s="64" t="s">
        <v>120</v>
      </c>
      <c r="AF12" s="15" t="s">
        <v>204</v>
      </c>
      <c r="AG12" s="15">
        <v>0.42135719999999999</v>
      </c>
      <c r="AH12" s="15">
        <v>2.18537E-2</v>
      </c>
      <c r="AI12" s="15">
        <v>0.37852360000000002</v>
      </c>
      <c r="AJ12" s="15">
        <v>0.46419090000000002</v>
      </c>
      <c r="AL12" s="15" t="s">
        <v>205</v>
      </c>
      <c r="AM12" s="15" t="s">
        <v>208</v>
      </c>
      <c r="AP12" s="64" t="str">
        <f t="shared" si="3"/>
        <v>Gwynedd_45-64_Persons</v>
      </c>
      <c r="AQ12" s="64" t="s">
        <v>1</v>
      </c>
      <c r="AR12" s="64" t="s">
        <v>50</v>
      </c>
      <c r="AS12" s="64" t="s">
        <v>117</v>
      </c>
      <c r="AT12" s="15" t="s">
        <v>204</v>
      </c>
      <c r="AU12" s="15">
        <v>0.4830121</v>
      </c>
      <c r="AV12" s="15">
        <v>1.73694E-2</v>
      </c>
      <c r="AW12" s="15">
        <v>0.44896770000000003</v>
      </c>
      <c r="AX12" s="15">
        <v>0.51705650000000003</v>
      </c>
      <c r="AZ12" s="15" t="s">
        <v>205</v>
      </c>
      <c r="BA12" s="15" t="s">
        <v>209</v>
      </c>
      <c r="BC12" s="64" t="str">
        <f t="shared" si="4"/>
        <v>Wales_45-64_Females</v>
      </c>
      <c r="BD12" s="64" t="s">
        <v>119</v>
      </c>
      <c r="BE12" s="64" t="s">
        <v>50</v>
      </c>
      <c r="BF12" s="64" t="s">
        <v>120</v>
      </c>
      <c r="BG12" s="15" t="s">
        <v>204</v>
      </c>
      <c r="BH12" s="15">
        <v>0.42430370000000001</v>
      </c>
      <c r="BI12" s="15">
        <v>4.5592000000000002E-3</v>
      </c>
      <c r="BJ12" s="15">
        <v>0.4153675</v>
      </c>
      <c r="BK12" s="15">
        <v>0.43323990000000001</v>
      </c>
      <c r="BM12" s="15" t="s">
        <v>205</v>
      </c>
      <c r="BN12" s="15" t="s">
        <v>197</v>
      </c>
      <c r="BO12" s="15">
        <v>3</v>
      </c>
      <c r="BP12" s="64"/>
      <c r="BQ12" s="64"/>
      <c r="BR12" s="64"/>
      <c r="BS12" s="64"/>
      <c r="BT12" s="66" t="s">
        <v>866</v>
      </c>
    </row>
    <row r="13" spans="1:76">
      <c r="A13" s="64" t="str">
        <f t="shared" si="0"/>
        <v>Betsi Cadwaladr_65+_Females</v>
      </c>
      <c r="B13" s="64" t="s">
        <v>139</v>
      </c>
      <c r="C13" s="64" t="s">
        <v>43</v>
      </c>
      <c r="D13" s="64" t="s">
        <v>120</v>
      </c>
      <c r="E13" s="15" t="s">
        <v>210</v>
      </c>
      <c r="F13" s="15">
        <v>0.18085850000000001</v>
      </c>
      <c r="G13" s="15">
        <v>7.2294999999999998E-3</v>
      </c>
      <c r="H13" s="15">
        <v>0.16668849999999999</v>
      </c>
      <c r="I13" s="15">
        <v>0.19502849999999999</v>
      </c>
      <c r="K13" s="15" t="s">
        <v>211</v>
      </c>
      <c r="L13" s="15" t="s">
        <v>212</v>
      </c>
      <c r="O13" s="64" t="str">
        <f t="shared" si="1"/>
        <v>Hywel Dda_65+_Persons</v>
      </c>
      <c r="P13" s="64" t="s">
        <v>141</v>
      </c>
      <c r="Q13" s="64" t="s">
        <v>43</v>
      </c>
      <c r="R13" s="64" t="s">
        <v>117</v>
      </c>
      <c r="S13" s="15" t="s">
        <v>210</v>
      </c>
      <c r="T13" s="15">
        <v>0.23120869999999999</v>
      </c>
      <c r="U13" s="15">
        <v>8.9234999999999991E-3</v>
      </c>
      <c r="V13" s="15">
        <v>0.21371850000000001</v>
      </c>
      <c r="W13" s="15">
        <v>0.248699</v>
      </c>
      <c r="Y13" s="15" t="s">
        <v>211</v>
      </c>
      <c r="Z13" s="15" t="s">
        <v>213</v>
      </c>
      <c r="AB13" s="64" t="str">
        <f t="shared" si="2"/>
        <v>Isle of Anglesey_65+_Females</v>
      </c>
      <c r="AC13" s="64" t="s">
        <v>0</v>
      </c>
      <c r="AD13" s="64" t="s">
        <v>43</v>
      </c>
      <c r="AE13" s="64" t="s">
        <v>120</v>
      </c>
      <c r="AF13" s="15" t="s">
        <v>210</v>
      </c>
      <c r="AG13" s="15">
        <v>0.1534103</v>
      </c>
      <c r="AH13" s="15">
        <v>1.5815699999999999E-2</v>
      </c>
      <c r="AI13" s="15">
        <v>0.1224112</v>
      </c>
      <c r="AJ13" s="15">
        <v>0.1844095</v>
      </c>
      <c r="AL13" s="15" t="s">
        <v>211</v>
      </c>
      <c r="AM13" s="15" t="s">
        <v>214</v>
      </c>
      <c r="AP13" s="64" t="str">
        <f t="shared" si="3"/>
        <v>Gwynedd_65+_Persons</v>
      </c>
      <c r="AQ13" s="64" t="s">
        <v>1</v>
      </c>
      <c r="AR13" s="64" t="s">
        <v>43</v>
      </c>
      <c r="AS13" s="64" t="s">
        <v>117</v>
      </c>
      <c r="AT13" s="15" t="s">
        <v>210</v>
      </c>
      <c r="AU13" s="15">
        <v>0.24913920000000001</v>
      </c>
      <c r="AV13" s="15">
        <v>1.5746599999999999E-2</v>
      </c>
      <c r="AW13" s="15">
        <v>0.21827550000000001</v>
      </c>
      <c r="AX13" s="15">
        <v>0.280003</v>
      </c>
      <c r="AZ13" s="15" t="s">
        <v>211</v>
      </c>
      <c r="BA13" s="15" t="s">
        <v>215</v>
      </c>
      <c r="BC13" s="64" t="str">
        <f t="shared" si="4"/>
        <v>Wales_65+_Females</v>
      </c>
      <c r="BD13" s="64" t="s">
        <v>119</v>
      </c>
      <c r="BE13" s="64" t="s">
        <v>43</v>
      </c>
      <c r="BF13" s="64" t="s">
        <v>120</v>
      </c>
      <c r="BG13" s="15" t="s">
        <v>210</v>
      </c>
      <c r="BH13" s="15">
        <v>0.1770109</v>
      </c>
      <c r="BI13" s="15">
        <v>3.8219999999999999E-3</v>
      </c>
      <c r="BJ13" s="15">
        <v>0.1695198</v>
      </c>
      <c r="BK13" s="15">
        <v>0.184502</v>
      </c>
      <c r="BM13" s="15" t="s">
        <v>211</v>
      </c>
      <c r="BN13" s="15" t="s">
        <v>197</v>
      </c>
      <c r="BO13" s="15">
        <v>4</v>
      </c>
      <c r="BV13" s="15" t="s">
        <v>863</v>
      </c>
    </row>
    <row r="14" spans="1:76">
      <c r="A14" s="64" t="str">
        <f t="shared" si="0"/>
        <v>Hywel Dda_16-24_Males</v>
      </c>
      <c r="B14" s="64" t="s">
        <v>141</v>
      </c>
      <c r="C14" s="64" t="s">
        <v>48</v>
      </c>
      <c r="D14" s="64" t="s">
        <v>21</v>
      </c>
      <c r="E14" s="15" t="s">
        <v>216</v>
      </c>
      <c r="F14" s="15">
        <v>0.4247224</v>
      </c>
      <c r="G14" s="15">
        <v>2.6564000000000001E-2</v>
      </c>
      <c r="H14" s="15">
        <v>0.3726565</v>
      </c>
      <c r="I14" s="15">
        <v>0.4767883</v>
      </c>
      <c r="K14" s="15" t="s">
        <v>217</v>
      </c>
      <c r="L14" s="15" t="s">
        <v>218</v>
      </c>
      <c r="O14" s="64" t="str">
        <f t="shared" si="1"/>
        <v>Powys_16-24_Persons</v>
      </c>
      <c r="P14" s="64" t="s">
        <v>118</v>
      </c>
      <c r="Q14" s="64" t="s">
        <v>48</v>
      </c>
      <c r="R14" s="64" t="s">
        <v>117</v>
      </c>
      <c r="S14" s="15" t="s">
        <v>216</v>
      </c>
      <c r="T14" s="15">
        <v>0.41123969999999999</v>
      </c>
      <c r="U14" s="15">
        <v>2.8100699999999999E-2</v>
      </c>
      <c r="V14" s="15">
        <v>0.35616179999999997</v>
      </c>
      <c r="W14" s="15">
        <v>0.4663176</v>
      </c>
      <c r="Y14" s="15" t="s">
        <v>217</v>
      </c>
      <c r="Z14" s="15" t="s">
        <v>219</v>
      </c>
      <c r="AB14" s="64" t="str">
        <f t="shared" si="2"/>
        <v>Gwynedd_16-24_Males</v>
      </c>
      <c r="AC14" s="64" t="s">
        <v>1</v>
      </c>
      <c r="AD14" s="64" t="s">
        <v>48</v>
      </c>
      <c r="AE14" s="64" t="s">
        <v>21</v>
      </c>
      <c r="AF14" s="15" t="s">
        <v>216</v>
      </c>
      <c r="AG14" s="15">
        <v>0.4264715</v>
      </c>
      <c r="AH14" s="15">
        <v>4.5202899999999997E-2</v>
      </c>
      <c r="AI14" s="15">
        <v>0.33787279999999997</v>
      </c>
      <c r="AJ14" s="15">
        <v>0.51507020000000003</v>
      </c>
      <c r="AL14" s="15" t="s">
        <v>217</v>
      </c>
      <c r="AM14" s="15" t="s">
        <v>220</v>
      </c>
      <c r="AP14" s="64" t="str">
        <f t="shared" si="3"/>
        <v>Conwy_16-24_Persons</v>
      </c>
      <c r="AQ14" s="64" t="s">
        <v>2</v>
      </c>
      <c r="AR14" s="64" t="s">
        <v>48</v>
      </c>
      <c r="AS14" s="64" t="s">
        <v>117</v>
      </c>
      <c r="AT14" s="15" t="s">
        <v>216</v>
      </c>
      <c r="AU14" s="15">
        <v>0.36501319999999998</v>
      </c>
      <c r="AV14" s="15">
        <v>3.1922199999999998E-2</v>
      </c>
      <c r="AW14" s="15">
        <v>0.30244500000000002</v>
      </c>
      <c r="AX14" s="15">
        <v>0.4275814</v>
      </c>
      <c r="AZ14" s="15" t="s">
        <v>217</v>
      </c>
      <c r="BA14" s="15" t="s">
        <v>221</v>
      </c>
      <c r="BC14" s="64"/>
      <c r="BD14" s="64"/>
      <c r="BE14" s="64"/>
      <c r="BF14" s="64"/>
      <c r="BT14" s="15" t="s">
        <v>154</v>
      </c>
      <c r="BU14" s="15" t="s">
        <v>136</v>
      </c>
      <c r="BV14" s="15" t="s">
        <v>155</v>
      </c>
      <c r="BW14" s="15" t="s">
        <v>156</v>
      </c>
      <c r="BX14" s="15" t="s">
        <v>157</v>
      </c>
    </row>
    <row r="15" spans="1:76">
      <c r="A15" s="64" t="str">
        <f t="shared" si="0"/>
        <v>Hywel Dda_25-44_Males</v>
      </c>
      <c r="B15" s="64" t="s">
        <v>141</v>
      </c>
      <c r="C15" s="64" t="s">
        <v>49</v>
      </c>
      <c r="D15" s="64" t="s">
        <v>21</v>
      </c>
      <c r="E15" s="15" t="s">
        <v>222</v>
      </c>
      <c r="F15" s="15">
        <v>0.47434949999999998</v>
      </c>
      <c r="G15" s="15">
        <v>1.78958E-2</v>
      </c>
      <c r="H15" s="15">
        <v>0.43927339999999998</v>
      </c>
      <c r="I15" s="15">
        <v>0.50942569999999998</v>
      </c>
      <c r="K15" s="15" t="s">
        <v>223</v>
      </c>
      <c r="L15" s="15" t="s">
        <v>224</v>
      </c>
      <c r="O15" s="64" t="str">
        <f t="shared" si="1"/>
        <v>Powys_25-44_Persons</v>
      </c>
      <c r="P15" s="64" t="s">
        <v>118</v>
      </c>
      <c r="Q15" s="64" t="s">
        <v>49</v>
      </c>
      <c r="R15" s="64" t="s">
        <v>117</v>
      </c>
      <c r="S15" s="15" t="s">
        <v>222</v>
      </c>
      <c r="T15" s="15">
        <v>0.4661767</v>
      </c>
      <c r="U15" s="15">
        <v>2.0534799999999999E-2</v>
      </c>
      <c r="V15" s="15">
        <v>0.42592799999999997</v>
      </c>
      <c r="W15" s="15">
        <v>0.50642540000000003</v>
      </c>
      <c r="Y15" s="15" t="s">
        <v>223</v>
      </c>
      <c r="Z15" s="15" t="s">
        <v>225</v>
      </c>
      <c r="AB15" s="64" t="str">
        <f t="shared" si="2"/>
        <v>Gwynedd_25-44_Males</v>
      </c>
      <c r="AC15" s="64" t="s">
        <v>1</v>
      </c>
      <c r="AD15" s="64" t="s">
        <v>49</v>
      </c>
      <c r="AE15" s="64" t="s">
        <v>21</v>
      </c>
      <c r="AF15" s="15" t="s">
        <v>222</v>
      </c>
      <c r="AG15" s="15">
        <v>0.50185659999999999</v>
      </c>
      <c r="AH15" s="15">
        <v>2.8353799999999998E-2</v>
      </c>
      <c r="AI15" s="15">
        <v>0.44628259999999997</v>
      </c>
      <c r="AJ15" s="15">
        <v>0.55743069999999995</v>
      </c>
      <c r="AL15" s="15" t="s">
        <v>223</v>
      </c>
      <c r="AM15" s="15" t="s">
        <v>226</v>
      </c>
      <c r="AP15" s="64" t="str">
        <f t="shared" si="3"/>
        <v>Conwy_25-44_Persons</v>
      </c>
      <c r="AQ15" s="64" t="s">
        <v>2</v>
      </c>
      <c r="AR15" s="64" t="s">
        <v>49</v>
      </c>
      <c r="AS15" s="64" t="s">
        <v>117</v>
      </c>
      <c r="AT15" s="15" t="s">
        <v>222</v>
      </c>
      <c r="AU15" s="15">
        <v>0.47471740000000001</v>
      </c>
      <c r="AV15" s="15">
        <v>2.1134099999999999E-2</v>
      </c>
      <c r="AW15" s="15">
        <v>0.43329410000000002</v>
      </c>
      <c r="AX15" s="15">
        <v>0.51614070000000001</v>
      </c>
      <c r="AZ15" s="15" t="s">
        <v>223</v>
      </c>
      <c r="BA15" s="15" t="s">
        <v>227</v>
      </c>
    </row>
    <row r="16" spans="1:76">
      <c r="A16" s="64" t="str">
        <f t="shared" si="0"/>
        <v>Hywel Dda_45-64_Males</v>
      </c>
      <c r="B16" s="64" t="s">
        <v>141</v>
      </c>
      <c r="C16" s="64" t="s">
        <v>50</v>
      </c>
      <c r="D16" s="64" t="s">
        <v>21</v>
      </c>
      <c r="E16" s="15" t="s">
        <v>228</v>
      </c>
      <c r="F16" s="15">
        <v>0.49399009999999999</v>
      </c>
      <c r="G16" s="15">
        <v>1.3761499999999999E-2</v>
      </c>
      <c r="H16" s="15">
        <v>0.46701730000000002</v>
      </c>
      <c r="I16" s="15">
        <v>0.52096290000000001</v>
      </c>
      <c r="K16" s="15" t="s">
        <v>229</v>
      </c>
      <c r="L16" s="15" t="s">
        <v>230</v>
      </c>
      <c r="O16" s="64" t="str">
        <f t="shared" si="1"/>
        <v>Powys_45-64_Persons</v>
      </c>
      <c r="P16" s="64" t="s">
        <v>118</v>
      </c>
      <c r="Q16" s="64" t="s">
        <v>50</v>
      </c>
      <c r="R16" s="64" t="s">
        <v>117</v>
      </c>
      <c r="S16" s="15" t="s">
        <v>228</v>
      </c>
      <c r="T16" s="15">
        <v>0.43977830000000001</v>
      </c>
      <c r="U16" s="15">
        <v>1.5900600000000001E-2</v>
      </c>
      <c r="V16" s="15">
        <v>0.4086127</v>
      </c>
      <c r="W16" s="15">
        <v>0.47094380000000002</v>
      </c>
      <c r="Y16" s="15" t="s">
        <v>229</v>
      </c>
      <c r="Z16" s="15" t="s">
        <v>231</v>
      </c>
      <c r="AB16" s="64" t="str">
        <f t="shared" si="2"/>
        <v>Gwynedd_45-64_Males</v>
      </c>
      <c r="AC16" s="64" t="s">
        <v>1</v>
      </c>
      <c r="AD16" s="64" t="s">
        <v>50</v>
      </c>
      <c r="AE16" s="64" t="s">
        <v>21</v>
      </c>
      <c r="AF16" s="15" t="s">
        <v>228</v>
      </c>
      <c r="AG16" s="15">
        <v>0.53729990000000005</v>
      </c>
      <c r="AH16" s="15">
        <v>2.30741E-2</v>
      </c>
      <c r="AI16" s="15">
        <v>0.49207420000000002</v>
      </c>
      <c r="AJ16" s="15">
        <v>0.58252559999999998</v>
      </c>
      <c r="AL16" s="15" t="s">
        <v>229</v>
      </c>
      <c r="AM16" s="15" t="s">
        <v>232</v>
      </c>
      <c r="AP16" s="64" t="str">
        <f t="shared" si="3"/>
        <v>Conwy_45-64_Persons</v>
      </c>
      <c r="AQ16" s="64" t="s">
        <v>2</v>
      </c>
      <c r="AR16" s="64" t="s">
        <v>50</v>
      </c>
      <c r="AS16" s="64" t="s">
        <v>117</v>
      </c>
      <c r="AT16" s="15" t="s">
        <v>228</v>
      </c>
      <c r="AU16" s="15">
        <v>0.47447660000000003</v>
      </c>
      <c r="AV16" s="15">
        <v>1.7041199999999999E-2</v>
      </c>
      <c r="AW16" s="15">
        <v>0.44107550000000001</v>
      </c>
      <c r="AX16" s="15">
        <v>0.50787769999999999</v>
      </c>
      <c r="AZ16" s="15" t="s">
        <v>229</v>
      </c>
      <c r="BA16" s="15" t="s">
        <v>233</v>
      </c>
      <c r="BG16" s="15" t="s">
        <v>866</v>
      </c>
    </row>
    <row r="17" spans="1:76">
      <c r="A17" s="64" t="str">
        <f t="shared" si="0"/>
        <v>Hywel Dda_65+_Males</v>
      </c>
      <c r="B17" s="64" t="s">
        <v>141</v>
      </c>
      <c r="C17" s="64" t="s">
        <v>43</v>
      </c>
      <c r="D17" s="64" t="s">
        <v>21</v>
      </c>
      <c r="E17" s="15" t="s">
        <v>234</v>
      </c>
      <c r="F17" s="15">
        <v>0.31587949999999998</v>
      </c>
      <c r="G17" s="15">
        <v>1.33537E-2</v>
      </c>
      <c r="H17" s="15">
        <v>0.28970600000000002</v>
      </c>
      <c r="I17" s="15">
        <v>0.342053</v>
      </c>
      <c r="K17" s="15" t="s">
        <v>235</v>
      </c>
      <c r="L17" s="15" t="s">
        <v>236</v>
      </c>
      <c r="O17" s="64" t="str">
        <f t="shared" si="1"/>
        <v>Powys_65+_Persons</v>
      </c>
      <c r="P17" s="64" t="s">
        <v>118</v>
      </c>
      <c r="Q17" s="64" t="s">
        <v>43</v>
      </c>
      <c r="R17" s="64" t="s">
        <v>117</v>
      </c>
      <c r="S17" s="15" t="s">
        <v>234</v>
      </c>
      <c r="T17" s="15">
        <v>0.2317265</v>
      </c>
      <c r="U17" s="15">
        <v>1.47692E-2</v>
      </c>
      <c r="V17" s="15">
        <v>0.2027785</v>
      </c>
      <c r="W17" s="15">
        <v>0.26067449999999998</v>
      </c>
      <c r="Y17" s="15" t="s">
        <v>235</v>
      </c>
      <c r="Z17" s="15" t="s">
        <v>237</v>
      </c>
      <c r="AB17" s="64" t="str">
        <f t="shared" si="2"/>
        <v>Gwynedd_65+_Males</v>
      </c>
      <c r="AC17" s="64" t="s">
        <v>1</v>
      </c>
      <c r="AD17" s="64" t="s">
        <v>43</v>
      </c>
      <c r="AE17" s="64" t="s">
        <v>21</v>
      </c>
      <c r="AF17" s="15" t="s">
        <v>234</v>
      </c>
      <c r="AG17" s="15">
        <v>0.32929750000000002</v>
      </c>
      <c r="AH17" s="15">
        <v>2.26208E-2</v>
      </c>
      <c r="AI17" s="15">
        <v>0.2849603</v>
      </c>
      <c r="AJ17" s="15">
        <v>0.37363479999999999</v>
      </c>
      <c r="AL17" s="15" t="s">
        <v>235</v>
      </c>
      <c r="AM17" s="15" t="s">
        <v>238</v>
      </c>
      <c r="AP17" s="64" t="str">
        <f t="shared" si="3"/>
        <v>Conwy_65+_Persons</v>
      </c>
      <c r="AQ17" s="64" t="s">
        <v>2</v>
      </c>
      <c r="AR17" s="64" t="s">
        <v>43</v>
      </c>
      <c r="AS17" s="64" t="s">
        <v>117</v>
      </c>
      <c r="AT17" s="15" t="s">
        <v>234</v>
      </c>
      <c r="AU17" s="15">
        <v>0.25326579999999999</v>
      </c>
      <c r="AV17" s="15">
        <v>1.51209E-2</v>
      </c>
      <c r="AW17" s="15">
        <v>0.22362850000000001</v>
      </c>
      <c r="AX17" s="15">
        <v>0.28290300000000002</v>
      </c>
      <c r="AZ17" s="15" t="s">
        <v>235</v>
      </c>
      <c r="BA17" s="15" t="s">
        <v>239</v>
      </c>
      <c r="BI17" s="15" t="s">
        <v>863</v>
      </c>
      <c r="BT17" s="15">
        <v>1</v>
      </c>
      <c r="BU17" s="15">
        <v>0.37916559999999999</v>
      </c>
      <c r="BV17" s="15">
        <v>7.3622000000000002E-3</v>
      </c>
      <c r="BW17" s="15">
        <v>0.36473559999999999</v>
      </c>
      <c r="BX17" s="15">
        <v>0.39359559999999999</v>
      </c>
    </row>
    <row r="18" spans="1:76">
      <c r="A18" s="64" t="str">
        <f t="shared" si="0"/>
        <v>Hywel Dda_16-24_Females</v>
      </c>
      <c r="B18" s="64" t="s">
        <v>141</v>
      </c>
      <c r="C18" s="64" t="s">
        <v>48</v>
      </c>
      <c r="D18" s="64" t="s">
        <v>120</v>
      </c>
      <c r="E18" s="15" t="s">
        <v>240</v>
      </c>
      <c r="F18" s="15">
        <v>0.37978889999999998</v>
      </c>
      <c r="G18" s="15">
        <v>2.46526E-2</v>
      </c>
      <c r="H18" s="15">
        <v>0.33146930000000002</v>
      </c>
      <c r="I18" s="15">
        <v>0.42810860000000001</v>
      </c>
      <c r="K18" s="15" t="s">
        <v>241</v>
      </c>
      <c r="L18" s="15" t="s">
        <v>242</v>
      </c>
      <c r="O18" s="64" t="str">
        <f t="shared" si="1"/>
        <v>ABM_16-24_Persons</v>
      </c>
      <c r="P18" s="64" t="s">
        <v>143</v>
      </c>
      <c r="Q18" s="64" t="s">
        <v>48</v>
      </c>
      <c r="R18" s="64" t="s">
        <v>117</v>
      </c>
      <c r="S18" s="15" t="s">
        <v>240</v>
      </c>
      <c r="T18" s="15">
        <v>0.40000659999999999</v>
      </c>
      <c r="U18" s="15">
        <v>2.24257E-2</v>
      </c>
      <c r="V18" s="15">
        <v>0.35605170000000003</v>
      </c>
      <c r="W18" s="15">
        <v>0.44396150000000001</v>
      </c>
      <c r="Y18" s="15" t="s">
        <v>241</v>
      </c>
      <c r="Z18" s="15" t="s">
        <v>243</v>
      </c>
      <c r="AB18" s="64" t="str">
        <f t="shared" si="2"/>
        <v>Gwynedd_16-24_Females</v>
      </c>
      <c r="AC18" s="64" t="s">
        <v>1</v>
      </c>
      <c r="AD18" s="64" t="s">
        <v>48</v>
      </c>
      <c r="AE18" s="64" t="s">
        <v>120</v>
      </c>
      <c r="AF18" s="15" t="s">
        <v>240</v>
      </c>
      <c r="AG18" s="15">
        <v>0.38882420000000001</v>
      </c>
      <c r="AH18" s="15">
        <v>3.7348899999999997E-2</v>
      </c>
      <c r="AI18" s="15">
        <v>0.3156196</v>
      </c>
      <c r="AJ18" s="15">
        <v>0.46202870000000001</v>
      </c>
      <c r="AL18" s="15" t="s">
        <v>241</v>
      </c>
      <c r="AM18" s="15" t="s">
        <v>244</v>
      </c>
      <c r="AP18" s="64" t="str">
        <f t="shared" si="3"/>
        <v>Denbighshire_16-24_Persons</v>
      </c>
      <c r="AQ18" s="64" t="s">
        <v>3</v>
      </c>
      <c r="AR18" s="64" t="s">
        <v>48</v>
      </c>
      <c r="AS18" s="64" t="s">
        <v>117</v>
      </c>
      <c r="AT18" s="15" t="s">
        <v>240</v>
      </c>
      <c r="AU18" s="15">
        <v>0.37956689999999998</v>
      </c>
      <c r="AV18" s="15">
        <v>2.9041399999999998E-2</v>
      </c>
      <c r="AW18" s="15">
        <v>0.32264520000000002</v>
      </c>
      <c r="AX18" s="15">
        <v>0.43648870000000001</v>
      </c>
      <c r="AZ18" s="15" t="s">
        <v>241</v>
      </c>
      <c r="BA18" s="15" t="s">
        <v>245</v>
      </c>
      <c r="BG18" s="15" t="s">
        <v>154</v>
      </c>
      <c r="BH18" s="15" t="s">
        <v>136</v>
      </c>
      <c r="BI18" s="15" t="s">
        <v>155</v>
      </c>
      <c r="BJ18" s="15" t="s">
        <v>156</v>
      </c>
      <c r="BK18" s="15" t="s">
        <v>157</v>
      </c>
      <c r="BT18" s="15">
        <v>2</v>
      </c>
      <c r="BU18" s="15">
        <v>0.47575129999999999</v>
      </c>
      <c r="BV18" s="15">
        <v>4.3090000000000003E-3</v>
      </c>
      <c r="BW18" s="15">
        <v>0.46730559999999999</v>
      </c>
      <c r="BX18" s="15">
        <v>0.48419699999999999</v>
      </c>
    </row>
    <row r="19" spans="1:76">
      <c r="A19" s="64" t="str">
        <f t="shared" si="0"/>
        <v>Hywel Dda_25-44_Females</v>
      </c>
      <c r="B19" s="64" t="s">
        <v>141</v>
      </c>
      <c r="C19" s="64" t="s">
        <v>49</v>
      </c>
      <c r="D19" s="64" t="s">
        <v>120</v>
      </c>
      <c r="E19" s="15" t="s">
        <v>246</v>
      </c>
      <c r="F19" s="15">
        <v>0.42217769999999999</v>
      </c>
      <c r="G19" s="15">
        <v>1.5793100000000001E-2</v>
      </c>
      <c r="H19" s="15">
        <v>0.39122289999999998</v>
      </c>
      <c r="I19" s="15">
        <v>0.4531326</v>
      </c>
      <c r="K19" s="15" t="s">
        <v>247</v>
      </c>
      <c r="L19" s="15" t="s">
        <v>248</v>
      </c>
      <c r="O19" s="64" t="str">
        <f t="shared" si="1"/>
        <v>ABM_25-44_Persons</v>
      </c>
      <c r="P19" s="64" t="s">
        <v>143</v>
      </c>
      <c r="Q19" s="64" t="s">
        <v>49</v>
      </c>
      <c r="R19" s="64" t="s">
        <v>117</v>
      </c>
      <c r="S19" s="15" t="s">
        <v>246</v>
      </c>
      <c r="T19" s="15">
        <v>0.4683426</v>
      </c>
      <c r="U19" s="15">
        <v>1.07259E-2</v>
      </c>
      <c r="V19" s="15">
        <v>0.44731949999999998</v>
      </c>
      <c r="W19" s="15">
        <v>0.48936560000000001</v>
      </c>
      <c r="Y19" s="15" t="s">
        <v>247</v>
      </c>
      <c r="Z19" s="15" t="s">
        <v>249</v>
      </c>
      <c r="AB19" s="64" t="str">
        <f t="shared" si="2"/>
        <v>Gwynedd_25-44_Females</v>
      </c>
      <c r="AC19" s="64" t="s">
        <v>1</v>
      </c>
      <c r="AD19" s="64" t="s">
        <v>49</v>
      </c>
      <c r="AE19" s="64" t="s">
        <v>120</v>
      </c>
      <c r="AF19" s="15" t="s">
        <v>246</v>
      </c>
      <c r="AG19" s="15">
        <v>0.46670410000000001</v>
      </c>
      <c r="AH19" s="15">
        <v>2.5757200000000001E-2</v>
      </c>
      <c r="AI19" s="15">
        <v>0.41621940000000002</v>
      </c>
      <c r="AJ19" s="15">
        <v>0.5171888</v>
      </c>
      <c r="AL19" s="15" t="s">
        <v>247</v>
      </c>
      <c r="AM19" s="15" t="s">
        <v>250</v>
      </c>
      <c r="AP19" s="64" t="str">
        <f t="shared" si="3"/>
        <v>Denbighshire_25-44_Persons</v>
      </c>
      <c r="AQ19" s="64" t="s">
        <v>3</v>
      </c>
      <c r="AR19" s="64" t="s">
        <v>49</v>
      </c>
      <c r="AS19" s="64" t="s">
        <v>117</v>
      </c>
      <c r="AT19" s="15" t="s">
        <v>246</v>
      </c>
      <c r="AU19" s="15">
        <v>0.47985339999999999</v>
      </c>
      <c r="AV19" s="15">
        <v>1.9520699999999998E-2</v>
      </c>
      <c r="AW19" s="15">
        <v>0.4415924</v>
      </c>
      <c r="AX19" s="15">
        <v>0.51811439999999997</v>
      </c>
      <c r="AZ19" s="15" t="s">
        <v>247</v>
      </c>
      <c r="BA19" s="15" t="s">
        <v>251</v>
      </c>
      <c r="BT19" s="15">
        <v>3</v>
      </c>
      <c r="BU19" s="15">
        <v>0.48778640000000001</v>
      </c>
      <c r="BV19" s="15">
        <v>3.7057000000000001E-3</v>
      </c>
      <c r="BW19" s="15">
        <v>0.48052329999999999</v>
      </c>
      <c r="BX19" s="15">
        <v>0.49504939999999997</v>
      </c>
    </row>
    <row r="20" spans="1:76">
      <c r="A20" s="64" t="str">
        <f t="shared" si="0"/>
        <v>Hywel Dda_45-64_Females</v>
      </c>
      <c r="B20" s="64" t="s">
        <v>141</v>
      </c>
      <c r="C20" s="64" t="s">
        <v>50</v>
      </c>
      <c r="D20" s="64" t="s">
        <v>120</v>
      </c>
      <c r="E20" s="15" t="s">
        <v>252</v>
      </c>
      <c r="F20" s="15">
        <v>0.39267210000000002</v>
      </c>
      <c r="G20" s="15">
        <v>1.2371500000000001E-2</v>
      </c>
      <c r="H20" s="15">
        <v>0.36842370000000002</v>
      </c>
      <c r="I20" s="15">
        <v>0.41692059999999997</v>
      </c>
      <c r="K20" s="15" t="s">
        <v>253</v>
      </c>
      <c r="L20" s="15" t="s">
        <v>254</v>
      </c>
      <c r="O20" s="64" t="str">
        <f t="shared" si="1"/>
        <v>ABM_45-64_Persons</v>
      </c>
      <c r="P20" s="64" t="s">
        <v>143</v>
      </c>
      <c r="Q20" s="64" t="s">
        <v>50</v>
      </c>
      <c r="R20" s="64" t="s">
        <v>117</v>
      </c>
      <c r="S20" s="15" t="s">
        <v>252</v>
      </c>
      <c r="T20" s="15">
        <v>0.51120739999999998</v>
      </c>
      <c r="U20" s="15">
        <v>9.5458999999999995E-3</v>
      </c>
      <c r="V20" s="15">
        <v>0.49249710000000002</v>
      </c>
      <c r="W20" s="15">
        <v>0.52991759999999999</v>
      </c>
      <c r="Y20" s="15" t="s">
        <v>253</v>
      </c>
      <c r="Z20" s="15" t="s">
        <v>255</v>
      </c>
      <c r="AB20" s="64" t="str">
        <f t="shared" si="2"/>
        <v>Gwynedd_45-64_Females</v>
      </c>
      <c r="AC20" s="64" t="s">
        <v>1</v>
      </c>
      <c r="AD20" s="64" t="s">
        <v>50</v>
      </c>
      <c r="AE20" s="64" t="s">
        <v>120</v>
      </c>
      <c r="AF20" s="15" t="s">
        <v>252</v>
      </c>
      <c r="AG20" s="15">
        <v>0.43065710000000001</v>
      </c>
      <c r="AH20" s="15">
        <v>2.09581E-2</v>
      </c>
      <c r="AI20" s="15">
        <v>0.3895788</v>
      </c>
      <c r="AJ20" s="15">
        <v>0.47173530000000002</v>
      </c>
      <c r="AL20" s="15" t="s">
        <v>253</v>
      </c>
      <c r="AM20" s="15" t="s">
        <v>256</v>
      </c>
      <c r="AP20" s="64" t="str">
        <f t="shared" si="3"/>
        <v>Denbighshire_45-64_Persons</v>
      </c>
      <c r="AQ20" s="64" t="s">
        <v>3</v>
      </c>
      <c r="AR20" s="64" t="s">
        <v>50</v>
      </c>
      <c r="AS20" s="64" t="s">
        <v>117</v>
      </c>
      <c r="AT20" s="15" t="s">
        <v>252</v>
      </c>
      <c r="AU20" s="15">
        <v>0.49025380000000002</v>
      </c>
      <c r="AV20" s="15">
        <v>1.6709600000000002E-2</v>
      </c>
      <c r="AW20" s="15">
        <v>0.45750269999999998</v>
      </c>
      <c r="AX20" s="15">
        <v>0.52300500000000005</v>
      </c>
      <c r="AZ20" s="15" t="s">
        <v>253</v>
      </c>
      <c r="BA20" s="15" t="s">
        <v>257</v>
      </c>
      <c r="BG20" s="15" t="s">
        <v>159</v>
      </c>
      <c r="BT20" s="15">
        <v>4</v>
      </c>
      <c r="BU20" s="15">
        <v>0.25579770000000002</v>
      </c>
      <c r="BV20" s="15">
        <v>3.5105000000000002E-3</v>
      </c>
      <c r="BW20" s="15">
        <v>0.2489171</v>
      </c>
      <c r="BX20" s="15">
        <v>0.26267829999999998</v>
      </c>
    </row>
    <row r="21" spans="1:76">
      <c r="A21" s="64" t="str">
        <f t="shared" si="0"/>
        <v>Hywel Dda_65+_Females</v>
      </c>
      <c r="B21" s="64" t="s">
        <v>141</v>
      </c>
      <c r="C21" s="64" t="s">
        <v>43</v>
      </c>
      <c r="D21" s="64" t="s">
        <v>120</v>
      </c>
      <c r="E21" s="15" t="s">
        <v>258</v>
      </c>
      <c r="F21" s="15">
        <v>0.158581</v>
      </c>
      <c r="G21" s="15">
        <v>9.7599000000000002E-3</v>
      </c>
      <c r="H21" s="15">
        <v>0.1394513</v>
      </c>
      <c r="I21" s="15">
        <v>0.1777107</v>
      </c>
      <c r="K21" s="15" t="s">
        <v>259</v>
      </c>
      <c r="L21" s="15" t="s">
        <v>260</v>
      </c>
      <c r="O21" s="64" t="str">
        <f t="shared" si="1"/>
        <v>ABM_65+_Persons</v>
      </c>
      <c r="P21" s="64" t="s">
        <v>143</v>
      </c>
      <c r="Q21" s="64" t="s">
        <v>43</v>
      </c>
      <c r="R21" s="64" t="s">
        <v>117</v>
      </c>
      <c r="S21" s="15" t="s">
        <v>258</v>
      </c>
      <c r="T21" s="15">
        <v>0.25899440000000001</v>
      </c>
      <c r="U21" s="15">
        <v>9.0810000000000005E-3</v>
      </c>
      <c r="V21" s="15">
        <v>0.2411953</v>
      </c>
      <c r="W21" s="15">
        <v>0.27679340000000002</v>
      </c>
      <c r="Y21" s="15" t="s">
        <v>259</v>
      </c>
      <c r="Z21" s="15" t="s">
        <v>261</v>
      </c>
      <c r="AB21" s="64" t="str">
        <f t="shared" si="2"/>
        <v>Gwynedd_65+_Females</v>
      </c>
      <c r="AC21" s="64" t="s">
        <v>1</v>
      </c>
      <c r="AD21" s="64" t="s">
        <v>43</v>
      </c>
      <c r="AE21" s="64" t="s">
        <v>120</v>
      </c>
      <c r="AF21" s="15" t="s">
        <v>258</v>
      </c>
      <c r="AG21" s="15">
        <v>0.17970849999999999</v>
      </c>
      <c r="AH21" s="15">
        <v>1.72883E-2</v>
      </c>
      <c r="AI21" s="15">
        <v>0.14582310000000001</v>
      </c>
      <c r="AJ21" s="15">
        <v>0.21359400000000001</v>
      </c>
      <c r="AL21" s="15" t="s">
        <v>259</v>
      </c>
      <c r="AM21" s="15" t="s">
        <v>262</v>
      </c>
      <c r="AP21" s="64" t="str">
        <f t="shared" si="3"/>
        <v>Denbighshire_65+_Persons</v>
      </c>
      <c r="AQ21" s="64" t="s">
        <v>3</v>
      </c>
      <c r="AR21" s="64" t="s">
        <v>43</v>
      </c>
      <c r="AS21" s="64" t="s">
        <v>117</v>
      </c>
      <c r="AT21" s="15" t="s">
        <v>258</v>
      </c>
      <c r="AU21" s="15">
        <v>0.23631930000000001</v>
      </c>
      <c r="AV21" s="15">
        <v>1.4781300000000001E-2</v>
      </c>
      <c r="AW21" s="15">
        <v>0.20734749999999999</v>
      </c>
      <c r="AX21" s="15">
        <v>0.265291</v>
      </c>
      <c r="AZ21" s="15" t="s">
        <v>259</v>
      </c>
      <c r="BA21" s="15" t="s">
        <v>263</v>
      </c>
      <c r="BG21" s="15" t="s">
        <v>163</v>
      </c>
      <c r="BH21" s="15">
        <v>0.39606809999999998</v>
      </c>
      <c r="BI21" s="15">
        <v>1.01609E-2</v>
      </c>
      <c r="BJ21" s="15">
        <v>0.37615270000000001</v>
      </c>
      <c r="BK21" s="15">
        <v>0.4159834</v>
      </c>
    </row>
    <row r="22" spans="1:76">
      <c r="A22" s="64" t="str">
        <f t="shared" si="0"/>
        <v>Powys_16-24_Males</v>
      </c>
      <c r="B22" s="64" t="s">
        <v>118</v>
      </c>
      <c r="C22" s="64" t="s">
        <v>48</v>
      </c>
      <c r="D22" s="64" t="s">
        <v>21</v>
      </c>
      <c r="E22" s="15" t="s">
        <v>264</v>
      </c>
      <c r="F22" s="15">
        <v>0.4440212</v>
      </c>
      <c r="G22" s="15">
        <v>3.9212999999999998E-2</v>
      </c>
      <c r="H22" s="15">
        <v>0.36716300000000002</v>
      </c>
      <c r="I22" s="15">
        <v>0.52087939999999999</v>
      </c>
      <c r="K22" s="15" t="s">
        <v>265</v>
      </c>
      <c r="L22" s="15" t="s">
        <v>266</v>
      </c>
      <c r="O22" s="64" t="str">
        <f t="shared" si="1"/>
        <v>Cwm Taf_16-24_Persons</v>
      </c>
      <c r="P22" s="64" t="s">
        <v>144</v>
      </c>
      <c r="Q22" s="64" t="s">
        <v>48</v>
      </c>
      <c r="R22" s="64" t="s">
        <v>117</v>
      </c>
      <c r="S22" s="15" t="s">
        <v>264</v>
      </c>
      <c r="T22" s="15">
        <v>0.33156780000000002</v>
      </c>
      <c r="U22" s="15">
        <v>1.9422399999999999E-2</v>
      </c>
      <c r="V22" s="15">
        <v>0.29349950000000002</v>
      </c>
      <c r="W22" s="15">
        <v>0.36963610000000002</v>
      </c>
      <c r="Y22" s="15" t="s">
        <v>265</v>
      </c>
      <c r="Z22" s="15" t="s">
        <v>267</v>
      </c>
      <c r="AB22" s="64" t="str">
        <f t="shared" si="2"/>
        <v>Conwy_16-24_Males</v>
      </c>
      <c r="AC22" s="64" t="s">
        <v>2</v>
      </c>
      <c r="AD22" s="64" t="s">
        <v>48</v>
      </c>
      <c r="AE22" s="64" t="s">
        <v>21</v>
      </c>
      <c r="AF22" s="15" t="s">
        <v>264</v>
      </c>
      <c r="AG22" s="15">
        <v>0.37109340000000002</v>
      </c>
      <c r="AH22" s="15">
        <v>4.6756100000000002E-2</v>
      </c>
      <c r="AI22" s="15">
        <v>0.27945039999999999</v>
      </c>
      <c r="AJ22" s="15">
        <v>0.46273639999999999</v>
      </c>
      <c r="AL22" s="15" t="s">
        <v>265</v>
      </c>
      <c r="AM22" s="15" t="s">
        <v>268</v>
      </c>
      <c r="AP22" s="64" t="str">
        <f t="shared" si="3"/>
        <v>Flintshire_16-24_Persons</v>
      </c>
      <c r="AQ22" s="64" t="s">
        <v>4</v>
      </c>
      <c r="AR22" s="64" t="s">
        <v>48</v>
      </c>
      <c r="AS22" s="64" t="s">
        <v>117</v>
      </c>
      <c r="AT22" s="15" t="s">
        <v>264</v>
      </c>
      <c r="AU22" s="15">
        <v>0.38173750000000001</v>
      </c>
      <c r="AV22" s="15">
        <v>2.77845E-2</v>
      </c>
      <c r="AW22" s="15">
        <v>0.3272793</v>
      </c>
      <c r="AX22" s="15">
        <v>0.43619580000000002</v>
      </c>
      <c r="AZ22" s="15" t="s">
        <v>265</v>
      </c>
      <c r="BA22" s="15" t="s">
        <v>269</v>
      </c>
      <c r="BG22" s="15" t="s">
        <v>170</v>
      </c>
      <c r="BH22" s="15">
        <v>0.51842100000000002</v>
      </c>
      <c r="BI22" s="15">
        <v>5.8564999999999997E-3</v>
      </c>
      <c r="BJ22" s="15">
        <v>0.50694229999999996</v>
      </c>
      <c r="BK22" s="15">
        <v>0.52989969999999997</v>
      </c>
    </row>
    <row r="23" spans="1:76">
      <c r="A23" s="64" t="str">
        <f t="shared" si="0"/>
        <v>Powys_25-44_Males</v>
      </c>
      <c r="B23" s="64" t="s">
        <v>118</v>
      </c>
      <c r="C23" s="64" t="s">
        <v>49</v>
      </c>
      <c r="D23" s="64" t="s">
        <v>21</v>
      </c>
      <c r="E23" s="15" t="s">
        <v>270</v>
      </c>
      <c r="F23" s="15">
        <v>0.5104244</v>
      </c>
      <c r="G23" s="15">
        <v>2.77874E-2</v>
      </c>
      <c r="H23" s="15">
        <v>0.45596059999999999</v>
      </c>
      <c r="I23" s="15">
        <v>0.56488830000000001</v>
      </c>
      <c r="K23" s="15" t="s">
        <v>271</v>
      </c>
      <c r="L23" s="15" t="s">
        <v>272</v>
      </c>
      <c r="O23" s="64" t="str">
        <f t="shared" si="1"/>
        <v>Cwm Taf_25-44_Persons</v>
      </c>
      <c r="P23" s="64" t="s">
        <v>144</v>
      </c>
      <c r="Q23" s="64" t="s">
        <v>49</v>
      </c>
      <c r="R23" s="64" t="s">
        <v>117</v>
      </c>
      <c r="S23" s="15" t="s">
        <v>270</v>
      </c>
      <c r="T23" s="15">
        <v>0.49213119999999999</v>
      </c>
      <c r="U23" s="15">
        <v>1.3752800000000001E-2</v>
      </c>
      <c r="V23" s="15">
        <v>0.46517540000000002</v>
      </c>
      <c r="W23" s="15">
        <v>0.51908710000000002</v>
      </c>
      <c r="Y23" s="15" t="s">
        <v>271</v>
      </c>
      <c r="Z23" s="15" t="s">
        <v>273</v>
      </c>
      <c r="AB23" s="64" t="str">
        <f t="shared" si="2"/>
        <v>Conwy_25-44_Males</v>
      </c>
      <c r="AC23" s="64" t="s">
        <v>2</v>
      </c>
      <c r="AD23" s="64" t="s">
        <v>49</v>
      </c>
      <c r="AE23" s="64" t="s">
        <v>21</v>
      </c>
      <c r="AF23" s="15" t="s">
        <v>270</v>
      </c>
      <c r="AG23" s="15">
        <v>0.47661910000000002</v>
      </c>
      <c r="AH23" s="15">
        <v>2.9577200000000001E-2</v>
      </c>
      <c r="AI23" s="15">
        <v>0.41864709999999999</v>
      </c>
      <c r="AJ23" s="15">
        <v>0.53459109999999999</v>
      </c>
      <c r="AL23" s="15" t="s">
        <v>271</v>
      </c>
      <c r="AM23" s="15" t="s">
        <v>274</v>
      </c>
      <c r="AP23" s="64" t="str">
        <f t="shared" si="3"/>
        <v>Flintshire_25-44_Persons</v>
      </c>
      <c r="AQ23" s="64" t="s">
        <v>4</v>
      </c>
      <c r="AR23" s="64" t="s">
        <v>49</v>
      </c>
      <c r="AS23" s="64" t="s">
        <v>117</v>
      </c>
      <c r="AT23" s="15" t="s">
        <v>270</v>
      </c>
      <c r="AU23" s="15">
        <v>0.51758559999999998</v>
      </c>
      <c r="AV23" s="15">
        <v>1.8962799999999998E-2</v>
      </c>
      <c r="AW23" s="15">
        <v>0.48041810000000001</v>
      </c>
      <c r="AX23" s="15">
        <v>0.5547531</v>
      </c>
      <c r="AZ23" s="15" t="s">
        <v>271</v>
      </c>
      <c r="BA23" s="15" t="s">
        <v>275</v>
      </c>
      <c r="BG23" s="15" t="s">
        <v>177</v>
      </c>
      <c r="BH23" s="15">
        <v>0.55330409999999997</v>
      </c>
      <c r="BI23" s="15">
        <v>4.8849999999999996E-3</v>
      </c>
      <c r="BJ23" s="15">
        <v>0.54372960000000004</v>
      </c>
      <c r="BK23" s="15">
        <v>0.56287869999999995</v>
      </c>
      <c r="BT23" s="15">
        <f>BT17</f>
        <v>1</v>
      </c>
      <c r="BU23" s="67">
        <f>BU6-BU17</f>
        <v>0</v>
      </c>
      <c r="BV23" s="67">
        <f t="shared" ref="BV23:BX23" si="6">BV6-BV17</f>
        <v>-1.1999999999998123E-6</v>
      </c>
      <c r="BW23" s="67">
        <f t="shared" si="6"/>
        <v>2.2000000000077513E-6</v>
      </c>
      <c r="BX23" s="67">
        <f t="shared" si="6"/>
        <v>-2.3000000000106269E-6</v>
      </c>
    </row>
    <row r="24" spans="1:76">
      <c r="A24" s="64" t="str">
        <f t="shared" si="0"/>
        <v>Powys_45-64_Males</v>
      </c>
      <c r="B24" s="64" t="s">
        <v>118</v>
      </c>
      <c r="C24" s="64" t="s">
        <v>50</v>
      </c>
      <c r="D24" s="64" t="s">
        <v>21</v>
      </c>
      <c r="E24" s="15" t="s">
        <v>276</v>
      </c>
      <c r="F24" s="15">
        <v>0.49760710000000002</v>
      </c>
      <c r="G24" s="15">
        <v>2.0804699999999999E-2</v>
      </c>
      <c r="H24" s="15">
        <v>0.4568295</v>
      </c>
      <c r="I24" s="15">
        <v>0.53838459999999999</v>
      </c>
      <c r="K24" s="15" t="s">
        <v>277</v>
      </c>
      <c r="L24" s="15" t="s">
        <v>278</v>
      </c>
      <c r="O24" s="64" t="str">
        <f t="shared" si="1"/>
        <v>Cwm Taf_45-64_Persons</v>
      </c>
      <c r="P24" s="64" t="s">
        <v>144</v>
      </c>
      <c r="Q24" s="64" t="s">
        <v>50</v>
      </c>
      <c r="R24" s="64" t="s">
        <v>117</v>
      </c>
      <c r="S24" s="15" t="s">
        <v>276</v>
      </c>
      <c r="T24" s="15">
        <v>0.50868849999999999</v>
      </c>
      <c r="U24" s="15">
        <v>1.23318E-2</v>
      </c>
      <c r="V24" s="15">
        <v>0.484518</v>
      </c>
      <c r="W24" s="15">
        <v>0.53285899999999997</v>
      </c>
      <c r="Y24" s="15" t="s">
        <v>277</v>
      </c>
      <c r="Z24" s="15" t="s">
        <v>279</v>
      </c>
      <c r="AB24" s="64" t="str">
        <f t="shared" si="2"/>
        <v>Conwy_45-64_Males</v>
      </c>
      <c r="AC24" s="64" t="s">
        <v>2</v>
      </c>
      <c r="AD24" s="64" t="s">
        <v>50</v>
      </c>
      <c r="AE24" s="64" t="s">
        <v>21</v>
      </c>
      <c r="AF24" s="15" t="s">
        <v>276</v>
      </c>
      <c r="AG24" s="15">
        <v>0.53121490000000005</v>
      </c>
      <c r="AH24" s="15">
        <v>2.2853800000000001E-2</v>
      </c>
      <c r="AI24" s="15">
        <v>0.48642099999999999</v>
      </c>
      <c r="AJ24" s="15">
        <v>0.57600879999999999</v>
      </c>
      <c r="AL24" s="15" t="s">
        <v>277</v>
      </c>
      <c r="AM24" s="15" t="s">
        <v>280</v>
      </c>
      <c r="AP24" s="64" t="str">
        <f t="shared" si="3"/>
        <v>Flintshire_45-64_Persons</v>
      </c>
      <c r="AQ24" s="64" t="s">
        <v>4</v>
      </c>
      <c r="AR24" s="64" t="s">
        <v>50</v>
      </c>
      <c r="AS24" s="64" t="s">
        <v>117</v>
      </c>
      <c r="AT24" s="15" t="s">
        <v>276</v>
      </c>
      <c r="AU24" s="15">
        <v>0.51082720000000004</v>
      </c>
      <c r="AV24" s="15">
        <v>1.6884300000000001E-2</v>
      </c>
      <c r="AW24" s="15">
        <v>0.47773359999999998</v>
      </c>
      <c r="AX24" s="15">
        <v>0.54392070000000003</v>
      </c>
      <c r="AZ24" s="15" t="s">
        <v>277</v>
      </c>
      <c r="BA24" s="15" t="s">
        <v>281</v>
      </c>
      <c r="BG24" s="15" t="s">
        <v>184</v>
      </c>
      <c r="BH24" s="15">
        <v>0.35100360000000003</v>
      </c>
      <c r="BI24" s="15">
        <v>5.202E-3</v>
      </c>
      <c r="BJ24" s="15">
        <v>0.34080759999999999</v>
      </c>
      <c r="BK24" s="15">
        <v>0.36119960000000001</v>
      </c>
      <c r="BT24" s="15">
        <f t="shared" ref="BT24:BT26" si="7">BT18</f>
        <v>2</v>
      </c>
      <c r="BU24" s="67">
        <f t="shared" ref="BU24:BX24" si="8">BU7-BU18</f>
        <v>0</v>
      </c>
      <c r="BV24" s="67">
        <f t="shared" si="8"/>
        <v>-4.0000000000022656E-7</v>
      </c>
      <c r="BW24" s="67">
        <f t="shared" si="8"/>
        <v>7.0000000002012897E-7</v>
      </c>
      <c r="BX24" s="67">
        <f t="shared" si="8"/>
        <v>-7.9999999996749338E-7</v>
      </c>
    </row>
    <row r="25" spans="1:76">
      <c r="A25" s="64" t="str">
        <f t="shared" si="0"/>
        <v>Powys_65+_Males</v>
      </c>
      <c r="B25" s="64" t="s">
        <v>118</v>
      </c>
      <c r="C25" s="64" t="s">
        <v>43</v>
      </c>
      <c r="D25" s="64" t="s">
        <v>21</v>
      </c>
      <c r="E25" s="15" t="s">
        <v>282</v>
      </c>
      <c r="F25" s="15">
        <v>0.30600050000000001</v>
      </c>
      <c r="G25" s="15">
        <v>2.1133800000000001E-2</v>
      </c>
      <c r="H25" s="15">
        <v>0.26457789999999998</v>
      </c>
      <c r="I25" s="15">
        <v>0.34742319999999999</v>
      </c>
      <c r="K25" s="15" t="s">
        <v>283</v>
      </c>
      <c r="L25" s="15" t="s">
        <v>284</v>
      </c>
      <c r="O25" s="64" t="str">
        <f t="shared" si="1"/>
        <v>Cwm Taf_65+_Persons</v>
      </c>
      <c r="P25" s="64" t="s">
        <v>144</v>
      </c>
      <c r="Q25" s="64" t="s">
        <v>43</v>
      </c>
      <c r="R25" s="64" t="s">
        <v>117</v>
      </c>
      <c r="S25" s="15" t="s">
        <v>282</v>
      </c>
      <c r="T25" s="15">
        <v>0.26739869999999999</v>
      </c>
      <c r="U25" s="15">
        <v>1.24052E-2</v>
      </c>
      <c r="V25" s="15">
        <v>0.2430842</v>
      </c>
      <c r="W25" s="15">
        <v>0.29171320000000001</v>
      </c>
      <c r="Y25" s="15" t="s">
        <v>283</v>
      </c>
      <c r="Z25" s="15" t="s">
        <v>285</v>
      </c>
      <c r="AB25" s="64" t="str">
        <f t="shared" si="2"/>
        <v>Conwy_65+_Males</v>
      </c>
      <c r="AC25" s="64" t="s">
        <v>2</v>
      </c>
      <c r="AD25" s="64" t="s">
        <v>43</v>
      </c>
      <c r="AE25" s="64" t="s">
        <v>21</v>
      </c>
      <c r="AF25" s="15" t="s">
        <v>282</v>
      </c>
      <c r="AG25" s="15">
        <v>0.33839979999999997</v>
      </c>
      <c r="AH25" s="15">
        <v>2.17351E-2</v>
      </c>
      <c r="AI25" s="15">
        <v>0.29579850000000002</v>
      </c>
      <c r="AJ25" s="15">
        <v>0.38100119999999998</v>
      </c>
      <c r="AL25" s="15" t="s">
        <v>283</v>
      </c>
      <c r="AM25" s="15" t="s">
        <v>286</v>
      </c>
      <c r="AP25" s="64" t="str">
        <f t="shared" si="3"/>
        <v>Flintshire_65+_Persons</v>
      </c>
      <c r="AQ25" s="64" t="s">
        <v>4</v>
      </c>
      <c r="AR25" s="64" t="s">
        <v>43</v>
      </c>
      <c r="AS25" s="64" t="s">
        <v>117</v>
      </c>
      <c r="AT25" s="15" t="s">
        <v>282</v>
      </c>
      <c r="AU25" s="15">
        <v>0.25538129999999998</v>
      </c>
      <c r="AV25" s="15">
        <v>1.5971200000000001E-2</v>
      </c>
      <c r="AW25" s="15">
        <v>0.22407740000000001</v>
      </c>
      <c r="AX25" s="15">
        <v>0.28668519999999997</v>
      </c>
      <c r="AZ25" s="15" t="s">
        <v>283</v>
      </c>
      <c r="BA25" s="15" t="s">
        <v>287</v>
      </c>
      <c r="BG25" s="15" t="s">
        <v>191</v>
      </c>
      <c r="BH25" s="15">
        <v>0.36128149999999998</v>
      </c>
      <c r="BI25" s="15">
        <v>9.0118000000000004E-3</v>
      </c>
      <c r="BJ25" s="15">
        <v>0.34361849999999999</v>
      </c>
      <c r="BK25" s="15">
        <v>0.37894460000000002</v>
      </c>
      <c r="BT25" s="15">
        <f t="shared" si="7"/>
        <v>3</v>
      </c>
      <c r="BU25" s="67">
        <f t="shared" ref="BU25:BX25" si="9">BU8-BU19</f>
        <v>0</v>
      </c>
      <c r="BV25" s="67">
        <f t="shared" si="9"/>
        <v>-1.0000000000001327E-6</v>
      </c>
      <c r="BW25" s="67">
        <f t="shared" si="9"/>
        <v>1.6999999999933735E-6</v>
      </c>
      <c r="BX25" s="67">
        <f t="shared" si="9"/>
        <v>-1.6999999999933735E-6</v>
      </c>
    </row>
    <row r="26" spans="1:76">
      <c r="A26" s="64" t="str">
        <f t="shared" si="0"/>
        <v>Powys_16-24_Females</v>
      </c>
      <c r="B26" s="64" t="s">
        <v>118</v>
      </c>
      <c r="C26" s="64" t="s">
        <v>48</v>
      </c>
      <c r="D26" s="64" t="s">
        <v>120</v>
      </c>
      <c r="E26" s="15" t="s">
        <v>288</v>
      </c>
      <c r="F26" s="15">
        <v>0.37621320000000003</v>
      </c>
      <c r="G26" s="15">
        <v>3.96824E-2</v>
      </c>
      <c r="H26" s="15">
        <v>0.2984348</v>
      </c>
      <c r="I26" s="15">
        <v>0.45399149999999999</v>
      </c>
      <c r="K26" s="15" t="s">
        <v>289</v>
      </c>
      <c r="L26" s="15" t="s">
        <v>290</v>
      </c>
      <c r="O26" s="64" t="str">
        <f t="shared" si="1"/>
        <v>Cardiff and Vale_16-24_Persons</v>
      </c>
      <c r="P26" s="64" t="s">
        <v>145</v>
      </c>
      <c r="Q26" s="64" t="s">
        <v>48</v>
      </c>
      <c r="R26" s="64" t="s">
        <v>117</v>
      </c>
      <c r="S26" s="15" t="s">
        <v>288</v>
      </c>
      <c r="T26" s="15">
        <v>0.38523410000000002</v>
      </c>
      <c r="U26" s="15">
        <v>2.0667499999999998E-2</v>
      </c>
      <c r="V26" s="15">
        <v>0.34472540000000002</v>
      </c>
      <c r="W26" s="15">
        <v>0.42574279999999998</v>
      </c>
      <c r="Y26" s="15" t="s">
        <v>289</v>
      </c>
      <c r="Z26" s="15" t="s">
        <v>291</v>
      </c>
      <c r="AB26" s="64" t="str">
        <f t="shared" si="2"/>
        <v>Conwy_16-24_Females</v>
      </c>
      <c r="AC26" s="64" t="s">
        <v>2</v>
      </c>
      <c r="AD26" s="64" t="s">
        <v>48</v>
      </c>
      <c r="AE26" s="64" t="s">
        <v>120</v>
      </c>
      <c r="AF26" s="15" t="s">
        <v>288</v>
      </c>
      <c r="AG26" s="15">
        <v>0.35958420000000002</v>
      </c>
      <c r="AH26" s="15">
        <v>4.0004100000000001E-2</v>
      </c>
      <c r="AI26" s="15">
        <v>0.28117530000000002</v>
      </c>
      <c r="AJ26" s="15">
        <v>0.43799310000000002</v>
      </c>
      <c r="AL26" s="15" t="s">
        <v>289</v>
      </c>
      <c r="AM26" s="15" t="s">
        <v>292</v>
      </c>
      <c r="AP26" s="64" t="str">
        <f t="shared" si="3"/>
        <v>Wrexham_16-24_Persons</v>
      </c>
      <c r="AQ26" s="64" t="s">
        <v>5</v>
      </c>
      <c r="AR26" s="64" t="s">
        <v>48</v>
      </c>
      <c r="AS26" s="64" t="s">
        <v>117</v>
      </c>
      <c r="AT26" s="15" t="s">
        <v>288</v>
      </c>
      <c r="AU26" s="15">
        <v>0.3675485</v>
      </c>
      <c r="AV26" s="15">
        <v>2.7702500000000001E-2</v>
      </c>
      <c r="AW26" s="15">
        <v>0.313251</v>
      </c>
      <c r="AX26" s="15">
        <v>0.4218459</v>
      </c>
      <c r="AZ26" s="15" t="s">
        <v>289</v>
      </c>
      <c r="BA26" s="15" t="s">
        <v>293</v>
      </c>
      <c r="BG26" s="15" t="s">
        <v>198</v>
      </c>
      <c r="BH26" s="15">
        <v>0.43375809999999998</v>
      </c>
      <c r="BI26" s="15">
        <v>5.1449E-3</v>
      </c>
      <c r="BJ26" s="15">
        <v>0.4236741</v>
      </c>
      <c r="BK26" s="15">
        <v>0.44384210000000002</v>
      </c>
      <c r="BT26" s="15">
        <f t="shared" si="7"/>
        <v>4</v>
      </c>
      <c r="BU26" s="67">
        <f t="shared" ref="BU26:BX26" si="10">BU9-BU20</f>
        <v>0</v>
      </c>
      <c r="BV26" s="67">
        <f t="shared" si="10"/>
        <v>-2.9999999999995308E-7</v>
      </c>
      <c r="BW26" s="67">
        <f t="shared" si="10"/>
        <v>5.9999999998949782E-7</v>
      </c>
      <c r="BX26" s="67">
        <f t="shared" si="10"/>
        <v>-5.9999999996174225E-7</v>
      </c>
    </row>
    <row r="27" spans="1:76">
      <c r="A27" s="64" t="str">
        <f t="shared" si="0"/>
        <v>Powys_25-44_Females</v>
      </c>
      <c r="B27" s="64" t="s">
        <v>118</v>
      </c>
      <c r="C27" s="64" t="s">
        <v>49</v>
      </c>
      <c r="D27" s="64" t="s">
        <v>120</v>
      </c>
      <c r="E27" s="15" t="s">
        <v>294</v>
      </c>
      <c r="F27" s="15">
        <v>0.42081839999999998</v>
      </c>
      <c r="G27" s="15">
        <v>2.5533199999999999E-2</v>
      </c>
      <c r="H27" s="15">
        <v>0.37077280000000001</v>
      </c>
      <c r="I27" s="15">
        <v>0.470864</v>
      </c>
      <c r="K27" s="15" t="s">
        <v>295</v>
      </c>
      <c r="L27" s="15" t="s">
        <v>296</v>
      </c>
      <c r="O27" s="64" t="str">
        <f t="shared" si="1"/>
        <v>Cardiff and Vale_25-44_Persons</v>
      </c>
      <c r="P27" s="64" t="s">
        <v>145</v>
      </c>
      <c r="Q27" s="64" t="s">
        <v>49</v>
      </c>
      <c r="R27" s="64" t="s">
        <v>117</v>
      </c>
      <c r="S27" s="15" t="s">
        <v>294</v>
      </c>
      <c r="T27" s="15">
        <v>0.47049859999999999</v>
      </c>
      <c r="U27" s="15">
        <v>1.2096600000000001E-2</v>
      </c>
      <c r="V27" s="15">
        <v>0.44678909999999999</v>
      </c>
      <c r="W27" s="15">
        <v>0.49420819999999999</v>
      </c>
      <c r="Y27" s="15" t="s">
        <v>295</v>
      </c>
      <c r="Z27" s="15" t="s">
        <v>297</v>
      </c>
      <c r="AB27" s="64" t="str">
        <f t="shared" si="2"/>
        <v>Conwy_25-44_Females</v>
      </c>
      <c r="AC27" s="64" t="s">
        <v>2</v>
      </c>
      <c r="AD27" s="64" t="s">
        <v>49</v>
      </c>
      <c r="AE27" s="64" t="s">
        <v>120</v>
      </c>
      <c r="AF27" s="15" t="s">
        <v>294</v>
      </c>
      <c r="AG27" s="15">
        <v>0.47283789999999998</v>
      </c>
      <c r="AH27" s="15">
        <v>2.6521099999999999E-2</v>
      </c>
      <c r="AI27" s="15">
        <v>0.42085600000000001</v>
      </c>
      <c r="AJ27" s="15">
        <v>0.52481979999999995</v>
      </c>
      <c r="AL27" s="15" t="s">
        <v>295</v>
      </c>
      <c r="AM27" s="15" t="s">
        <v>298</v>
      </c>
      <c r="AP27" s="64" t="str">
        <f t="shared" si="3"/>
        <v>Wrexham_25-44_Persons</v>
      </c>
      <c r="AQ27" s="64" t="s">
        <v>5</v>
      </c>
      <c r="AR27" s="64" t="s">
        <v>49</v>
      </c>
      <c r="AS27" s="64" t="s">
        <v>117</v>
      </c>
      <c r="AT27" s="15" t="s">
        <v>294</v>
      </c>
      <c r="AU27" s="15">
        <v>0.45495570000000002</v>
      </c>
      <c r="AV27" s="15">
        <v>1.8257499999999999E-2</v>
      </c>
      <c r="AW27" s="15">
        <v>0.4191705</v>
      </c>
      <c r="AX27" s="15">
        <v>0.49074089999999998</v>
      </c>
      <c r="AZ27" s="15" t="s">
        <v>295</v>
      </c>
      <c r="BA27" s="15" t="s">
        <v>299</v>
      </c>
      <c r="BG27" s="15" t="s">
        <v>204</v>
      </c>
      <c r="BH27" s="15">
        <v>0.42430370000000001</v>
      </c>
      <c r="BI27" s="15">
        <v>4.5596999999999999E-3</v>
      </c>
      <c r="BJ27" s="15">
        <v>0.41536659999999997</v>
      </c>
      <c r="BK27" s="15">
        <v>0.43324079999999998</v>
      </c>
    </row>
    <row r="28" spans="1:76">
      <c r="A28" s="64" t="str">
        <f t="shared" si="0"/>
        <v>Powys_45-64_Females</v>
      </c>
      <c r="B28" s="64" t="s">
        <v>118</v>
      </c>
      <c r="C28" s="64" t="s">
        <v>50</v>
      </c>
      <c r="D28" s="64" t="s">
        <v>120</v>
      </c>
      <c r="E28" s="15" t="s">
        <v>300</v>
      </c>
      <c r="F28" s="15">
        <v>0.3811833</v>
      </c>
      <c r="G28" s="15">
        <v>1.9741100000000001E-2</v>
      </c>
      <c r="H28" s="15">
        <v>0.34249020000000002</v>
      </c>
      <c r="I28" s="15">
        <v>0.41987629999999998</v>
      </c>
      <c r="K28" s="15" t="s">
        <v>301</v>
      </c>
      <c r="L28" s="15" t="s">
        <v>302</v>
      </c>
      <c r="O28" s="64" t="str">
        <f t="shared" si="1"/>
        <v>Cardiff and Vale_45-64_Persons</v>
      </c>
      <c r="P28" s="64" t="s">
        <v>145</v>
      </c>
      <c r="Q28" s="64" t="s">
        <v>50</v>
      </c>
      <c r="R28" s="64" t="s">
        <v>117</v>
      </c>
      <c r="S28" s="15" t="s">
        <v>300</v>
      </c>
      <c r="T28" s="15">
        <v>0.51539550000000001</v>
      </c>
      <c r="U28" s="15">
        <v>1.1488399999999999E-2</v>
      </c>
      <c r="V28" s="15">
        <v>0.49287809999999999</v>
      </c>
      <c r="W28" s="15">
        <v>0.53791299999999997</v>
      </c>
      <c r="Y28" s="15" t="s">
        <v>301</v>
      </c>
      <c r="Z28" s="15" t="s">
        <v>303</v>
      </c>
      <c r="AB28" s="64" t="str">
        <f t="shared" si="2"/>
        <v>Conwy_45-64_Females</v>
      </c>
      <c r="AC28" s="64" t="s">
        <v>2</v>
      </c>
      <c r="AD28" s="64" t="s">
        <v>50</v>
      </c>
      <c r="AE28" s="64" t="s">
        <v>120</v>
      </c>
      <c r="AF28" s="15" t="s">
        <v>300</v>
      </c>
      <c r="AG28" s="15">
        <v>0.42372549999999998</v>
      </c>
      <c r="AH28" s="15">
        <v>2.0631699999999999E-2</v>
      </c>
      <c r="AI28" s="15">
        <v>0.38328699999999999</v>
      </c>
      <c r="AJ28" s="15">
        <v>0.46416400000000002</v>
      </c>
      <c r="AL28" s="15" t="s">
        <v>301</v>
      </c>
      <c r="AM28" s="15" t="s">
        <v>304</v>
      </c>
      <c r="AP28" s="64" t="str">
        <f t="shared" si="3"/>
        <v>Wrexham_45-64_Persons</v>
      </c>
      <c r="AQ28" s="64" t="s">
        <v>5</v>
      </c>
      <c r="AR28" s="64" t="s">
        <v>50</v>
      </c>
      <c r="AS28" s="64" t="s">
        <v>117</v>
      </c>
      <c r="AT28" s="15" t="s">
        <v>300</v>
      </c>
      <c r="AU28" s="15">
        <v>0.48721969999999998</v>
      </c>
      <c r="AV28" s="15">
        <v>1.6465199999999999E-2</v>
      </c>
      <c r="AW28" s="15">
        <v>0.45494760000000001</v>
      </c>
      <c r="AX28" s="15">
        <v>0.51949179999999995</v>
      </c>
      <c r="AZ28" s="15" t="s">
        <v>301</v>
      </c>
      <c r="BA28" s="15" t="s">
        <v>305</v>
      </c>
      <c r="BG28" s="15" t="s">
        <v>210</v>
      </c>
      <c r="BH28" s="15">
        <v>0.1770109</v>
      </c>
      <c r="BI28" s="15">
        <v>3.8222E-3</v>
      </c>
      <c r="BJ28" s="15">
        <v>0.16951939999999999</v>
      </c>
      <c r="BK28" s="15">
        <v>0.18450250000000001</v>
      </c>
    </row>
    <row r="29" spans="1:76">
      <c r="A29" s="64" t="str">
        <f t="shared" si="0"/>
        <v>Powys_65+_Females</v>
      </c>
      <c r="B29" s="64" t="s">
        <v>118</v>
      </c>
      <c r="C29" s="64" t="s">
        <v>43</v>
      </c>
      <c r="D29" s="64" t="s">
        <v>120</v>
      </c>
      <c r="E29" s="15" t="s">
        <v>306</v>
      </c>
      <c r="F29" s="15">
        <v>0.16848589999999999</v>
      </c>
      <c r="G29" s="15">
        <v>1.5851000000000001E-2</v>
      </c>
      <c r="H29" s="15">
        <v>0.1374176</v>
      </c>
      <c r="I29" s="15">
        <v>0.19955419999999999</v>
      </c>
      <c r="K29" s="15" t="s">
        <v>307</v>
      </c>
      <c r="L29" s="15" t="s">
        <v>308</v>
      </c>
      <c r="O29" s="64" t="str">
        <f t="shared" si="1"/>
        <v>Cardiff and Vale_65+_Persons</v>
      </c>
      <c r="P29" s="64" t="s">
        <v>145</v>
      </c>
      <c r="Q29" s="64" t="s">
        <v>43</v>
      </c>
      <c r="R29" s="64" t="s">
        <v>117</v>
      </c>
      <c r="S29" s="15" t="s">
        <v>306</v>
      </c>
      <c r="T29" s="15">
        <v>0.2822617</v>
      </c>
      <c r="U29" s="15">
        <v>1.1396099999999999E-2</v>
      </c>
      <c r="V29" s="15">
        <v>0.25992520000000002</v>
      </c>
      <c r="W29" s="15">
        <v>0.30459829999999999</v>
      </c>
      <c r="Y29" s="15" t="s">
        <v>307</v>
      </c>
      <c r="Z29" s="15" t="s">
        <v>309</v>
      </c>
      <c r="AB29" s="64" t="str">
        <f t="shared" si="2"/>
        <v>Conwy_65+_Females</v>
      </c>
      <c r="AC29" s="64" t="s">
        <v>2</v>
      </c>
      <c r="AD29" s="64" t="s">
        <v>43</v>
      </c>
      <c r="AE29" s="64" t="s">
        <v>120</v>
      </c>
      <c r="AF29" s="15" t="s">
        <v>306</v>
      </c>
      <c r="AG29" s="15">
        <v>0.1799511</v>
      </c>
      <c r="AH29" s="15">
        <v>1.6455399999999999E-2</v>
      </c>
      <c r="AI29" s="15">
        <v>0.1476981</v>
      </c>
      <c r="AJ29" s="15">
        <v>0.21220410000000001</v>
      </c>
      <c r="AL29" s="15" t="s">
        <v>307</v>
      </c>
      <c r="AM29" s="15" t="s">
        <v>310</v>
      </c>
      <c r="AP29" s="64" t="str">
        <f t="shared" si="3"/>
        <v>Wrexham_65+_Persons</v>
      </c>
      <c r="AQ29" s="64" t="s">
        <v>5</v>
      </c>
      <c r="AR29" s="64" t="s">
        <v>43</v>
      </c>
      <c r="AS29" s="64" t="s">
        <v>117</v>
      </c>
      <c r="AT29" s="15" t="s">
        <v>306</v>
      </c>
      <c r="AU29" s="15">
        <v>0.2728775</v>
      </c>
      <c r="AV29" s="15">
        <v>1.6631799999999999E-2</v>
      </c>
      <c r="AW29" s="15">
        <v>0.24027889999999999</v>
      </c>
      <c r="AX29" s="15">
        <v>0.30547609999999997</v>
      </c>
      <c r="AZ29" s="15" t="s">
        <v>307</v>
      </c>
      <c r="BA29" s="15" t="s">
        <v>311</v>
      </c>
    </row>
    <row r="30" spans="1:76">
      <c r="A30" s="64" t="str">
        <f t="shared" si="0"/>
        <v>ABM_16-24_Males</v>
      </c>
      <c r="B30" s="64" t="s">
        <v>143</v>
      </c>
      <c r="C30" s="64" t="s">
        <v>48</v>
      </c>
      <c r="D30" s="64" t="s">
        <v>21</v>
      </c>
      <c r="E30" s="15" t="s">
        <v>312</v>
      </c>
      <c r="F30" s="15">
        <v>0.43360280000000001</v>
      </c>
      <c r="G30" s="15">
        <v>2.9594700000000002E-2</v>
      </c>
      <c r="H30" s="15">
        <v>0.3755965</v>
      </c>
      <c r="I30" s="15">
        <v>0.49160900000000002</v>
      </c>
      <c r="K30" s="15" t="s">
        <v>313</v>
      </c>
      <c r="L30" s="15" t="s">
        <v>314</v>
      </c>
      <c r="O30" s="64" t="str">
        <f t="shared" si="1"/>
        <v>Aneurin Bevan_16-24_Persons</v>
      </c>
      <c r="P30" s="64" t="s">
        <v>146</v>
      </c>
      <c r="Q30" s="64" t="s">
        <v>48</v>
      </c>
      <c r="R30" s="64" t="s">
        <v>117</v>
      </c>
      <c r="S30" s="15" t="s">
        <v>312</v>
      </c>
      <c r="T30" s="15">
        <v>0.34908030000000001</v>
      </c>
      <c r="U30" s="15">
        <v>1.25678E-2</v>
      </c>
      <c r="V30" s="15">
        <v>0.32444709999999999</v>
      </c>
      <c r="W30" s="15">
        <v>0.37371339999999997</v>
      </c>
      <c r="Y30" s="15" t="s">
        <v>313</v>
      </c>
      <c r="Z30" s="15" t="s">
        <v>315</v>
      </c>
      <c r="AB30" s="64" t="str">
        <f t="shared" si="2"/>
        <v>Denbighshire_16-24_Males</v>
      </c>
      <c r="AC30" s="64" t="s">
        <v>3</v>
      </c>
      <c r="AD30" s="64" t="s">
        <v>48</v>
      </c>
      <c r="AE30" s="64" t="s">
        <v>21</v>
      </c>
      <c r="AF30" s="15" t="s">
        <v>312</v>
      </c>
      <c r="AG30" s="15">
        <v>0.37223719999999999</v>
      </c>
      <c r="AH30" s="15">
        <v>3.8504799999999999E-2</v>
      </c>
      <c r="AI30" s="15">
        <v>0.2967669</v>
      </c>
      <c r="AJ30" s="15">
        <v>0.44770749999999998</v>
      </c>
      <c r="AL30" s="15" t="s">
        <v>313</v>
      </c>
      <c r="AM30" s="15" t="s">
        <v>316</v>
      </c>
      <c r="AP30" s="64" t="str">
        <f t="shared" si="3"/>
        <v>Powys_16-24_Persons</v>
      </c>
      <c r="AQ30" s="64" t="s">
        <v>118</v>
      </c>
      <c r="AR30" s="64" t="s">
        <v>48</v>
      </c>
      <c r="AS30" s="64" t="s">
        <v>117</v>
      </c>
      <c r="AT30" s="15" t="s">
        <v>312</v>
      </c>
      <c r="AU30" s="15">
        <v>0.41123969999999999</v>
      </c>
      <c r="AV30" s="15">
        <v>2.8100699999999999E-2</v>
      </c>
      <c r="AW30" s="15">
        <v>0.35616179999999997</v>
      </c>
      <c r="AX30" s="15">
        <v>0.4663176</v>
      </c>
      <c r="AZ30" s="15" t="s">
        <v>313</v>
      </c>
      <c r="BA30" s="15" t="s">
        <v>317</v>
      </c>
    </row>
    <row r="31" spans="1:76">
      <c r="A31" s="64" t="str">
        <f t="shared" si="0"/>
        <v>ABM_25-44_Males</v>
      </c>
      <c r="B31" s="64" t="s">
        <v>143</v>
      </c>
      <c r="C31" s="64" t="s">
        <v>49</v>
      </c>
      <c r="D31" s="64" t="s">
        <v>21</v>
      </c>
      <c r="E31" s="15" t="s">
        <v>318</v>
      </c>
      <c r="F31" s="15">
        <v>0.52092139999999998</v>
      </c>
      <c r="G31" s="15">
        <v>1.48554E-2</v>
      </c>
      <c r="H31" s="15">
        <v>0.49180449999999998</v>
      </c>
      <c r="I31" s="15">
        <v>0.55003820000000003</v>
      </c>
      <c r="K31" s="15" t="s">
        <v>319</v>
      </c>
      <c r="L31" s="15" t="s">
        <v>320</v>
      </c>
      <c r="O31" s="64" t="str">
        <f t="shared" si="1"/>
        <v>Aneurin Bevan_25-44_Persons</v>
      </c>
      <c r="P31" s="64" t="s">
        <v>146</v>
      </c>
      <c r="Q31" s="64" t="s">
        <v>49</v>
      </c>
      <c r="R31" s="64" t="s">
        <v>117</v>
      </c>
      <c r="S31" s="15" t="s">
        <v>318</v>
      </c>
      <c r="T31" s="15">
        <v>0.49015979999999998</v>
      </c>
      <c r="U31" s="15">
        <v>8.7279999999999996E-3</v>
      </c>
      <c r="V31" s="15">
        <v>0.47305269999999999</v>
      </c>
      <c r="W31" s="15">
        <v>0.50726700000000002</v>
      </c>
      <c r="Y31" s="15" t="s">
        <v>319</v>
      </c>
      <c r="Z31" s="15" t="s">
        <v>321</v>
      </c>
      <c r="AB31" s="64" t="str">
        <f t="shared" si="2"/>
        <v>Denbighshire_25-44_Males</v>
      </c>
      <c r="AC31" s="64" t="s">
        <v>3</v>
      </c>
      <c r="AD31" s="64" t="s">
        <v>49</v>
      </c>
      <c r="AE31" s="64" t="s">
        <v>21</v>
      </c>
      <c r="AF31" s="15" t="s">
        <v>318</v>
      </c>
      <c r="AG31" s="15">
        <v>0.55593959999999998</v>
      </c>
      <c r="AH31" s="15">
        <v>2.7869100000000001E-2</v>
      </c>
      <c r="AI31" s="15">
        <v>0.50131559999999997</v>
      </c>
      <c r="AJ31" s="15">
        <v>0.61056370000000004</v>
      </c>
      <c r="AL31" s="15" t="s">
        <v>319</v>
      </c>
      <c r="AM31" s="15" t="s">
        <v>322</v>
      </c>
      <c r="AP31" s="64" t="str">
        <f t="shared" si="3"/>
        <v>Powys_25-44_Persons</v>
      </c>
      <c r="AQ31" s="64" t="s">
        <v>118</v>
      </c>
      <c r="AR31" s="64" t="s">
        <v>49</v>
      </c>
      <c r="AS31" s="64" t="s">
        <v>117</v>
      </c>
      <c r="AT31" s="15" t="s">
        <v>318</v>
      </c>
      <c r="AU31" s="15">
        <v>0.4661767</v>
      </c>
      <c r="AV31" s="15">
        <v>2.0534799999999999E-2</v>
      </c>
      <c r="AW31" s="15">
        <v>0.42592799999999997</v>
      </c>
      <c r="AX31" s="15">
        <v>0.50642540000000003</v>
      </c>
      <c r="AZ31" s="15" t="s">
        <v>319</v>
      </c>
      <c r="BA31" s="15" t="s">
        <v>323</v>
      </c>
      <c r="BG31" s="15" t="str">
        <f>BG21</f>
        <v>_subpop_1</v>
      </c>
      <c r="BH31" s="67">
        <f>BH6-BH21</f>
        <v>0</v>
      </c>
      <c r="BI31" s="67">
        <f t="shared" ref="BI31:BK31" si="11">BI6-BI21</f>
        <v>-8.9999999999985925E-7</v>
      </c>
      <c r="BJ31" s="67">
        <f t="shared" si="11"/>
        <v>1.6999999999933735E-6</v>
      </c>
      <c r="BK31" s="67">
        <f t="shared" si="11"/>
        <v>-1.5999999999904979E-6</v>
      </c>
    </row>
    <row r="32" spans="1:76">
      <c r="A32" s="64" t="str">
        <f t="shared" si="0"/>
        <v>ABM_45-64_Males</v>
      </c>
      <c r="B32" s="64" t="s">
        <v>143</v>
      </c>
      <c r="C32" s="64" t="s">
        <v>50</v>
      </c>
      <c r="D32" s="64" t="s">
        <v>21</v>
      </c>
      <c r="E32" s="15" t="s">
        <v>324</v>
      </c>
      <c r="F32" s="15">
        <v>0.59086090000000002</v>
      </c>
      <c r="G32" s="15">
        <v>1.24443E-2</v>
      </c>
      <c r="H32" s="15">
        <v>0.56646969999999996</v>
      </c>
      <c r="I32" s="15">
        <v>0.61525209999999997</v>
      </c>
      <c r="K32" s="15" t="s">
        <v>325</v>
      </c>
      <c r="L32" s="15" t="s">
        <v>326</v>
      </c>
      <c r="O32" s="64" t="str">
        <f t="shared" si="1"/>
        <v>Aneurin Bevan_45-64_Persons</v>
      </c>
      <c r="P32" s="64" t="s">
        <v>146</v>
      </c>
      <c r="Q32" s="64" t="s">
        <v>50</v>
      </c>
      <c r="R32" s="64" t="s">
        <v>117</v>
      </c>
      <c r="S32" s="15" t="s">
        <v>324</v>
      </c>
      <c r="T32" s="15">
        <v>0.48148960000000002</v>
      </c>
      <c r="U32" s="15">
        <v>7.7907999999999996E-3</v>
      </c>
      <c r="V32" s="15">
        <v>0.46621940000000001</v>
      </c>
      <c r="W32" s="15">
        <v>0.49675979999999997</v>
      </c>
      <c r="Y32" s="15" t="s">
        <v>325</v>
      </c>
      <c r="Z32" s="15" t="s">
        <v>327</v>
      </c>
      <c r="AB32" s="64" t="str">
        <f t="shared" si="2"/>
        <v>Denbighshire_45-64_Males</v>
      </c>
      <c r="AC32" s="64" t="s">
        <v>3</v>
      </c>
      <c r="AD32" s="64" t="s">
        <v>50</v>
      </c>
      <c r="AE32" s="64" t="s">
        <v>21</v>
      </c>
      <c r="AF32" s="15" t="s">
        <v>324</v>
      </c>
      <c r="AG32" s="15">
        <v>0.53426039999999997</v>
      </c>
      <c r="AH32" s="15">
        <v>2.1429500000000001E-2</v>
      </c>
      <c r="AI32" s="15">
        <v>0.49225799999999997</v>
      </c>
      <c r="AJ32" s="15">
        <v>0.57626270000000002</v>
      </c>
      <c r="AL32" s="15" t="s">
        <v>325</v>
      </c>
      <c r="AM32" s="15" t="s">
        <v>328</v>
      </c>
      <c r="AP32" s="64" t="str">
        <f t="shared" si="3"/>
        <v>Powys_45-64_Persons</v>
      </c>
      <c r="AQ32" s="64" t="s">
        <v>118</v>
      </c>
      <c r="AR32" s="64" t="s">
        <v>50</v>
      </c>
      <c r="AS32" s="64" t="s">
        <v>117</v>
      </c>
      <c r="AT32" s="15" t="s">
        <v>324</v>
      </c>
      <c r="AU32" s="15">
        <v>0.43977830000000001</v>
      </c>
      <c r="AV32" s="15">
        <v>1.5900600000000001E-2</v>
      </c>
      <c r="AW32" s="15">
        <v>0.4086127</v>
      </c>
      <c r="AX32" s="15">
        <v>0.47094380000000002</v>
      </c>
      <c r="AZ32" s="15" t="s">
        <v>325</v>
      </c>
      <c r="BA32" s="15" t="s">
        <v>329</v>
      </c>
      <c r="BG32" s="15" t="str">
        <f t="shared" ref="BG32:BG38" si="12">BG22</f>
        <v>_subpop_2</v>
      </c>
      <c r="BH32" s="67">
        <f t="shared" ref="BH32:BK32" si="13">BH7-BH22</f>
        <v>0</v>
      </c>
      <c r="BI32" s="67">
        <f t="shared" si="13"/>
        <v>-5.9999999999990616E-7</v>
      </c>
      <c r="BJ32" s="67">
        <f t="shared" si="13"/>
        <v>9.0000000008139125E-7</v>
      </c>
      <c r="BK32" s="67">
        <f t="shared" si="13"/>
        <v>-1.0000000000287557E-6</v>
      </c>
    </row>
    <row r="33" spans="1:63">
      <c r="A33" s="64" t="str">
        <f t="shared" si="0"/>
        <v>ABM_65+_Males</v>
      </c>
      <c r="B33" s="64" t="s">
        <v>143</v>
      </c>
      <c r="C33" s="64" t="s">
        <v>43</v>
      </c>
      <c r="D33" s="64" t="s">
        <v>21</v>
      </c>
      <c r="E33" s="15" t="s">
        <v>330</v>
      </c>
      <c r="F33" s="15">
        <v>0.36001559999999999</v>
      </c>
      <c r="G33" s="15">
        <v>1.3569599999999999E-2</v>
      </c>
      <c r="H33" s="15">
        <v>0.33341890000000002</v>
      </c>
      <c r="I33" s="15">
        <v>0.38661230000000002</v>
      </c>
      <c r="K33" s="15" t="s">
        <v>331</v>
      </c>
      <c r="L33" s="15" t="s">
        <v>332</v>
      </c>
      <c r="O33" s="64" t="str">
        <f t="shared" si="1"/>
        <v>Aneurin Bevan_65+_Persons</v>
      </c>
      <c r="P33" s="64" t="s">
        <v>146</v>
      </c>
      <c r="Q33" s="64" t="s">
        <v>43</v>
      </c>
      <c r="R33" s="64" t="s">
        <v>117</v>
      </c>
      <c r="S33" s="15" t="s">
        <v>330</v>
      </c>
      <c r="T33" s="15">
        <v>0.26418140000000001</v>
      </c>
      <c r="U33" s="15">
        <v>7.8053999999999997E-3</v>
      </c>
      <c r="V33" s="15">
        <v>0.24888270000000001</v>
      </c>
      <c r="W33" s="15">
        <v>0.27948020000000001</v>
      </c>
      <c r="Y33" s="15" t="s">
        <v>331</v>
      </c>
      <c r="Z33" s="15" t="s">
        <v>333</v>
      </c>
      <c r="AB33" s="64" t="str">
        <f t="shared" si="2"/>
        <v>Denbighshire_65+_Males</v>
      </c>
      <c r="AC33" s="64" t="s">
        <v>3</v>
      </c>
      <c r="AD33" s="64" t="s">
        <v>43</v>
      </c>
      <c r="AE33" s="64" t="s">
        <v>21</v>
      </c>
      <c r="AF33" s="15" t="s">
        <v>330</v>
      </c>
      <c r="AG33" s="15">
        <v>0.29250080000000001</v>
      </c>
      <c r="AH33" s="15">
        <v>2.1841099999999999E-2</v>
      </c>
      <c r="AI33" s="15">
        <v>0.24969179999999999</v>
      </c>
      <c r="AJ33" s="15">
        <v>0.33530979999999999</v>
      </c>
      <c r="AL33" s="15" t="s">
        <v>331</v>
      </c>
      <c r="AM33" s="15" t="s">
        <v>334</v>
      </c>
      <c r="AP33" s="64" t="str">
        <f t="shared" si="3"/>
        <v>Powys_65+_Persons</v>
      </c>
      <c r="AQ33" s="64" t="s">
        <v>118</v>
      </c>
      <c r="AR33" s="64" t="s">
        <v>43</v>
      </c>
      <c r="AS33" s="64" t="s">
        <v>117</v>
      </c>
      <c r="AT33" s="15" t="s">
        <v>330</v>
      </c>
      <c r="AU33" s="15">
        <v>0.2317265</v>
      </c>
      <c r="AV33" s="15">
        <v>1.47692E-2</v>
      </c>
      <c r="AW33" s="15">
        <v>0.2027785</v>
      </c>
      <c r="AX33" s="15">
        <v>0.26067449999999998</v>
      </c>
      <c r="AZ33" s="15" t="s">
        <v>331</v>
      </c>
      <c r="BA33" s="15" t="s">
        <v>335</v>
      </c>
      <c r="BG33" s="15" t="str">
        <f t="shared" si="12"/>
        <v>_subpop_3</v>
      </c>
      <c r="BH33" s="67">
        <f t="shared" ref="BH33:BK33" si="14">BH8-BH23</f>
        <v>0</v>
      </c>
      <c r="BI33" s="67">
        <f t="shared" si="14"/>
        <v>-1.2999999999992184E-6</v>
      </c>
      <c r="BJ33" s="67">
        <f t="shared" si="14"/>
        <v>2.3000000000106269E-6</v>
      </c>
      <c r="BK33" s="67">
        <f t="shared" si="14"/>
        <v>-2.3999999999579913E-6</v>
      </c>
    </row>
    <row r="34" spans="1:63">
      <c r="A34" s="64" t="str">
        <f t="shared" si="0"/>
        <v>ABM_16-24_Females</v>
      </c>
      <c r="B34" s="64" t="s">
        <v>143</v>
      </c>
      <c r="C34" s="64" t="s">
        <v>48</v>
      </c>
      <c r="D34" s="64" t="s">
        <v>120</v>
      </c>
      <c r="E34" s="15" t="s">
        <v>336</v>
      </c>
      <c r="F34" s="15">
        <v>0.36296600000000001</v>
      </c>
      <c r="G34" s="15">
        <v>2.51288E-2</v>
      </c>
      <c r="H34" s="15">
        <v>0.31371300000000002</v>
      </c>
      <c r="I34" s="15">
        <v>0.412219</v>
      </c>
      <c r="K34" s="15" t="s">
        <v>337</v>
      </c>
      <c r="L34" s="15" t="s">
        <v>338</v>
      </c>
      <c r="AB34" s="64" t="str">
        <f t="shared" si="2"/>
        <v>Denbighshire_16-24_Females</v>
      </c>
      <c r="AC34" s="64" t="s">
        <v>3</v>
      </c>
      <c r="AD34" s="64" t="s">
        <v>48</v>
      </c>
      <c r="AE34" s="64" t="s">
        <v>120</v>
      </c>
      <c r="AF34" s="15" t="s">
        <v>336</v>
      </c>
      <c r="AG34" s="15">
        <v>0.38855250000000002</v>
      </c>
      <c r="AH34" s="15">
        <v>4.1480299999999998E-2</v>
      </c>
      <c r="AI34" s="15">
        <v>0.30725029999999998</v>
      </c>
      <c r="AJ34" s="15">
        <v>0.46985480000000002</v>
      </c>
      <c r="AL34" s="15" t="s">
        <v>337</v>
      </c>
      <c r="AM34" s="15" t="s">
        <v>339</v>
      </c>
      <c r="AP34" s="64" t="str">
        <f t="shared" si="3"/>
        <v>Ceredigion_16-24_Persons</v>
      </c>
      <c r="AQ34" s="64" t="s">
        <v>6</v>
      </c>
      <c r="AR34" s="64" t="s">
        <v>48</v>
      </c>
      <c r="AS34" s="64" t="s">
        <v>117</v>
      </c>
      <c r="AT34" s="15" t="s">
        <v>336</v>
      </c>
      <c r="AU34" s="15">
        <v>0.53236649999999996</v>
      </c>
      <c r="AV34" s="15">
        <v>3.5205500000000001E-2</v>
      </c>
      <c r="AW34" s="15">
        <v>0.46336300000000002</v>
      </c>
      <c r="AX34" s="15">
        <v>0.60136999999999996</v>
      </c>
      <c r="AZ34" s="15" t="s">
        <v>337</v>
      </c>
      <c r="BA34" s="15" t="s">
        <v>340</v>
      </c>
      <c r="BG34" s="15" t="str">
        <f t="shared" si="12"/>
        <v>_subpop_4</v>
      </c>
      <c r="BH34" s="67">
        <f t="shared" ref="BH34:BK34" si="15">BH9-BH24</f>
        <v>0</v>
      </c>
      <c r="BI34" s="67">
        <f t="shared" si="15"/>
        <v>-4.9999999999963268E-7</v>
      </c>
      <c r="BJ34" s="67">
        <f t="shared" si="15"/>
        <v>9.000000000258801E-7</v>
      </c>
      <c r="BK34" s="67">
        <f t="shared" si="15"/>
        <v>-1.0000000000287557E-6</v>
      </c>
    </row>
    <row r="35" spans="1:63">
      <c r="A35" s="64" t="str">
        <f t="shared" si="0"/>
        <v>ABM_25-44_Females</v>
      </c>
      <c r="B35" s="64" t="s">
        <v>143</v>
      </c>
      <c r="C35" s="64" t="s">
        <v>49</v>
      </c>
      <c r="D35" s="64" t="s">
        <v>120</v>
      </c>
      <c r="E35" s="15" t="s">
        <v>341</v>
      </c>
      <c r="F35" s="15">
        <v>0.41869149999999999</v>
      </c>
      <c r="G35" s="15">
        <v>1.2837899999999999E-2</v>
      </c>
      <c r="H35" s="15">
        <v>0.39352890000000001</v>
      </c>
      <c r="I35" s="15">
        <v>0.44385409999999997</v>
      </c>
      <c r="K35" s="15" t="s">
        <v>342</v>
      </c>
      <c r="L35" s="15" t="s">
        <v>343</v>
      </c>
      <c r="AB35" s="64" t="str">
        <f t="shared" si="2"/>
        <v>Denbighshire_25-44_Females</v>
      </c>
      <c r="AC35" s="64" t="s">
        <v>3</v>
      </c>
      <c r="AD35" s="64" t="s">
        <v>49</v>
      </c>
      <c r="AE35" s="64" t="s">
        <v>120</v>
      </c>
      <c r="AF35" s="15" t="s">
        <v>341</v>
      </c>
      <c r="AG35" s="15">
        <v>0.4103832</v>
      </c>
      <c r="AH35" s="15">
        <v>2.4013900000000001E-2</v>
      </c>
      <c r="AI35" s="15">
        <v>0.36331530000000001</v>
      </c>
      <c r="AJ35" s="15">
        <v>0.457451</v>
      </c>
      <c r="AL35" s="15" t="s">
        <v>342</v>
      </c>
      <c r="AM35" s="15" t="s">
        <v>344</v>
      </c>
      <c r="AP35" s="64" t="str">
        <f t="shared" si="3"/>
        <v>Ceredigion_25-44_Persons</v>
      </c>
      <c r="AQ35" s="64" t="s">
        <v>6</v>
      </c>
      <c r="AR35" s="64" t="s">
        <v>49</v>
      </c>
      <c r="AS35" s="64" t="s">
        <v>117</v>
      </c>
      <c r="AT35" s="15" t="s">
        <v>341</v>
      </c>
      <c r="AU35" s="15">
        <v>0.47630139999999999</v>
      </c>
      <c r="AV35" s="15">
        <v>2.1203099999999999E-2</v>
      </c>
      <c r="AW35" s="15">
        <v>0.43474289999999999</v>
      </c>
      <c r="AX35" s="15">
        <v>0.51785990000000004</v>
      </c>
      <c r="AZ35" s="15" t="s">
        <v>342</v>
      </c>
      <c r="BA35" s="15" t="s">
        <v>345</v>
      </c>
      <c r="BG35" s="15" t="str">
        <f t="shared" si="12"/>
        <v>_subpop_5</v>
      </c>
      <c r="BH35" s="67">
        <f t="shared" ref="BH35:BK35" si="16">BH10-BH25</f>
        <v>0</v>
      </c>
      <c r="BI35" s="67">
        <f t="shared" si="16"/>
        <v>-1.1000000000004062E-6</v>
      </c>
      <c r="BJ35" s="67">
        <f t="shared" si="16"/>
        <v>1.799999999996249E-6</v>
      </c>
      <c r="BK35" s="67">
        <f t="shared" si="16"/>
        <v>-1.8999999999991246E-6</v>
      </c>
    </row>
    <row r="36" spans="1:63">
      <c r="A36" s="64" t="str">
        <f t="shared" si="0"/>
        <v>ABM_45-64_Females</v>
      </c>
      <c r="B36" s="64" t="s">
        <v>143</v>
      </c>
      <c r="C36" s="64" t="s">
        <v>50</v>
      </c>
      <c r="D36" s="64" t="s">
        <v>120</v>
      </c>
      <c r="E36" s="15" t="s">
        <v>346</v>
      </c>
      <c r="F36" s="15">
        <v>0.433174</v>
      </c>
      <c r="G36" s="15">
        <v>1.18736E-2</v>
      </c>
      <c r="H36" s="15">
        <v>0.40990149999999997</v>
      </c>
      <c r="I36" s="15">
        <v>0.45644649999999998</v>
      </c>
      <c r="K36" s="15" t="s">
        <v>347</v>
      </c>
      <c r="L36" s="15" t="s">
        <v>348</v>
      </c>
      <c r="AB36" s="64" t="str">
        <f t="shared" si="2"/>
        <v>Denbighshire_45-64_Females</v>
      </c>
      <c r="AC36" s="64" t="s">
        <v>3</v>
      </c>
      <c r="AD36" s="64" t="s">
        <v>50</v>
      </c>
      <c r="AE36" s="64" t="s">
        <v>120</v>
      </c>
      <c r="AF36" s="15" t="s">
        <v>346</v>
      </c>
      <c r="AG36" s="15">
        <v>0.44432290000000002</v>
      </c>
      <c r="AH36" s="15">
        <v>2.09459E-2</v>
      </c>
      <c r="AI36" s="15">
        <v>0.40326849999999997</v>
      </c>
      <c r="AJ36" s="15">
        <v>0.48537720000000001</v>
      </c>
      <c r="AL36" s="15" t="s">
        <v>347</v>
      </c>
      <c r="AM36" s="15" t="s">
        <v>349</v>
      </c>
      <c r="AP36" s="64" t="str">
        <f t="shared" si="3"/>
        <v>Ceredigion_45-64_Persons</v>
      </c>
      <c r="AQ36" s="64" t="s">
        <v>6</v>
      </c>
      <c r="AR36" s="64" t="s">
        <v>50</v>
      </c>
      <c r="AS36" s="64" t="s">
        <v>117</v>
      </c>
      <c r="AT36" s="15" t="s">
        <v>346</v>
      </c>
      <c r="AU36" s="15">
        <v>0.43644319999999998</v>
      </c>
      <c r="AV36" s="15">
        <v>1.76773E-2</v>
      </c>
      <c r="AW36" s="15">
        <v>0.40179540000000002</v>
      </c>
      <c r="AX36" s="15">
        <v>0.47109099999999998</v>
      </c>
      <c r="AZ36" s="15" t="s">
        <v>347</v>
      </c>
      <c r="BA36" s="15" t="s">
        <v>350</v>
      </c>
      <c r="BG36" s="15" t="str">
        <f t="shared" si="12"/>
        <v>_subpop_6</v>
      </c>
      <c r="BH36" s="67">
        <f t="shared" ref="BH36:BK36" si="17">BH11-BH26</f>
        <v>0</v>
      </c>
      <c r="BI36" s="67">
        <f t="shared" si="17"/>
        <v>-1.999999999996796E-7</v>
      </c>
      <c r="BJ36" s="67">
        <f t="shared" si="17"/>
        <v>2.0000000000575113E-7</v>
      </c>
      <c r="BK36" s="67">
        <f t="shared" si="17"/>
        <v>-2.0000000000575113E-7</v>
      </c>
    </row>
    <row r="37" spans="1:63">
      <c r="A37" s="64" t="str">
        <f t="shared" si="0"/>
        <v>ABM_65+_Females</v>
      </c>
      <c r="B37" s="64" t="s">
        <v>143</v>
      </c>
      <c r="C37" s="64" t="s">
        <v>43</v>
      </c>
      <c r="D37" s="64" t="s">
        <v>120</v>
      </c>
      <c r="E37" s="15" t="s">
        <v>351</v>
      </c>
      <c r="F37" s="15">
        <v>0.17569119999999999</v>
      </c>
      <c r="G37" s="15">
        <v>9.8431000000000005E-3</v>
      </c>
      <c r="H37" s="15">
        <v>0.1563986</v>
      </c>
      <c r="I37" s="15">
        <v>0.19498389999999999</v>
      </c>
      <c r="K37" s="15" t="s">
        <v>352</v>
      </c>
      <c r="L37" s="15" t="s">
        <v>353</v>
      </c>
      <c r="S37" s="66" t="s">
        <v>866</v>
      </c>
      <c r="AB37" s="64" t="str">
        <f t="shared" si="2"/>
        <v>Denbighshire_65+_Females</v>
      </c>
      <c r="AC37" s="64" t="s">
        <v>3</v>
      </c>
      <c r="AD37" s="64" t="s">
        <v>43</v>
      </c>
      <c r="AE37" s="64" t="s">
        <v>120</v>
      </c>
      <c r="AF37" s="15" t="s">
        <v>351</v>
      </c>
      <c r="AG37" s="15">
        <v>0.19130839999999999</v>
      </c>
      <c r="AH37" s="15">
        <v>1.72754E-2</v>
      </c>
      <c r="AI37" s="15">
        <v>0.15744830000000001</v>
      </c>
      <c r="AJ37" s="15">
        <v>0.22516849999999999</v>
      </c>
      <c r="AL37" s="15" t="s">
        <v>352</v>
      </c>
      <c r="AM37" s="15" t="s">
        <v>354</v>
      </c>
      <c r="AP37" s="64" t="str">
        <f t="shared" si="3"/>
        <v>Ceredigion_65+_Persons</v>
      </c>
      <c r="AQ37" s="64" t="s">
        <v>6</v>
      </c>
      <c r="AR37" s="64" t="s">
        <v>43</v>
      </c>
      <c r="AS37" s="64" t="s">
        <v>117</v>
      </c>
      <c r="AT37" s="15" t="s">
        <v>351</v>
      </c>
      <c r="AU37" s="15">
        <v>0.1996676</v>
      </c>
      <c r="AV37" s="15">
        <v>1.4511E-2</v>
      </c>
      <c r="AW37" s="15">
        <v>0.17122570000000001</v>
      </c>
      <c r="AX37" s="15">
        <v>0.22810949999999999</v>
      </c>
      <c r="AZ37" s="15" t="s">
        <v>352</v>
      </c>
      <c r="BA37" s="15" t="s">
        <v>355</v>
      </c>
      <c r="BG37" s="15" t="str">
        <f t="shared" si="12"/>
        <v>_subpop_7</v>
      </c>
      <c r="BH37" s="67">
        <f t="shared" ref="BH37:BK37" si="18">BH12-BH27</f>
        <v>0</v>
      </c>
      <c r="BI37" s="67">
        <f t="shared" si="18"/>
        <v>-4.9999999999963268E-7</v>
      </c>
      <c r="BJ37" s="67">
        <f t="shared" si="18"/>
        <v>9.000000000258801E-7</v>
      </c>
      <c r="BK37" s="67">
        <f t="shared" si="18"/>
        <v>-8.9999999997036895E-7</v>
      </c>
    </row>
    <row r="38" spans="1:63">
      <c r="A38" s="64" t="str">
        <f t="shared" si="0"/>
        <v>Cwm Taf_16-24_Males</v>
      </c>
      <c r="B38" s="64" t="s">
        <v>144</v>
      </c>
      <c r="C38" s="64" t="s">
        <v>48</v>
      </c>
      <c r="D38" s="64" t="s">
        <v>21</v>
      </c>
      <c r="E38" s="15" t="s">
        <v>356</v>
      </c>
      <c r="F38" s="15">
        <v>0.38094109999999998</v>
      </c>
      <c r="G38" s="15">
        <v>2.8242699999999999E-2</v>
      </c>
      <c r="H38" s="15">
        <v>0.3255847</v>
      </c>
      <c r="I38" s="15">
        <v>0.4362974</v>
      </c>
      <c r="K38" s="15" t="s">
        <v>357</v>
      </c>
      <c r="L38" s="15" t="s">
        <v>358</v>
      </c>
      <c r="U38" s="15" t="s">
        <v>863</v>
      </c>
      <c r="AB38" s="64" t="str">
        <f t="shared" si="2"/>
        <v>Flintshire_16-24_Males</v>
      </c>
      <c r="AC38" s="64" t="s">
        <v>4</v>
      </c>
      <c r="AD38" s="64" t="s">
        <v>48</v>
      </c>
      <c r="AE38" s="64" t="s">
        <v>21</v>
      </c>
      <c r="AF38" s="15" t="s">
        <v>356</v>
      </c>
      <c r="AG38" s="15">
        <v>0.40606189999999998</v>
      </c>
      <c r="AH38" s="15">
        <v>3.8116900000000002E-2</v>
      </c>
      <c r="AI38" s="15">
        <v>0.33135199999999998</v>
      </c>
      <c r="AJ38" s="15">
        <v>0.48077180000000003</v>
      </c>
      <c r="AL38" s="15" t="s">
        <v>357</v>
      </c>
      <c r="AM38" s="15" t="s">
        <v>359</v>
      </c>
      <c r="AP38" s="64" t="str">
        <f t="shared" si="3"/>
        <v>Pembrokeshire_16-24_Persons</v>
      </c>
      <c r="AQ38" s="64" t="s">
        <v>7</v>
      </c>
      <c r="AR38" s="64" t="s">
        <v>48</v>
      </c>
      <c r="AS38" s="64" t="s">
        <v>117</v>
      </c>
      <c r="AT38" s="15" t="s">
        <v>356</v>
      </c>
      <c r="AU38" s="15">
        <v>0.34605150000000001</v>
      </c>
      <c r="AV38" s="15">
        <v>3.19674E-2</v>
      </c>
      <c r="AW38" s="15">
        <v>0.2833948</v>
      </c>
      <c r="AX38" s="15">
        <v>0.40870820000000002</v>
      </c>
      <c r="AZ38" s="15" t="s">
        <v>357</v>
      </c>
      <c r="BA38" s="15" t="s">
        <v>360</v>
      </c>
      <c r="BG38" s="15" t="str">
        <f t="shared" si="12"/>
        <v>_subpop_8</v>
      </c>
      <c r="BH38" s="67">
        <f t="shared" ref="BH38:BK38" si="19">BH13-BH28</f>
        <v>0</v>
      </c>
      <c r="BI38" s="67">
        <f t="shared" si="19"/>
        <v>-2.0000000000011328E-7</v>
      </c>
      <c r="BJ38" s="67">
        <f t="shared" si="19"/>
        <v>4.0000000001150227E-7</v>
      </c>
      <c r="BK38" s="67">
        <f t="shared" si="19"/>
        <v>-5.0000000001437783E-7</v>
      </c>
    </row>
    <row r="39" spans="1:63">
      <c r="A39" s="64" t="str">
        <f t="shared" si="0"/>
        <v>Cwm Taf_25-44_Males</v>
      </c>
      <c r="B39" s="64" t="s">
        <v>144</v>
      </c>
      <c r="C39" s="64" t="s">
        <v>49</v>
      </c>
      <c r="D39" s="64" t="s">
        <v>21</v>
      </c>
      <c r="E39" s="15" t="s">
        <v>361</v>
      </c>
      <c r="F39" s="15">
        <v>0.54248620000000003</v>
      </c>
      <c r="G39" s="15">
        <v>1.8289300000000001E-2</v>
      </c>
      <c r="H39" s="15">
        <v>0.50663879999999994</v>
      </c>
      <c r="I39" s="15">
        <v>0.5783336</v>
      </c>
      <c r="K39" s="15" t="s">
        <v>362</v>
      </c>
      <c r="L39" s="15" t="s">
        <v>363</v>
      </c>
      <c r="S39" s="15" t="s">
        <v>154</v>
      </c>
      <c r="T39" s="15" t="s">
        <v>136</v>
      </c>
      <c r="U39" s="15" t="s">
        <v>155</v>
      </c>
      <c r="V39" s="15" t="s">
        <v>156</v>
      </c>
      <c r="W39" s="15" t="s">
        <v>157</v>
      </c>
      <c r="AB39" s="64" t="str">
        <f t="shared" si="2"/>
        <v>Flintshire_25-44_Males</v>
      </c>
      <c r="AC39" s="64" t="s">
        <v>4</v>
      </c>
      <c r="AD39" s="64" t="s">
        <v>49</v>
      </c>
      <c r="AE39" s="64" t="s">
        <v>21</v>
      </c>
      <c r="AF39" s="15" t="s">
        <v>361</v>
      </c>
      <c r="AG39" s="15">
        <v>0.58761370000000002</v>
      </c>
      <c r="AH39" s="15">
        <v>2.51129E-2</v>
      </c>
      <c r="AI39" s="15">
        <v>0.53839170000000003</v>
      </c>
      <c r="AJ39" s="15">
        <v>0.63683559999999995</v>
      </c>
      <c r="AL39" s="15" t="s">
        <v>362</v>
      </c>
      <c r="AM39" s="15" t="s">
        <v>364</v>
      </c>
      <c r="AP39" s="64" t="str">
        <f t="shared" si="3"/>
        <v>Pembrokeshire_25-44_Persons</v>
      </c>
      <c r="AQ39" s="64" t="s">
        <v>7</v>
      </c>
      <c r="AR39" s="64" t="s">
        <v>49</v>
      </c>
      <c r="AS39" s="64" t="s">
        <v>117</v>
      </c>
      <c r="AT39" s="15" t="s">
        <v>361</v>
      </c>
      <c r="AU39" s="15">
        <v>0.45764749999999998</v>
      </c>
      <c r="AV39" s="15">
        <v>2.3983299999999999E-2</v>
      </c>
      <c r="AW39" s="15">
        <v>0.4106397</v>
      </c>
      <c r="AX39" s="15">
        <v>0.50465539999999998</v>
      </c>
      <c r="AZ39" s="15" t="s">
        <v>362</v>
      </c>
      <c r="BA39" s="15" t="s">
        <v>365</v>
      </c>
    </row>
    <row r="40" spans="1:63">
      <c r="A40" s="64" t="str">
        <f t="shared" si="0"/>
        <v>Cwm Taf_45-64_Males</v>
      </c>
      <c r="B40" s="64" t="s">
        <v>144</v>
      </c>
      <c r="C40" s="64" t="s">
        <v>50</v>
      </c>
      <c r="D40" s="64" t="s">
        <v>21</v>
      </c>
      <c r="E40" s="15" t="s">
        <v>366</v>
      </c>
      <c r="F40" s="15">
        <v>0.60189970000000004</v>
      </c>
      <c r="G40" s="15">
        <v>1.62788E-2</v>
      </c>
      <c r="H40" s="15">
        <v>0.56999299999999997</v>
      </c>
      <c r="I40" s="15">
        <v>0.63380650000000005</v>
      </c>
      <c r="K40" s="15" t="s">
        <v>367</v>
      </c>
      <c r="L40" s="15" t="s">
        <v>368</v>
      </c>
      <c r="AB40" s="64" t="str">
        <f t="shared" si="2"/>
        <v>Flintshire_45-64_Males</v>
      </c>
      <c r="AC40" s="64" t="s">
        <v>4</v>
      </c>
      <c r="AD40" s="64" t="s">
        <v>50</v>
      </c>
      <c r="AE40" s="64" t="s">
        <v>21</v>
      </c>
      <c r="AF40" s="15" t="s">
        <v>366</v>
      </c>
      <c r="AG40" s="15">
        <v>0.57992770000000005</v>
      </c>
      <c r="AH40" s="15">
        <v>2.2169000000000001E-2</v>
      </c>
      <c r="AI40" s="15">
        <v>0.53647590000000001</v>
      </c>
      <c r="AJ40" s="15">
        <v>0.62337949999999998</v>
      </c>
      <c r="AL40" s="15" t="s">
        <v>367</v>
      </c>
      <c r="AM40" s="15" t="s">
        <v>369</v>
      </c>
      <c r="AP40" s="64" t="str">
        <f t="shared" si="3"/>
        <v>Pembrokeshire_45-64_Persons</v>
      </c>
      <c r="AQ40" s="64" t="s">
        <v>7</v>
      </c>
      <c r="AR40" s="64" t="s">
        <v>50</v>
      </c>
      <c r="AS40" s="64" t="s">
        <v>117</v>
      </c>
      <c r="AT40" s="15" t="s">
        <v>366</v>
      </c>
      <c r="AU40" s="15">
        <v>0.43269800000000003</v>
      </c>
      <c r="AV40" s="15">
        <v>1.78152E-2</v>
      </c>
      <c r="AW40" s="15">
        <v>0.39777990000000002</v>
      </c>
      <c r="AX40" s="15">
        <v>0.46761609999999998</v>
      </c>
      <c r="AZ40" s="15" t="s">
        <v>367</v>
      </c>
      <c r="BA40" s="15" t="s">
        <v>370</v>
      </c>
    </row>
    <row r="41" spans="1:63">
      <c r="A41" s="64" t="str">
        <f t="shared" si="0"/>
        <v>Cwm Taf_65+_Males</v>
      </c>
      <c r="B41" s="64" t="s">
        <v>144</v>
      </c>
      <c r="C41" s="64" t="s">
        <v>43</v>
      </c>
      <c r="D41" s="64" t="s">
        <v>21</v>
      </c>
      <c r="E41" s="15" t="s">
        <v>371</v>
      </c>
      <c r="F41" s="15">
        <v>0.38693040000000001</v>
      </c>
      <c r="G41" s="15">
        <v>1.8708499999999999E-2</v>
      </c>
      <c r="H41" s="15">
        <v>0.3502613</v>
      </c>
      <c r="I41" s="15">
        <v>0.42359940000000001</v>
      </c>
      <c r="K41" s="15" t="s">
        <v>372</v>
      </c>
      <c r="L41" s="15" t="s">
        <v>373</v>
      </c>
      <c r="S41" s="15" t="s">
        <v>159</v>
      </c>
      <c r="AB41" s="64" t="str">
        <f t="shared" si="2"/>
        <v>Flintshire_65+_Males</v>
      </c>
      <c r="AC41" s="64" t="s">
        <v>4</v>
      </c>
      <c r="AD41" s="64" t="s">
        <v>43</v>
      </c>
      <c r="AE41" s="64" t="s">
        <v>21</v>
      </c>
      <c r="AF41" s="15" t="s">
        <v>371</v>
      </c>
      <c r="AG41" s="15">
        <v>0.32484220000000003</v>
      </c>
      <c r="AH41" s="15">
        <v>2.32874E-2</v>
      </c>
      <c r="AI41" s="15">
        <v>0.27919850000000002</v>
      </c>
      <c r="AJ41" s="15">
        <v>0.37048589999999998</v>
      </c>
      <c r="AL41" s="15" t="s">
        <v>372</v>
      </c>
      <c r="AM41" s="15" t="s">
        <v>374</v>
      </c>
      <c r="AP41" s="64" t="str">
        <f t="shared" si="3"/>
        <v>Pembrokeshire_65+_Persons</v>
      </c>
      <c r="AQ41" s="64" t="s">
        <v>7</v>
      </c>
      <c r="AR41" s="64" t="s">
        <v>43</v>
      </c>
      <c r="AS41" s="64" t="s">
        <v>117</v>
      </c>
      <c r="AT41" s="15" t="s">
        <v>371</v>
      </c>
      <c r="AU41" s="15">
        <v>0.23122129999999999</v>
      </c>
      <c r="AV41" s="15">
        <v>1.44917E-2</v>
      </c>
      <c r="AW41" s="15">
        <v>0.2028172</v>
      </c>
      <c r="AX41" s="15">
        <v>0.2596253</v>
      </c>
      <c r="AZ41" s="15" t="s">
        <v>372</v>
      </c>
      <c r="BA41" s="15" t="s">
        <v>375</v>
      </c>
    </row>
    <row r="42" spans="1:63">
      <c r="A42" s="64" t="str">
        <f t="shared" si="0"/>
        <v>Cwm Taf_16-24_Females</v>
      </c>
      <c r="B42" s="64" t="s">
        <v>144</v>
      </c>
      <c r="C42" s="64" t="s">
        <v>48</v>
      </c>
      <c r="D42" s="64" t="s">
        <v>120</v>
      </c>
      <c r="E42" s="15" t="s">
        <v>376</v>
      </c>
      <c r="F42" s="15">
        <v>0.2794875</v>
      </c>
      <c r="G42" s="15">
        <v>2.4198500000000001E-2</v>
      </c>
      <c r="H42" s="15">
        <v>0.23205799999999999</v>
      </c>
      <c r="I42" s="15">
        <v>0.32691710000000002</v>
      </c>
      <c r="K42" s="15" t="s">
        <v>377</v>
      </c>
      <c r="L42" s="15" t="s">
        <v>378</v>
      </c>
      <c r="S42" s="15" t="s">
        <v>163</v>
      </c>
      <c r="T42" s="15">
        <v>0.38230360000000002</v>
      </c>
      <c r="U42" s="15">
        <v>1.2519300000000001E-2</v>
      </c>
      <c r="V42" s="15">
        <v>0.35776580000000002</v>
      </c>
      <c r="W42" s="15">
        <v>0.40684140000000002</v>
      </c>
      <c r="AB42" s="64" t="str">
        <f t="shared" si="2"/>
        <v>Flintshire_16-24_Females</v>
      </c>
      <c r="AC42" s="64" t="s">
        <v>4</v>
      </c>
      <c r="AD42" s="64" t="s">
        <v>48</v>
      </c>
      <c r="AE42" s="64" t="s">
        <v>120</v>
      </c>
      <c r="AF42" s="15" t="s">
        <v>376</v>
      </c>
      <c r="AG42" s="15">
        <v>0.35317789999999999</v>
      </c>
      <c r="AH42" s="15">
        <v>3.8334100000000003E-2</v>
      </c>
      <c r="AI42" s="15">
        <v>0.27804210000000001</v>
      </c>
      <c r="AJ42" s="15">
        <v>0.42831360000000002</v>
      </c>
      <c r="AL42" s="15" t="s">
        <v>377</v>
      </c>
      <c r="AM42" s="15" t="s">
        <v>379</v>
      </c>
      <c r="AP42" s="64" t="str">
        <f t="shared" si="3"/>
        <v>Carmarthenshire_16-24_Persons</v>
      </c>
      <c r="AQ42" s="64" t="s">
        <v>8</v>
      </c>
      <c r="AR42" s="64" t="s">
        <v>48</v>
      </c>
      <c r="AS42" s="64" t="s">
        <v>117</v>
      </c>
      <c r="AT42" s="15" t="s">
        <v>376</v>
      </c>
      <c r="AU42" s="15">
        <v>0.34782459999999998</v>
      </c>
      <c r="AV42" s="15">
        <v>2.8574800000000001E-2</v>
      </c>
      <c r="AW42" s="15">
        <v>0.2918173</v>
      </c>
      <c r="AX42" s="15">
        <v>0.40383190000000002</v>
      </c>
      <c r="AZ42" s="15" t="s">
        <v>377</v>
      </c>
      <c r="BA42" s="15" t="s">
        <v>380</v>
      </c>
    </row>
    <row r="43" spans="1:63">
      <c r="A43" s="64" t="str">
        <f t="shared" si="0"/>
        <v>Cwm Taf_25-44_Females</v>
      </c>
      <c r="B43" s="64" t="s">
        <v>144</v>
      </c>
      <c r="C43" s="64" t="s">
        <v>49</v>
      </c>
      <c r="D43" s="64" t="s">
        <v>120</v>
      </c>
      <c r="E43" s="15" t="s">
        <v>381</v>
      </c>
      <c r="F43" s="15">
        <v>0.44258769999999997</v>
      </c>
      <c r="G43" s="15">
        <v>1.6555299999999998E-2</v>
      </c>
      <c r="H43" s="15">
        <v>0.41013889999999997</v>
      </c>
      <c r="I43" s="15">
        <v>0.47503649999999997</v>
      </c>
      <c r="K43" s="15" t="s">
        <v>382</v>
      </c>
      <c r="L43" s="15" t="s">
        <v>383</v>
      </c>
      <c r="S43" s="15" t="s">
        <v>170</v>
      </c>
      <c r="T43" s="15">
        <v>0.48054599999999997</v>
      </c>
      <c r="U43" s="15">
        <v>8.3503999999999991E-3</v>
      </c>
      <c r="V43" s="15">
        <v>0.46417930000000002</v>
      </c>
      <c r="W43" s="15">
        <v>0.49691269999999998</v>
      </c>
      <c r="AB43" s="64" t="str">
        <f t="shared" si="2"/>
        <v>Flintshire_25-44_Females</v>
      </c>
      <c r="AC43" s="64" t="s">
        <v>4</v>
      </c>
      <c r="AD43" s="64" t="s">
        <v>49</v>
      </c>
      <c r="AE43" s="64" t="s">
        <v>120</v>
      </c>
      <c r="AF43" s="15" t="s">
        <v>381</v>
      </c>
      <c r="AG43" s="15">
        <v>0.445075</v>
      </c>
      <c r="AH43" s="15">
        <v>2.2612400000000001E-2</v>
      </c>
      <c r="AI43" s="15">
        <v>0.40075430000000001</v>
      </c>
      <c r="AJ43" s="15">
        <v>0.48939569999999999</v>
      </c>
      <c r="AL43" s="15" t="s">
        <v>382</v>
      </c>
      <c r="AM43" s="15" t="s">
        <v>384</v>
      </c>
      <c r="AP43" s="64" t="str">
        <f t="shared" si="3"/>
        <v>Carmarthenshire_25-44_Persons</v>
      </c>
      <c r="AQ43" s="64" t="s">
        <v>8</v>
      </c>
      <c r="AR43" s="64" t="s">
        <v>49</v>
      </c>
      <c r="AS43" s="64" t="s">
        <v>117</v>
      </c>
      <c r="AT43" s="15" t="s">
        <v>381</v>
      </c>
      <c r="AU43" s="15">
        <v>0.43038670000000001</v>
      </c>
      <c r="AV43" s="15">
        <v>2.0538399999999998E-2</v>
      </c>
      <c r="AW43" s="15">
        <v>0.39013100000000001</v>
      </c>
      <c r="AX43" s="15">
        <v>0.47064230000000001</v>
      </c>
      <c r="AZ43" s="15" t="s">
        <v>382</v>
      </c>
      <c r="BA43" s="15" t="s">
        <v>385</v>
      </c>
    </row>
    <row r="44" spans="1:63">
      <c r="A44" s="64" t="str">
        <f t="shared" si="0"/>
        <v>Cwm Taf_45-64_Females</v>
      </c>
      <c r="B44" s="64" t="s">
        <v>144</v>
      </c>
      <c r="C44" s="64" t="s">
        <v>50</v>
      </c>
      <c r="D44" s="64" t="s">
        <v>120</v>
      </c>
      <c r="E44" s="15" t="s">
        <v>386</v>
      </c>
      <c r="F44" s="15">
        <v>0.41728710000000002</v>
      </c>
      <c r="G44" s="15">
        <v>1.5563E-2</v>
      </c>
      <c r="H44" s="15">
        <v>0.3867833</v>
      </c>
      <c r="I44" s="15">
        <v>0.44779089999999999</v>
      </c>
      <c r="K44" s="15" t="s">
        <v>387</v>
      </c>
      <c r="L44" s="15" t="s">
        <v>388</v>
      </c>
      <c r="S44" s="15" t="s">
        <v>177</v>
      </c>
      <c r="T44" s="15">
        <v>0.48830590000000001</v>
      </c>
      <c r="U44" s="15">
        <v>7.0828999999999996E-3</v>
      </c>
      <c r="V44" s="15">
        <v>0.4744235</v>
      </c>
      <c r="W44" s="15">
        <v>0.50218839999999998</v>
      </c>
      <c r="AB44" s="64" t="str">
        <f t="shared" si="2"/>
        <v>Flintshire_45-64_Females</v>
      </c>
      <c r="AC44" s="64" t="s">
        <v>4</v>
      </c>
      <c r="AD44" s="64" t="s">
        <v>50</v>
      </c>
      <c r="AE44" s="64" t="s">
        <v>120</v>
      </c>
      <c r="AF44" s="15" t="s">
        <v>386</v>
      </c>
      <c r="AG44" s="15">
        <v>0.44661810000000002</v>
      </c>
      <c r="AH44" s="15">
        <v>2.05043E-2</v>
      </c>
      <c r="AI44" s="15">
        <v>0.40642919999999999</v>
      </c>
      <c r="AJ44" s="15">
        <v>0.48680709999999999</v>
      </c>
      <c r="AL44" s="15" t="s">
        <v>387</v>
      </c>
      <c r="AM44" s="15" t="s">
        <v>389</v>
      </c>
      <c r="AP44" s="64" t="str">
        <f t="shared" si="3"/>
        <v>Carmarthenshire_45-64_Persons</v>
      </c>
      <c r="AQ44" s="64" t="s">
        <v>8</v>
      </c>
      <c r="AR44" s="64" t="s">
        <v>50</v>
      </c>
      <c r="AS44" s="64" t="s">
        <v>117</v>
      </c>
      <c r="AT44" s="15" t="s">
        <v>386</v>
      </c>
      <c r="AU44" s="15">
        <v>0.44906839999999998</v>
      </c>
      <c r="AV44" s="15">
        <v>1.6074000000000001E-2</v>
      </c>
      <c r="AW44" s="15">
        <v>0.41756300000000002</v>
      </c>
      <c r="AX44" s="15">
        <v>0.4805738</v>
      </c>
      <c r="AZ44" s="15" t="s">
        <v>387</v>
      </c>
      <c r="BA44" s="15" t="s">
        <v>390</v>
      </c>
    </row>
    <row r="45" spans="1:63">
      <c r="A45" s="64" t="str">
        <f t="shared" si="0"/>
        <v>Cwm Taf_65+_Females</v>
      </c>
      <c r="B45" s="64" t="s">
        <v>144</v>
      </c>
      <c r="C45" s="64" t="s">
        <v>43</v>
      </c>
      <c r="D45" s="64" t="s">
        <v>120</v>
      </c>
      <c r="E45" s="15" t="s">
        <v>391</v>
      </c>
      <c r="F45" s="15">
        <v>0.16703789999999999</v>
      </c>
      <c r="G45" s="15">
        <v>1.3367800000000001E-2</v>
      </c>
      <c r="H45" s="15">
        <v>0.14083670000000001</v>
      </c>
      <c r="I45" s="15">
        <v>0.19323899999999999</v>
      </c>
      <c r="K45" s="15" t="s">
        <v>392</v>
      </c>
      <c r="L45" s="15" t="s">
        <v>393</v>
      </c>
      <c r="S45" s="15" t="s">
        <v>184</v>
      </c>
      <c r="T45" s="15">
        <v>0.249195</v>
      </c>
      <c r="U45" s="15">
        <v>6.5167999999999997E-3</v>
      </c>
      <c r="V45" s="15">
        <v>0.23642199999999999</v>
      </c>
      <c r="W45" s="15">
        <v>0.26196799999999998</v>
      </c>
      <c r="AB45" s="64" t="str">
        <f t="shared" si="2"/>
        <v>Flintshire_65+_Females</v>
      </c>
      <c r="AC45" s="64" t="s">
        <v>4</v>
      </c>
      <c r="AD45" s="64" t="s">
        <v>43</v>
      </c>
      <c r="AE45" s="64" t="s">
        <v>120</v>
      </c>
      <c r="AF45" s="15" t="s">
        <v>391</v>
      </c>
      <c r="AG45" s="15">
        <v>0.2006928</v>
      </c>
      <c r="AH45" s="15">
        <v>1.8244400000000001E-2</v>
      </c>
      <c r="AI45" s="15">
        <v>0.16493340000000001</v>
      </c>
      <c r="AJ45" s="15">
        <v>0.2364522</v>
      </c>
      <c r="AL45" s="15" t="s">
        <v>392</v>
      </c>
      <c r="AM45" s="15" t="s">
        <v>394</v>
      </c>
      <c r="AP45" s="64" t="str">
        <f t="shared" si="3"/>
        <v>Carmarthenshire_65+_Persons</v>
      </c>
      <c r="AQ45" s="64" t="s">
        <v>8</v>
      </c>
      <c r="AR45" s="64" t="s">
        <v>43</v>
      </c>
      <c r="AS45" s="64" t="s">
        <v>117</v>
      </c>
      <c r="AT45" s="15" t="s">
        <v>391</v>
      </c>
      <c r="AU45" s="15">
        <v>0.24459710000000001</v>
      </c>
      <c r="AV45" s="15">
        <v>1.48682E-2</v>
      </c>
      <c r="AW45" s="15">
        <v>0.21545510000000001</v>
      </c>
      <c r="AX45" s="15">
        <v>0.27373910000000001</v>
      </c>
      <c r="AZ45" s="15" t="s">
        <v>392</v>
      </c>
      <c r="BA45" s="15" t="s">
        <v>395</v>
      </c>
    </row>
    <row r="46" spans="1:63">
      <c r="A46" s="64" t="str">
        <f t="shared" si="0"/>
        <v>Cardiff and Vale_16-24_Males</v>
      </c>
      <c r="B46" s="64" t="s">
        <v>145</v>
      </c>
      <c r="C46" s="64" t="s">
        <v>48</v>
      </c>
      <c r="D46" s="64" t="s">
        <v>21</v>
      </c>
      <c r="E46" s="15" t="s">
        <v>396</v>
      </c>
      <c r="F46" s="15">
        <v>0.38309369999999998</v>
      </c>
      <c r="G46" s="15">
        <v>2.7945500000000002E-2</v>
      </c>
      <c r="H46" s="15">
        <v>0.3283199</v>
      </c>
      <c r="I46" s="15">
        <v>0.43786740000000002</v>
      </c>
      <c r="K46" s="15" t="s">
        <v>397</v>
      </c>
      <c r="L46" s="15" t="s">
        <v>398</v>
      </c>
      <c r="S46" s="15" t="s">
        <v>191</v>
      </c>
      <c r="T46" s="15">
        <v>0.40447759999999999</v>
      </c>
      <c r="U46" s="15">
        <v>1.9711599999999999E-2</v>
      </c>
      <c r="V46" s="15">
        <v>0.36584280000000002</v>
      </c>
      <c r="W46" s="15">
        <v>0.44311230000000001</v>
      </c>
      <c r="AB46" s="64" t="str">
        <f t="shared" si="2"/>
        <v>Wrexham_16-24_Males</v>
      </c>
      <c r="AC46" s="64" t="s">
        <v>5</v>
      </c>
      <c r="AD46" s="64" t="s">
        <v>48</v>
      </c>
      <c r="AE46" s="64" t="s">
        <v>21</v>
      </c>
      <c r="AF46" s="15" t="s">
        <v>396</v>
      </c>
      <c r="AG46" s="15">
        <v>0.39198440000000001</v>
      </c>
      <c r="AH46" s="15">
        <v>4.1612200000000002E-2</v>
      </c>
      <c r="AI46" s="15">
        <v>0.31042370000000002</v>
      </c>
      <c r="AJ46" s="15">
        <v>0.4735452</v>
      </c>
      <c r="AL46" s="15" t="s">
        <v>397</v>
      </c>
      <c r="AM46" s="15" t="s">
        <v>399</v>
      </c>
      <c r="AP46" s="64" t="str">
        <f t="shared" si="3"/>
        <v>Swansea_16-24_Persons</v>
      </c>
      <c r="AQ46" s="64" t="s">
        <v>9</v>
      </c>
      <c r="AR46" s="64" t="s">
        <v>48</v>
      </c>
      <c r="AS46" s="64" t="s">
        <v>117</v>
      </c>
      <c r="AT46" s="15" t="s">
        <v>396</v>
      </c>
      <c r="AU46" s="15">
        <v>0.45861930000000001</v>
      </c>
      <c r="AV46" s="15">
        <v>3.5614100000000003E-2</v>
      </c>
      <c r="AW46" s="15">
        <v>0.38881490000000002</v>
      </c>
      <c r="AX46" s="15">
        <v>0.52842359999999999</v>
      </c>
      <c r="AZ46" s="15" t="s">
        <v>397</v>
      </c>
      <c r="BA46" s="15" t="s">
        <v>400</v>
      </c>
    </row>
    <row r="47" spans="1:63">
      <c r="A47" s="64" t="str">
        <f t="shared" si="0"/>
        <v>Cardiff and Vale_25-44_Males</v>
      </c>
      <c r="B47" s="64" t="s">
        <v>145</v>
      </c>
      <c r="C47" s="64" t="s">
        <v>49</v>
      </c>
      <c r="D47" s="64" t="s">
        <v>21</v>
      </c>
      <c r="E47" s="15" t="s">
        <v>401</v>
      </c>
      <c r="F47" s="15">
        <v>0.5062468</v>
      </c>
      <c r="G47" s="15">
        <v>1.64149E-2</v>
      </c>
      <c r="H47" s="15">
        <v>0.47407329999999998</v>
      </c>
      <c r="I47" s="15">
        <v>0.53842029999999996</v>
      </c>
      <c r="K47" s="15" t="s">
        <v>402</v>
      </c>
      <c r="L47" s="15" t="s">
        <v>403</v>
      </c>
      <c r="S47" s="15" t="s">
        <v>198</v>
      </c>
      <c r="T47" s="15">
        <v>0.44784000000000002</v>
      </c>
      <c r="U47" s="15">
        <v>1.3245E-2</v>
      </c>
      <c r="V47" s="15">
        <v>0.42187970000000002</v>
      </c>
      <c r="W47" s="15">
        <v>0.4738002</v>
      </c>
      <c r="AB47" s="64" t="str">
        <f t="shared" si="2"/>
        <v>Wrexham_25-44_Males</v>
      </c>
      <c r="AC47" s="64" t="s">
        <v>5</v>
      </c>
      <c r="AD47" s="64" t="s">
        <v>49</v>
      </c>
      <c r="AE47" s="64" t="s">
        <v>21</v>
      </c>
      <c r="AF47" s="15" t="s">
        <v>401</v>
      </c>
      <c r="AG47" s="15">
        <v>0.51877459999999997</v>
      </c>
      <c r="AH47" s="15">
        <v>2.5168200000000002E-2</v>
      </c>
      <c r="AI47" s="15">
        <v>0.46944429999999998</v>
      </c>
      <c r="AJ47" s="15">
        <v>0.56810490000000002</v>
      </c>
      <c r="AL47" s="15" t="s">
        <v>402</v>
      </c>
      <c r="AM47" s="15" t="s">
        <v>404</v>
      </c>
      <c r="AP47" s="64" t="str">
        <f t="shared" si="3"/>
        <v>Swansea_25-44_Persons</v>
      </c>
      <c r="AQ47" s="64" t="s">
        <v>9</v>
      </c>
      <c r="AR47" s="64" t="s">
        <v>49</v>
      </c>
      <c r="AS47" s="64" t="s">
        <v>117</v>
      </c>
      <c r="AT47" s="15" t="s">
        <v>401</v>
      </c>
      <c r="AU47" s="15">
        <v>0.49383300000000002</v>
      </c>
      <c r="AV47" s="15">
        <v>1.7186300000000002E-2</v>
      </c>
      <c r="AW47" s="15">
        <v>0.46014759999999999</v>
      </c>
      <c r="AX47" s="15">
        <v>0.52751840000000005</v>
      </c>
      <c r="AZ47" s="15" t="s">
        <v>402</v>
      </c>
      <c r="BA47" s="15" t="s">
        <v>405</v>
      </c>
    </row>
    <row r="48" spans="1:63">
      <c r="A48" s="64" t="str">
        <f t="shared" si="0"/>
        <v>Cardiff and Vale_45-64_Males</v>
      </c>
      <c r="B48" s="64" t="s">
        <v>145</v>
      </c>
      <c r="C48" s="64" t="s">
        <v>50</v>
      </c>
      <c r="D48" s="64" t="s">
        <v>21</v>
      </c>
      <c r="E48" s="15" t="s">
        <v>406</v>
      </c>
      <c r="F48" s="15">
        <v>0.5677738</v>
      </c>
      <c r="G48" s="15">
        <v>1.53294E-2</v>
      </c>
      <c r="H48" s="15">
        <v>0.53772790000000004</v>
      </c>
      <c r="I48" s="15">
        <v>0.59781960000000001</v>
      </c>
      <c r="K48" s="15" t="s">
        <v>407</v>
      </c>
      <c r="L48" s="15" t="s">
        <v>408</v>
      </c>
      <c r="S48" s="15" t="s">
        <v>204</v>
      </c>
      <c r="T48" s="15">
        <v>0.44162829999999997</v>
      </c>
      <c r="U48" s="15">
        <v>1.0375000000000001E-2</v>
      </c>
      <c r="V48" s="15">
        <v>0.42129329999999998</v>
      </c>
      <c r="W48" s="15">
        <v>0.46196330000000002</v>
      </c>
      <c r="AB48" s="64" t="str">
        <f t="shared" si="2"/>
        <v>Wrexham_45-64_Males</v>
      </c>
      <c r="AC48" s="64" t="s">
        <v>5</v>
      </c>
      <c r="AD48" s="64" t="s">
        <v>50</v>
      </c>
      <c r="AE48" s="64" t="s">
        <v>21</v>
      </c>
      <c r="AF48" s="15" t="s">
        <v>406</v>
      </c>
      <c r="AG48" s="15">
        <v>0.55242190000000002</v>
      </c>
      <c r="AH48" s="15">
        <v>2.1638299999999999E-2</v>
      </c>
      <c r="AI48" s="15">
        <v>0.51001039999999997</v>
      </c>
      <c r="AJ48" s="15">
        <v>0.59483330000000001</v>
      </c>
      <c r="AL48" s="15" t="s">
        <v>407</v>
      </c>
      <c r="AM48" s="15" t="s">
        <v>409</v>
      </c>
      <c r="AP48" s="64" t="str">
        <f t="shared" si="3"/>
        <v>Swansea_45-64_Persons</v>
      </c>
      <c r="AQ48" s="64" t="s">
        <v>9</v>
      </c>
      <c r="AR48" s="64" t="s">
        <v>50</v>
      </c>
      <c r="AS48" s="64" t="s">
        <v>117</v>
      </c>
      <c r="AT48" s="15" t="s">
        <v>406</v>
      </c>
      <c r="AU48" s="15">
        <v>0.52150810000000003</v>
      </c>
      <c r="AV48" s="15">
        <v>1.5372E-2</v>
      </c>
      <c r="AW48" s="15">
        <v>0.4913786</v>
      </c>
      <c r="AX48" s="15">
        <v>0.55163759999999995</v>
      </c>
      <c r="AZ48" s="15" t="s">
        <v>407</v>
      </c>
      <c r="BA48" s="15" t="s">
        <v>410</v>
      </c>
    </row>
    <row r="49" spans="1:54">
      <c r="A49" s="64" t="str">
        <f t="shared" si="0"/>
        <v>Cardiff and Vale_65+_Males</v>
      </c>
      <c r="B49" s="64" t="s">
        <v>145</v>
      </c>
      <c r="C49" s="64" t="s">
        <v>43</v>
      </c>
      <c r="D49" s="64" t="s">
        <v>21</v>
      </c>
      <c r="E49" s="15" t="s">
        <v>411</v>
      </c>
      <c r="F49" s="15">
        <v>0.3767527</v>
      </c>
      <c r="G49" s="15">
        <v>1.66239E-2</v>
      </c>
      <c r="H49" s="15">
        <v>0.34416950000000002</v>
      </c>
      <c r="I49" s="15">
        <v>0.40933589999999997</v>
      </c>
      <c r="K49" s="15" t="s">
        <v>412</v>
      </c>
      <c r="L49" s="15" t="s">
        <v>413</v>
      </c>
      <c r="S49" s="15" t="s">
        <v>210</v>
      </c>
      <c r="T49" s="15">
        <v>0.23120869999999999</v>
      </c>
      <c r="U49" s="15">
        <v>8.9233999999999997E-3</v>
      </c>
      <c r="V49" s="15">
        <v>0.21371889999999999</v>
      </c>
      <c r="W49" s="15">
        <v>0.24869859999999999</v>
      </c>
      <c r="AB49" s="64" t="str">
        <f t="shared" si="2"/>
        <v>Wrexham_65+_Males</v>
      </c>
      <c r="AC49" s="64" t="s">
        <v>5</v>
      </c>
      <c r="AD49" s="64" t="s">
        <v>43</v>
      </c>
      <c r="AE49" s="64" t="s">
        <v>21</v>
      </c>
      <c r="AF49" s="15" t="s">
        <v>411</v>
      </c>
      <c r="AG49" s="15">
        <v>0.39133479999999998</v>
      </c>
      <c r="AH49" s="15">
        <v>2.49997E-2</v>
      </c>
      <c r="AI49" s="15">
        <v>0.3423349</v>
      </c>
      <c r="AJ49" s="15">
        <v>0.44033470000000002</v>
      </c>
      <c r="AL49" s="15" t="s">
        <v>412</v>
      </c>
      <c r="AM49" s="15" t="s">
        <v>414</v>
      </c>
      <c r="AP49" s="64" t="str">
        <f t="shared" si="3"/>
        <v>Swansea_65+_Persons</v>
      </c>
      <c r="AQ49" s="64" t="s">
        <v>9</v>
      </c>
      <c r="AR49" s="64" t="s">
        <v>43</v>
      </c>
      <c r="AS49" s="64" t="s">
        <v>117</v>
      </c>
      <c r="AT49" s="15" t="s">
        <v>411</v>
      </c>
      <c r="AU49" s="15">
        <v>0.2578549</v>
      </c>
      <c r="AV49" s="15">
        <v>1.44654E-2</v>
      </c>
      <c r="AW49" s="15">
        <v>0.2295025</v>
      </c>
      <c r="AX49" s="15">
        <v>0.2862073</v>
      </c>
      <c r="AZ49" s="15" t="s">
        <v>412</v>
      </c>
      <c r="BA49" s="15" t="s">
        <v>415</v>
      </c>
    </row>
    <row r="50" spans="1:54">
      <c r="A50" s="64" t="str">
        <f t="shared" si="0"/>
        <v>Cardiff and Vale_16-24_Females</v>
      </c>
      <c r="B50" s="64" t="s">
        <v>145</v>
      </c>
      <c r="C50" s="64" t="s">
        <v>48</v>
      </c>
      <c r="D50" s="64" t="s">
        <v>120</v>
      </c>
      <c r="E50" s="15" t="s">
        <v>416</v>
      </c>
      <c r="F50" s="15">
        <v>0.38753189999999998</v>
      </c>
      <c r="G50" s="15">
        <v>2.69368E-2</v>
      </c>
      <c r="H50" s="15">
        <v>0.33473520000000001</v>
      </c>
      <c r="I50" s="15">
        <v>0.44032860000000001</v>
      </c>
      <c r="K50" s="15" t="s">
        <v>417</v>
      </c>
      <c r="L50" s="15" t="s">
        <v>418</v>
      </c>
      <c r="S50" s="15" t="s">
        <v>216</v>
      </c>
      <c r="T50" s="15">
        <v>0.41123969999999999</v>
      </c>
      <c r="U50" s="15">
        <v>2.8098000000000001E-2</v>
      </c>
      <c r="V50" s="15">
        <v>0.35616759999999997</v>
      </c>
      <c r="W50" s="15">
        <v>0.4663118</v>
      </c>
      <c r="AB50" s="64" t="str">
        <f t="shared" si="2"/>
        <v>Wrexham_16-24_Females</v>
      </c>
      <c r="AC50" s="64" t="s">
        <v>5</v>
      </c>
      <c r="AD50" s="64" t="s">
        <v>48</v>
      </c>
      <c r="AE50" s="64" t="s">
        <v>120</v>
      </c>
      <c r="AF50" s="15" t="s">
        <v>416</v>
      </c>
      <c r="AG50" s="15">
        <v>0.34591850000000002</v>
      </c>
      <c r="AH50" s="15">
        <v>3.4455100000000002E-2</v>
      </c>
      <c r="AI50" s="15">
        <v>0.27838570000000001</v>
      </c>
      <c r="AJ50" s="15">
        <v>0.41345120000000002</v>
      </c>
      <c r="AL50" s="15" t="s">
        <v>417</v>
      </c>
      <c r="AM50" s="15" t="s">
        <v>419</v>
      </c>
      <c r="AP50" s="64" t="str">
        <f t="shared" si="3"/>
        <v>Neath Port Talbot_16-24_Persons</v>
      </c>
      <c r="AQ50" s="64" t="s">
        <v>10</v>
      </c>
      <c r="AR50" s="64" t="s">
        <v>48</v>
      </c>
      <c r="AS50" s="64" t="s">
        <v>117</v>
      </c>
      <c r="AT50" s="15" t="s">
        <v>416</v>
      </c>
      <c r="AU50" s="15">
        <v>0.31397740000000002</v>
      </c>
      <c r="AV50" s="15">
        <v>2.6033899999999999E-2</v>
      </c>
      <c r="AW50" s="15">
        <v>0.26295039999999997</v>
      </c>
      <c r="AX50" s="15">
        <v>0.36500440000000001</v>
      </c>
      <c r="AZ50" s="15" t="s">
        <v>417</v>
      </c>
      <c r="BA50" s="15" t="s">
        <v>420</v>
      </c>
    </row>
    <row r="51" spans="1:54">
      <c r="A51" s="64" t="str">
        <f t="shared" si="0"/>
        <v>Cardiff and Vale_25-44_Females</v>
      </c>
      <c r="B51" s="64" t="s">
        <v>145</v>
      </c>
      <c r="C51" s="64" t="s">
        <v>49</v>
      </c>
      <c r="D51" s="64" t="s">
        <v>120</v>
      </c>
      <c r="E51" s="15" t="s">
        <v>421</v>
      </c>
      <c r="F51" s="15">
        <v>0.43483339999999998</v>
      </c>
      <c r="G51" s="15">
        <v>1.4108900000000001E-2</v>
      </c>
      <c r="H51" s="15">
        <v>0.40717959999999997</v>
      </c>
      <c r="I51" s="15">
        <v>0.46248719999999999</v>
      </c>
      <c r="K51" s="15" t="s">
        <v>422</v>
      </c>
      <c r="L51" s="15" t="s">
        <v>423</v>
      </c>
      <c r="S51" s="15" t="s">
        <v>222</v>
      </c>
      <c r="T51" s="15">
        <v>0.4661767</v>
      </c>
      <c r="U51" s="15">
        <v>2.05329E-2</v>
      </c>
      <c r="V51" s="15">
        <v>0.42593219999999998</v>
      </c>
      <c r="W51" s="15">
        <v>0.50642120000000002</v>
      </c>
      <c r="AB51" s="64" t="str">
        <f t="shared" si="2"/>
        <v>Wrexham_25-44_Females</v>
      </c>
      <c r="AC51" s="64" t="s">
        <v>5</v>
      </c>
      <c r="AD51" s="64" t="s">
        <v>49</v>
      </c>
      <c r="AE51" s="64" t="s">
        <v>120</v>
      </c>
      <c r="AF51" s="15" t="s">
        <v>421</v>
      </c>
      <c r="AG51" s="15">
        <v>0.39027450000000002</v>
      </c>
      <c r="AH51" s="15">
        <v>2.16289E-2</v>
      </c>
      <c r="AI51" s="15">
        <v>0.34788140000000001</v>
      </c>
      <c r="AJ51" s="15">
        <v>0.43266759999999999</v>
      </c>
      <c r="AL51" s="15" t="s">
        <v>422</v>
      </c>
      <c r="AM51" s="15" t="s">
        <v>424</v>
      </c>
      <c r="AP51" s="64" t="str">
        <f t="shared" si="3"/>
        <v>Neath Port Talbot_25-44_Persons</v>
      </c>
      <c r="AQ51" s="64" t="s">
        <v>10</v>
      </c>
      <c r="AR51" s="64" t="s">
        <v>49</v>
      </c>
      <c r="AS51" s="64" t="s">
        <v>117</v>
      </c>
      <c r="AT51" s="15" t="s">
        <v>421</v>
      </c>
      <c r="AU51" s="15">
        <v>0.42726989999999998</v>
      </c>
      <c r="AV51" s="15">
        <v>1.8793299999999999E-2</v>
      </c>
      <c r="AW51" s="15">
        <v>0.39043470000000002</v>
      </c>
      <c r="AX51" s="15">
        <v>0.46410509999999999</v>
      </c>
      <c r="AZ51" s="15" t="s">
        <v>422</v>
      </c>
      <c r="BA51" s="15" t="s">
        <v>425</v>
      </c>
    </row>
    <row r="52" spans="1:54">
      <c r="A52" s="64" t="str">
        <f t="shared" si="0"/>
        <v>Cardiff and Vale_45-64_Females</v>
      </c>
      <c r="B52" s="64" t="s">
        <v>145</v>
      </c>
      <c r="C52" s="64" t="s">
        <v>50</v>
      </c>
      <c r="D52" s="64" t="s">
        <v>120</v>
      </c>
      <c r="E52" s="15" t="s">
        <v>426</v>
      </c>
      <c r="F52" s="15">
        <v>0.46442660000000002</v>
      </c>
      <c r="G52" s="15">
        <v>1.42215E-2</v>
      </c>
      <c r="H52" s="15">
        <v>0.4365523</v>
      </c>
      <c r="I52" s="15">
        <v>0.49230099999999999</v>
      </c>
      <c r="K52" s="15" t="s">
        <v>427</v>
      </c>
      <c r="L52" s="15" t="s">
        <v>428</v>
      </c>
      <c r="S52" s="15" t="s">
        <v>228</v>
      </c>
      <c r="T52" s="15">
        <v>0.43977830000000001</v>
      </c>
      <c r="U52" s="15">
        <v>1.5899099999999999E-2</v>
      </c>
      <c r="V52" s="15">
        <v>0.40861599999999998</v>
      </c>
      <c r="W52" s="15">
        <v>0.47094059999999999</v>
      </c>
      <c r="AB52" s="64" t="str">
        <f t="shared" si="2"/>
        <v>Wrexham_45-64_Females</v>
      </c>
      <c r="AC52" s="64" t="s">
        <v>5</v>
      </c>
      <c r="AD52" s="64" t="s">
        <v>50</v>
      </c>
      <c r="AE52" s="64" t="s">
        <v>120</v>
      </c>
      <c r="AF52" s="15" t="s">
        <v>426</v>
      </c>
      <c r="AG52" s="15">
        <v>0.42348599999999997</v>
      </c>
      <c r="AH52" s="15">
        <v>2.0398699999999999E-2</v>
      </c>
      <c r="AI52" s="15">
        <v>0.38350410000000001</v>
      </c>
      <c r="AJ52" s="15">
        <v>0.46346799999999999</v>
      </c>
      <c r="AL52" s="15" t="s">
        <v>427</v>
      </c>
      <c r="AM52" s="15" t="s">
        <v>429</v>
      </c>
      <c r="AP52" s="64" t="str">
        <f t="shared" si="3"/>
        <v>Neath Port Talbot_45-64_Persons</v>
      </c>
      <c r="AQ52" s="64" t="s">
        <v>10</v>
      </c>
      <c r="AR52" s="64" t="s">
        <v>50</v>
      </c>
      <c r="AS52" s="64" t="s">
        <v>117</v>
      </c>
      <c r="AT52" s="15" t="s">
        <v>426</v>
      </c>
      <c r="AU52" s="15">
        <v>0.4978535</v>
      </c>
      <c r="AV52" s="15">
        <v>1.6448999999999998E-2</v>
      </c>
      <c r="AW52" s="15">
        <v>0.4656131</v>
      </c>
      <c r="AX52" s="15">
        <v>0.53009399999999995</v>
      </c>
      <c r="AZ52" s="15" t="s">
        <v>427</v>
      </c>
      <c r="BA52" s="15" t="s">
        <v>430</v>
      </c>
    </row>
    <row r="53" spans="1:54">
      <c r="A53" s="64" t="str">
        <f t="shared" si="0"/>
        <v>Cardiff and Vale_65+_Females</v>
      </c>
      <c r="B53" s="64" t="s">
        <v>145</v>
      </c>
      <c r="C53" s="64" t="s">
        <v>43</v>
      </c>
      <c r="D53" s="64" t="s">
        <v>120</v>
      </c>
      <c r="E53" s="15" t="s">
        <v>431</v>
      </c>
      <c r="F53" s="15">
        <v>0.2061373</v>
      </c>
      <c r="G53" s="15">
        <v>1.2608400000000001E-2</v>
      </c>
      <c r="H53" s="15">
        <v>0.18142440000000001</v>
      </c>
      <c r="I53" s="15">
        <v>0.2308501</v>
      </c>
      <c r="K53" s="15" t="s">
        <v>432</v>
      </c>
      <c r="L53" s="15" t="s">
        <v>433</v>
      </c>
      <c r="S53" s="15" t="s">
        <v>234</v>
      </c>
      <c r="T53" s="15">
        <v>0.2317265</v>
      </c>
      <c r="U53" s="15">
        <v>1.4767799999999999E-2</v>
      </c>
      <c r="V53" s="15">
        <v>0.20278160000000001</v>
      </c>
      <c r="W53" s="15">
        <v>0.2606714</v>
      </c>
      <c r="AB53" s="64" t="str">
        <f t="shared" si="2"/>
        <v>Wrexham_65+_Females</v>
      </c>
      <c r="AC53" s="64" t="s">
        <v>5</v>
      </c>
      <c r="AD53" s="64" t="s">
        <v>43</v>
      </c>
      <c r="AE53" s="64" t="s">
        <v>120</v>
      </c>
      <c r="AF53" s="15" t="s">
        <v>431</v>
      </c>
      <c r="AG53" s="15">
        <v>0.16641810000000001</v>
      </c>
      <c r="AH53" s="15">
        <v>1.8028599999999999E-2</v>
      </c>
      <c r="AI53" s="15">
        <v>0.13108159999999999</v>
      </c>
      <c r="AJ53" s="15">
        <v>0.2017545</v>
      </c>
      <c r="AL53" s="15" t="s">
        <v>432</v>
      </c>
      <c r="AM53" s="15" t="s">
        <v>434</v>
      </c>
      <c r="AP53" s="64" t="str">
        <f t="shared" si="3"/>
        <v>Neath Port Talbot_65+_Persons</v>
      </c>
      <c r="AQ53" s="64" t="s">
        <v>10</v>
      </c>
      <c r="AR53" s="64" t="s">
        <v>43</v>
      </c>
      <c r="AS53" s="64" t="s">
        <v>117</v>
      </c>
      <c r="AT53" s="15" t="s">
        <v>431</v>
      </c>
      <c r="AU53" s="15">
        <v>0.24058570000000001</v>
      </c>
      <c r="AV53" s="15">
        <v>1.5599399999999999E-2</v>
      </c>
      <c r="AW53" s="15">
        <v>0.21001049999999999</v>
      </c>
      <c r="AX53" s="15">
        <v>0.27116089999999998</v>
      </c>
      <c r="AZ53" s="15" t="s">
        <v>432</v>
      </c>
      <c r="BA53" s="15" t="s">
        <v>435</v>
      </c>
    </row>
    <row r="54" spans="1:54">
      <c r="A54" s="64" t="str">
        <f t="shared" si="0"/>
        <v>Aneurin Bevan_16-24_Males</v>
      </c>
      <c r="B54" s="64" t="s">
        <v>146</v>
      </c>
      <c r="C54" s="64" t="s">
        <v>48</v>
      </c>
      <c r="D54" s="64" t="s">
        <v>21</v>
      </c>
      <c r="E54" s="15" t="s">
        <v>436</v>
      </c>
      <c r="F54" s="15">
        <v>0.34267150000000002</v>
      </c>
      <c r="G54" s="15">
        <v>1.78934E-2</v>
      </c>
      <c r="H54" s="15">
        <v>0.30760009999999999</v>
      </c>
      <c r="I54" s="15">
        <v>0.37774289999999999</v>
      </c>
      <c r="K54" s="15" t="s">
        <v>437</v>
      </c>
      <c r="L54" s="15" t="s">
        <v>438</v>
      </c>
      <c r="S54" s="15" t="s">
        <v>240</v>
      </c>
      <c r="T54" s="15">
        <v>0.40000659999999999</v>
      </c>
      <c r="U54" s="15">
        <v>2.2429899999999999E-2</v>
      </c>
      <c r="V54" s="15">
        <v>0.35604400000000003</v>
      </c>
      <c r="W54" s="15">
        <v>0.44396920000000001</v>
      </c>
      <c r="AB54" s="64" t="str">
        <f t="shared" si="2"/>
        <v>Powys_16-24_Males</v>
      </c>
      <c r="AC54" s="64" t="s">
        <v>118</v>
      </c>
      <c r="AD54" s="64" t="s">
        <v>48</v>
      </c>
      <c r="AE54" s="64" t="s">
        <v>21</v>
      </c>
      <c r="AF54" s="15" t="s">
        <v>436</v>
      </c>
      <c r="AG54" s="15">
        <v>0.4440212</v>
      </c>
      <c r="AH54" s="15">
        <v>3.9212999999999998E-2</v>
      </c>
      <c r="AI54" s="15">
        <v>0.36716300000000002</v>
      </c>
      <c r="AJ54" s="15">
        <v>0.52087939999999999</v>
      </c>
      <c r="AL54" s="15" t="s">
        <v>437</v>
      </c>
      <c r="AM54" s="15" t="s">
        <v>439</v>
      </c>
      <c r="AP54" s="64" t="str">
        <f t="shared" si="3"/>
        <v>Bridgend_16-24_Persons</v>
      </c>
      <c r="AQ54" s="64" t="s">
        <v>11</v>
      </c>
      <c r="AR54" s="64" t="s">
        <v>48</v>
      </c>
      <c r="AS54" s="64" t="s">
        <v>117</v>
      </c>
      <c r="AT54" s="15" t="s">
        <v>436</v>
      </c>
      <c r="AU54" s="15">
        <v>0.3521225</v>
      </c>
      <c r="AV54" s="15">
        <v>2.63748E-2</v>
      </c>
      <c r="AW54" s="15">
        <v>0.30042730000000001</v>
      </c>
      <c r="AX54" s="15">
        <v>0.4038178</v>
      </c>
      <c r="AZ54" s="15" t="s">
        <v>437</v>
      </c>
      <c r="BA54" s="15" t="s">
        <v>440</v>
      </c>
    </row>
    <row r="55" spans="1:54">
      <c r="A55" s="64" t="str">
        <f t="shared" si="0"/>
        <v>Aneurin Bevan_25-44_Males</v>
      </c>
      <c r="B55" s="64" t="s">
        <v>146</v>
      </c>
      <c r="C55" s="64" t="s">
        <v>49</v>
      </c>
      <c r="D55" s="64" t="s">
        <v>21</v>
      </c>
      <c r="E55" s="15" t="s">
        <v>441</v>
      </c>
      <c r="F55" s="15">
        <v>0.53057980000000005</v>
      </c>
      <c r="G55" s="15">
        <v>1.17266E-2</v>
      </c>
      <c r="H55" s="15">
        <v>0.50759529999999997</v>
      </c>
      <c r="I55" s="15">
        <v>0.55356419999999995</v>
      </c>
      <c r="K55" s="15" t="s">
        <v>442</v>
      </c>
      <c r="L55" s="15" t="s">
        <v>443</v>
      </c>
      <c r="S55" s="15" t="s">
        <v>246</v>
      </c>
      <c r="T55" s="15">
        <v>0.4683426</v>
      </c>
      <c r="U55" s="15">
        <v>1.0727199999999999E-2</v>
      </c>
      <c r="V55" s="15">
        <v>0.44731720000000003</v>
      </c>
      <c r="W55" s="15">
        <v>0.48936790000000002</v>
      </c>
      <c r="AB55" s="64" t="str">
        <f t="shared" si="2"/>
        <v>Powys_25-44_Males</v>
      </c>
      <c r="AC55" s="64" t="s">
        <v>118</v>
      </c>
      <c r="AD55" s="64" t="s">
        <v>49</v>
      </c>
      <c r="AE55" s="64" t="s">
        <v>21</v>
      </c>
      <c r="AF55" s="15" t="s">
        <v>441</v>
      </c>
      <c r="AG55" s="15">
        <v>0.5104244</v>
      </c>
      <c r="AH55" s="15">
        <v>2.77874E-2</v>
      </c>
      <c r="AI55" s="15">
        <v>0.45596059999999999</v>
      </c>
      <c r="AJ55" s="15">
        <v>0.56488830000000001</v>
      </c>
      <c r="AL55" s="15" t="s">
        <v>442</v>
      </c>
      <c r="AM55" s="15" t="s">
        <v>444</v>
      </c>
      <c r="AP55" s="64" t="str">
        <f t="shared" si="3"/>
        <v>Bridgend_25-44_Persons</v>
      </c>
      <c r="AQ55" s="64" t="s">
        <v>11</v>
      </c>
      <c r="AR55" s="64" t="s">
        <v>49</v>
      </c>
      <c r="AS55" s="64" t="s">
        <v>117</v>
      </c>
      <c r="AT55" s="15" t="s">
        <v>441</v>
      </c>
      <c r="AU55" s="15">
        <v>0.46816799999999997</v>
      </c>
      <c r="AV55" s="15">
        <v>1.9427900000000001E-2</v>
      </c>
      <c r="AW55" s="15">
        <v>0.4300889</v>
      </c>
      <c r="AX55" s="15">
        <v>0.50624720000000001</v>
      </c>
      <c r="AZ55" s="15" t="s">
        <v>442</v>
      </c>
      <c r="BA55" s="15" t="s">
        <v>445</v>
      </c>
    </row>
    <row r="56" spans="1:54">
      <c r="A56" s="64" t="str">
        <f t="shared" si="0"/>
        <v>Aneurin Bevan_45-64_Males</v>
      </c>
      <c r="B56" s="64" t="s">
        <v>146</v>
      </c>
      <c r="C56" s="64" t="s">
        <v>50</v>
      </c>
      <c r="D56" s="64" t="s">
        <v>21</v>
      </c>
      <c r="E56" s="15" t="s">
        <v>446</v>
      </c>
      <c r="F56" s="15">
        <v>0.54931359999999996</v>
      </c>
      <c r="G56" s="15">
        <v>1.0206399999999999E-2</v>
      </c>
      <c r="H56" s="15">
        <v>0.52930889999999997</v>
      </c>
      <c r="I56" s="15">
        <v>0.56931830000000005</v>
      </c>
      <c r="K56" s="15" t="s">
        <v>447</v>
      </c>
      <c r="L56" s="15" t="s">
        <v>448</v>
      </c>
      <c r="S56" s="15" t="s">
        <v>252</v>
      </c>
      <c r="T56" s="15">
        <v>0.51120739999999998</v>
      </c>
      <c r="U56" s="15">
        <v>9.5454000000000008E-3</v>
      </c>
      <c r="V56" s="15">
        <v>0.4924984</v>
      </c>
      <c r="W56" s="15">
        <v>0.52991630000000001</v>
      </c>
      <c r="AB56" s="64" t="str">
        <f t="shared" si="2"/>
        <v>Powys_45-64_Males</v>
      </c>
      <c r="AC56" s="64" t="s">
        <v>118</v>
      </c>
      <c r="AD56" s="64" t="s">
        <v>50</v>
      </c>
      <c r="AE56" s="64" t="s">
        <v>21</v>
      </c>
      <c r="AF56" s="15" t="s">
        <v>446</v>
      </c>
      <c r="AG56" s="15">
        <v>0.49760710000000002</v>
      </c>
      <c r="AH56" s="15">
        <v>2.0804699999999999E-2</v>
      </c>
      <c r="AI56" s="15">
        <v>0.4568295</v>
      </c>
      <c r="AJ56" s="15">
        <v>0.53838459999999999</v>
      </c>
      <c r="AL56" s="15" t="s">
        <v>447</v>
      </c>
      <c r="AM56" s="15" t="s">
        <v>449</v>
      </c>
      <c r="AP56" s="64" t="str">
        <f t="shared" si="3"/>
        <v>Bridgend_45-64_Persons</v>
      </c>
      <c r="AQ56" s="64" t="s">
        <v>11</v>
      </c>
      <c r="AR56" s="64" t="s">
        <v>50</v>
      </c>
      <c r="AS56" s="64" t="s">
        <v>117</v>
      </c>
      <c r="AT56" s="15" t="s">
        <v>446</v>
      </c>
      <c r="AU56" s="15">
        <v>0.50835129999999995</v>
      </c>
      <c r="AV56" s="15">
        <v>1.75278E-2</v>
      </c>
      <c r="AW56" s="15">
        <v>0.47399649999999999</v>
      </c>
      <c r="AX56" s="15">
        <v>0.54270609999999997</v>
      </c>
      <c r="AZ56" s="15" t="s">
        <v>447</v>
      </c>
      <c r="BA56" s="15" t="s">
        <v>450</v>
      </c>
    </row>
    <row r="57" spans="1:54">
      <c r="A57" s="64" t="str">
        <f t="shared" si="0"/>
        <v>Aneurin Bevan_65+_Males</v>
      </c>
      <c r="B57" s="64" t="s">
        <v>146</v>
      </c>
      <c r="C57" s="64" t="s">
        <v>43</v>
      </c>
      <c r="D57" s="64" t="s">
        <v>21</v>
      </c>
      <c r="E57" s="15" t="s">
        <v>451</v>
      </c>
      <c r="F57" s="15">
        <v>0.37602849999999999</v>
      </c>
      <c r="G57" s="15">
        <v>1.16688E-2</v>
      </c>
      <c r="H57" s="15">
        <v>0.35315740000000001</v>
      </c>
      <c r="I57" s="15">
        <v>0.39889960000000002</v>
      </c>
      <c r="K57" s="15" t="s">
        <v>452</v>
      </c>
      <c r="L57" s="15" t="s">
        <v>453</v>
      </c>
      <c r="S57" s="15" t="s">
        <v>258</v>
      </c>
      <c r="T57" s="15">
        <v>0.25899440000000001</v>
      </c>
      <c r="U57" s="15">
        <v>9.0808E-3</v>
      </c>
      <c r="V57" s="15">
        <v>0.24119599999999999</v>
      </c>
      <c r="W57" s="15">
        <v>0.27679280000000001</v>
      </c>
      <c r="AB57" s="64" t="str">
        <f t="shared" si="2"/>
        <v>Powys_65+_Males</v>
      </c>
      <c r="AC57" s="64" t="s">
        <v>118</v>
      </c>
      <c r="AD57" s="64" t="s">
        <v>43</v>
      </c>
      <c r="AE57" s="64" t="s">
        <v>21</v>
      </c>
      <c r="AF57" s="15" t="s">
        <v>451</v>
      </c>
      <c r="AG57" s="15">
        <v>0.30600050000000001</v>
      </c>
      <c r="AH57" s="15">
        <v>2.1133800000000001E-2</v>
      </c>
      <c r="AI57" s="15">
        <v>0.26457789999999998</v>
      </c>
      <c r="AJ57" s="15">
        <v>0.34742319999999999</v>
      </c>
      <c r="AL57" s="15" t="s">
        <v>452</v>
      </c>
      <c r="AM57" s="15" t="s">
        <v>454</v>
      </c>
      <c r="AP57" s="64" t="str">
        <f t="shared" si="3"/>
        <v>Bridgend_65+_Persons</v>
      </c>
      <c r="AQ57" s="64" t="s">
        <v>11</v>
      </c>
      <c r="AR57" s="64" t="s">
        <v>43</v>
      </c>
      <c r="AS57" s="64" t="s">
        <v>117</v>
      </c>
      <c r="AT57" s="15" t="s">
        <v>451</v>
      </c>
      <c r="AU57" s="15">
        <v>0.27894390000000002</v>
      </c>
      <c r="AV57" s="15">
        <v>1.6901699999999999E-2</v>
      </c>
      <c r="AW57" s="15">
        <v>0.24581620000000001</v>
      </c>
      <c r="AX57" s="15">
        <v>0.31207170000000001</v>
      </c>
      <c r="AZ57" s="15" t="s">
        <v>452</v>
      </c>
      <c r="BA57" s="15" t="s">
        <v>455</v>
      </c>
    </row>
    <row r="58" spans="1:54">
      <c r="A58" s="64" t="str">
        <f t="shared" si="0"/>
        <v>Aneurin Bevan_16-24_Females</v>
      </c>
      <c r="B58" s="64" t="s">
        <v>146</v>
      </c>
      <c r="C58" s="64" t="s">
        <v>48</v>
      </c>
      <c r="D58" s="64" t="s">
        <v>120</v>
      </c>
      <c r="E58" s="15" t="s">
        <v>456</v>
      </c>
      <c r="F58" s="15">
        <v>0.35529870000000002</v>
      </c>
      <c r="G58" s="15">
        <v>1.6154700000000001E-2</v>
      </c>
      <c r="H58" s="15">
        <v>0.32363520000000001</v>
      </c>
      <c r="I58" s="15">
        <v>0.38696219999999998</v>
      </c>
      <c r="K58" s="15" t="s">
        <v>457</v>
      </c>
      <c r="L58" s="15" t="s">
        <v>458</v>
      </c>
      <c r="S58" s="15" t="s">
        <v>264</v>
      </c>
      <c r="T58" s="15">
        <v>0.33156780000000002</v>
      </c>
      <c r="U58" s="15">
        <v>1.9420699999999999E-2</v>
      </c>
      <c r="V58" s="15">
        <v>0.29350320000000002</v>
      </c>
      <c r="W58" s="15">
        <v>0.36963240000000003</v>
      </c>
      <c r="AB58" s="64" t="str">
        <f t="shared" si="2"/>
        <v>Powys_16-24_Females</v>
      </c>
      <c r="AC58" s="64" t="s">
        <v>118</v>
      </c>
      <c r="AD58" s="64" t="s">
        <v>48</v>
      </c>
      <c r="AE58" s="64" t="s">
        <v>120</v>
      </c>
      <c r="AF58" s="15" t="s">
        <v>456</v>
      </c>
      <c r="AG58" s="15">
        <v>0.37621320000000003</v>
      </c>
      <c r="AH58" s="15">
        <v>3.96824E-2</v>
      </c>
      <c r="AI58" s="15">
        <v>0.2984348</v>
      </c>
      <c r="AJ58" s="15">
        <v>0.45399149999999999</v>
      </c>
      <c r="AL58" s="15" t="s">
        <v>457</v>
      </c>
      <c r="AM58" s="15" t="s">
        <v>459</v>
      </c>
      <c r="AP58" s="64" t="str">
        <f t="shared" si="3"/>
        <v>Vale of Glamorgan_16-24_Persons</v>
      </c>
      <c r="AQ58" s="64" t="s">
        <v>147</v>
      </c>
      <c r="AR58" s="64" t="s">
        <v>48</v>
      </c>
      <c r="AS58" s="64" t="s">
        <v>117</v>
      </c>
      <c r="AT58" s="15" t="s">
        <v>456</v>
      </c>
      <c r="AU58" s="15">
        <v>0.36590889999999998</v>
      </c>
      <c r="AV58" s="15">
        <v>3.0010200000000001E-2</v>
      </c>
      <c r="AW58" s="15">
        <v>0.30708839999999998</v>
      </c>
      <c r="AX58" s="15">
        <v>0.42472949999999998</v>
      </c>
      <c r="AZ58" s="15" t="s">
        <v>457</v>
      </c>
      <c r="BA58" s="15" t="s">
        <v>12</v>
      </c>
      <c r="BB58" s="15">
        <v>1</v>
      </c>
    </row>
    <row r="59" spans="1:54">
      <c r="A59" s="64" t="str">
        <f t="shared" si="0"/>
        <v>Aneurin Bevan_25-44_Females</v>
      </c>
      <c r="B59" s="64" t="s">
        <v>146</v>
      </c>
      <c r="C59" s="64" t="s">
        <v>49</v>
      </c>
      <c r="D59" s="64" t="s">
        <v>120</v>
      </c>
      <c r="E59" s="15" t="s">
        <v>460</v>
      </c>
      <c r="F59" s="15">
        <v>0.4500324</v>
      </c>
      <c r="G59" s="15">
        <v>1.0596899999999999E-2</v>
      </c>
      <c r="H59" s="15">
        <v>0.42926219999999998</v>
      </c>
      <c r="I59" s="15">
        <v>0.47080250000000001</v>
      </c>
      <c r="K59" s="15" t="s">
        <v>461</v>
      </c>
      <c r="L59" s="15" t="s">
        <v>462</v>
      </c>
      <c r="S59" s="15" t="s">
        <v>270</v>
      </c>
      <c r="T59" s="15">
        <v>0.49213119999999999</v>
      </c>
      <c r="U59" s="15">
        <v>1.37535E-2</v>
      </c>
      <c r="V59" s="15">
        <v>0.46517429999999999</v>
      </c>
      <c r="W59" s="15">
        <v>0.51908810000000005</v>
      </c>
      <c r="AB59" s="64" t="str">
        <f t="shared" si="2"/>
        <v>Powys_25-44_Females</v>
      </c>
      <c r="AC59" s="64" t="s">
        <v>118</v>
      </c>
      <c r="AD59" s="64" t="s">
        <v>49</v>
      </c>
      <c r="AE59" s="64" t="s">
        <v>120</v>
      </c>
      <c r="AF59" s="15" t="s">
        <v>460</v>
      </c>
      <c r="AG59" s="15">
        <v>0.42081839999999998</v>
      </c>
      <c r="AH59" s="15">
        <v>2.5533199999999999E-2</v>
      </c>
      <c r="AI59" s="15">
        <v>0.37077280000000001</v>
      </c>
      <c r="AJ59" s="15">
        <v>0.470864</v>
      </c>
      <c r="AL59" s="15" t="s">
        <v>461</v>
      </c>
      <c r="AM59" s="15" t="s">
        <v>463</v>
      </c>
      <c r="AP59" s="64" t="str">
        <f t="shared" si="3"/>
        <v>Vale of Glamorgan_25-44_Persons</v>
      </c>
      <c r="AQ59" s="64" t="s">
        <v>147</v>
      </c>
      <c r="AR59" s="64" t="s">
        <v>49</v>
      </c>
      <c r="AS59" s="64" t="s">
        <v>117</v>
      </c>
      <c r="AT59" s="15" t="s">
        <v>460</v>
      </c>
      <c r="AU59" s="15">
        <v>0.48418099999999997</v>
      </c>
      <c r="AV59" s="15">
        <v>2.0788600000000001E-2</v>
      </c>
      <c r="AW59" s="15">
        <v>0.44343480000000002</v>
      </c>
      <c r="AX59" s="15">
        <v>0.52492720000000004</v>
      </c>
      <c r="AZ59" s="15" t="s">
        <v>461</v>
      </c>
      <c r="BA59" s="15" t="s">
        <v>12</v>
      </c>
      <c r="BB59" s="15">
        <v>2</v>
      </c>
    </row>
    <row r="60" spans="1:54">
      <c r="A60" s="64" t="str">
        <f t="shared" si="0"/>
        <v>Aneurin Bevan_45-64_Females</v>
      </c>
      <c r="B60" s="64" t="s">
        <v>146</v>
      </c>
      <c r="C60" s="64" t="s">
        <v>50</v>
      </c>
      <c r="D60" s="64" t="s">
        <v>120</v>
      </c>
      <c r="E60" s="15" t="s">
        <v>464</v>
      </c>
      <c r="F60" s="15">
        <v>0.41527589999999998</v>
      </c>
      <c r="G60" s="15">
        <v>9.5700999999999998E-3</v>
      </c>
      <c r="H60" s="15">
        <v>0.39651829999999999</v>
      </c>
      <c r="I60" s="15">
        <v>0.43403350000000002</v>
      </c>
      <c r="K60" s="15" t="s">
        <v>465</v>
      </c>
      <c r="L60" s="15" t="s">
        <v>466</v>
      </c>
      <c r="S60" s="15" t="s">
        <v>276</v>
      </c>
      <c r="T60" s="15">
        <v>0.50868849999999999</v>
      </c>
      <c r="U60" s="15">
        <v>1.23319E-2</v>
      </c>
      <c r="V60" s="15">
        <v>0.484518</v>
      </c>
      <c r="W60" s="15">
        <v>0.53285890000000002</v>
      </c>
      <c r="AB60" s="64" t="str">
        <f t="shared" si="2"/>
        <v>Powys_45-64_Females</v>
      </c>
      <c r="AC60" s="64" t="s">
        <v>118</v>
      </c>
      <c r="AD60" s="64" t="s">
        <v>50</v>
      </c>
      <c r="AE60" s="64" t="s">
        <v>120</v>
      </c>
      <c r="AF60" s="15" t="s">
        <v>464</v>
      </c>
      <c r="AG60" s="15">
        <v>0.3811833</v>
      </c>
      <c r="AH60" s="15">
        <v>1.9741100000000001E-2</v>
      </c>
      <c r="AI60" s="15">
        <v>0.34249020000000002</v>
      </c>
      <c r="AJ60" s="15">
        <v>0.41987629999999998</v>
      </c>
      <c r="AL60" s="15" t="s">
        <v>465</v>
      </c>
      <c r="AM60" s="15" t="s">
        <v>467</v>
      </c>
      <c r="AP60" s="64" t="str">
        <f t="shared" si="3"/>
        <v>Vale of Glamorgan_45-64_Persons</v>
      </c>
      <c r="AQ60" s="64" t="s">
        <v>147</v>
      </c>
      <c r="AR60" s="64" t="s">
        <v>50</v>
      </c>
      <c r="AS60" s="64" t="s">
        <v>117</v>
      </c>
      <c r="AT60" s="15" t="s">
        <v>464</v>
      </c>
      <c r="AU60" s="15">
        <v>0.52575289999999997</v>
      </c>
      <c r="AV60" s="15">
        <v>1.6955000000000001E-2</v>
      </c>
      <c r="AW60" s="15">
        <v>0.49252069999999998</v>
      </c>
      <c r="AX60" s="15">
        <v>0.55898510000000001</v>
      </c>
      <c r="AZ60" s="15" t="s">
        <v>465</v>
      </c>
      <c r="BA60" s="15" t="s">
        <v>12</v>
      </c>
      <c r="BB60" s="15">
        <v>3</v>
      </c>
    </row>
    <row r="61" spans="1:54">
      <c r="A61" s="64" t="str">
        <f t="shared" si="0"/>
        <v>Aneurin Bevan_65+_Females</v>
      </c>
      <c r="B61" s="64" t="s">
        <v>146</v>
      </c>
      <c r="C61" s="64" t="s">
        <v>43</v>
      </c>
      <c r="D61" s="64" t="s">
        <v>120</v>
      </c>
      <c r="E61" s="15" t="s">
        <v>468</v>
      </c>
      <c r="F61" s="15">
        <v>0.17398449999999999</v>
      </c>
      <c r="G61" s="15">
        <v>8.2199999999999999E-3</v>
      </c>
      <c r="H61" s="15">
        <v>0.15787309999999999</v>
      </c>
      <c r="I61" s="15">
        <v>0.19009590000000001</v>
      </c>
      <c r="K61" s="15" t="s">
        <v>469</v>
      </c>
      <c r="L61" s="15" t="s">
        <v>470</v>
      </c>
      <c r="S61" s="15" t="s">
        <v>282</v>
      </c>
      <c r="T61" s="15">
        <v>0.26739869999999999</v>
      </c>
      <c r="U61" s="15">
        <v>1.2404999999999999E-2</v>
      </c>
      <c r="V61" s="15">
        <v>0.243085</v>
      </c>
      <c r="W61" s="15">
        <v>0.29171239999999998</v>
      </c>
      <c r="AB61" s="64" t="str">
        <f t="shared" si="2"/>
        <v>Powys_65+_Females</v>
      </c>
      <c r="AC61" s="64" t="s">
        <v>118</v>
      </c>
      <c r="AD61" s="64" t="s">
        <v>43</v>
      </c>
      <c r="AE61" s="64" t="s">
        <v>120</v>
      </c>
      <c r="AF61" s="15" t="s">
        <v>468</v>
      </c>
      <c r="AG61" s="15">
        <v>0.16848589999999999</v>
      </c>
      <c r="AH61" s="15">
        <v>1.5851000000000001E-2</v>
      </c>
      <c r="AI61" s="15">
        <v>0.1374176</v>
      </c>
      <c r="AJ61" s="15">
        <v>0.19955419999999999</v>
      </c>
      <c r="AL61" s="15" t="s">
        <v>469</v>
      </c>
      <c r="AM61" s="15" t="s">
        <v>471</v>
      </c>
      <c r="AP61" s="64" t="str">
        <f t="shared" si="3"/>
        <v>Vale of Glamorgan_65+_Persons</v>
      </c>
      <c r="AQ61" s="64" t="s">
        <v>147</v>
      </c>
      <c r="AR61" s="64" t="s">
        <v>43</v>
      </c>
      <c r="AS61" s="64" t="s">
        <v>117</v>
      </c>
      <c r="AT61" s="15" t="s">
        <v>468</v>
      </c>
      <c r="AU61" s="15">
        <v>0.31290269999999998</v>
      </c>
      <c r="AV61" s="15">
        <v>1.66912E-2</v>
      </c>
      <c r="AW61" s="15">
        <v>0.28018769999999998</v>
      </c>
      <c r="AX61" s="15">
        <v>0.34561770000000003</v>
      </c>
      <c r="AZ61" s="15" t="s">
        <v>469</v>
      </c>
      <c r="BA61" s="15" t="s">
        <v>12</v>
      </c>
      <c r="BB61" s="15">
        <v>4</v>
      </c>
    </row>
    <row r="62" spans="1:54">
      <c r="S62" s="15" t="s">
        <v>288</v>
      </c>
      <c r="T62" s="15">
        <v>0.38523410000000002</v>
      </c>
      <c r="U62" s="15">
        <v>2.06661E-2</v>
      </c>
      <c r="V62" s="15">
        <v>0.3447286</v>
      </c>
      <c r="W62" s="15">
        <v>0.4257397</v>
      </c>
      <c r="AB62" s="64" t="str">
        <f t="shared" si="2"/>
        <v>Ceredigion_16-24_Males</v>
      </c>
      <c r="AC62" s="64" t="s">
        <v>6</v>
      </c>
      <c r="AD62" s="64" t="s">
        <v>48</v>
      </c>
      <c r="AE62" s="64" t="s">
        <v>21</v>
      </c>
      <c r="AF62" s="15" t="s">
        <v>472</v>
      </c>
      <c r="AG62" s="15">
        <v>0.53295789999999998</v>
      </c>
      <c r="AH62" s="15">
        <v>4.42192E-2</v>
      </c>
      <c r="AI62" s="15">
        <v>0.4462874</v>
      </c>
      <c r="AJ62" s="15">
        <v>0.61962839999999997</v>
      </c>
      <c r="AL62" s="15" t="s">
        <v>473</v>
      </c>
      <c r="AM62" s="15" t="s">
        <v>474</v>
      </c>
      <c r="AP62" s="64" t="str">
        <f t="shared" si="3"/>
        <v>Cardiff_16-24_Persons</v>
      </c>
      <c r="AQ62" s="64" t="s">
        <v>13</v>
      </c>
      <c r="AR62" s="64" t="s">
        <v>48</v>
      </c>
      <c r="AS62" s="64" t="s">
        <v>117</v>
      </c>
      <c r="AT62" s="15" t="s">
        <v>472</v>
      </c>
      <c r="AU62" s="15">
        <v>0.38980300000000001</v>
      </c>
      <c r="AV62" s="15">
        <v>2.4484700000000002E-2</v>
      </c>
      <c r="AW62" s="15">
        <v>0.34181250000000002</v>
      </c>
      <c r="AX62" s="15">
        <v>0.4377935</v>
      </c>
      <c r="AZ62" s="15" t="s">
        <v>473</v>
      </c>
      <c r="BA62" s="15" t="s">
        <v>475</v>
      </c>
    </row>
    <row r="63" spans="1:54">
      <c r="S63" s="15" t="s">
        <v>294</v>
      </c>
      <c r="T63" s="15">
        <v>0.47049859999999999</v>
      </c>
      <c r="U63" s="15">
        <v>1.20958E-2</v>
      </c>
      <c r="V63" s="15">
        <v>0.44679089999999999</v>
      </c>
      <c r="W63" s="15">
        <v>0.49420639999999999</v>
      </c>
      <c r="AB63" s="64" t="str">
        <f t="shared" si="2"/>
        <v>Ceredigion_25-44_Males</v>
      </c>
      <c r="AC63" s="64" t="s">
        <v>6</v>
      </c>
      <c r="AD63" s="64" t="s">
        <v>49</v>
      </c>
      <c r="AE63" s="64" t="s">
        <v>21</v>
      </c>
      <c r="AF63" s="15" t="s">
        <v>476</v>
      </c>
      <c r="AG63" s="15">
        <v>0.50294059999999996</v>
      </c>
      <c r="AH63" s="15">
        <v>2.9124899999999999E-2</v>
      </c>
      <c r="AI63" s="15">
        <v>0.44585530000000001</v>
      </c>
      <c r="AJ63" s="15">
        <v>0.56002600000000002</v>
      </c>
      <c r="AL63" s="15" t="s">
        <v>477</v>
      </c>
      <c r="AM63" s="15" t="s">
        <v>478</v>
      </c>
      <c r="AP63" s="64" t="str">
        <f t="shared" si="3"/>
        <v>Cardiff_25-44_Persons</v>
      </c>
      <c r="AQ63" s="64" t="s">
        <v>13</v>
      </c>
      <c r="AR63" s="64" t="s">
        <v>49</v>
      </c>
      <c r="AS63" s="64" t="s">
        <v>117</v>
      </c>
      <c r="AT63" s="15" t="s">
        <v>476</v>
      </c>
      <c r="AU63" s="15">
        <v>0.46669500000000003</v>
      </c>
      <c r="AV63" s="15">
        <v>1.43357E-2</v>
      </c>
      <c r="AW63" s="15">
        <v>0.43859670000000001</v>
      </c>
      <c r="AX63" s="15">
        <v>0.49479329999999999</v>
      </c>
      <c r="AZ63" s="15" t="s">
        <v>477</v>
      </c>
      <c r="BA63" s="15" t="s">
        <v>479</v>
      </c>
    </row>
    <row r="64" spans="1:54">
      <c r="S64" s="15" t="s">
        <v>300</v>
      </c>
      <c r="T64" s="15">
        <v>0.51539550000000001</v>
      </c>
      <c r="U64" s="15">
        <v>1.1487600000000001E-2</v>
      </c>
      <c r="V64" s="15">
        <v>0.49287969999999998</v>
      </c>
      <c r="W64" s="15">
        <v>0.53791129999999998</v>
      </c>
      <c r="AB64" s="64" t="str">
        <f t="shared" si="2"/>
        <v>Ceredigion_45-64_Males</v>
      </c>
      <c r="AC64" s="64" t="s">
        <v>6</v>
      </c>
      <c r="AD64" s="64" t="s">
        <v>50</v>
      </c>
      <c r="AE64" s="64" t="s">
        <v>21</v>
      </c>
      <c r="AF64" s="15" t="s">
        <v>480</v>
      </c>
      <c r="AG64" s="15">
        <v>0.46463260000000001</v>
      </c>
      <c r="AH64" s="15">
        <v>2.3516200000000001E-2</v>
      </c>
      <c r="AI64" s="15">
        <v>0.41854029999999998</v>
      </c>
      <c r="AJ64" s="15">
        <v>0.51072490000000004</v>
      </c>
      <c r="AL64" s="15" t="s">
        <v>481</v>
      </c>
      <c r="AM64" s="15" t="s">
        <v>482</v>
      </c>
      <c r="AP64" s="64" t="str">
        <f t="shared" si="3"/>
        <v>Cardiff_45-64_Persons</v>
      </c>
      <c r="AQ64" s="64" t="s">
        <v>13</v>
      </c>
      <c r="AR64" s="64" t="s">
        <v>50</v>
      </c>
      <c r="AS64" s="64" t="s">
        <v>117</v>
      </c>
      <c r="AT64" s="15" t="s">
        <v>480</v>
      </c>
      <c r="AU64" s="15">
        <v>0.51065680000000002</v>
      </c>
      <c r="AV64" s="15">
        <v>1.48363E-2</v>
      </c>
      <c r="AW64" s="15">
        <v>0.48157729999999999</v>
      </c>
      <c r="AX64" s="15">
        <v>0.53973629999999995</v>
      </c>
      <c r="AZ64" s="15" t="s">
        <v>481</v>
      </c>
      <c r="BA64" s="15" t="s">
        <v>483</v>
      </c>
    </row>
    <row r="65" spans="5:53">
      <c r="S65" s="15" t="s">
        <v>306</v>
      </c>
      <c r="T65" s="15">
        <v>0.2822617</v>
      </c>
      <c r="U65" s="15">
        <v>1.1396999999999999E-2</v>
      </c>
      <c r="V65" s="15">
        <v>0.25992359999999998</v>
      </c>
      <c r="W65" s="15">
        <v>0.30459989999999998</v>
      </c>
      <c r="AB65" s="64" t="str">
        <f t="shared" si="2"/>
        <v>Ceredigion_65+_Males</v>
      </c>
      <c r="AC65" s="64" t="s">
        <v>6</v>
      </c>
      <c r="AD65" s="64" t="s">
        <v>43</v>
      </c>
      <c r="AE65" s="64" t="s">
        <v>21</v>
      </c>
      <c r="AF65" s="15" t="s">
        <v>484</v>
      </c>
      <c r="AG65" s="15">
        <v>0.25640600000000002</v>
      </c>
      <c r="AH65" s="15">
        <v>2.0383600000000002E-2</v>
      </c>
      <c r="AI65" s="15">
        <v>0.2164536</v>
      </c>
      <c r="AJ65" s="15">
        <v>0.29635830000000002</v>
      </c>
      <c r="AL65" s="15" t="s">
        <v>485</v>
      </c>
      <c r="AM65" s="15" t="s">
        <v>486</v>
      </c>
      <c r="AP65" s="64" t="str">
        <f t="shared" si="3"/>
        <v>Cardiff_65+_Persons</v>
      </c>
      <c r="AQ65" s="64" t="s">
        <v>13</v>
      </c>
      <c r="AR65" s="64" t="s">
        <v>43</v>
      </c>
      <c r="AS65" s="64" t="s">
        <v>117</v>
      </c>
      <c r="AT65" s="15" t="s">
        <v>484</v>
      </c>
      <c r="AU65" s="15">
        <v>0.26524930000000002</v>
      </c>
      <c r="AV65" s="15">
        <v>1.50937E-2</v>
      </c>
      <c r="AW65" s="15">
        <v>0.23566529999999999</v>
      </c>
      <c r="AX65" s="15">
        <v>0.29483320000000002</v>
      </c>
      <c r="AZ65" s="15" t="s">
        <v>485</v>
      </c>
      <c r="BA65" s="15" t="s">
        <v>487</v>
      </c>
    </row>
    <row r="66" spans="5:53">
      <c r="S66" s="15" t="s">
        <v>312</v>
      </c>
      <c r="T66" s="15">
        <v>0.34908030000000001</v>
      </c>
      <c r="U66" s="15">
        <v>1.2569200000000001E-2</v>
      </c>
      <c r="V66" s="15">
        <v>0.32444460000000003</v>
      </c>
      <c r="W66" s="15">
        <v>0.37371589999999999</v>
      </c>
      <c r="AB66" s="64" t="str">
        <f t="shared" si="2"/>
        <v>Ceredigion_16-24_Females</v>
      </c>
      <c r="AC66" s="64" t="s">
        <v>6</v>
      </c>
      <c r="AD66" s="64" t="s">
        <v>48</v>
      </c>
      <c r="AE66" s="64" t="s">
        <v>120</v>
      </c>
      <c r="AF66" s="15" t="s">
        <v>488</v>
      </c>
      <c r="AG66" s="15">
        <v>0.53158139999999998</v>
      </c>
      <c r="AH66" s="15">
        <v>4.25812E-2</v>
      </c>
      <c r="AI66" s="15">
        <v>0.4481214</v>
      </c>
      <c r="AJ66" s="15">
        <v>0.61504150000000002</v>
      </c>
      <c r="AL66" s="15" t="s">
        <v>489</v>
      </c>
      <c r="AM66" s="15" t="s">
        <v>490</v>
      </c>
      <c r="AP66" s="64" t="str">
        <f t="shared" si="3"/>
        <v>Rhondda Cynon Taf_16-24_Persons</v>
      </c>
      <c r="AQ66" s="64" t="s">
        <v>20</v>
      </c>
      <c r="AR66" s="64" t="s">
        <v>48</v>
      </c>
      <c r="AS66" s="64" t="s">
        <v>117</v>
      </c>
      <c r="AT66" s="15" t="s">
        <v>488</v>
      </c>
      <c r="AU66" s="15">
        <v>0.33014120000000002</v>
      </c>
      <c r="AV66" s="15">
        <v>2.3429999999999999E-2</v>
      </c>
      <c r="AW66" s="15">
        <v>0.28421790000000002</v>
      </c>
      <c r="AX66" s="15">
        <v>0.37606440000000002</v>
      </c>
      <c r="AZ66" s="15" t="s">
        <v>489</v>
      </c>
      <c r="BA66" s="15" t="s">
        <v>491</v>
      </c>
    </row>
    <row r="67" spans="5:53">
      <c r="E67" s="66" t="s">
        <v>866</v>
      </c>
      <c r="S67" s="15" t="s">
        <v>318</v>
      </c>
      <c r="T67" s="15">
        <v>0.49015979999999998</v>
      </c>
      <c r="U67" s="15">
        <v>8.7290000000000006E-3</v>
      </c>
      <c r="V67" s="15">
        <v>0.473051</v>
      </c>
      <c r="W67" s="15">
        <v>0.50726870000000002</v>
      </c>
      <c r="AB67" s="64" t="str">
        <f t="shared" si="2"/>
        <v>Ceredigion_25-44_Females</v>
      </c>
      <c r="AC67" s="64" t="s">
        <v>6</v>
      </c>
      <c r="AD67" s="64" t="s">
        <v>49</v>
      </c>
      <c r="AE67" s="64" t="s">
        <v>120</v>
      </c>
      <c r="AF67" s="15" t="s">
        <v>492</v>
      </c>
      <c r="AG67" s="15">
        <v>0.4504688</v>
      </c>
      <c r="AH67" s="15">
        <v>2.5355300000000001E-2</v>
      </c>
      <c r="AI67" s="15">
        <v>0.40077180000000001</v>
      </c>
      <c r="AJ67" s="15">
        <v>0.50016579999999999</v>
      </c>
      <c r="AL67" s="15" t="s">
        <v>493</v>
      </c>
      <c r="AM67" s="15" t="s">
        <v>494</v>
      </c>
      <c r="AP67" s="64" t="str">
        <f t="shared" si="3"/>
        <v>Rhondda Cynon Taf_25-44_Persons</v>
      </c>
      <c r="AQ67" s="64" t="s">
        <v>20</v>
      </c>
      <c r="AR67" s="64" t="s">
        <v>49</v>
      </c>
      <c r="AS67" s="64" t="s">
        <v>117</v>
      </c>
      <c r="AT67" s="15" t="s">
        <v>492</v>
      </c>
      <c r="AU67" s="15">
        <v>0.50654390000000005</v>
      </c>
      <c r="AV67" s="15">
        <v>1.65259E-2</v>
      </c>
      <c r="AW67" s="15">
        <v>0.47415269999999998</v>
      </c>
      <c r="AX67" s="15">
        <v>0.5389351</v>
      </c>
      <c r="AZ67" s="15" t="s">
        <v>493</v>
      </c>
      <c r="BA67" s="15" t="s">
        <v>495</v>
      </c>
    </row>
    <row r="68" spans="5:53">
      <c r="G68" s="15" t="s">
        <v>863</v>
      </c>
      <c r="S68" s="15" t="s">
        <v>324</v>
      </c>
      <c r="T68" s="15">
        <v>0.48148960000000002</v>
      </c>
      <c r="U68" s="15">
        <v>7.7929000000000002E-3</v>
      </c>
      <c r="V68" s="15">
        <v>0.4662155</v>
      </c>
      <c r="W68" s="15">
        <v>0.49676379999999998</v>
      </c>
      <c r="AB68" s="64" t="str">
        <f t="shared" si="2"/>
        <v>Ceredigion_45-64_Females</v>
      </c>
      <c r="AC68" s="64" t="s">
        <v>6</v>
      </c>
      <c r="AD68" s="64" t="s">
        <v>50</v>
      </c>
      <c r="AE68" s="64" t="s">
        <v>120</v>
      </c>
      <c r="AF68" s="15" t="s">
        <v>496</v>
      </c>
      <c r="AG68" s="15">
        <v>0.40922979999999998</v>
      </c>
      <c r="AH68" s="15">
        <v>2.1317800000000001E-2</v>
      </c>
      <c r="AI68" s="15">
        <v>0.36744640000000001</v>
      </c>
      <c r="AJ68" s="15">
        <v>0.45101330000000001</v>
      </c>
      <c r="AL68" s="15" t="s">
        <v>497</v>
      </c>
      <c r="AM68" s="15" t="s">
        <v>498</v>
      </c>
      <c r="AP68" s="64" t="str">
        <f t="shared" si="3"/>
        <v>Rhondda Cynon Taf_45-64_Persons</v>
      </c>
      <c r="AQ68" s="64" t="s">
        <v>20</v>
      </c>
      <c r="AR68" s="64" t="s">
        <v>50</v>
      </c>
      <c r="AS68" s="64" t="s">
        <v>117</v>
      </c>
      <c r="AT68" s="15" t="s">
        <v>496</v>
      </c>
      <c r="AU68" s="15">
        <v>0.51934639999999999</v>
      </c>
      <c r="AV68" s="15">
        <v>1.4700100000000001E-2</v>
      </c>
      <c r="AW68" s="15">
        <v>0.49053400000000003</v>
      </c>
      <c r="AX68" s="15">
        <v>0.5481589</v>
      </c>
      <c r="AZ68" s="15" t="s">
        <v>497</v>
      </c>
      <c r="BA68" s="15" t="s">
        <v>499</v>
      </c>
    </row>
    <row r="69" spans="5:53">
      <c r="E69" s="15" t="s">
        <v>154</v>
      </c>
      <c r="F69" s="15" t="s">
        <v>136</v>
      </c>
      <c r="G69" s="15" t="s">
        <v>155</v>
      </c>
      <c r="H69" s="15" t="s">
        <v>156</v>
      </c>
      <c r="I69" s="15" t="s">
        <v>157</v>
      </c>
      <c r="S69" s="15" t="s">
        <v>330</v>
      </c>
      <c r="T69" s="15">
        <v>0.26418140000000001</v>
      </c>
      <c r="U69" s="15">
        <v>7.8056999999999996E-3</v>
      </c>
      <c r="V69" s="15">
        <v>0.2488824</v>
      </c>
      <c r="W69" s="15">
        <v>0.27948050000000002</v>
      </c>
      <c r="AB69" s="64" t="str">
        <f t="shared" si="2"/>
        <v>Ceredigion_65+_Females</v>
      </c>
      <c r="AC69" s="64" t="s">
        <v>6</v>
      </c>
      <c r="AD69" s="64" t="s">
        <v>43</v>
      </c>
      <c r="AE69" s="64" t="s">
        <v>120</v>
      </c>
      <c r="AF69" s="15" t="s">
        <v>500</v>
      </c>
      <c r="AG69" s="15">
        <v>0.14742730000000001</v>
      </c>
      <c r="AH69" s="15">
        <v>1.5935499999999998E-2</v>
      </c>
      <c r="AI69" s="15">
        <v>0.11619350000000001</v>
      </c>
      <c r="AJ69" s="15">
        <v>0.17866119999999999</v>
      </c>
      <c r="AL69" s="15" t="s">
        <v>501</v>
      </c>
      <c r="AM69" s="15" t="s">
        <v>502</v>
      </c>
      <c r="AP69" s="64" t="str">
        <f t="shared" si="3"/>
        <v>Rhondda Cynon Taf_65+_Persons</v>
      </c>
      <c r="AQ69" s="64" t="s">
        <v>20</v>
      </c>
      <c r="AR69" s="64" t="s">
        <v>43</v>
      </c>
      <c r="AS69" s="64" t="s">
        <v>117</v>
      </c>
      <c r="AT69" s="15" t="s">
        <v>500</v>
      </c>
      <c r="AU69" s="15">
        <v>0.27623530000000002</v>
      </c>
      <c r="AV69" s="15">
        <v>1.4907999999999999E-2</v>
      </c>
      <c r="AW69" s="15">
        <v>0.24701529999999999</v>
      </c>
      <c r="AX69" s="15">
        <v>0.30545539999999999</v>
      </c>
      <c r="AZ69" s="15" t="s">
        <v>501</v>
      </c>
      <c r="BA69" s="15" t="s">
        <v>503</v>
      </c>
    </row>
    <row r="70" spans="5:53">
      <c r="AB70" s="64" t="str">
        <f t="shared" si="2"/>
        <v>Pembrokeshire_16-24_Males</v>
      </c>
      <c r="AC70" s="64" t="s">
        <v>7</v>
      </c>
      <c r="AD70" s="64" t="s">
        <v>48</v>
      </c>
      <c r="AE70" s="64" t="s">
        <v>21</v>
      </c>
      <c r="AF70" s="15" t="s">
        <v>504</v>
      </c>
      <c r="AG70" s="15">
        <v>0.35515760000000002</v>
      </c>
      <c r="AH70" s="15">
        <v>4.4607500000000001E-2</v>
      </c>
      <c r="AI70" s="15">
        <v>0.26772590000000002</v>
      </c>
      <c r="AJ70" s="15">
        <v>0.44258930000000002</v>
      </c>
      <c r="AL70" s="15" t="s">
        <v>505</v>
      </c>
      <c r="AM70" s="15" t="s">
        <v>506</v>
      </c>
      <c r="AP70" s="64" t="str">
        <f t="shared" si="3"/>
        <v>Merthyr Tydfil_16-24_Persons</v>
      </c>
      <c r="AQ70" s="64" t="s">
        <v>14</v>
      </c>
      <c r="AR70" s="64" t="s">
        <v>48</v>
      </c>
      <c r="AS70" s="64" t="s">
        <v>117</v>
      </c>
      <c r="AT70" s="15" t="s">
        <v>504</v>
      </c>
      <c r="AU70" s="15">
        <v>0.3370783</v>
      </c>
      <c r="AV70" s="15">
        <v>2.70216E-2</v>
      </c>
      <c r="AW70" s="15">
        <v>0.28411550000000002</v>
      </c>
      <c r="AX70" s="15">
        <v>0.39004119999999998</v>
      </c>
      <c r="AZ70" s="15" t="s">
        <v>505</v>
      </c>
      <c r="BA70" s="15" t="s">
        <v>507</v>
      </c>
    </row>
    <row r="71" spans="5:53">
      <c r="E71" s="15" t="s">
        <v>159</v>
      </c>
      <c r="AB71" s="64" t="str">
        <f t="shared" ref="AB71:AB134" si="20">AC71&amp;"_"&amp;AD71&amp;"_"&amp;AE71</f>
        <v>Pembrokeshire_25-44_Males</v>
      </c>
      <c r="AC71" s="64" t="s">
        <v>7</v>
      </c>
      <c r="AD71" s="64" t="s">
        <v>49</v>
      </c>
      <c r="AE71" s="64" t="s">
        <v>21</v>
      </c>
      <c r="AF71" s="15" t="s">
        <v>508</v>
      </c>
      <c r="AG71" s="15">
        <v>0.5098954</v>
      </c>
      <c r="AH71" s="15">
        <v>3.1457499999999999E-2</v>
      </c>
      <c r="AI71" s="15">
        <v>0.44823809999999997</v>
      </c>
      <c r="AJ71" s="15">
        <v>0.57155270000000002</v>
      </c>
      <c r="AL71" s="15" t="s">
        <v>509</v>
      </c>
      <c r="AM71" s="15" t="s">
        <v>510</v>
      </c>
      <c r="AP71" s="64" t="str">
        <f t="shared" ref="AP71:AP93" si="21">AQ71&amp;"_"&amp;AR71&amp;"_"&amp;AS71</f>
        <v>Merthyr Tydfil_25-44_Persons</v>
      </c>
      <c r="AQ71" s="64" t="s">
        <v>14</v>
      </c>
      <c r="AR71" s="64" t="s">
        <v>49</v>
      </c>
      <c r="AS71" s="64" t="s">
        <v>117</v>
      </c>
      <c r="AT71" s="15" t="s">
        <v>508</v>
      </c>
      <c r="AU71" s="15">
        <v>0.43464259999999999</v>
      </c>
      <c r="AV71" s="15">
        <v>1.8763800000000001E-2</v>
      </c>
      <c r="AW71" s="15">
        <v>0.39786510000000003</v>
      </c>
      <c r="AX71" s="15">
        <v>0.47142000000000001</v>
      </c>
      <c r="AZ71" s="15" t="s">
        <v>509</v>
      </c>
      <c r="BA71" s="15" t="s">
        <v>511</v>
      </c>
    </row>
    <row r="72" spans="5:53">
      <c r="E72" s="15" t="s">
        <v>163</v>
      </c>
      <c r="F72" s="15">
        <v>0.39946880000000001</v>
      </c>
      <c r="G72" s="15">
        <v>1.7746000000000001E-2</v>
      </c>
      <c r="H72" s="15">
        <v>0.36468650000000002</v>
      </c>
      <c r="I72" s="15">
        <v>0.434251</v>
      </c>
      <c r="S72" s="15" t="str">
        <f>S42</f>
        <v>_subpop_1</v>
      </c>
      <c r="T72" s="67">
        <f>T6-T42</f>
        <v>0</v>
      </c>
      <c r="U72" s="67">
        <f t="shared" ref="U72:W72" si="22">U6-U42</f>
        <v>8.9999999999985925E-7</v>
      </c>
      <c r="V72" s="67">
        <f t="shared" si="22"/>
        <v>-2.1000000000048757E-6</v>
      </c>
      <c r="W72" s="67">
        <f t="shared" si="22"/>
        <v>2.2000000000077513E-6</v>
      </c>
      <c r="AB72" s="64" t="str">
        <f t="shared" si="20"/>
        <v>Pembrokeshire_45-64_Males</v>
      </c>
      <c r="AC72" s="64" t="s">
        <v>7</v>
      </c>
      <c r="AD72" s="64" t="s">
        <v>50</v>
      </c>
      <c r="AE72" s="64" t="s">
        <v>21</v>
      </c>
      <c r="AF72" s="15" t="s">
        <v>512</v>
      </c>
      <c r="AG72" s="15">
        <v>0.47120669999999998</v>
      </c>
      <c r="AH72" s="15">
        <v>2.3718599999999999E-2</v>
      </c>
      <c r="AI72" s="15">
        <v>0.42471769999999998</v>
      </c>
      <c r="AJ72" s="15">
        <v>0.51769569999999998</v>
      </c>
      <c r="AL72" s="15" t="s">
        <v>513</v>
      </c>
      <c r="AM72" s="15" t="s">
        <v>514</v>
      </c>
      <c r="AP72" s="64" t="str">
        <f t="shared" si="21"/>
        <v>Merthyr Tydfil_45-64_Persons</v>
      </c>
      <c r="AQ72" s="64" t="s">
        <v>14</v>
      </c>
      <c r="AR72" s="64" t="s">
        <v>50</v>
      </c>
      <c r="AS72" s="64" t="s">
        <v>117</v>
      </c>
      <c r="AT72" s="15" t="s">
        <v>512</v>
      </c>
      <c r="AU72" s="15">
        <v>0.4643661</v>
      </c>
      <c r="AV72" s="15">
        <v>1.7443400000000001E-2</v>
      </c>
      <c r="AW72" s="15">
        <v>0.43017660000000002</v>
      </c>
      <c r="AX72" s="15">
        <v>0.49855559999999999</v>
      </c>
      <c r="AZ72" s="15" t="s">
        <v>513</v>
      </c>
      <c r="BA72" s="15" t="s">
        <v>515</v>
      </c>
    </row>
    <row r="73" spans="5:53">
      <c r="E73" s="15" t="s">
        <v>170</v>
      </c>
      <c r="F73" s="15">
        <v>0.52707179999999998</v>
      </c>
      <c r="G73" s="15">
        <v>1.14705E-2</v>
      </c>
      <c r="H73" s="15">
        <v>0.50458970000000003</v>
      </c>
      <c r="I73" s="15">
        <v>0.54955399999999999</v>
      </c>
      <c r="S73" s="15" t="str">
        <f t="shared" ref="S73:S99" si="23">S43</f>
        <v>_subpop_2</v>
      </c>
      <c r="T73" s="67">
        <f t="shared" ref="T73:W73" si="24">T7-T43</f>
        <v>0</v>
      </c>
      <c r="U73" s="67">
        <f t="shared" si="24"/>
        <v>-6.9999999999931228E-7</v>
      </c>
      <c r="V73" s="67">
        <f t="shared" si="24"/>
        <v>1.0999999999761201E-6</v>
      </c>
      <c r="W73" s="67">
        <f t="shared" si="24"/>
        <v>-1.0999999999761201E-6</v>
      </c>
      <c r="AB73" s="64" t="str">
        <f t="shared" si="20"/>
        <v>Pembrokeshire_65+_Males</v>
      </c>
      <c r="AC73" s="64" t="s">
        <v>7</v>
      </c>
      <c r="AD73" s="64" t="s">
        <v>43</v>
      </c>
      <c r="AE73" s="64" t="s">
        <v>21</v>
      </c>
      <c r="AF73" s="15" t="s">
        <v>516</v>
      </c>
      <c r="AG73" s="15">
        <v>0.31579489999999999</v>
      </c>
      <c r="AH73" s="15">
        <v>2.1990800000000001E-2</v>
      </c>
      <c r="AI73" s="15">
        <v>0.2726925</v>
      </c>
      <c r="AJ73" s="15">
        <v>0.35889729999999997</v>
      </c>
      <c r="AL73" s="15" t="s">
        <v>517</v>
      </c>
      <c r="AM73" s="15" t="s">
        <v>518</v>
      </c>
      <c r="AP73" s="64" t="str">
        <f t="shared" si="21"/>
        <v>Merthyr Tydfil_65+_Persons</v>
      </c>
      <c r="AQ73" s="64" t="s">
        <v>14</v>
      </c>
      <c r="AR73" s="64" t="s">
        <v>43</v>
      </c>
      <c r="AS73" s="64" t="s">
        <v>117</v>
      </c>
      <c r="AT73" s="15" t="s">
        <v>516</v>
      </c>
      <c r="AU73" s="15">
        <v>0.2318046</v>
      </c>
      <c r="AV73" s="15">
        <v>1.67076E-2</v>
      </c>
      <c r="AW73" s="15">
        <v>0.19905729999999999</v>
      </c>
      <c r="AX73" s="15">
        <v>0.26455200000000001</v>
      </c>
      <c r="AZ73" s="15" t="s">
        <v>517</v>
      </c>
      <c r="BA73" s="15" t="s">
        <v>519</v>
      </c>
    </row>
    <row r="74" spans="5:53">
      <c r="E74" s="15" t="s">
        <v>177</v>
      </c>
      <c r="F74" s="15">
        <v>0.54653859999999999</v>
      </c>
      <c r="G74" s="15">
        <v>9.3074000000000004E-3</v>
      </c>
      <c r="H74" s="15">
        <v>0.52829599999999999</v>
      </c>
      <c r="I74" s="15">
        <v>0.56478119999999998</v>
      </c>
      <c r="S74" s="15" t="str">
        <f t="shared" si="23"/>
        <v>_subpop_3</v>
      </c>
      <c r="T74" s="67">
        <f t="shared" ref="T74:W74" si="25">T8-T44</f>
        <v>0</v>
      </c>
      <c r="U74" s="67">
        <f t="shared" si="25"/>
        <v>3.0000000000082044E-7</v>
      </c>
      <c r="V74" s="67">
        <f t="shared" si="25"/>
        <v>-7.0000000002012897E-7</v>
      </c>
      <c r="W74" s="67">
        <f t="shared" si="25"/>
        <v>7.0000000007564012E-7</v>
      </c>
      <c r="AB74" s="64" t="str">
        <f t="shared" si="20"/>
        <v>Pembrokeshire_16-24_Females</v>
      </c>
      <c r="AC74" s="64" t="s">
        <v>7</v>
      </c>
      <c r="AD74" s="64" t="s">
        <v>48</v>
      </c>
      <c r="AE74" s="64" t="s">
        <v>120</v>
      </c>
      <c r="AF74" s="15" t="s">
        <v>520</v>
      </c>
      <c r="AG74" s="15">
        <v>0.33311109999999999</v>
      </c>
      <c r="AH74" s="15">
        <v>4.3799499999999998E-2</v>
      </c>
      <c r="AI74" s="15">
        <v>0.24726319999999999</v>
      </c>
      <c r="AJ74" s="15">
        <v>0.41895900000000003</v>
      </c>
      <c r="AL74" s="15" t="s">
        <v>521</v>
      </c>
      <c r="AM74" s="15" t="s">
        <v>522</v>
      </c>
      <c r="AP74" s="64" t="str">
        <f t="shared" si="21"/>
        <v>Caerphilly_16-24_Persons</v>
      </c>
      <c r="AQ74" s="64" t="s">
        <v>15</v>
      </c>
      <c r="AR74" s="64" t="s">
        <v>48</v>
      </c>
      <c r="AS74" s="64" t="s">
        <v>117</v>
      </c>
      <c r="AT74" s="15" t="s">
        <v>520</v>
      </c>
      <c r="AU74" s="15">
        <v>0.34447030000000001</v>
      </c>
      <c r="AV74" s="15">
        <v>2.33095E-2</v>
      </c>
      <c r="AW74" s="15">
        <v>0.29878310000000002</v>
      </c>
      <c r="AX74" s="15">
        <v>0.39015739999999999</v>
      </c>
      <c r="AZ74" s="15" t="s">
        <v>521</v>
      </c>
      <c r="BA74" s="15" t="s">
        <v>523</v>
      </c>
    </row>
    <row r="75" spans="5:53">
      <c r="E75" s="15" t="s">
        <v>184</v>
      </c>
      <c r="F75" s="15">
        <v>0.3315555</v>
      </c>
      <c r="G75" s="15">
        <v>9.5866000000000007E-3</v>
      </c>
      <c r="H75" s="15">
        <v>0.31276569999999998</v>
      </c>
      <c r="I75" s="15">
        <v>0.35034530000000003</v>
      </c>
      <c r="S75" s="15" t="str">
        <f t="shared" si="23"/>
        <v>_subpop_4</v>
      </c>
      <c r="T75" s="67">
        <f t="shared" ref="T75:W75" si="26">T9-T45</f>
        <v>0</v>
      </c>
      <c r="U75" s="67">
        <f t="shared" si="26"/>
        <v>1.0000000000027348E-7</v>
      </c>
      <c r="V75" s="67">
        <f t="shared" si="26"/>
        <v>-2.9999999998087112E-7</v>
      </c>
      <c r="W75" s="67">
        <f t="shared" si="26"/>
        <v>3.000000000086267E-7</v>
      </c>
      <c r="AB75" s="64" t="str">
        <f t="shared" si="20"/>
        <v>Pembrokeshire_25-44_Females</v>
      </c>
      <c r="AC75" s="64" t="s">
        <v>7</v>
      </c>
      <c r="AD75" s="64" t="s">
        <v>49</v>
      </c>
      <c r="AE75" s="64" t="s">
        <v>120</v>
      </c>
      <c r="AF75" s="15" t="s">
        <v>524</v>
      </c>
      <c r="AG75" s="15">
        <v>0.41014489999999998</v>
      </c>
      <c r="AH75" s="15">
        <v>2.79972E-2</v>
      </c>
      <c r="AI75" s="15">
        <v>0.35526970000000002</v>
      </c>
      <c r="AJ75" s="15">
        <v>0.46501999999999999</v>
      </c>
      <c r="AL75" s="15" t="s">
        <v>525</v>
      </c>
      <c r="AM75" s="15" t="s">
        <v>526</v>
      </c>
      <c r="AP75" s="64" t="str">
        <f t="shared" si="21"/>
        <v>Caerphilly_25-44_Persons</v>
      </c>
      <c r="AQ75" s="64" t="s">
        <v>15</v>
      </c>
      <c r="AR75" s="64" t="s">
        <v>49</v>
      </c>
      <c r="AS75" s="64" t="s">
        <v>117</v>
      </c>
      <c r="AT75" s="15" t="s">
        <v>524</v>
      </c>
      <c r="AU75" s="15">
        <v>0.51448400000000005</v>
      </c>
      <c r="AV75" s="15">
        <v>1.68722E-2</v>
      </c>
      <c r="AW75" s="15">
        <v>0.48141410000000001</v>
      </c>
      <c r="AX75" s="15">
        <v>0.54755379999999998</v>
      </c>
      <c r="AZ75" s="15" t="s">
        <v>525</v>
      </c>
      <c r="BA75" s="15" t="s">
        <v>527</v>
      </c>
    </row>
    <row r="76" spans="5:53">
      <c r="E76" s="15" t="s">
        <v>191</v>
      </c>
      <c r="F76" s="15">
        <v>0.3652029</v>
      </c>
      <c r="G76" s="15">
        <v>1.6088700000000001E-2</v>
      </c>
      <c r="H76" s="15">
        <v>0.3336692</v>
      </c>
      <c r="I76" s="15">
        <v>0.3967367</v>
      </c>
      <c r="S76" s="15" t="str">
        <f t="shared" si="23"/>
        <v>_subpop_5</v>
      </c>
      <c r="T76" s="67">
        <f t="shared" ref="T76:W76" si="27">T10-T46</f>
        <v>0</v>
      </c>
      <c r="U76" s="67">
        <f t="shared" si="27"/>
        <v>-1.0899999999997717E-5</v>
      </c>
      <c r="V76" s="67">
        <f t="shared" si="27"/>
        <v>2.1099999999996122E-5</v>
      </c>
      <c r="W76" s="67">
        <f t="shared" si="27"/>
        <v>-2.0999999999993246E-5</v>
      </c>
      <c r="AB76" s="64" t="str">
        <f t="shared" si="20"/>
        <v>Pembrokeshire_45-64_Females</v>
      </c>
      <c r="AC76" s="64" t="s">
        <v>7</v>
      </c>
      <c r="AD76" s="64" t="s">
        <v>50</v>
      </c>
      <c r="AE76" s="64" t="s">
        <v>120</v>
      </c>
      <c r="AF76" s="15" t="s">
        <v>528</v>
      </c>
      <c r="AG76" s="15">
        <v>0.3966055</v>
      </c>
      <c r="AH76" s="15">
        <v>2.1406399999999999E-2</v>
      </c>
      <c r="AI76" s="15">
        <v>0.35464849999999998</v>
      </c>
      <c r="AJ76" s="15">
        <v>0.43856250000000002</v>
      </c>
      <c r="AL76" s="15" t="s">
        <v>529</v>
      </c>
      <c r="AM76" s="15" t="s">
        <v>530</v>
      </c>
      <c r="AP76" s="64" t="str">
        <f t="shared" si="21"/>
        <v>Caerphilly_45-64_Persons</v>
      </c>
      <c r="AQ76" s="64" t="s">
        <v>15</v>
      </c>
      <c r="AR76" s="64" t="s">
        <v>50</v>
      </c>
      <c r="AS76" s="64" t="s">
        <v>117</v>
      </c>
      <c r="AT76" s="15" t="s">
        <v>528</v>
      </c>
      <c r="AU76" s="15">
        <v>0.47409269999999998</v>
      </c>
      <c r="AV76" s="15">
        <v>1.5933300000000001E-2</v>
      </c>
      <c r="AW76" s="15">
        <v>0.44286320000000001</v>
      </c>
      <c r="AX76" s="15">
        <v>0.5053223</v>
      </c>
      <c r="AZ76" s="15" t="s">
        <v>529</v>
      </c>
      <c r="BA76" s="15" t="s">
        <v>531</v>
      </c>
    </row>
    <row r="77" spans="5:53">
      <c r="E77" s="15" t="s">
        <v>198</v>
      </c>
      <c r="F77" s="15">
        <v>0.43408869999999999</v>
      </c>
      <c r="G77" s="15">
        <v>1.00319E-2</v>
      </c>
      <c r="H77" s="15">
        <v>0.41442620000000002</v>
      </c>
      <c r="I77" s="15">
        <v>0.45375120000000002</v>
      </c>
      <c r="S77" s="15" t="str">
        <f t="shared" si="23"/>
        <v>_subpop_6</v>
      </c>
      <c r="T77" s="67">
        <f t="shared" ref="T77:W77" si="28">T11-T47</f>
        <v>0</v>
      </c>
      <c r="U77" s="67">
        <f t="shared" si="28"/>
        <v>5.0000000000050004E-7</v>
      </c>
      <c r="V77" s="67">
        <f t="shared" si="28"/>
        <v>-1.3000000000373824E-6</v>
      </c>
      <c r="W77" s="67">
        <f t="shared" si="28"/>
        <v>1.2999999999818712E-6</v>
      </c>
      <c r="AB77" s="64" t="str">
        <f t="shared" si="20"/>
        <v>Pembrokeshire_65+_Females</v>
      </c>
      <c r="AC77" s="64" t="s">
        <v>7</v>
      </c>
      <c r="AD77" s="64" t="s">
        <v>43</v>
      </c>
      <c r="AE77" s="64" t="s">
        <v>120</v>
      </c>
      <c r="AF77" s="15" t="s">
        <v>532</v>
      </c>
      <c r="AG77" s="15">
        <v>0.1612218</v>
      </c>
      <c r="AH77" s="15">
        <v>1.5829900000000001E-2</v>
      </c>
      <c r="AI77" s="15">
        <v>0.1301949</v>
      </c>
      <c r="AJ77" s="15">
        <v>0.1922488</v>
      </c>
      <c r="AL77" s="15" t="s">
        <v>533</v>
      </c>
      <c r="AM77" s="15" t="s">
        <v>534</v>
      </c>
      <c r="AP77" s="64" t="str">
        <f t="shared" si="21"/>
        <v>Caerphilly_65+_Persons</v>
      </c>
      <c r="AQ77" s="64" t="s">
        <v>15</v>
      </c>
      <c r="AR77" s="64" t="s">
        <v>43</v>
      </c>
      <c r="AS77" s="64" t="s">
        <v>117</v>
      </c>
      <c r="AT77" s="15" t="s">
        <v>532</v>
      </c>
      <c r="AU77" s="15">
        <v>0.25598330000000002</v>
      </c>
      <c r="AV77" s="15">
        <v>1.6260500000000001E-2</v>
      </c>
      <c r="AW77" s="15">
        <v>0.22411249999999999</v>
      </c>
      <c r="AX77" s="15">
        <v>0.2878542</v>
      </c>
      <c r="AZ77" s="15" t="s">
        <v>533</v>
      </c>
      <c r="BA77" s="15" t="s">
        <v>535</v>
      </c>
    </row>
    <row r="78" spans="5:53">
      <c r="E78" s="15" t="s">
        <v>204</v>
      </c>
      <c r="F78" s="15">
        <v>0.43246400000000002</v>
      </c>
      <c r="G78" s="15">
        <v>8.6777999999999994E-3</v>
      </c>
      <c r="H78" s="15">
        <v>0.41545549999999998</v>
      </c>
      <c r="I78" s="15">
        <v>0.44947239999999999</v>
      </c>
      <c r="S78" s="15" t="str">
        <f t="shared" si="23"/>
        <v>_subpop_7</v>
      </c>
      <c r="T78" s="67">
        <f t="shared" ref="T78:W78" si="29">T12-T48</f>
        <v>0</v>
      </c>
      <c r="U78" s="67">
        <f t="shared" si="29"/>
        <v>8.9999999999985925E-7</v>
      </c>
      <c r="V78" s="67">
        <f t="shared" si="29"/>
        <v>-2.0000000000020002E-6</v>
      </c>
      <c r="W78" s="67">
        <f t="shared" si="29"/>
        <v>2.0000000000020002E-6</v>
      </c>
      <c r="AB78" s="64" t="str">
        <f t="shared" si="20"/>
        <v>Carmarthenshire_16-24_Males</v>
      </c>
      <c r="AC78" s="64" t="s">
        <v>8</v>
      </c>
      <c r="AD78" s="64" t="s">
        <v>48</v>
      </c>
      <c r="AE78" s="64" t="s">
        <v>21</v>
      </c>
      <c r="AF78" s="15" t="s">
        <v>536</v>
      </c>
      <c r="AG78" s="15">
        <v>0.38676779999999999</v>
      </c>
      <c r="AH78" s="15">
        <v>4.2136800000000002E-2</v>
      </c>
      <c r="AI78" s="15">
        <v>0.30417880000000003</v>
      </c>
      <c r="AJ78" s="15">
        <v>0.46935670000000002</v>
      </c>
      <c r="AL78" s="15" t="s">
        <v>537</v>
      </c>
      <c r="AM78" s="15" t="s">
        <v>538</v>
      </c>
      <c r="AP78" s="64" t="str">
        <f t="shared" si="21"/>
        <v>Blaenau Gwent_16-24_Persons</v>
      </c>
      <c r="AQ78" s="64" t="s">
        <v>16</v>
      </c>
      <c r="AR78" s="64" t="s">
        <v>48</v>
      </c>
      <c r="AS78" s="64" t="s">
        <v>117</v>
      </c>
      <c r="AT78" s="15" t="s">
        <v>536</v>
      </c>
      <c r="AU78" s="15">
        <v>0.38816440000000002</v>
      </c>
      <c r="AV78" s="15">
        <v>2.81561E-2</v>
      </c>
      <c r="AW78" s="15">
        <v>0.33297789999999999</v>
      </c>
      <c r="AX78" s="15">
        <v>0.44335089999999999</v>
      </c>
      <c r="AZ78" s="15" t="s">
        <v>537</v>
      </c>
      <c r="BA78" s="15" t="s">
        <v>539</v>
      </c>
    </row>
    <row r="79" spans="5:53">
      <c r="E79" s="15" t="s">
        <v>210</v>
      </c>
      <c r="F79" s="15">
        <v>0.18085850000000001</v>
      </c>
      <c r="G79" s="15">
        <v>7.2293000000000001E-3</v>
      </c>
      <c r="H79" s="15">
        <v>0.16668910000000001</v>
      </c>
      <c r="I79" s="15">
        <v>0.1950279</v>
      </c>
      <c r="S79" s="15" t="str">
        <f t="shared" si="23"/>
        <v>_subpop_8</v>
      </c>
      <c r="T79" s="67">
        <f t="shared" ref="T79:W79" si="30">T13-T49</f>
        <v>0</v>
      </c>
      <c r="U79" s="67">
        <f t="shared" si="30"/>
        <v>9.9999999999406119E-8</v>
      </c>
      <c r="V79" s="67">
        <f t="shared" si="30"/>
        <v>-3.9999999998374669E-7</v>
      </c>
      <c r="W79" s="67">
        <f t="shared" si="30"/>
        <v>4.0000000001150227E-7</v>
      </c>
      <c r="AB79" s="64" t="str">
        <f t="shared" si="20"/>
        <v>Carmarthenshire_25-44_Males</v>
      </c>
      <c r="AC79" s="64" t="s">
        <v>8</v>
      </c>
      <c r="AD79" s="64" t="s">
        <v>49</v>
      </c>
      <c r="AE79" s="64" t="s">
        <v>21</v>
      </c>
      <c r="AF79" s="15" t="s">
        <v>540</v>
      </c>
      <c r="AG79" s="15">
        <v>0.44230829999999999</v>
      </c>
      <c r="AH79" s="15">
        <v>2.7926699999999999E-2</v>
      </c>
      <c r="AI79" s="15">
        <v>0.38757130000000001</v>
      </c>
      <c r="AJ79" s="15">
        <v>0.49704520000000002</v>
      </c>
      <c r="AL79" s="15" t="s">
        <v>541</v>
      </c>
      <c r="AM79" s="15" t="s">
        <v>542</v>
      </c>
      <c r="AP79" s="64" t="str">
        <f t="shared" si="21"/>
        <v>Blaenau Gwent_25-44_Persons</v>
      </c>
      <c r="AQ79" s="64" t="s">
        <v>16</v>
      </c>
      <c r="AR79" s="64" t="s">
        <v>49</v>
      </c>
      <c r="AS79" s="64" t="s">
        <v>117</v>
      </c>
      <c r="AT79" s="15" t="s">
        <v>540</v>
      </c>
      <c r="AU79" s="15">
        <v>0.48575069999999998</v>
      </c>
      <c r="AV79" s="15">
        <v>1.94982E-2</v>
      </c>
      <c r="AW79" s="15">
        <v>0.44753369999999998</v>
      </c>
      <c r="AX79" s="15">
        <v>0.52396770000000004</v>
      </c>
      <c r="AZ79" s="15" t="s">
        <v>541</v>
      </c>
      <c r="BA79" s="15" t="s">
        <v>543</v>
      </c>
    </row>
    <row r="80" spans="5:53">
      <c r="E80" s="15" t="s">
        <v>216</v>
      </c>
      <c r="F80" s="15">
        <v>0.4247224</v>
      </c>
      <c r="G80" s="15">
        <v>2.6568600000000001E-2</v>
      </c>
      <c r="H80" s="15">
        <v>0.37264799999999998</v>
      </c>
      <c r="I80" s="15">
        <v>0.47679680000000002</v>
      </c>
      <c r="S80" s="15" t="str">
        <f t="shared" si="23"/>
        <v>_subpop_9</v>
      </c>
      <c r="T80" s="67">
        <f t="shared" ref="T80:W80" si="31">T14-T50</f>
        <v>0</v>
      </c>
      <c r="U80" s="67">
        <f t="shared" si="31"/>
        <v>2.699999999997843E-6</v>
      </c>
      <c r="V80" s="67">
        <f t="shared" si="31"/>
        <v>-5.8000000000002494E-6</v>
      </c>
      <c r="W80" s="67">
        <f t="shared" si="31"/>
        <v>5.8000000000002494E-6</v>
      </c>
      <c r="AB80" s="64" t="str">
        <f t="shared" si="20"/>
        <v>Carmarthenshire_45-64_Males</v>
      </c>
      <c r="AC80" s="64" t="s">
        <v>8</v>
      </c>
      <c r="AD80" s="64" t="s">
        <v>50</v>
      </c>
      <c r="AE80" s="64" t="s">
        <v>21</v>
      </c>
      <c r="AF80" s="15" t="s">
        <v>544</v>
      </c>
      <c r="AG80" s="15">
        <v>0.5190129</v>
      </c>
      <c r="AH80" s="15">
        <v>2.13472E-2</v>
      </c>
      <c r="AI80" s="15">
        <v>0.47717189999999998</v>
      </c>
      <c r="AJ80" s="15">
        <v>0.56085379999999996</v>
      </c>
      <c r="AL80" s="15" t="s">
        <v>545</v>
      </c>
      <c r="AM80" s="15" t="s">
        <v>546</v>
      </c>
      <c r="AP80" s="64" t="str">
        <f t="shared" si="21"/>
        <v>Blaenau Gwent_45-64_Persons</v>
      </c>
      <c r="AQ80" s="64" t="s">
        <v>16</v>
      </c>
      <c r="AR80" s="64" t="s">
        <v>50</v>
      </c>
      <c r="AS80" s="64" t="s">
        <v>117</v>
      </c>
      <c r="AT80" s="15" t="s">
        <v>544</v>
      </c>
      <c r="AU80" s="15">
        <v>0.43503449999999999</v>
      </c>
      <c r="AV80" s="15">
        <v>1.69693E-2</v>
      </c>
      <c r="AW80" s="15">
        <v>0.40177439999999998</v>
      </c>
      <c r="AX80" s="15">
        <v>0.46829470000000001</v>
      </c>
      <c r="AZ80" s="15" t="s">
        <v>545</v>
      </c>
      <c r="BA80" s="15" t="s">
        <v>547</v>
      </c>
    </row>
    <row r="81" spans="5:53">
      <c r="E81" s="15" t="s">
        <v>222</v>
      </c>
      <c r="F81" s="15">
        <v>0.47434949999999998</v>
      </c>
      <c r="G81" s="15">
        <v>1.78963E-2</v>
      </c>
      <c r="H81" s="15">
        <v>0.43927270000000002</v>
      </c>
      <c r="I81" s="15">
        <v>0.5094263</v>
      </c>
      <c r="S81" s="15" t="str">
        <f t="shared" si="23"/>
        <v>_subpop_10</v>
      </c>
      <c r="T81" s="67">
        <f t="shared" ref="T81:W81" si="32">T15-T51</f>
        <v>0</v>
      </c>
      <c r="U81" s="67">
        <f t="shared" si="32"/>
        <v>1.8999999999991246E-6</v>
      </c>
      <c r="V81" s="67">
        <f t="shared" si="32"/>
        <v>-4.2000000000097515E-6</v>
      </c>
      <c r="W81" s="67">
        <f t="shared" si="32"/>
        <v>4.2000000000097515E-6</v>
      </c>
      <c r="AB81" s="64" t="str">
        <f t="shared" si="20"/>
        <v>Carmarthenshire_65+_Males</v>
      </c>
      <c r="AC81" s="64" t="s">
        <v>8</v>
      </c>
      <c r="AD81" s="64" t="s">
        <v>43</v>
      </c>
      <c r="AE81" s="64" t="s">
        <v>21</v>
      </c>
      <c r="AF81" s="15" t="s">
        <v>548</v>
      </c>
      <c r="AG81" s="15">
        <v>0.34220240000000002</v>
      </c>
      <c r="AH81" s="15">
        <v>2.2414799999999999E-2</v>
      </c>
      <c r="AI81" s="15">
        <v>0.2982688</v>
      </c>
      <c r="AJ81" s="15">
        <v>0.38613599999999998</v>
      </c>
      <c r="AL81" s="15" t="s">
        <v>549</v>
      </c>
      <c r="AM81" s="15" t="s">
        <v>550</v>
      </c>
      <c r="AP81" s="64" t="str">
        <f t="shared" si="21"/>
        <v>Blaenau Gwent_65+_Persons</v>
      </c>
      <c r="AQ81" s="64" t="s">
        <v>16</v>
      </c>
      <c r="AR81" s="64" t="s">
        <v>43</v>
      </c>
      <c r="AS81" s="64" t="s">
        <v>117</v>
      </c>
      <c r="AT81" s="15" t="s">
        <v>548</v>
      </c>
      <c r="AU81" s="15">
        <v>0.23111989999999999</v>
      </c>
      <c r="AV81" s="15">
        <v>1.6252200000000001E-2</v>
      </c>
      <c r="AW81" s="15">
        <v>0.19926530000000001</v>
      </c>
      <c r="AX81" s="15">
        <v>0.2629745</v>
      </c>
      <c r="AZ81" s="15" t="s">
        <v>549</v>
      </c>
      <c r="BA81" s="15" t="s">
        <v>551</v>
      </c>
    </row>
    <row r="82" spans="5:53">
      <c r="E82" s="15" t="s">
        <v>228</v>
      </c>
      <c r="F82" s="15">
        <v>0.49399009999999999</v>
      </c>
      <c r="G82" s="15">
        <v>1.3761799999999999E-2</v>
      </c>
      <c r="H82" s="15">
        <v>0.46701690000000001</v>
      </c>
      <c r="I82" s="15">
        <v>0.52096330000000002</v>
      </c>
      <c r="S82" s="15" t="str">
        <f t="shared" si="23"/>
        <v>_subpop_11</v>
      </c>
      <c r="T82" s="67">
        <f t="shared" ref="T82:W82" si="33">T16-T52</f>
        <v>0</v>
      </c>
      <c r="U82" s="67">
        <f t="shared" si="33"/>
        <v>1.5000000000015001E-6</v>
      </c>
      <c r="V82" s="67">
        <f t="shared" si="33"/>
        <v>-3.2999999999838714E-6</v>
      </c>
      <c r="W82" s="67">
        <f t="shared" si="33"/>
        <v>3.200000000036507E-6</v>
      </c>
      <c r="AB82" s="64" t="str">
        <f t="shared" si="20"/>
        <v>Carmarthenshire_16-24_Females</v>
      </c>
      <c r="AC82" s="64" t="s">
        <v>8</v>
      </c>
      <c r="AD82" s="64" t="s">
        <v>48</v>
      </c>
      <c r="AE82" s="64" t="s">
        <v>120</v>
      </c>
      <c r="AF82" s="15" t="s">
        <v>552</v>
      </c>
      <c r="AG82" s="15">
        <v>0.30721100000000001</v>
      </c>
      <c r="AH82" s="15">
        <v>3.5718199999999999E-2</v>
      </c>
      <c r="AI82" s="15">
        <v>0.23720250000000001</v>
      </c>
      <c r="AJ82" s="15">
        <v>0.37721949999999999</v>
      </c>
      <c r="AL82" s="15" t="s">
        <v>553</v>
      </c>
      <c r="AM82" s="15" t="s">
        <v>554</v>
      </c>
      <c r="AP82" s="64" t="str">
        <f t="shared" si="21"/>
        <v>Torfaen_16-24_Persons</v>
      </c>
      <c r="AQ82" s="64" t="s">
        <v>17</v>
      </c>
      <c r="AR82" s="64" t="s">
        <v>48</v>
      </c>
      <c r="AS82" s="64" t="s">
        <v>117</v>
      </c>
      <c r="AT82" s="15" t="s">
        <v>552</v>
      </c>
      <c r="AU82" s="15">
        <v>0.31528279999999997</v>
      </c>
      <c r="AV82" s="15">
        <v>2.79645E-2</v>
      </c>
      <c r="AW82" s="15">
        <v>0.26047179999999998</v>
      </c>
      <c r="AX82" s="15">
        <v>0.37009389999999998</v>
      </c>
      <c r="AZ82" s="15" t="s">
        <v>553</v>
      </c>
      <c r="BA82" s="15" t="s">
        <v>555</v>
      </c>
    </row>
    <row r="83" spans="5:53">
      <c r="E83" s="15" t="s">
        <v>234</v>
      </c>
      <c r="F83" s="15">
        <v>0.31587949999999998</v>
      </c>
      <c r="G83" s="15">
        <v>1.33545E-2</v>
      </c>
      <c r="H83" s="15">
        <v>0.28970479999999998</v>
      </c>
      <c r="I83" s="15">
        <v>0.34205419999999997</v>
      </c>
      <c r="S83" s="15" t="str">
        <f t="shared" si="23"/>
        <v>_subpop_12</v>
      </c>
      <c r="T83" s="67">
        <f t="shared" ref="T83:W83" si="34">T17-T53</f>
        <v>0</v>
      </c>
      <c r="U83" s="67">
        <f t="shared" si="34"/>
        <v>1.4000000000003593E-6</v>
      </c>
      <c r="V83" s="67">
        <f t="shared" si="34"/>
        <v>-3.1000000000058758E-6</v>
      </c>
      <c r="W83" s="67">
        <f t="shared" si="34"/>
        <v>3.0999999999781203E-6</v>
      </c>
      <c r="AB83" s="64" t="str">
        <f t="shared" si="20"/>
        <v>Carmarthenshire_25-44_Females</v>
      </c>
      <c r="AC83" s="64" t="s">
        <v>8</v>
      </c>
      <c r="AD83" s="64" t="s">
        <v>49</v>
      </c>
      <c r="AE83" s="64" t="s">
        <v>120</v>
      </c>
      <c r="AF83" s="15" t="s">
        <v>556</v>
      </c>
      <c r="AG83" s="15">
        <v>0.41840070000000001</v>
      </c>
      <c r="AH83" s="15">
        <v>2.48601E-2</v>
      </c>
      <c r="AI83" s="15">
        <v>0.36967430000000001</v>
      </c>
      <c r="AJ83" s="15">
        <v>0.46712700000000001</v>
      </c>
      <c r="AL83" s="15" t="s">
        <v>557</v>
      </c>
      <c r="AM83" s="15" t="s">
        <v>558</v>
      </c>
      <c r="AP83" s="64" t="str">
        <f t="shared" si="21"/>
        <v>Torfaen_25-44_Persons</v>
      </c>
      <c r="AQ83" s="64" t="s">
        <v>17</v>
      </c>
      <c r="AR83" s="64" t="s">
        <v>49</v>
      </c>
      <c r="AS83" s="64" t="s">
        <v>117</v>
      </c>
      <c r="AT83" s="15" t="s">
        <v>556</v>
      </c>
      <c r="AU83" s="15">
        <v>0.46443869999999998</v>
      </c>
      <c r="AV83" s="15">
        <v>1.9091500000000001E-2</v>
      </c>
      <c r="AW83" s="15">
        <v>0.42701879999999998</v>
      </c>
      <c r="AX83" s="15">
        <v>0.50185849999999999</v>
      </c>
      <c r="AZ83" s="15" t="s">
        <v>557</v>
      </c>
      <c r="BA83" s="15" t="s">
        <v>559</v>
      </c>
    </row>
    <row r="84" spans="5:53">
      <c r="E84" s="15" t="s">
        <v>240</v>
      </c>
      <c r="F84" s="15">
        <v>0.37978889999999998</v>
      </c>
      <c r="G84" s="15">
        <v>2.4664100000000001E-2</v>
      </c>
      <c r="H84" s="15">
        <v>0.3314474</v>
      </c>
      <c r="I84" s="15">
        <v>0.42813050000000002</v>
      </c>
      <c r="S84" s="15" t="str">
        <f t="shared" si="23"/>
        <v>_subpop_13</v>
      </c>
      <c r="T84" s="67">
        <f t="shared" ref="T84:W84" si="35">T18-T54</f>
        <v>0</v>
      </c>
      <c r="U84" s="67">
        <f t="shared" si="35"/>
        <v>-4.1999999999993431E-6</v>
      </c>
      <c r="V84" s="67">
        <f t="shared" si="35"/>
        <v>7.699999999999374E-6</v>
      </c>
      <c r="W84" s="67">
        <f t="shared" si="35"/>
        <v>-7.699999999999374E-6</v>
      </c>
      <c r="AB84" s="64" t="str">
        <f t="shared" si="20"/>
        <v>Carmarthenshire_45-64_Females</v>
      </c>
      <c r="AC84" s="64" t="s">
        <v>8</v>
      </c>
      <c r="AD84" s="64" t="s">
        <v>50</v>
      </c>
      <c r="AE84" s="64" t="s">
        <v>120</v>
      </c>
      <c r="AF84" s="15" t="s">
        <v>560</v>
      </c>
      <c r="AG84" s="15">
        <v>0.38450709999999999</v>
      </c>
      <c r="AH84" s="15">
        <v>1.8989300000000001E-2</v>
      </c>
      <c r="AI84" s="15">
        <v>0.34728769999999998</v>
      </c>
      <c r="AJ84" s="15">
        <v>0.42172660000000001</v>
      </c>
      <c r="AL84" s="15" t="s">
        <v>561</v>
      </c>
      <c r="AM84" s="15" t="s">
        <v>562</v>
      </c>
      <c r="AP84" s="64" t="str">
        <f t="shared" si="21"/>
        <v>Torfaen_45-64_Persons</v>
      </c>
      <c r="AQ84" s="64" t="s">
        <v>17</v>
      </c>
      <c r="AR84" s="64" t="s">
        <v>50</v>
      </c>
      <c r="AS84" s="64" t="s">
        <v>117</v>
      </c>
      <c r="AT84" s="15" t="s">
        <v>560</v>
      </c>
      <c r="AU84" s="15">
        <v>0.43824030000000003</v>
      </c>
      <c r="AV84" s="15">
        <v>1.6603300000000001E-2</v>
      </c>
      <c r="AW84" s="15">
        <v>0.40569749999999999</v>
      </c>
      <c r="AX84" s="15">
        <v>0.47078310000000001</v>
      </c>
      <c r="AZ84" s="15" t="s">
        <v>561</v>
      </c>
      <c r="BA84" s="15" t="s">
        <v>563</v>
      </c>
    </row>
    <row r="85" spans="5:53">
      <c r="E85" s="15" t="s">
        <v>246</v>
      </c>
      <c r="F85" s="15">
        <v>0.42217769999999999</v>
      </c>
      <c r="G85" s="15">
        <v>1.5791699999999999E-2</v>
      </c>
      <c r="H85" s="15">
        <v>0.39122600000000002</v>
      </c>
      <c r="I85" s="15">
        <v>0.45312950000000002</v>
      </c>
      <c r="S85" s="15" t="str">
        <f t="shared" si="23"/>
        <v>_subpop_14</v>
      </c>
      <c r="T85" s="67">
        <f t="shared" ref="T85:W85" si="36">T19-T55</f>
        <v>0</v>
      </c>
      <c r="U85" s="67">
        <f t="shared" si="36"/>
        <v>-1.2999999999992184E-6</v>
      </c>
      <c r="V85" s="67">
        <f t="shared" si="36"/>
        <v>2.2999999999551157E-6</v>
      </c>
      <c r="W85" s="67">
        <f t="shared" si="36"/>
        <v>-2.3000000000106269E-6</v>
      </c>
      <c r="AB85" s="64" t="str">
        <f t="shared" si="20"/>
        <v>Carmarthenshire_65+_Females</v>
      </c>
      <c r="AC85" s="64" t="s">
        <v>8</v>
      </c>
      <c r="AD85" s="64" t="s">
        <v>43</v>
      </c>
      <c r="AE85" s="64" t="s">
        <v>120</v>
      </c>
      <c r="AF85" s="15" t="s">
        <v>564</v>
      </c>
      <c r="AG85" s="15">
        <v>0.16104250000000001</v>
      </c>
      <c r="AH85" s="15">
        <v>1.6195600000000001E-2</v>
      </c>
      <c r="AI85" s="15">
        <v>0.12929869999999999</v>
      </c>
      <c r="AJ85" s="15">
        <v>0.19278629999999999</v>
      </c>
      <c r="AL85" s="15" t="s">
        <v>565</v>
      </c>
      <c r="AM85" s="15" t="s">
        <v>566</v>
      </c>
      <c r="AP85" s="64" t="str">
        <f t="shared" si="21"/>
        <v>Torfaen_65+_Persons</v>
      </c>
      <c r="AQ85" s="64" t="s">
        <v>17</v>
      </c>
      <c r="AR85" s="64" t="s">
        <v>43</v>
      </c>
      <c r="AS85" s="64" t="s">
        <v>117</v>
      </c>
      <c r="AT85" s="15" t="s">
        <v>564</v>
      </c>
      <c r="AU85" s="15">
        <v>0.2526099</v>
      </c>
      <c r="AV85" s="15">
        <v>1.6701799999999999E-2</v>
      </c>
      <c r="AW85" s="15">
        <v>0.21987400000000001</v>
      </c>
      <c r="AX85" s="15">
        <v>0.28534579999999998</v>
      </c>
      <c r="AZ85" s="15" t="s">
        <v>565</v>
      </c>
      <c r="BA85" s="15" t="s">
        <v>567</v>
      </c>
    </row>
    <row r="86" spans="5:53">
      <c r="E86" s="15" t="s">
        <v>252</v>
      </c>
      <c r="F86" s="15">
        <v>0.39267210000000002</v>
      </c>
      <c r="G86" s="15">
        <v>1.23704E-2</v>
      </c>
      <c r="H86" s="15">
        <v>0.36842619999999998</v>
      </c>
      <c r="I86" s="15">
        <v>0.41691810000000001</v>
      </c>
      <c r="S86" s="15" t="str">
        <f t="shared" si="23"/>
        <v>_subpop_15</v>
      </c>
      <c r="T86" s="67">
        <f t="shared" ref="T86:W86" si="37">T20-T56</f>
        <v>0</v>
      </c>
      <c r="U86" s="67">
        <f t="shared" si="37"/>
        <v>4.9999999999876532E-7</v>
      </c>
      <c r="V86" s="67">
        <f t="shared" si="37"/>
        <v>-1.2999999999818712E-6</v>
      </c>
      <c r="W86" s="67">
        <f t="shared" si="37"/>
        <v>1.2999999999818712E-6</v>
      </c>
      <c r="AB86" s="64" t="str">
        <f t="shared" si="20"/>
        <v>Swansea_16-24_Males</v>
      </c>
      <c r="AC86" s="64" t="s">
        <v>9</v>
      </c>
      <c r="AD86" s="64" t="s">
        <v>48</v>
      </c>
      <c r="AE86" s="64" t="s">
        <v>21</v>
      </c>
      <c r="AF86" s="15" t="s">
        <v>568</v>
      </c>
      <c r="AG86" s="15">
        <v>0.5011814</v>
      </c>
      <c r="AH86" s="15">
        <v>4.5471999999999999E-2</v>
      </c>
      <c r="AI86" s="15">
        <v>0.41205540000000002</v>
      </c>
      <c r="AJ86" s="15">
        <v>0.59030749999999999</v>
      </c>
      <c r="AL86" s="15" t="s">
        <v>569</v>
      </c>
      <c r="AM86" s="15" t="s">
        <v>570</v>
      </c>
      <c r="AP86" s="64" t="str">
        <f t="shared" si="21"/>
        <v>Monmouthshire_16-24_Persons</v>
      </c>
      <c r="AQ86" s="64" t="s">
        <v>18</v>
      </c>
      <c r="AR86" s="64" t="s">
        <v>48</v>
      </c>
      <c r="AS86" s="64" t="s">
        <v>117</v>
      </c>
      <c r="AT86" s="15" t="s">
        <v>568</v>
      </c>
      <c r="AU86" s="15">
        <v>0.45169229999999999</v>
      </c>
      <c r="AV86" s="15">
        <v>3.4636E-2</v>
      </c>
      <c r="AW86" s="15">
        <v>0.38380500000000001</v>
      </c>
      <c r="AX86" s="15">
        <v>0.51957969999999998</v>
      </c>
      <c r="AZ86" s="15" t="s">
        <v>569</v>
      </c>
      <c r="BA86" s="15" t="s">
        <v>571</v>
      </c>
    </row>
    <row r="87" spans="5:53">
      <c r="E87" s="15" t="s">
        <v>258</v>
      </c>
      <c r="F87" s="15">
        <v>0.158581</v>
      </c>
      <c r="G87" s="15">
        <v>9.7588999999999992E-3</v>
      </c>
      <c r="H87" s="15">
        <v>0.13945350000000001</v>
      </c>
      <c r="I87" s="15">
        <v>0.17770849999999999</v>
      </c>
      <c r="S87" s="15" t="str">
        <f t="shared" si="23"/>
        <v>_subpop_16</v>
      </c>
      <c r="T87" s="67">
        <f t="shared" ref="T87:W87" si="38">T21-T57</f>
        <v>0</v>
      </c>
      <c r="U87" s="67">
        <f t="shared" si="38"/>
        <v>2.0000000000054696E-7</v>
      </c>
      <c r="V87" s="67">
        <f t="shared" si="38"/>
        <v>-6.9999999999237339E-7</v>
      </c>
      <c r="W87" s="67">
        <f t="shared" si="38"/>
        <v>6.000000000172534E-7</v>
      </c>
      <c r="AB87" s="64" t="str">
        <f t="shared" si="20"/>
        <v>Swansea_25-44_Males</v>
      </c>
      <c r="AC87" s="64" t="s">
        <v>9</v>
      </c>
      <c r="AD87" s="64" t="s">
        <v>49</v>
      </c>
      <c r="AE87" s="64" t="s">
        <v>21</v>
      </c>
      <c r="AF87" s="15" t="s">
        <v>572</v>
      </c>
      <c r="AG87" s="15">
        <v>0.54322409999999999</v>
      </c>
      <c r="AH87" s="15">
        <v>2.3595999999999999E-2</v>
      </c>
      <c r="AI87" s="15">
        <v>0.49697560000000002</v>
      </c>
      <c r="AJ87" s="15">
        <v>0.58947269999999996</v>
      </c>
      <c r="AL87" s="15" t="s">
        <v>573</v>
      </c>
      <c r="AM87" s="15" t="s">
        <v>574</v>
      </c>
      <c r="AP87" s="64" t="str">
        <f t="shared" si="21"/>
        <v>Monmouthshire_25-44_Persons</v>
      </c>
      <c r="AQ87" s="64" t="s">
        <v>18</v>
      </c>
      <c r="AR87" s="64" t="s">
        <v>49</v>
      </c>
      <c r="AS87" s="64" t="s">
        <v>117</v>
      </c>
      <c r="AT87" s="15" t="s">
        <v>572</v>
      </c>
      <c r="AU87" s="15">
        <v>0.52403290000000002</v>
      </c>
      <c r="AV87" s="15">
        <v>2.0979399999999999E-2</v>
      </c>
      <c r="AW87" s="15">
        <v>0.48291279999999998</v>
      </c>
      <c r="AX87" s="15">
        <v>0.56515300000000002</v>
      </c>
      <c r="AZ87" s="15" t="s">
        <v>573</v>
      </c>
      <c r="BA87" s="15" t="s">
        <v>575</v>
      </c>
    </row>
    <row r="88" spans="5:53">
      <c r="E88" s="15" t="s">
        <v>264</v>
      </c>
      <c r="F88" s="15">
        <v>0.4440212</v>
      </c>
      <c r="G88" s="15">
        <v>3.9209300000000002E-2</v>
      </c>
      <c r="H88" s="15">
        <v>0.36717109999999997</v>
      </c>
      <c r="I88" s="15">
        <v>0.52087130000000004</v>
      </c>
      <c r="S88" s="15" t="str">
        <f t="shared" si="23"/>
        <v>_subpop_17</v>
      </c>
      <c r="T88" s="67">
        <f t="shared" ref="T88:W88" si="39">T22-T58</f>
        <v>0</v>
      </c>
      <c r="U88" s="67">
        <f t="shared" si="39"/>
        <v>1.7000000000003124E-6</v>
      </c>
      <c r="V88" s="67">
        <f t="shared" si="39"/>
        <v>-3.6999999999953737E-6</v>
      </c>
      <c r="W88" s="67">
        <f t="shared" si="39"/>
        <v>3.6999999999953737E-6</v>
      </c>
      <c r="AB88" s="64" t="str">
        <f t="shared" si="20"/>
        <v>Swansea_45-64_Males</v>
      </c>
      <c r="AC88" s="64" t="s">
        <v>9</v>
      </c>
      <c r="AD88" s="64" t="s">
        <v>50</v>
      </c>
      <c r="AE88" s="64" t="s">
        <v>21</v>
      </c>
      <c r="AF88" s="15" t="s">
        <v>576</v>
      </c>
      <c r="AG88" s="15">
        <v>0.60519840000000003</v>
      </c>
      <c r="AH88" s="15">
        <v>2.0048400000000001E-2</v>
      </c>
      <c r="AI88" s="15">
        <v>0.56590300000000004</v>
      </c>
      <c r="AJ88" s="15">
        <v>0.64449369999999995</v>
      </c>
      <c r="AL88" s="15" t="s">
        <v>577</v>
      </c>
      <c r="AM88" s="15" t="s">
        <v>578</v>
      </c>
      <c r="AP88" s="64" t="str">
        <f t="shared" si="21"/>
        <v>Monmouthshire_45-64_Persons</v>
      </c>
      <c r="AQ88" s="64" t="s">
        <v>18</v>
      </c>
      <c r="AR88" s="64" t="s">
        <v>50</v>
      </c>
      <c r="AS88" s="64" t="s">
        <v>117</v>
      </c>
      <c r="AT88" s="15" t="s">
        <v>576</v>
      </c>
      <c r="AU88" s="15">
        <v>0.53326439999999997</v>
      </c>
      <c r="AV88" s="15">
        <v>1.6566899999999999E-2</v>
      </c>
      <c r="AW88" s="15">
        <v>0.50079289999999999</v>
      </c>
      <c r="AX88" s="15">
        <v>0.56573600000000002</v>
      </c>
      <c r="AZ88" s="15" t="s">
        <v>577</v>
      </c>
      <c r="BA88" s="15" t="s">
        <v>579</v>
      </c>
    </row>
    <row r="89" spans="5:53">
      <c r="E89" s="15" t="s">
        <v>270</v>
      </c>
      <c r="F89" s="15">
        <v>0.5104244</v>
      </c>
      <c r="G89" s="15">
        <v>2.7784699999999999E-2</v>
      </c>
      <c r="H89" s="15">
        <v>0.45596629999999999</v>
      </c>
      <c r="I89" s="15">
        <v>0.56488249999999995</v>
      </c>
      <c r="S89" s="15" t="str">
        <f t="shared" si="23"/>
        <v>_subpop_18</v>
      </c>
      <c r="T89" s="67">
        <f t="shared" ref="T89:W89" si="40">T23-T59</f>
        <v>0</v>
      </c>
      <c r="U89" s="67">
        <f t="shared" si="40"/>
        <v>-6.9999999999931228E-7</v>
      </c>
      <c r="V89" s="67">
        <f t="shared" si="40"/>
        <v>1.1000000000316312E-6</v>
      </c>
      <c r="W89" s="67">
        <f t="shared" si="40"/>
        <v>-1.0000000000287557E-6</v>
      </c>
      <c r="AB89" s="64" t="str">
        <f t="shared" si="20"/>
        <v>Swansea_65+_Males</v>
      </c>
      <c r="AC89" s="64" t="s">
        <v>9</v>
      </c>
      <c r="AD89" s="64" t="s">
        <v>43</v>
      </c>
      <c r="AE89" s="64" t="s">
        <v>21</v>
      </c>
      <c r="AF89" s="15" t="s">
        <v>580</v>
      </c>
      <c r="AG89" s="15">
        <v>0.36277520000000002</v>
      </c>
      <c r="AH89" s="15">
        <v>2.1930000000000002E-2</v>
      </c>
      <c r="AI89" s="15">
        <v>0.31979190000000002</v>
      </c>
      <c r="AJ89" s="15">
        <v>0.40575850000000002</v>
      </c>
      <c r="AL89" s="15" t="s">
        <v>581</v>
      </c>
      <c r="AM89" s="15" t="s">
        <v>582</v>
      </c>
      <c r="AP89" s="64" t="str">
        <f t="shared" si="21"/>
        <v>Monmouthshire_65+_Persons</v>
      </c>
      <c r="AQ89" s="64" t="s">
        <v>18</v>
      </c>
      <c r="AR89" s="64" t="s">
        <v>43</v>
      </c>
      <c r="AS89" s="64" t="s">
        <v>117</v>
      </c>
      <c r="AT89" s="15" t="s">
        <v>580</v>
      </c>
      <c r="AU89" s="15">
        <v>0.30154219999999998</v>
      </c>
      <c r="AV89" s="15">
        <v>1.7087600000000001E-2</v>
      </c>
      <c r="AW89" s="15">
        <v>0.26805010000000001</v>
      </c>
      <c r="AX89" s="15">
        <v>0.3350342</v>
      </c>
      <c r="AZ89" s="15" t="s">
        <v>581</v>
      </c>
      <c r="BA89" s="15" t="s">
        <v>583</v>
      </c>
    </row>
    <row r="90" spans="5:53">
      <c r="E90" s="15" t="s">
        <v>276</v>
      </c>
      <c r="F90" s="15">
        <v>0.49760710000000002</v>
      </c>
      <c r="G90" s="15">
        <v>2.08027E-2</v>
      </c>
      <c r="H90" s="15">
        <v>0.45683380000000001</v>
      </c>
      <c r="I90" s="15">
        <v>0.53838030000000003</v>
      </c>
      <c r="S90" s="15" t="str">
        <f t="shared" si="23"/>
        <v>_subpop_19</v>
      </c>
      <c r="T90" s="67">
        <f t="shared" ref="T90:W90" si="41">T24-T60</f>
        <v>0</v>
      </c>
      <c r="U90" s="67">
        <f t="shared" si="41"/>
        <v>-9.9999999999406119E-8</v>
      </c>
      <c r="V90" s="67">
        <f t="shared" si="41"/>
        <v>0</v>
      </c>
      <c r="W90" s="67">
        <f t="shared" si="41"/>
        <v>9.9999999947364415E-8</v>
      </c>
      <c r="AB90" s="64" t="str">
        <f t="shared" si="20"/>
        <v>Swansea_16-24_Females</v>
      </c>
      <c r="AC90" s="64" t="s">
        <v>9</v>
      </c>
      <c r="AD90" s="64" t="s">
        <v>48</v>
      </c>
      <c r="AE90" s="64" t="s">
        <v>120</v>
      </c>
      <c r="AF90" s="15" t="s">
        <v>584</v>
      </c>
      <c r="AG90" s="15">
        <v>0.41161389999999998</v>
      </c>
      <c r="AH90" s="15">
        <v>3.9998199999999998E-2</v>
      </c>
      <c r="AI90" s="15">
        <v>0.33321650000000003</v>
      </c>
      <c r="AJ90" s="15">
        <v>0.49001129999999998</v>
      </c>
      <c r="AL90" s="15" t="s">
        <v>585</v>
      </c>
      <c r="AM90" s="15" t="s">
        <v>586</v>
      </c>
      <c r="AP90" s="64" t="str">
        <f t="shared" si="21"/>
        <v>Newport_16-24_Persons</v>
      </c>
      <c r="AQ90" s="64" t="s">
        <v>19</v>
      </c>
      <c r="AR90" s="64" t="s">
        <v>48</v>
      </c>
      <c r="AS90" s="64" t="s">
        <v>117</v>
      </c>
      <c r="AT90" s="15" t="s">
        <v>584</v>
      </c>
      <c r="AU90" s="15">
        <v>0.31001970000000001</v>
      </c>
      <c r="AV90" s="15">
        <v>2.5381899999999999E-2</v>
      </c>
      <c r="AW90" s="15">
        <v>0.26027070000000002</v>
      </c>
      <c r="AX90" s="15">
        <v>0.3597688</v>
      </c>
      <c r="AZ90" s="15" t="s">
        <v>585</v>
      </c>
      <c r="BA90" s="15" t="s">
        <v>587</v>
      </c>
    </row>
    <row r="91" spans="5:53">
      <c r="E91" s="15" t="s">
        <v>282</v>
      </c>
      <c r="F91" s="15">
        <v>0.30600050000000001</v>
      </c>
      <c r="G91" s="15">
        <v>2.1131799999999999E-2</v>
      </c>
      <c r="H91" s="15">
        <v>0.26458219999999999</v>
      </c>
      <c r="I91" s="15">
        <v>0.34741880000000003</v>
      </c>
      <c r="S91" s="15" t="str">
        <f t="shared" si="23"/>
        <v>_subpop_20</v>
      </c>
      <c r="T91" s="67">
        <f t="shared" ref="T91:W91" si="42">T25-T61</f>
        <v>0</v>
      </c>
      <c r="U91" s="67">
        <f t="shared" si="42"/>
        <v>2.0000000000054696E-7</v>
      </c>
      <c r="V91" s="67">
        <f t="shared" si="42"/>
        <v>-7.9999999999524896E-7</v>
      </c>
      <c r="W91" s="67">
        <f t="shared" si="42"/>
        <v>8.0000000002300453E-7</v>
      </c>
      <c r="AB91" s="64" t="str">
        <f t="shared" si="20"/>
        <v>Swansea_25-44_Females</v>
      </c>
      <c r="AC91" s="64" t="s">
        <v>9</v>
      </c>
      <c r="AD91" s="64" t="s">
        <v>49</v>
      </c>
      <c r="AE91" s="64" t="s">
        <v>120</v>
      </c>
      <c r="AF91" s="15" t="s">
        <v>588</v>
      </c>
      <c r="AG91" s="15">
        <v>0.4470847</v>
      </c>
      <c r="AH91" s="15">
        <v>2.06841E-2</v>
      </c>
      <c r="AI91" s="15">
        <v>0.4065435</v>
      </c>
      <c r="AJ91" s="15">
        <v>0.4876259</v>
      </c>
      <c r="AL91" s="15" t="s">
        <v>589</v>
      </c>
      <c r="AM91" s="15" t="s">
        <v>590</v>
      </c>
      <c r="AP91" s="64" t="str">
        <f t="shared" si="21"/>
        <v>Newport_25-44_Persons</v>
      </c>
      <c r="AQ91" s="64" t="s">
        <v>19</v>
      </c>
      <c r="AR91" s="64" t="s">
        <v>49</v>
      </c>
      <c r="AS91" s="64" t="s">
        <v>117</v>
      </c>
      <c r="AT91" s="15" t="s">
        <v>588</v>
      </c>
      <c r="AU91" s="15">
        <v>0.45995269999999999</v>
      </c>
      <c r="AV91" s="15">
        <v>1.87475E-2</v>
      </c>
      <c r="AW91" s="15">
        <v>0.42320730000000001</v>
      </c>
      <c r="AX91" s="15">
        <v>0.49669819999999998</v>
      </c>
      <c r="AZ91" s="15" t="s">
        <v>589</v>
      </c>
      <c r="BA91" s="15" t="s">
        <v>591</v>
      </c>
    </row>
    <row r="92" spans="5:53">
      <c r="E92" s="15" t="s">
        <v>288</v>
      </c>
      <c r="F92" s="15">
        <v>0.37621320000000003</v>
      </c>
      <c r="G92" s="15">
        <v>3.9678600000000001E-2</v>
      </c>
      <c r="H92" s="15">
        <v>0.29844300000000001</v>
      </c>
      <c r="I92" s="15">
        <v>0.45398329999999998</v>
      </c>
      <c r="S92" s="15" t="str">
        <f t="shared" si="23"/>
        <v>_subpop_21</v>
      </c>
      <c r="T92" s="67">
        <f t="shared" ref="T92:W92" si="43">T26-T62</f>
        <v>0</v>
      </c>
      <c r="U92" s="67">
        <f t="shared" si="43"/>
        <v>1.3999999999986246E-6</v>
      </c>
      <c r="V92" s="67">
        <f t="shared" si="43"/>
        <v>-3.1999999999809958E-6</v>
      </c>
      <c r="W92" s="67">
        <f t="shared" si="43"/>
        <v>3.0999999999781203E-6</v>
      </c>
      <c r="AB92" s="64" t="str">
        <f t="shared" si="20"/>
        <v>Swansea_45-64_Females</v>
      </c>
      <c r="AC92" s="64" t="s">
        <v>9</v>
      </c>
      <c r="AD92" s="64" t="s">
        <v>50</v>
      </c>
      <c r="AE92" s="64" t="s">
        <v>120</v>
      </c>
      <c r="AF92" s="15" t="s">
        <v>592</v>
      </c>
      <c r="AG92" s="15">
        <v>0.44119849999999999</v>
      </c>
      <c r="AH92" s="15">
        <v>1.9094699999999999E-2</v>
      </c>
      <c r="AI92" s="15">
        <v>0.40377249999999998</v>
      </c>
      <c r="AJ92" s="15">
        <v>0.47862450000000001</v>
      </c>
      <c r="AL92" s="15" t="s">
        <v>593</v>
      </c>
      <c r="AM92" s="15" t="s">
        <v>594</v>
      </c>
      <c r="AP92" s="64" t="str">
        <f t="shared" si="21"/>
        <v>Newport_45-64_Persons</v>
      </c>
      <c r="AQ92" s="64" t="s">
        <v>19</v>
      </c>
      <c r="AR92" s="64" t="s">
        <v>50</v>
      </c>
      <c r="AS92" s="64" t="s">
        <v>117</v>
      </c>
      <c r="AT92" s="15" t="s">
        <v>592</v>
      </c>
      <c r="AU92" s="15">
        <v>0.50614170000000003</v>
      </c>
      <c r="AV92" s="15">
        <v>1.77018E-2</v>
      </c>
      <c r="AW92" s="15">
        <v>0.47144580000000003</v>
      </c>
      <c r="AX92" s="15">
        <v>0.54083760000000003</v>
      </c>
      <c r="AZ92" s="15" t="s">
        <v>593</v>
      </c>
      <c r="BA92" s="15" t="s">
        <v>595</v>
      </c>
    </row>
    <row r="93" spans="5:53">
      <c r="E93" s="15" t="s">
        <v>294</v>
      </c>
      <c r="F93" s="15">
        <v>0.42081839999999998</v>
      </c>
      <c r="G93" s="15">
        <v>2.5530799999999999E-2</v>
      </c>
      <c r="H93" s="15">
        <v>0.3707781</v>
      </c>
      <c r="I93" s="15">
        <v>0.47085870000000002</v>
      </c>
      <c r="S93" s="15" t="str">
        <f t="shared" si="23"/>
        <v>_subpop_22</v>
      </c>
      <c r="T93" s="67">
        <f t="shared" ref="T93:W93" si="44">T27-T63</f>
        <v>0</v>
      </c>
      <c r="U93" s="67">
        <f t="shared" si="44"/>
        <v>8.0000000000045313E-7</v>
      </c>
      <c r="V93" s="67">
        <f t="shared" si="44"/>
        <v>-1.799999999996249E-6</v>
      </c>
      <c r="W93" s="67">
        <f t="shared" si="44"/>
        <v>1.799999999996249E-6</v>
      </c>
      <c r="AB93" s="64" t="str">
        <f t="shared" si="20"/>
        <v>Swansea_65+_Females</v>
      </c>
      <c r="AC93" s="64" t="s">
        <v>9</v>
      </c>
      <c r="AD93" s="64" t="s">
        <v>43</v>
      </c>
      <c r="AE93" s="64" t="s">
        <v>120</v>
      </c>
      <c r="AF93" s="15" t="s">
        <v>596</v>
      </c>
      <c r="AG93" s="15">
        <v>0.17292869999999999</v>
      </c>
      <c r="AH93" s="15">
        <v>1.5616700000000001E-2</v>
      </c>
      <c r="AI93" s="15">
        <v>0.14231959999999999</v>
      </c>
      <c r="AJ93" s="15">
        <v>0.20353789999999999</v>
      </c>
      <c r="AL93" s="15" t="s">
        <v>597</v>
      </c>
      <c r="AM93" s="15" t="s">
        <v>598</v>
      </c>
      <c r="AP93" s="64" t="str">
        <f t="shared" si="21"/>
        <v>Newport_65+_Persons</v>
      </c>
      <c r="AQ93" s="64" t="s">
        <v>19</v>
      </c>
      <c r="AR93" s="64" t="s">
        <v>43</v>
      </c>
      <c r="AS93" s="64" t="s">
        <v>117</v>
      </c>
      <c r="AT93" s="15" t="s">
        <v>596</v>
      </c>
      <c r="AU93" s="15">
        <v>0.26824819999999999</v>
      </c>
      <c r="AV93" s="15">
        <v>1.7129399999999999E-2</v>
      </c>
      <c r="AW93" s="15">
        <v>0.2346741</v>
      </c>
      <c r="AX93" s="15">
        <v>0.30182219999999998</v>
      </c>
      <c r="AZ93" s="15" t="s">
        <v>597</v>
      </c>
      <c r="BA93" s="15" t="s">
        <v>599</v>
      </c>
    </row>
    <row r="94" spans="5:53">
      <c r="E94" s="15" t="s">
        <v>300</v>
      </c>
      <c r="F94" s="15">
        <v>0.3811833</v>
      </c>
      <c r="G94" s="15">
        <v>1.9739300000000001E-2</v>
      </c>
      <c r="H94" s="15">
        <v>0.34249429999999997</v>
      </c>
      <c r="I94" s="15">
        <v>0.41987219999999997</v>
      </c>
      <c r="S94" s="15" t="str">
        <f t="shared" si="23"/>
        <v>_subpop_23</v>
      </c>
      <c r="T94" s="67">
        <f t="shared" ref="T94:W94" si="45">T28-T64</f>
        <v>0</v>
      </c>
      <c r="U94" s="67">
        <f t="shared" si="45"/>
        <v>7.999999999987184E-7</v>
      </c>
      <c r="V94" s="67">
        <f t="shared" si="45"/>
        <v>-1.5999999999904979E-6</v>
      </c>
      <c r="W94" s="67">
        <f t="shared" si="45"/>
        <v>1.6999999999933735E-6</v>
      </c>
      <c r="AB94" s="64" t="str">
        <f t="shared" si="20"/>
        <v>Neath Port Talbot_16-24_Males</v>
      </c>
      <c r="AC94" s="64" t="s">
        <v>10</v>
      </c>
      <c r="AD94" s="64" t="s">
        <v>48</v>
      </c>
      <c r="AE94" s="64" t="s">
        <v>21</v>
      </c>
      <c r="AF94" s="15" t="s">
        <v>600</v>
      </c>
      <c r="AG94" s="15">
        <v>0.35528290000000001</v>
      </c>
      <c r="AH94" s="15">
        <v>3.7739300000000003E-2</v>
      </c>
      <c r="AI94" s="15">
        <v>0.28131299999999998</v>
      </c>
      <c r="AJ94" s="15">
        <v>0.42925279999999999</v>
      </c>
      <c r="AL94" s="15" t="s">
        <v>601</v>
      </c>
      <c r="AM94" s="15" t="s">
        <v>602</v>
      </c>
    </row>
    <row r="95" spans="5:53">
      <c r="E95" s="15" t="s">
        <v>306</v>
      </c>
      <c r="F95" s="15">
        <v>0.16848589999999999</v>
      </c>
      <c r="G95" s="15">
        <v>1.5849499999999999E-2</v>
      </c>
      <c r="H95" s="15">
        <v>0.13742090000000001</v>
      </c>
      <c r="I95" s="15">
        <v>0.1995509</v>
      </c>
      <c r="S95" s="15" t="str">
        <f t="shared" si="23"/>
        <v>_subpop_24</v>
      </c>
      <c r="T95" s="67">
        <f t="shared" ref="T95:W95" si="46">T29-T65</f>
        <v>0</v>
      </c>
      <c r="U95" s="67">
        <f t="shared" si="46"/>
        <v>-8.9999999999985925E-7</v>
      </c>
      <c r="V95" s="67">
        <f t="shared" si="46"/>
        <v>1.6000000000460091E-6</v>
      </c>
      <c r="W95" s="67">
        <f t="shared" si="46"/>
        <v>-1.5999999999904979E-6</v>
      </c>
      <c r="AB95" s="64" t="str">
        <f t="shared" si="20"/>
        <v>Neath Port Talbot_25-44_Males</v>
      </c>
      <c r="AC95" s="64" t="s">
        <v>10</v>
      </c>
      <c r="AD95" s="64" t="s">
        <v>49</v>
      </c>
      <c r="AE95" s="64" t="s">
        <v>21</v>
      </c>
      <c r="AF95" s="15" t="s">
        <v>603</v>
      </c>
      <c r="AG95" s="15">
        <v>0.48559639999999998</v>
      </c>
      <c r="AH95" s="15">
        <v>2.5696699999999999E-2</v>
      </c>
      <c r="AI95" s="15">
        <v>0.43523030000000001</v>
      </c>
      <c r="AJ95" s="15">
        <v>0.53596250000000001</v>
      </c>
      <c r="AL95" s="15" t="s">
        <v>604</v>
      </c>
      <c r="AM95" s="15" t="s">
        <v>605</v>
      </c>
    </row>
    <row r="96" spans="5:53">
      <c r="E96" s="15" t="s">
        <v>312</v>
      </c>
      <c r="F96" s="15">
        <v>0.43360280000000001</v>
      </c>
      <c r="G96" s="15">
        <v>2.9598099999999999E-2</v>
      </c>
      <c r="H96" s="15">
        <v>0.37559049999999999</v>
      </c>
      <c r="I96" s="15">
        <v>0.49161500000000002</v>
      </c>
      <c r="S96" s="15" t="str">
        <f t="shared" si="23"/>
        <v>_subpop_25</v>
      </c>
      <c r="T96" s="67">
        <f t="shared" ref="T96:W96" si="47">T30-T66</f>
        <v>0</v>
      </c>
      <c r="U96" s="67">
        <f t="shared" si="47"/>
        <v>-1.4000000000003593E-6</v>
      </c>
      <c r="V96" s="67">
        <f t="shared" si="47"/>
        <v>2.4999999999608669E-6</v>
      </c>
      <c r="W96" s="67">
        <f t="shared" si="47"/>
        <v>-2.500000000016378E-6</v>
      </c>
      <c r="AB96" s="64" t="str">
        <f t="shared" si="20"/>
        <v>Neath Port Talbot_45-64_Males</v>
      </c>
      <c r="AC96" s="64" t="s">
        <v>10</v>
      </c>
      <c r="AD96" s="64" t="s">
        <v>50</v>
      </c>
      <c r="AE96" s="64" t="s">
        <v>21</v>
      </c>
      <c r="AF96" s="15" t="s">
        <v>606</v>
      </c>
      <c r="AG96" s="15">
        <v>0.59623890000000002</v>
      </c>
      <c r="AH96" s="15">
        <v>2.15172E-2</v>
      </c>
      <c r="AI96" s="15">
        <v>0.55406469999999997</v>
      </c>
      <c r="AJ96" s="15">
        <v>0.63841300000000001</v>
      </c>
      <c r="AL96" s="15" t="s">
        <v>607</v>
      </c>
      <c r="AM96" s="15" t="s">
        <v>608</v>
      </c>
      <c r="AT96" s="66" t="s">
        <v>866</v>
      </c>
    </row>
    <row r="97" spans="5:50">
      <c r="E97" s="15" t="s">
        <v>318</v>
      </c>
      <c r="F97" s="15">
        <v>0.52092139999999998</v>
      </c>
      <c r="G97" s="15">
        <v>1.4855200000000001E-2</v>
      </c>
      <c r="H97" s="15">
        <v>0.4918051</v>
      </c>
      <c r="I97" s="15">
        <v>0.55003769999999996</v>
      </c>
      <c r="S97" s="15" t="str">
        <f t="shared" si="23"/>
        <v>_subpop_26</v>
      </c>
      <c r="T97" s="67">
        <f t="shared" ref="T97:W97" si="48">T31-T67</f>
        <v>0</v>
      </c>
      <c r="U97" s="67">
        <f t="shared" si="48"/>
        <v>-1.0000000000010001E-6</v>
      </c>
      <c r="V97" s="67">
        <f t="shared" si="48"/>
        <v>1.6999999999933735E-6</v>
      </c>
      <c r="W97" s="67">
        <f t="shared" si="48"/>
        <v>-1.6999999999933735E-6</v>
      </c>
      <c r="AB97" s="64" t="str">
        <f t="shared" si="20"/>
        <v>Neath Port Talbot_65+_Males</v>
      </c>
      <c r="AC97" s="64" t="s">
        <v>10</v>
      </c>
      <c r="AD97" s="64" t="s">
        <v>43</v>
      </c>
      <c r="AE97" s="64" t="s">
        <v>21</v>
      </c>
      <c r="AF97" s="15" t="s">
        <v>609</v>
      </c>
      <c r="AG97" s="15">
        <v>0.35692960000000001</v>
      </c>
      <c r="AH97" s="15">
        <v>2.45995E-2</v>
      </c>
      <c r="AI97" s="15">
        <v>0.30871399999999999</v>
      </c>
      <c r="AJ97" s="15">
        <v>0.40514529999999999</v>
      </c>
      <c r="AL97" s="15" t="s">
        <v>610</v>
      </c>
      <c r="AM97" s="15" t="s">
        <v>611</v>
      </c>
      <c r="AV97" s="15" t="s">
        <v>863</v>
      </c>
    </row>
    <row r="98" spans="5:50">
      <c r="E98" s="15" t="s">
        <v>324</v>
      </c>
      <c r="F98" s="15">
        <v>0.59086090000000002</v>
      </c>
      <c r="G98" s="15">
        <v>1.2444E-2</v>
      </c>
      <c r="H98" s="15">
        <v>0.56647069999999999</v>
      </c>
      <c r="I98" s="15">
        <v>0.61525110000000005</v>
      </c>
      <c r="S98" s="15" t="str">
        <f t="shared" si="23"/>
        <v>_subpop_27</v>
      </c>
      <c r="T98" s="67">
        <f t="shared" ref="T98:W98" si="49">T32-T68</f>
        <v>0</v>
      </c>
      <c r="U98" s="67">
        <f t="shared" si="49"/>
        <v>-2.1000000000005389E-6</v>
      </c>
      <c r="V98" s="67">
        <f t="shared" si="49"/>
        <v>3.9000000000011248E-6</v>
      </c>
      <c r="W98" s="67">
        <f t="shared" si="49"/>
        <v>-4.0000000000040004E-6</v>
      </c>
      <c r="AB98" s="64" t="str">
        <f t="shared" si="20"/>
        <v>Neath Port Talbot_16-24_Females</v>
      </c>
      <c r="AC98" s="64" t="s">
        <v>10</v>
      </c>
      <c r="AD98" s="64" t="s">
        <v>48</v>
      </c>
      <c r="AE98" s="64" t="s">
        <v>120</v>
      </c>
      <c r="AF98" s="15" t="s">
        <v>612</v>
      </c>
      <c r="AG98" s="15">
        <v>0.27014569999999999</v>
      </c>
      <c r="AH98" s="15">
        <v>3.38824E-2</v>
      </c>
      <c r="AI98" s="15">
        <v>0.20373540000000001</v>
      </c>
      <c r="AJ98" s="15">
        <v>0.33655600000000002</v>
      </c>
      <c r="AL98" s="15" t="s">
        <v>613</v>
      </c>
      <c r="AM98" s="15" t="s">
        <v>614</v>
      </c>
      <c r="AT98" s="15" t="s">
        <v>154</v>
      </c>
      <c r="AU98" s="15" t="s">
        <v>136</v>
      </c>
      <c r="AV98" s="15" t="s">
        <v>155</v>
      </c>
      <c r="AW98" s="15" t="s">
        <v>156</v>
      </c>
      <c r="AX98" s="15" t="s">
        <v>157</v>
      </c>
    </row>
    <row r="99" spans="5:50">
      <c r="E99" s="15" t="s">
        <v>330</v>
      </c>
      <c r="F99" s="15">
        <v>0.36001559999999999</v>
      </c>
      <c r="G99" s="15">
        <v>1.35683E-2</v>
      </c>
      <c r="H99" s="15">
        <v>0.33342169999999999</v>
      </c>
      <c r="I99" s="15">
        <v>0.3866096</v>
      </c>
      <c r="S99" s="15" t="str">
        <f t="shared" si="23"/>
        <v>_subpop_28</v>
      </c>
      <c r="T99" s="67">
        <f t="shared" ref="T99:W99" si="50">T33-T69</f>
        <v>0</v>
      </c>
      <c r="U99" s="67">
        <f t="shared" si="50"/>
        <v>-2.9999999999995308E-7</v>
      </c>
      <c r="V99" s="67">
        <f t="shared" si="50"/>
        <v>3.000000000086267E-7</v>
      </c>
      <c r="W99" s="67">
        <f t="shared" si="50"/>
        <v>-3.000000000086267E-7</v>
      </c>
      <c r="AB99" s="64" t="str">
        <f t="shared" si="20"/>
        <v>Neath Port Talbot_25-44_Females</v>
      </c>
      <c r="AC99" s="64" t="s">
        <v>10</v>
      </c>
      <c r="AD99" s="64" t="s">
        <v>49</v>
      </c>
      <c r="AE99" s="64" t="s">
        <v>120</v>
      </c>
      <c r="AF99" s="15" t="s">
        <v>615</v>
      </c>
      <c r="AG99" s="15">
        <v>0.36898389999999998</v>
      </c>
      <c r="AH99" s="15">
        <v>2.2410900000000001E-2</v>
      </c>
      <c r="AI99" s="15">
        <v>0.32505820000000002</v>
      </c>
      <c r="AJ99" s="15">
        <v>0.41290969999999999</v>
      </c>
      <c r="AL99" s="15" t="s">
        <v>616</v>
      </c>
      <c r="AM99" s="15" t="s">
        <v>617</v>
      </c>
    </row>
    <row r="100" spans="5:50">
      <c r="E100" s="15" t="s">
        <v>336</v>
      </c>
      <c r="F100" s="15">
        <v>0.36296600000000001</v>
      </c>
      <c r="G100" s="15">
        <v>2.5130900000000001E-2</v>
      </c>
      <c r="H100" s="15">
        <v>0.31370949999999997</v>
      </c>
      <c r="I100" s="15">
        <v>0.41222249999999999</v>
      </c>
      <c r="T100" s="67"/>
      <c r="U100" s="67"/>
      <c r="V100" s="67"/>
      <c r="W100" s="67"/>
      <c r="AB100" s="64" t="str">
        <f t="shared" si="20"/>
        <v>Neath Port Talbot_45-64_Females</v>
      </c>
      <c r="AC100" s="64" t="s">
        <v>10</v>
      </c>
      <c r="AD100" s="64" t="s">
        <v>50</v>
      </c>
      <c r="AE100" s="64" t="s">
        <v>120</v>
      </c>
      <c r="AF100" s="15" t="s">
        <v>618</v>
      </c>
      <c r="AG100" s="15">
        <v>0.4030088</v>
      </c>
      <c r="AH100" s="15">
        <v>2.0535600000000001E-2</v>
      </c>
      <c r="AI100" s="15">
        <v>0.36275859999999999</v>
      </c>
      <c r="AJ100" s="15">
        <v>0.44325890000000001</v>
      </c>
      <c r="AL100" s="15" t="s">
        <v>619</v>
      </c>
      <c r="AM100" s="15" t="s">
        <v>620</v>
      </c>
      <c r="AT100" s="15" t="s">
        <v>159</v>
      </c>
    </row>
    <row r="101" spans="5:50">
      <c r="E101" s="15" t="s">
        <v>341</v>
      </c>
      <c r="F101" s="15">
        <v>0.41869149999999999</v>
      </c>
      <c r="G101" s="15">
        <v>1.28392E-2</v>
      </c>
      <c r="H101" s="15">
        <v>0.3935266</v>
      </c>
      <c r="I101" s="15">
        <v>0.44385639999999998</v>
      </c>
      <c r="T101" s="67"/>
      <c r="U101" s="67"/>
      <c r="V101" s="67"/>
      <c r="W101" s="67"/>
      <c r="AB101" s="64" t="str">
        <f t="shared" si="20"/>
        <v>Neath Port Talbot_65+_Females</v>
      </c>
      <c r="AC101" s="64" t="s">
        <v>10</v>
      </c>
      <c r="AD101" s="64" t="s">
        <v>43</v>
      </c>
      <c r="AE101" s="64" t="s">
        <v>120</v>
      </c>
      <c r="AF101" s="15" t="s">
        <v>621</v>
      </c>
      <c r="AG101" s="15">
        <v>0.1480139</v>
      </c>
      <c r="AH101" s="15">
        <v>1.62209E-2</v>
      </c>
      <c r="AI101" s="15">
        <v>0.11622059999999999</v>
      </c>
      <c r="AJ101" s="15">
        <v>0.1798072</v>
      </c>
      <c r="AL101" s="15" t="s">
        <v>622</v>
      </c>
      <c r="AM101" s="15" t="s">
        <v>623</v>
      </c>
      <c r="AT101" s="15" t="s">
        <v>163</v>
      </c>
      <c r="AU101" s="15">
        <v>0.3898934</v>
      </c>
      <c r="AV101" s="15">
        <v>2.9530899999999999E-2</v>
      </c>
      <c r="AW101" s="15">
        <v>0.3320129</v>
      </c>
      <c r="AX101" s="15">
        <v>0.4477739</v>
      </c>
    </row>
    <row r="102" spans="5:50">
      <c r="E102" s="15" t="s">
        <v>346</v>
      </c>
      <c r="F102" s="15">
        <v>0.433174</v>
      </c>
      <c r="G102" s="15">
        <v>1.18735E-2</v>
      </c>
      <c r="H102" s="15">
        <v>0.40990199999999999</v>
      </c>
      <c r="I102" s="15">
        <v>0.45644590000000002</v>
      </c>
      <c r="T102" s="67"/>
      <c r="U102" s="67"/>
      <c r="V102" s="67"/>
      <c r="W102" s="67"/>
      <c r="AB102" s="64" t="str">
        <f t="shared" si="20"/>
        <v>Bridgend_16-24_Males</v>
      </c>
      <c r="AC102" s="64" t="s">
        <v>11</v>
      </c>
      <c r="AD102" s="64" t="s">
        <v>48</v>
      </c>
      <c r="AE102" s="64" t="s">
        <v>21</v>
      </c>
      <c r="AF102" s="15" t="s">
        <v>624</v>
      </c>
      <c r="AG102" s="15">
        <v>0.3576819</v>
      </c>
      <c r="AH102" s="15">
        <v>3.7139600000000002E-2</v>
      </c>
      <c r="AI102" s="15">
        <v>0.28488760000000002</v>
      </c>
      <c r="AJ102" s="15">
        <v>0.43047629999999998</v>
      </c>
      <c r="AL102" s="15" t="s">
        <v>625</v>
      </c>
      <c r="AM102" s="15" t="s">
        <v>626</v>
      </c>
      <c r="AT102" s="15" t="s">
        <v>170</v>
      </c>
      <c r="AU102" s="15">
        <v>0.44976290000000002</v>
      </c>
      <c r="AV102" s="15">
        <v>2.1527399999999999E-2</v>
      </c>
      <c r="AW102" s="15">
        <v>0.40756920000000002</v>
      </c>
      <c r="AX102" s="15">
        <v>0.49195660000000002</v>
      </c>
    </row>
    <row r="103" spans="5:50">
      <c r="E103" s="15" t="s">
        <v>351</v>
      </c>
      <c r="F103" s="15">
        <v>0.17569119999999999</v>
      </c>
      <c r="G103" s="15">
        <v>9.8435999999999992E-3</v>
      </c>
      <c r="H103" s="15">
        <v>0.1563977</v>
      </c>
      <c r="I103" s="15">
        <v>0.19498470000000001</v>
      </c>
      <c r="T103" s="67"/>
      <c r="U103" s="67"/>
      <c r="V103" s="67"/>
      <c r="W103" s="67"/>
      <c r="AB103" s="64" t="str">
        <f t="shared" si="20"/>
        <v>Bridgend_25-44_Males</v>
      </c>
      <c r="AC103" s="64" t="s">
        <v>11</v>
      </c>
      <c r="AD103" s="64" t="s">
        <v>49</v>
      </c>
      <c r="AE103" s="64" t="s">
        <v>21</v>
      </c>
      <c r="AF103" s="15" t="s">
        <v>627</v>
      </c>
      <c r="AG103" s="15">
        <v>0.52115040000000001</v>
      </c>
      <c r="AH103" s="15">
        <v>2.7687400000000001E-2</v>
      </c>
      <c r="AI103" s="15">
        <v>0.46688259999999998</v>
      </c>
      <c r="AJ103" s="15">
        <v>0.57541819999999999</v>
      </c>
      <c r="AL103" s="15" t="s">
        <v>628</v>
      </c>
      <c r="AM103" s="15" t="s">
        <v>629</v>
      </c>
      <c r="AT103" s="15" t="s">
        <v>177</v>
      </c>
      <c r="AU103" s="15">
        <v>0.47260790000000003</v>
      </c>
      <c r="AV103" s="15">
        <v>1.77275E-2</v>
      </c>
      <c r="AW103" s="15">
        <v>0.43786199999999997</v>
      </c>
      <c r="AX103" s="15">
        <v>0.50735379999999997</v>
      </c>
    </row>
    <row r="104" spans="5:50">
      <c r="E104" s="15" t="s">
        <v>356</v>
      </c>
      <c r="F104" s="15">
        <v>0.38094109999999998</v>
      </c>
      <c r="G104" s="15">
        <v>2.8240299999999999E-2</v>
      </c>
      <c r="H104" s="15">
        <v>0.32558999999999999</v>
      </c>
      <c r="I104" s="15">
        <v>0.43629210000000002</v>
      </c>
      <c r="T104" s="67"/>
      <c r="U104" s="67"/>
      <c r="V104" s="67"/>
      <c r="W104" s="67"/>
      <c r="AB104" s="64" t="str">
        <f t="shared" si="20"/>
        <v>Bridgend_45-64_Males</v>
      </c>
      <c r="AC104" s="64" t="s">
        <v>11</v>
      </c>
      <c r="AD104" s="64" t="s">
        <v>50</v>
      </c>
      <c r="AE104" s="64" t="s">
        <v>21</v>
      </c>
      <c r="AF104" s="15" t="s">
        <v>630</v>
      </c>
      <c r="AG104" s="15">
        <v>0.56300289999999997</v>
      </c>
      <c r="AH104" s="15">
        <v>2.2732700000000002E-2</v>
      </c>
      <c r="AI104" s="15">
        <v>0.51844630000000003</v>
      </c>
      <c r="AJ104" s="15">
        <v>0.60755959999999998</v>
      </c>
      <c r="AL104" s="15" t="s">
        <v>631</v>
      </c>
      <c r="AM104" s="15" t="s">
        <v>632</v>
      </c>
      <c r="AT104" s="15" t="s">
        <v>184</v>
      </c>
      <c r="AU104" s="15">
        <v>0.21167330000000001</v>
      </c>
      <c r="AV104" s="15">
        <v>1.5002700000000001E-2</v>
      </c>
      <c r="AW104" s="15">
        <v>0.18226800000000001</v>
      </c>
      <c r="AX104" s="15">
        <v>0.2410785</v>
      </c>
    </row>
    <row r="105" spans="5:50">
      <c r="E105" s="15" t="s">
        <v>361</v>
      </c>
      <c r="F105" s="15">
        <v>0.54248620000000003</v>
      </c>
      <c r="G105" s="15">
        <v>1.8290299999999999E-2</v>
      </c>
      <c r="H105" s="15">
        <v>0.50663720000000001</v>
      </c>
      <c r="I105" s="15">
        <v>0.57833509999999999</v>
      </c>
      <c r="T105" s="67"/>
      <c r="U105" s="67"/>
      <c r="V105" s="67"/>
      <c r="W105" s="67"/>
      <c r="AB105" s="64" t="str">
        <f t="shared" si="20"/>
        <v>Bridgend_65+_Males</v>
      </c>
      <c r="AC105" s="64" t="s">
        <v>11</v>
      </c>
      <c r="AD105" s="64" t="s">
        <v>43</v>
      </c>
      <c r="AE105" s="64" t="s">
        <v>21</v>
      </c>
      <c r="AF105" s="15" t="s">
        <v>633</v>
      </c>
      <c r="AG105" s="15">
        <v>0.35861150000000003</v>
      </c>
      <c r="AH105" s="15">
        <v>2.34825E-2</v>
      </c>
      <c r="AI105" s="15">
        <v>0.31258530000000001</v>
      </c>
      <c r="AJ105" s="15">
        <v>0.40463759999999999</v>
      </c>
      <c r="AL105" s="15" t="s">
        <v>634</v>
      </c>
      <c r="AM105" s="15" t="s">
        <v>635</v>
      </c>
      <c r="AT105" s="15" t="s">
        <v>191</v>
      </c>
      <c r="AU105" s="15">
        <v>0.4067538</v>
      </c>
      <c r="AV105" s="15">
        <v>3.1351700000000003E-2</v>
      </c>
      <c r="AW105" s="15">
        <v>0.34530450000000001</v>
      </c>
      <c r="AX105" s="15">
        <v>0.46820319999999999</v>
      </c>
    </row>
    <row r="106" spans="5:50">
      <c r="E106" s="15" t="s">
        <v>366</v>
      </c>
      <c r="F106" s="15">
        <v>0.60189970000000004</v>
      </c>
      <c r="G106" s="15">
        <v>1.62787E-2</v>
      </c>
      <c r="H106" s="15">
        <v>0.56999350000000004</v>
      </c>
      <c r="I106" s="15">
        <v>0.63380599999999998</v>
      </c>
      <c r="T106" s="67"/>
      <c r="U106" s="67"/>
      <c r="V106" s="67"/>
      <c r="W106" s="67"/>
      <c r="AB106" s="64" t="str">
        <f t="shared" si="20"/>
        <v>Bridgend_16-24_Females</v>
      </c>
      <c r="AC106" s="64" t="s">
        <v>11</v>
      </c>
      <c r="AD106" s="64" t="s">
        <v>48</v>
      </c>
      <c r="AE106" s="64" t="s">
        <v>120</v>
      </c>
      <c r="AF106" s="15" t="s">
        <v>636</v>
      </c>
      <c r="AG106" s="15">
        <v>0.34578350000000002</v>
      </c>
      <c r="AH106" s="15">
        <v>3.66772E-2</v>
      </c>
      <c r="AI106" s="15">
        <v>0.27389530000000001</v>
      </c>
      <c r="AJ106" s="15">
        <v>0.41767169999999998</v>
      </c>
      <c r="AL106" s="15" t="s">
        <v>637</v>
      </c>
      <c r="AM106" s="15" t="s">
        <v>638</v>
      </c>
      <c r="AT106" s="15" t="s">
        <v>198</v>
      </c>
      <c r="AU106" s="15">
        <v>0.48473050000000001</v>
      </c>
      <c r="AV106" s="15">
        <v>2.10715E-2</v>
      </c>
      <c r="AW106" s="15">
        <v>0.4434304</v>
      </c>
      <c r="AX106" s="15">
        <v>0.52603060000000001</v>
      </c>
    </row>
    <row r="107" spans="5:50">
      <c r="E107" s="15" t="s">
        <v>371</v>
      </c>
      <c r="F107" s="15">
        <v>0.38693040000000001</v>
      </c>
      <c r="G107" s="15">
        <v>1.8707100000000001E-2</v>
      </c>
      <c r="H107" s="15">
        <v>0.35026449999999998</v>
      </c>
      <c r="I107" s="15">
        <v>0.42359619999999998</v>
      </c>
      <c r="T107" s="67"/>
      <c r="U107" s="67"/>
      <c r="V107" s="67"/>
      <c r="W107" s="67"/>
      <c r="AB107" s="64" t="str">
        <f t="shared" si="20"/>
        <v>Bridgend_25-44_Females</v>
      </c>
      <c r="AC107" s="64" t="s">
        <v>11</v>
      </c>
      <c r="AD107" s="64" t="s">
        <v>49</v>
      </c>
      <c r="AE107" s="64" t="s">
        <v>120</v>
      </c>
      <c r="AF107" s="15" t="s">
        <v>639</v>
      </c>
      <c r="AG107" s="15">
        <v>0.42106850000000001</v>
      </c>
      <c r="AH107" s="15">
        <v>2.3009100000000001E-2</v>
      </c>
      <c r="AI107" s="15">
        <v>0.37597000000000003</v>
      </c>
      <c r="AJ107" s="15">
        <v>0.4661669</v>
      </c>
      <c r="AL107" s="15" t="s">
        <v>640</v>
      </c>
      <c r="AM107" s="15" t="s">
        <v>641</v>
      </c>
      <c r="AT107" s="15" t="s">
        <v>204</v>
      </c>
      <c r="AU107" s="15">
        <v>0.4830121</v>
      </c>
      <c r="AV107" s="15">
        <v>1.7367500000000001E-2</v>
      </c>
      <c r="AW107" s="15">
        <v>0.44897179999999998</v>
      </c>
      <c r="AX107" s="15">
        <v>0.51705250000000003</v>
      </c>
    </row>
    <row r="108" spans="5:50">
      <c r="E108" s="15" t="s">
        <v>376</v>
      </c>
      <c r="F108" s="15">
        <v>0.2794875</v>
      </c>
      <c r="G108" s="15">
        <v>2.4196499999999999E-2</v>
      </c>
      <c r="H108" s="15">
        <v>0.2320623</v>
      </c>
      <c r="I108" s="15">
        <v>0.3269127</v>
      </c>
      <c r="AB108" s="64" t="str">
        <f t="shared" si="20"/>
        <v>Bridgend_45-64_Females</v>
      </c>
      <c r="AC108" s="64" t="s">
        <v>11</v>
      </c>
      <c r="AD108" s="64" t="s">
        <v>50</v>
      </c>
      <c r="AE108" s="64" t="s">
        <v>120</v>
      </c>
      <c r="AF108" s="15" t="s">
        <v>642</v>
      </c>
      <c r="AG108" s="15">
        <v>0.45205040000000002</v>
      </c>
      <c r="AH108" s="15">
        <v>2.1665899999999998E-2</v>
      </c>
      <c r="AI108" s="15">
        <v>0.40958470000000002</v>
      </c>
      <c r="AJ108" s="15">
        <v>0.49451600000000001</v>
      </c>
      <c r="AL108" s="15" t="s">
        <v>643</v>
      </c>
      <c r="AM108" s="15" t="s">
        <v>644</v>
      </c>
      <c r="AT108" s="15" t="s">
        <v>210</v>
      </c>
      <c r="AU108" s="15">
        <v>0.24913920000000001</v>
      </c>
      <c r="AV108" s="15">
        <v>1.5744899999999999E-2</v>
      </c>
      <c r="AW108" s="15">
        <v>0.21827920000000001</v>
      </c>
      <c r="AX108" s="15">
        <v>0.27999930000000001</v>
      </c>
    </row>
    <row r="109" spans="5:50">
      <c r="E109" s="15" t="s">
        <v>381</v>
      </c>
      <c r="F109" s="15">
        <v>0.44258769999999997</v>
      </c>
      <c r="G109" s="15">
        <v>1.6554599999999999E-2</v>
      </c>
      <c r="H109" s="15">
        <v>0.41014080000000003</v>
      </c>
      <c r="I109" s="15">
        <v>0.47503459999999997</v>
      </c>
      <c r="AB109" s="64" t="str">
        <f t="shared" si="20"/>
        <v>Bridgend_65+_Females</v>
      </c>
      <c r="AC109" s="64" t="s">
        <v>11</v>
      </c>
      <c r="AD109" s="64" t="s">
        <v>43</v>
      </c>
      <c r="AE109" s="64" t="s">
        <v>120</v>
      </c>
      <c r="AF109" s="15" t="s">
        <v>645</v>
      </c>
      <c r="AG109" s="15">
        <v>0.2088391</v>
      </c>
      <c r="AH109" s="15">
        <v>1.9002700000000001E-2</v>
      </c>
      <c r="AI109" s="15">
        <v>0.17159350000000001</v>
      </c>
      <c r="AJ109" s="15">
        <v>0.24608479999999999</v>
      </c>
      <c r="AL109" s="15" t="s">
        <v>646</v>
      </c>
      <c r="AM109" s="15" t="s">
        <v>647</v>
      </c>
      <c r="AT109" s="15" t="s">
        <v>216</v>
      </c>
      <c r="AU109" s="15">
        <v>0.36501319999999998</v>
      </c>
      <c r="AV109" s="15">
        <v>3.1918599999999998E-2</v>
      </c>
      <c r="AW109" s="15">
        <v>0.30245270000000002</v>
      </c>
      <c r="AX109" s="15">
        <v>0.4275737</v>
      </c>
    </row>
    <row r="110" spans="5:50">
      <c r="E110" s="15" t="s">
        <v>386</v>
      </c>
      <c r="F110" s="15">
        <v>0.41728710000000002</v>
      </c>
      <c r="G110" s="15">
        <v>1.55622E-2</v>
      </c>
      <c r="H110" s="15">
        <v>0.3867853</v>
      </c>
      <c r="I110" s="15">
        <v>0.44778889999999999</v>
      </c>
      <c r="AB110" s="64" t="str">
        <f t="shared" si="20"/>
        <v>Vale of Glamorgan_16-24_Males</v>
      </c>
      <c r="AC110" s="64" t="s">
        <v>147</v>
      </c>
      <c r="AD110" s="64" t="s">
        <v>48</v>
      </c>
      <c r="AE110" s="64" t="s">
        <v>21</v>
      </c>
      <c r="AF110" s="15" t="s">
        <v>648</v>
      </c>
      <c r="AG110" s="15">
        <v>0.41572809999999999</v>
      </c>
      <c r="AH110" s="15">
        <v>4.6606500000000002E-2</v>
      </c>
      <c r="AI110" s="15">
        <v>0.32437830000000001</v>
      </c>
      <c r="AJ110" s="15">
        <v>0.50707789999999997</v>
      </c>
      <c r="AL110" s="15" t="s">
        <v>649</v>
      </c>
      <c r="AM110" s="15" t="s">
        <v>650</v>
      </c>
      <c r="AT110" s="15" t="s">
        <v>222</v>
      </c>
      <c r="AU110" s="15">
        <v>0.47471740000000001</v>
      </c>
      <c r="AV110" s="15">
        <v>2.11317E-2</v>
      </c>
      <c r="AW110" s="15">
        <v>0.4332992</v>
      </c>
      <c r="AX110" s="15">
        <v>0.51613560000000003</v>
      </c>
    </row>
    <row r="111" spans="5:50">
      <c r="E111" s="15" t="s">
        <v>391</v>
      </c>
      <c r="F111" s="15">
        <v>0.16703789999999999</v>
      </c>
      <c r="G111" s="15">
        <v>1.33679E-2</v>
      </c>
      <c r="H111" s="15">
        <v>0.14083670000000001</v>
      </c>
      <c r="I111" s="15">
        <v>0.19323899999999999</v>
      </c>
      <c r="AB111" s="64" t="str">
        <f t="shared" si="20"/>
        <v>Vale of Glamorgan_25-44_Males</v>
      </c>
      <c r="AC111" s="64" t="s">
        <v>147</v>
      </c>
      <c r="AD111" s="64" t="s">
        <v>49</v>
      </c>
      <c r="AE111" s="64" t="s">
        <v>21</v>
      </c>
      <c r="AF111" s="15" t="s">
        <v>651</v>
      </c>
      <c r="AG111" s="15">
        <v>0.52927279999999999</v>
      </c>
      <c r="AH111" s="15">
        <v>2.8603900000000002E-2</v>
      </c>
      <c r="AI111" s="15">
        <v>0.47320859999999998</v>
      </c>
      <c r="AJ111" s="15">
        <v>0.585337</v>
      </c>
      <c r="AL111" s="15" t="s">
        <v>652</v>
      </c>
      <c r="AM111" s="15" t="s">
        <v>653</v>
      </c>
      <c r="AT111" s="15" t="s">
        <v>228</v>
      </c>
      <c r="AU111" s="15">
        <v>0.47447660000000003</v>
      </c>
      <c r="AV111" s="15">
        <v>1.70393E-2</v>
      </c>
      <c r="AW111" s="15">
        <v>0.44107960000000002</v>
      </c>
      <c r="AX111" s="15">
        <v>0.50787360000000004</v>
      </c>
    </row>
    <row r="112" spans="5:50">
      <c r="E112" s="15" t="s">
        <v>396</v>
      </c>
      <c r="F112" s="15">
        <v>0.38309369999999998</v>
      </c>
      <c r="G112" s="15">
        <v>2.7943699999999998E-2</v>
      </c>
      <c r="H112" s="15">
        <v>0.32832410000000001</v>
      </c>
      <c r="I112" s="15">
        <v>0.43786330000000001</v>
      </c>
      <c r="AB112" s="64" t="str">
        <f t="shared" si="20"/>
        <v>Vale of Glamorgan_45-64_Males</v>
      </c>
      <c r="AC112" s="64" t="s">
        <v>147</v>
      </c>
      <c r="AD112" s="64" t="s">
        <v>50</v>
      </c>
      <c r="AE112" s="64" t="s">
        <v>21</v>
      </c>
      <c r="AF112" s="15" t="s">
        <v>654</v>
      </c>
      <c r="AG112" s="15">
        <v>0.59136230000000001</v>
      </c>
      <c r="AH112" s="15">
        <v>2.30006E-2</v>
      </c>
      <c r="AI112" s="15">
        <v>0.54628060000000001</v>
      </c>
      <c r="AJ112" s="15">
        <v>0.63644389999999995</v>
      </c>
      <c r="AL112" s="15" t="s">
        <v>655</v>
      </c>
      <c r="AM112" s="15" t="s">
        <v>656</v>
      </c>
      <c r="AT112" s="15" t="s">
        <v>234</v>
      </c>
      <c r="AU112" s="15">
        <v>0.25326579999999999</v>
      </c>
      <c r="AV112" s="15">
        <v>1.5119199999999999E-2</v>
      </c>
      <c r="AW112" s="15">
        <v>0.2236322</v>
      </c>
      <c r="AX112" s="15">
        <v>0.28289940000000002</v>
      </c>
    </row>
    <row r="113" spans="5:50">
      <c r="E113" s="15" t="s">
        <v>401</v>
      </c>
      <c r="F113" s="15">
        <v>0.5062468</v>
      </c>
      <c r="G113" s="15">
        <v>1.6413899999999999E-2</v>
      </c>
      <c r="H113" s="15">
        <v>0.47407559999999999</v>
      </c>
      <c r="I113" s="15">
        <v>0.53841810000000001</v>
      </c>
      <c r="AB113" s="64" t="str">
        <f t="shared" si="20"/>
        <v>Vale of Glamorgan_65+_Males</v>
      </c>
      <c r="AC113" s="64" t="s">
        <v>147</v>
      </c>
      <c r="AD113" s="64" t="s">
        <v>43</v>
      </c>
      <c r="AE113" s="64" t="s">
        <v>21</v>
      </c>
      <c r="AF113" s="15" t="s">
        <v>657</v>
      </c>
      <c r="AG113" s="15">
        <v>0.41540680000000002</v>
      </c>
      <c r="AH113" s="15">
        <v>2.4284699999999999E-2</v>
      </c>
      <c r="AI113" s="15">
        <v>0.36780819999999997</v>
      </c>
      <c r="AJ113" s="15">
        <v>0.46300530000000001</v>
      </c>
      <c r="AL113" s="15" t="s">
        <v>658</v>
      </c>
      <c r="AM113" s="15" t="s">
        <v>659</v>
      </c>
      <c r="AT113" s="15" t="s">
        <v>240</v>
      </c>
      <c r="AU113" s="15">
        <v>0.37956689999999998</v>
      </c>
      <c r="AV113" s="15">
        <v>2.90383E-2</v>
      </c>
      <c r="AW113" s="15">
        <v>0.32265179999999999</v>
      </c>
      <c r="AX113" s="15">
        <v>0.43648199999999998</v>
      </c>
    </row>
    <row r="114" spans="5:50">
      <c r="E114" s="15" t="s">
        <v>406</v>
      </c>
      <c r="F114" s="15">
        <v>0.5677738</v>
      </c>
      <c r="G114" s="15">
        <v>1.53288E-2</v>
      </c>
      <c r="H114" s="15">
        <v>0.53772929999999997</v>
      </c>
      <c r="I114" s="15">
        <v>0.59781819999999997</v>
      </c>
      <c r="AB114" s="64" t="str">
        <f t="shared" si="20"/>
        <v>Vale of Glamorgan_16-24_Females</v>
      </c>
      <c r="AC114" s="64" t="s">
        <v>147</v>
      </c>
      <c r="AD114" s="64" t="s">
        <v>48</v>
      </c>
      <c r="AE114" s="64" t="s">
        <v>120</v>
      </c>
      <c r="AF114" s="15" t="s">
        <v>660</v>
      </c>
      <c r="AG114" s="15">
        <v>0.3179457</v>
      </c>
      <c r="AH114" s="15">
        <v>3.9401800000000001E-2</v>
      </c>
      <c r="AI114" s="15">
        <v>0.2407173</v>
      </c>
      <c r="AJ114" s="15">
        <v>0.39517409999999997</v>
      </c>
      <c r="AL114" s="15" t="s">
        <v>661</v>
      </c>
      <c r="AM114" s="15" t="s">
        <v>861</v>
      </c>
      <c r="AN114" s="15">
        <v>1</v>
      </c>
      <c r="AT114" s="15" t="s">
        <v>246</v>
      </c>
      <c r="AU114" s="15">
        <v>0.47985339999999999</v>
      </c>
      <c r="AV114" s="15">
        <v>1.9518600000000001E-2</v>
      </c>
      <c r="AW114" s="15">
        <v>0.44159690000000001</v>
      </c>
      <c r="AX114" s="15">
        <v>0.51810990000000001</v>
      </c>
    </row>
    <row r="115" spans="5:50">
      <c r="E115" s="15" t="s">
        <v>411</v>
      </c>
      <c r="F115" s="15">
        <v>0.3767527</v>
      </c>
      <c r="G115" s="15">
        <v>1.66246E-2</v>
      </c>
      <c r="H115" s="15">
        <v>0.34416849999999999</v>
      </c>
      <c r="I115" s="15">
        <v>0.4093369</v>
      </c>
      <c r="AB115" s="64" t="str">
        <f t="shared" si="20"/>
        <v>Vale of Glamorgan_25-44_Females</v>
      </c>
      <c r="AC115" s="64" t="s">
        <v>147</v>
      </c>
      <c r="AD115" s="64" t="s">
        <v>49</v>
      </c>
      <c r="AE115" s="64" t="s">
        <v>120</v>
      </c>
      <c r="AF115" s="15" t="s">
        <v>662</v>
      </c>
      <c r="AG115" s="15">
        <v>0.44337959999999998</v>
      </c>
      <c r="AH115" s="15">
        <v>2.4592599999999999E-2</v>
      </c>
      <c r="AI115" s="15">
        <v>0.39517750000000001</v>
      </c>
      <c r="AJ115" s="15">
        <v>0.49158170000000001</v>
      </c>
      <c r="AL115" s="15" t="s">
        <v>663</v>
      </c>
      <c r="AM115" s="15" t="s">
        <v>861</v>
      </c>
      <c r="AN115" s="15">
        <v>2</v>
      </c>
      <c r="AT115" s="15" t="s">
        <v>252</v>
      </c>
      <c r="AU115" s="15">
        <v>0.49025380000000002</v>
      </c>
      <c r="AV115" s="15">
        <v>1.6707799999999998E-2</v>
      </c>
      <c r="AW115" s="15">
        <v>0.45750649999999998</v>
      </c>
      <c r="AX115" s="15">
        <v>0.5230011</v>
      </c>
    </row>
    <row r="116" spans="5:50">
      <c r="E116" s="15" t="s">
        <v>416</v>
      </c>
      <c r="F116" s="15">
        <v>0.38753189999999998</v>
      </c>
      <c r="G116" s="15">
        <v>2.6936100000000001E-2</v>
      </c>
      <c r="H116" s="15">
        <v>0.33473710000000001</v>
      </c>
      <c r="I116" s="15">
        <v>0.44032670000000002</v>
      </c>
      <c r="AB116" s="64" t="str">
        <f t="shared" si="20"/>
        <v>Vale of Glamorgan_45-64_Females</v>
      </c>
      <c r="AC116" s="64" t="s">
        <v>147</v>
      </c>
      <c r="AD116" s="64" t="s">
        <v>50</v>
      </c>
      <c r="AE116" s="64" t="s">
        <v>120</v>
      </c>
      <c r="AF116" s="15" t="s">
        <v>664</v>
      </c>
      <c r="AG116" s="15">
        <v>0.4626941</v>
      </c>
      <c r="AH116" s="15">
        <v>2.17544E-2</v>
      </c>
      <c r="AI116" s="15">
        <v>0.42005500000000001</v>
      </c>
      <c r="AJ116" s="15">
        <v>0.50533329999999999</v>
      </c>
      <c r="AL116" s="15" t="s">
        <v>665</v>
      </c>
      <c r="AM116" s="15" t="s">
        <v>861</v>
      </c>
      <c r="AN116" s="15">
        <v>3</v>
      </c>
      <c r="AT116" s="15" t="s">
        <v>258</v>
      </c>
      <c r="AU116" s="15">
        <v>0.23631930000000001</v>
      </c>
      <c r="AV116" s="15">
        <v>1.4779799999999999E-2</v>
      </c>
      <c r="AW116" s="15">
        <v>0.2073509</v>
      </c>
      <c r="AX116" s="15">
        <v>0.26528770000000002</v>
      </c>
    </row>
    <row r="117" spans="5:50">
      <c r="E117" s="15" t="s">
        <v>421</v>
      </c>
      <c r="F117" s="15">
        <v>0.43483339999999998</v>
      </c>
      <c r="G117" s="15">
        <v>1.41079E-2</v>
      </c>
      <c r="H117" s="15">
        <v>0.40718189999999999</v>
      </c>
      <c r="I117" s="15">
        <v>0.46248489999999998</v>
      </c>
      <c r="AB117" s="64" t="str">
        <f t="shared" si="20"/>
        <v>Vale of Glamorgan_65+_Females</v>
      </c>
      <c r="AC117" s="64" t="s">
        <v>147</v>
      </c>
      <c r="AD117" s="64" t="s">
        <v>43</v>
      </c>
      <c r="AE117" s="64" t="s">
        <v>120</v>
      </c>
      <c r="AF117" s="15" t="s">
        <v>666</v>
      </c>
      <c r="AG117" s="15">
        <v>0.23128070000000001</v>
      </c>
      <c r="AH117" s="15">
        <v>1.8844E-2</v>
      </c>
      <c r="AI117" s="15">
        <v>0.19434599999999999</v>
      </c>
      <c r="AJ117" s="15">
        <v>0.26821539999999999</v>
      </c>
      <c r="AL117" s="15" t="s">
        <v>667</v>
      </c>
      <c r="AM117" s="15" t="s">
        <v>861</v>
      </c>
      <c r="AN117" s="15">
        <v>4</v>
      </c>
      <c r="AT117" s="15" t="s">
        <v>264</v>
      </c>
      <c r="AU117" s="15">
        <v>0.38173750000000001</v>
      </c>
      <c r="AV117" s="15">
        <v>2.77816E-2</v>
      </c>
      <c r="AW117" s="15">
        <v>0.32728570000000001</v>
      </c>
      <c r="AX117" s="15">
        <v>0.4361894</v>
      </c>
    </row>
    <row r="118" spans="5:50">
      <c r="E118" s="15" t="s">
        <v>426</v>
      </c>
      <c r="F118" s="15">
        <v>0.46442660000000002</v>
      </c>
      <c r="G118" s="15">
        <v>1.4220399999999999E-2</v>
      </c>
      <c r="H118" s="15">
        <v>0.43655470000000002</v>
      </c>
      <c r="I118" s="15">
        <v>0.49229849999999997</v>
      </c>
      <c r="AB118" s="64" t="str">
        <f t="shared" si="20"/>
        <v>Cardiff_16-24_Males</v>
      </c>
      <c r="AC118" s="64" t="s">
        <v>13</v>
      </c>
      <c r="AD118" s="64" t="s">
        <v>48</v>
      </c>
      <c r="AE118" s="64" t="s">
        <v>21</v>
      </c>
      <c r="AF118" s="15" t="s">
        <v>668</v>
      </c>
      <c r="AG118" s="15">
        <v>0.37587350000000003</v>
      </c>
      <c r="AH118" s="15">
        <v>3.2620999999999997E-2</v>
      </c>
      <c r="AI118" s="15">
        <v>0.31193569999999998</v>
      </c>
      <c r="AJ118" s="15">
        <v>0.43981130000000002</v>
      </c>
      <c r="AL118" s="15" t="s">
        <v>669</v>
      </c>
      <c r="AM118" s="15" t="s">
        <v>670</v>
      </c>
      <c r="AT118" s="15" t="s">
        <v>270</v>
      </c>
      <c r="AU118" s="15">
        <v>0.51758559999999998</v>
      </c>
      <c r="AV118" s="15">
        <v>1.89608E-2</v>
      </c>
      <c r="AW118" s="15">
        <v>0.48042249999999997</v>
      </c>
      <c r="AX118" s="15">
        <v>0.55474869999999998</v>
      </c>
    </row>
    <row r="119" spans="5:50">
      <c r="E119" s="15" t="s">
        <v>431</v>
      </c>
      <c r="F119" s="15">
        <v>0.2061373</v>
      </c>
      <c r="G119" s="15">
        <v>1.2608599999999999E-2</v>
      </c>
      <c r="H119" s="15">
        <v>0.18142449999999999</v>
      </c>
      <c r="I119" s="15">
        <v>0.2308501</v>
      </c>
      <c r="AB119" s="64" t="str">
        <f t="shared" si="20"/>
        <v>Cardiff_25-44_Males</v>
      </c>
      <c r="AC119" s="64" t="s">
        <v>13</v>
      </c>
      <c r="AD119" s="64" t="s">
        <v>49</v>
      </c>
      <c r="AE119" s="64" t="s">
        <v>21</v>
      </c>
      <c r="AF119" s="15" t="s">
        <v>671</v>
      </c>
      <c r="AG119" s="15">
        <v>0.50023989999999996</v>
      </c>
      <c r="AH119" s="15">
        <v>1.9298099999999999E-2</v>
      </c>
      <c r="AI119" s="15">
        <v>0.46241520000000003</v>
      </c>
      <c r="AJ119" s="15">
        <v>0.53806449999999995</v>
      </c>
      <c r="AL119" s="15" t="s">
        <v>672</v>
      </c>
      <c r="AM119" s="15" t="s">
        <v>673</v>
      </c>
      <c r="AT119" s="15" t="s">
        <v>276</v>
      </c>
      <c r="AU119" s="15">
        <v>0.51082720000000004</v>
      </c>
      <c r="AV119" s="15">
        <v>1.6882500000000002E-2</v>
      </c>
      <c r="AW119" s="15">
        <v>0.47773749999999998</v>
      </c>
      <c r="AX119" s="15">
        <v>0.54391679999999998</v>
      </c>
    </row>
    <row r="120" spans="5:50">
      <c r="E120" s="15" t="s">
        <v>436</v>
      </c>
      <c r="F120" s="15">
        <v>0.34267150000000002</v>
      </c>
      <c r="G120" s="15">
        <v>1.7894299999999998E-2</v>
      </c>
      <c r="H120" s="15">
        <v>0.3075987</v>
      </c>
      <c r="I120" s="15">
        <v>0.37774419999999997</v>
      </c>
      <c r="AB120" s="64" t="str">
        <f t="shared" si="20"/>
        <v>Cardiff_45-64_Males</v>
      </c>
      <c r="AC120" s="64" t="s">
        <v>13</v>
      </c>
      <c r="AD120" s="64" t="s">
        <v>50</v>
      </c>
      <c r="AE120" s="64" t="s">
        <v>21</v>
      </c>
      <c r="AF120" s="15" t="s">
        <v>674</v>
      </c>
      <c r="AG120" s="15">
        <v>0.55707989999999996</v>
      </c>
      <c r="AH120" s="15">
        <v>1.9671600000000001E-2</v>
      </c>
      <c r="AI120" s="15">
        <v>0.51852319999999996</v>
      </c>
      <c r="AJ120" s="15">
        <v>0.59563659999999996</v>
      </c>
      <c r="AL120" s="15" t="s">
        <v>675</v>
      </c>
      <c r="AM120" s="15" t="s">
        <v>676</v>
      </c>
      <c r="AT120" s="15" t="s">
        <v>282</v>
      </c>
      <c r="AU120" s="15">
        <v>0.25538129999999998</v>
      </c>
      <c r="AV120" s="15">
        <v>1.5969500000000001E-2</v>
      </c>
      <c r="AW120" s="15">
        <v>0.22408110000000001</v>
      </c>
      <c r="AX120" s="15">
        <v>0.28668149999999998</v>
      </c>
    </row>
    <row r="121" spans="5:50">
      <c r="E121" s="15" t="s">
        <v>441</v>
      </c>
      <c r="F121" s="15">
        <v>0.53057980000000005</v>
      </c>
      <c r="G121" s="15">
        <v>1.17267E-2</v>
      </c>
      <c r="H121" s="15">
        <v>0.50759549999999998</v>
      </c>
      <c r="I121" s="15">
        <v>0.55356399999999994</v>
      </c>
      <c r="AB121" s="64" t="str">
        <f t="shared" si="20"/>
        <v>Cardiff_65+_Males</v>
      </c>
      <c r="AC121" s="64" t="s">
        <v>13</v>
      </c>
      <c r="AD121" s="64" t="s">
        <v>43</v>
      </c>
      <c r="AE121" s="64" t="s">
        <v>21</v>
      </c>
      <c r="AF121" s="15" t="s">
        <v>677</v>
      </c>
      <c r="AG121" s="15">
        <v>0.35550599999999999</v>
      </c>
      <c r="AH121" s="15">
        <v>2.1991799999999999E-2</v>
      </c>
      <c r="AI121" s="15">
        <v>0.3124016</v>
      </c>
      <c r="AJ121" s="15">
        <v>0.39861039999999998</v>
      </c>
      <c r="AL121" s="15" t="s">
        <v>678</v>
      </c>
      <c r="AM121" s="15" t="s">
        <v>679</v>
      </c>
      <c r="AT121" s="15" t="s">
        <v>288</v>
      </c>
      <c r="AU121" s="15">
        <v>0.3675485</v>
      </c>
      <c r="AV121" s="15">
        <v>2.7699499999999998E-2</v>
      </c>
      <c r="AW121" s="15">
        <v>0.31325740000000002</v>
      </c>
      <c r="AX121" s="15">
        <v>0.42183949999999998</v>
      </c>
    </row>
    <row r="122" spans="5:50">
      <c r="E122" s="15" t="s">
        <v>446</v>
      </c>
      <c r="F122" s="15">
        <v>0.54931359999999996</v>
      </c>
      <c r="G122" s="15">
        <v>1.0207900000000001E-2</v>
      </c>
      <c r="H122" s="15">
        <v>0.52930619999999995</v>
      </c>
      <c r="I122" s="15">
        <v>0.56932099999999997</v>
      </c>
      <c r="AB122" s="64" t="str">
        <f t="shared" si="20"/>
        <v>Cardiff_16-24_Females</v>
      </c>
      <c r="AC122" s="64" t="s">
        <v>13</v>
      </c>
      <c r="AD122" s="64" t="s">
        <v>48</v>
      </c>
      <c r="AE122" s="64" t="s">
        <v>120</v>
      </c>
      <c r="AF122" s="15" t="s">
        <v>680</v>
      </c>
      <c r="AG122" s="15">
        <v>0.40514679999999997</v>
      </c>
      <c r="AH122" s="15">
        <v>3.1890300000000003E-2</v>
      </c>
      <c r="AI122" s="15">
        <v>0.34264109999999998</v>
      </c>
      <c r="AJ122" s="15">
        <v>0.46765250000000003</v>
      </c>
      <c r="AL122" s="15" t="s">
        <v>681</v>
      </c>
      <c r="AM122" s="15" t="s">
        <v>682</v>
      </c>
      <c r="AT122" s="15" t="s">
        <v>294</v>
      </c>
      <c r="AU122" s="15">
        <v>0.45495570000000002</v>
      </c>
      <c r="AV122" s="15">
        <v>1.82556E-2</v>
      </c>
      <c r="AW122" s="15">
        <v>0.41917470000000001</v>
      </c>
      <c r="AX122" s="15">
        <v>0.49073660000000002</v>
      </c>
    </row>
    <row r="123" spans="5:50">
      <c r="E123" s="15" t="s">
        <v>451</v>
      </c>
      <c r="F123" s="15">
        <v>0.37602849999999999</v>
      </c>
      <c r="G123" s="15">
        <v>1.1668E-2</v>
      </c>
      <c r="H123" s="15">
        <v>0.35315920000000001</v>
      </c>
      <c r="I123" s="15">
        <v>0.39889780000000002</v>
      </c>
      <c r="AB123" s="64" t="str">
        <f t="shared" si="20"/>
        <v>Cardiff_25-44_Females</v>
      </c>
      <c r="AC123" s="64" t="s">
        <v>13</v>
      </c>
      <c r="AD123" s="64" t="s">
        <v>49</v>
      </c>
      <c r="AE123" s="64" t="s">
        <v>120</v>
      </c>
      <c r="AF123" s="15" t="s">
        <v>683</v>
      </c>
      <c r="AG123" s="15">
        <v>0.43230760000000001</v>
      </c>
      <c r="AH123" s="15">
        <v>1.6769099999999999E-2</v>
      </c>
      <c r="AI123" s="15">
        <v>0.39943970000000001</v>
      </c>
      <c r="AJ123" s="15">
        <v>0.46517550000000002</v>
      </c>
      <c r="AL123" s="15" t="s">
        <v>684</v>
      </c>
      <c r="AM123" s="15" t="s">
        <v>685</v>
      </c>
      <c r="AT123" s="15" t="s">
        <v>300</v>
      </c>
      <c r="AU123" s="15">
        <v>0.48721969999999998</v>
      </c>
      <c r="AV123" s="15">
        <v>1.64634E-2</v>
      </c>
      <c r="AW123" s="15">
        <v>0.45495140000000001</v>
      </c>
      <c r="AX123" s="15">
        <v>0.51948799999999995</v>
      </c>
    </row>
    <row r="124" spans="5:50">
      <c r="E124" s="15" t="s">
        <v>456</v>
      </c>
      <c r="F124" s="15">
        <v>0.35529870000000002</v>
      </c>
      <c r="G124" s="15">
        <v>1.6155900000000001E-2</v>
      </c>
      <c r="H124" s="15">
        <v>0.32363320000000001</v>
      </c>
      <c r="I124" s="15">
        <v>0.38696419999999998</v>
      </c>
      <c r="AB124" s="64" t="str">
        <f t="shared" si="20"/>
        <v>Cardiff_45-64_Females</v>
      </c>
      <c r="AC124" s="64" t="s">
        <v>13</v>
      </c>
      <c r="AD124" s="64" t="s">
        <v>50</v>
      </c>
      <c r="AE124" s="64" t="s">
        <v>120</v>
      </c>
      <c r="AF124" s="15" t="s">
        <v>686</v>
      </c>
      <c r="AG124" s="15">
        <v>0.46522639999999998</v>
      </c>
      <c r="AH124" s="15">
        <v>1.8199799999999999E-2</v>
      </c>
      <c r="AI124" s="15">
        <v>0.4295543</v>
      </c>
      <c r="AJ124" s="15">
        <v>0.50089839999999997</v>
      </c>
      <c r="AL124" s="15" t="s">
        <v>687</v>
      </c>
      <c r="AM124" s="15" t="s">
        <v>688</v>
      </c>
      <c r="AT124" s="15" t="s">
        <v>306</v>
      </c>
      <c r="AU124" s="15">
        <v>0.2728775</v>
      </c>
      <c r="AV124" s="15">
        <v>1.6629999999999999E-2</v>
      </c>
      <c r="AW124" s="15">
        <v>0.24028279999999999</v>
      </c>
      <c r="AX124" s="15">
        <v>0.30547220000000003</v>
      </c>
    </row>
    <row r="125" spans="5:50">
      <c r="E125" s="15" t="s">
        <v>460</v>
      </c>
      <c r="F125" s="15">
        <v>0.4500324</v>
      </c>
      <c r="G125" s="15">
        <v>1.05979E-2</v>
      </c>
      <c r="H125" s="15">
        <v>0.42926049999999999</v>
      </c>
      <c r="I125" s="15">
        <v>0.47080420000000001</v>
      </c>
      <c r="AB125" s="64" t="str">
        <f t="shared" si="20"/>
        <v>Cardiff_65+_Females</v>
      </c>
      <c r="AC125" s="64" t="s">
        <v>13</v>
      </c>
      <c r="AD125" s="64" t="s">
        <v>43</v>
      </c>
      <c r="AE125" s="64" t="s">
        <v>120</v>
      </c>
      <c r="AF125" s="15" t="s">
        <v>689</v>
      </c>
      <c r="AG125" s="15">
        <v>0.19206380000000001</v>
      </c>
      <c r="AH125" s="15">
        <v>1.6577100000000001E-2</v>
      </c>
      <c r="AI125" s="15">
        <v>0.1595724</v>
      </c>
      <c r="AJ125" s="15">
        <v>0.22455520000000001</v>
      </c>
      <c r="AL125" s="15" t="s">
        <v>690</v>
      </c>
      <c r="AM125" s="15" t="s">
        <v>691</v>
      </c>
      <c r="AT125" s="15" t="s">
        <v>312</v>
      </c>
      <c r="AU125" s="15">
        <v>0.41123969999999999</v>
      </c>
      <c r="AV125" s="15">
        <v>2.8098000000000001E-2</v>
      </c>
      <c r="AW125" s="15">
        <v>0.35616759999999997</v>
      </c>
      <c r="AX125" s="15">
        <v>0.4663118</v>
      </c>
    </row>
    <row r="126" spans="5:50">
      <c r="E126" s="15" t="s">
        <v>464</v>
      </c>
      <c r="F126" s="15">
        <v>0.41527589999999998</v>
      </c>
      <c r="G126" s="15">
        <v>9.5721999999999995E-3</v>
      </c>
      <c r="H126" s="15">
        <v>0.39651449999999999</v>
      </c>
      <c r="I126" s="15">
        <v>0.43403730000000001</v>
      </c>
      <c r="AB126" s="64" t="str">
        <f t="shared" si="20"/>
        <v>Rhondda Cynon Taf_16-24_Males</v>
      </c>
      <c r="AC126" s="64" t="s">
        <v>20</v>
      </c>
      <c r="AD126" s="64" t="s">
        <v>48</v>
      </c>
      <c r="AE126" s="64" t="s">
        <v>21</v>
      </c>
      <c r="AF126" s="15" t="s">
        <v>692</v>
      </c>
      <c r="AG126" s="15">
        <v>0.38148369999999998</v>
      </c>
      <c r="AH126" s="15">
        <v>3.3718699999999997E-2</v>
      </c>
      <c r="AI126" s="15">
        <v>0.31539440000000002</v>
      </c>
      <c r="AJ126" s="15">
        <v>0.447573</v>
      </c>
      <c r="AL126" s="15" t="s">
        <v>693</v>
      </c>
      <c r="AM126" s="15" t="s">
        <v>694</v>
      </c>
      <c r="AT126" s="15" t="s">
        <v>318</v>
      </c>
      <c r="AU126" s="15">
        <v>0.4661767</v>
      </c>
      <c r="AV126" s="15">
        <v>2.05329E-2</v>
      </c>
      <c r="AW126" s="15">
        <v>0.42593219999999998</v>
      </c>
      <c r="AX126" s="15">
        <v>0.50642120000000002</v>
      </c>
    </row>
    <row r="127" spans="5:50">
      <c r="E127" s="15" t="s">
        <v>468</v>
      </c>
      <c r="F127" s="15">
        <v>0.17398449999999999</v>
      </c>
      <c r="G127" s="15">
        <v>8.2214000000000002E-3</v>
      </c>
      <c r="H127" s="15">
        <v>0.1578705</v>
      </c>
      <c r="I127" s="15">
        <v>0.1900985</v>
      </c>
      <c r="AB127" s="64" t="str">
        <f t="shared" si="20"/>
        <v>Rhondda Cynon Taf_25-44_Males</v>
      </c>
      <c r="AC127" s="64" t="s">
        <v>20</v>
      </c>
      <c r="AD127" s="64" t="s">
        <v>49</v>
      </c>
      <c r="AE127" s="64" t="s">
        <v>21</v>
      </c>
      <c r="AF127" s="15" t="s">
        <v>695</v>
      </c>
      <c r="AG127" s="15">
        <v>0.56182670000000001</v>
      </c>
      <c r="AH127" s="15">
        <v>2.1868200000000001E-2</v>
      </c>
      <c r="AI127" s="15">
        <v>0.51896450000000005</v>
      </c>
      <c r="AJ127" s="15">
        <v>0.60468889999999997</v>
      </c>
      <c r="AL127" s="15" t="s">
        <v>696</v>
      </c>
      <c r="AM127" s="15" t="s">
        <v>697</v>
      </c>
      <c r="AT127" s="15" t="s">
        <v>324</v>
      </c>
      <c r="AU127" s="15">
        <v>0.43977830000000001</v>
      </c>
      <c r="AV127" s="15">
        <v>1.5899099999999999E-2</v>
      </c>
      <c r="AW127" s="15">
        <v>0.40861599999999998</v>
      </c>
      <c r="AX127" s="15">
        <v>0.47094059999999999</v>
      </c>
    </row>
    <row r="128" spans="5:50">
      <c r="AB128" s="64" t="str">
        <f t="shared" si="20"/>
        <v>Rhondda Cynon Taf_45-64_Males</v>
      </c>
      <c r="AC128" s="64" t="s">
        <v>20</v>
      </c>
      <c r="AD128" s="64" t="s">
        <v>50</v>
      </c>
      <c r="AE128" s="64" t="s">
        <v>21</v>
      </c>
      <c r="AF128" s="15" t="s">
        <v>698</v>
      </c>
      <c r="AG128" s="15">
        <v>0.61491759999999995</v>
      </c>
      <c r="AH128" s="15">
        <v>1.9389099999999999E-2</v>
      </c>
      <c r="AI128" s="15">
        <v>0.5769145</v>
      </c>
      <c r="AJ128" s="15">
        <v>0.65292070000000002</v>
      </c>
      <c r="AL128" s="15" t="s">
        <v>699</v>
      </c>
      <c r="AM128" s="15" t="s">
        <v>700</v>
      </c>
      <c r="AT128" s="15" t="s">
        <v>330</v>
      </c>
      <c r="AU128" s="15">
        <v>0.2317265</v>
      </c>
      <c r="AV128" s="15">
        <v>1.4767799999999999E-2</v>
      </c>
      <c r="AW128" s="15">
        <v>0.20278160000000001</v>
      </c>
      <c r="AX128" s="15">
        <v>0.2606714</v>
      </c>
    </row>
    <row r="129" spans="5:50">
      <c r="AB129" s="64" t="str">
        <f t="shared" si="20"/>
        <v>Rhondda Cynon Taf_65+_Males</v>
      </c>
      <c r="AC129" s="64" t="s">
        <v>20</v>
      </c>
      <c r="AD129" s="64" t="s">
        <v>43</v>
      </c>
      <c r="AE129" s="64" t="s">
        <v>21</v>
      </c>
      <c r="AF129" s="15" t="s">
        <v>701</v>
      </c>
      <c r="AG129" s="15">
        <v>0.3914417</v>
      </c>
      <c r="AH129" s="15">
        <v>2.2390500000000001E-2</v>
      </c>
      <c r="AI129" s="15">
        <v>0.34755589999999997</v>
      </c>
      <c r="AJ129" s="15">
        <v>0.43532749999999998</v>
      </c>
      <c r="AL129" s="15" t="s">
        <v>702</v>
      </c>
      <c r="AM129" s="15" t="s">
        <v>703</v>
      </c>
      <c r="AT129" s="15" t="s">
        <v>336</v>
      </c>
      <c r="AU129" s="15">
        <v>0.53236649999999996</v>
      </c>
      <c r="AV129" s="15">
        <v>3.5201700000000002E-2</v>
      </c>
      <c r="AW129" s="15">
        <v>0.46337119999999998</v>
      </c>
      <c r="AX129" s="15">
        <v>0.60136179999999995</v>
      </c>
    </row>
    <row r="130" spans="5:50">
      <c r="E130" s="15" t="s">
        <v>865</v>
      </c>
      <c r="AB130" s="64" t="str">
        <f t="shared" si="20"/>
        <v>Rhondda Cynon Taf_16-24_Females</v>
      </c>
      <c r="AC130" s="64" t="s">
        <v>20</v>
      </c>
      <c r="AD130" s="64" t="s">
        <v>48</v>
      </c>
      <c r="AE130" s="64" t="s">
        <v>120</v>
      </c>
      <c r="AF130" s="15" t="s">
        <v>704</v>
      </c>
      <c r="AG130" s="15">
        <v>0.27459939999999999</v>
      </c>
      <c r="AH130" s="15">
        <v>2.9548000000000001E-2</v>
      </c>
      <c r="AI130" s="15">
        <v>0.21668470000000001</v>
      </c>
      <c r="AJ130" s="15">
        <v>0.33251399999999998</v>
      </c>
      <c r="AL130" s="15" t="s">
        <v>705</v>
      </c>
      <c r="AM130" s="15" t="s">
        <v>706</v>
      </c>
      <c r="AT130" s="15" t="s">
        <v>341</v>
      </c>
      <c r="AU130" s="15">
        <v>0.47630139999999999</v>
      </c>
      <c r="AV130" s="15">
        <v>2.1200799999999999E-2</v>
      </c>
      <c r="AW130" s="15">
        <v>0.43474780000000002</v>
      </c>
      <c r="AX130" s="15">
        <v>0.51785490000000001</v>
      </c>
    </row>
    <row r="131" spans="5:50">
      <c r="E131" s="15" t="str">
        <f>E72</f>
        <v>_subpop_1</v>
      </c>
      <c r="F131" s="65">
        <f>F6-F72</f>
        <v>0</v>
      </c>
      <c r="G131" s="65">
        <f t="shared" ref="G131:I131" si="51">G6-G72</f>
        <v>1.4999999999980307E-6</v>
      </c>
      <c r="H131" s="65">
        <f t="shared" si="51"/>
        <v>-3.3000000000393825E-6</v>
      </c>
      <c r="I131" s="65">
        <f t="shared" si="51"/>
        <v>3.2999999999838714E-6</v>
      </c>
      <c r="AB131" s="64" t="str">
        <f t="shared" si="20"/>
        <v>Rhondda Cynon Taf_25-44_Females</v>
      </c>
      <c r="AC131" s="64" t="s">
        <v>20</v>
      </c>
      <c r="AD131" s="64" t="s">
        <v>49</v>
      </c>
      <c r="AE131" s="64" t="s">
        <v>120</v>
      </c>
      <c r="AF131" s="15" t="s">
        <v>707</v>
      </c>
      <c r="AG131" s="15">
        <v>0.45174530000000002</v>
      </c>
      <c r="AH131" s="15">
        <v>1.9975300000000001E-2</v>
      </c>
      <c r="AI131" s="15">
        <v>0.41259319999999999</v>
      </c>
      <c r="AJ131" s="15">
        <v>0.49089729999999998</v>
      </c>
      <c r="AL131" s="15" t="s">
        <v>708</v>
      </c>
      <c r="AM131" s="15" t="s">
        <v>709</v>
      </c>
      <c r="AT131" s="15" t="s">
        <v>346</v>
      </c>
      <c r="AU131" s="15">
        <v>0.43644319999999998</v>
      </c>
      <c r="AV131" s="15">
        <v>1.7675400000000001E-2</v>
      </c>
      <c r="AW131" s="15">
        <v>0.40179949999999998</v>
      </c>
      <c r="AX131" s="15">
        <v>0.47108680000000003</v>
      </c>
    </row>
    <row r="132" spans="5:50">
      <c r="E132" s="15" t="str">
        <f t="shared" ref="E132:E162" si="52">E73</f>
        <v>_subpop_2</v>
      </c>
      <c r="F132" s="65">
        <f t="shared" ref="F132:I132" si="53">F7-F73</f>
        <v>0</v>
      </c>
      <c r="G132" s="65">
        <f t="shared" si="53"/>
        <v>-1.8999999999991246E-6</v>
      </c>
      <c r="H132" s="65">
        <f t="shared" si="53"/>
        <v>3.4999999999341114E-6</v>
      </c>
      <c r="I132" s="65">
        <f t="shared" si="53"/>
        <v>-3.4999999999341114E-6</v>
      </c>
      <c r="AB132" s="64" t="str">
        <f t="shared" si="20"/>
        <v>Rhondda Cynon Taf_45-64_Females</v>
      </c>
      <c r="AC132" s="64" t="s">
        <v>20</v>
      </c>
      <c r="AD132" s="64" t="s">
        <v>50</v>
      </c>
      <c r="AE132" s="64" t="s">
        <v>120</v>
      </c>
      <c r="AF132" s="15" t="s">
        <v>710</v>
      </c>
      <c r="AG132" s="15">
        <v>0.42516690000000001</v>
      </c>
      <c r="AH132" s="15">
        <v>1.86459E-2</v>
      </c>
      <c r="AI132" s="15">
        <v>0.38862059999999998</v>
      </c>
      <c r="AJ132" s="15">
        <v>0.46171329999999999</v>
      </c>
      <c r="AL132" s="15" t="s">
        <v>711</v>
      </c>
      <c r="AM132" s="15" t="s">
        <v>712</v>
      </c>
      <c r="AT132" s="15" t="s">
        <v>351</v>
      </c>
      <c r="AU132" s="15">
        <v>0.1996676</v>
      </c>
      <c r="AV132" s="15">
        <v>1.45095E-2</v>
      </c>
      <c r="AW132" s="15">
        <v>0.1712291</v>
      </c>
      <c r="AX132" s="15">
        <v>0.22810610000000001</v>
      </c>
    </row>
    <row r="133" spans="5:50">
      <c r="E133" s="15" t="str">
        <f t="shared" si="52"/>
        <v>_subpop_3</v>
      </c>
      <c r="F133" s="65">
        <f t="shared" ref="F133:I133" si="54">F8-F74</f>
        <v>0</v>
      </c>
      <c r="G133" s="65">
        <f t="shared" si="54"/>
        <v>2.9999999999995308E-7</v>
      </c>
      <c r="H133" s="65">
        <f t="shared" si="54"/>
        <v>-6.000000000172534E-7</v>
      </c>
      <c r="I133" s="65">
        <f t="shared" si="54"/>
        <v>6.000000000172534E-7</v>
      </c>
      <c r="AB133" s="64" t="str">
        <f t="shared" si="20"/>
        <v>Rhondda Cynon Taf_65+_Females</v>
      </c>
      <c r="AC133" s="64" t="s">
        <v>20</v>
      </c>
      <c r="AD133" s="64" t="s">
        <v>43</v>
      </c>
      <c r="AE133" s="64" t="s">
        <v>120</v>
      </c>
      <c r="AF133" s="15" t="s">
        <v>713</v>
      </c>
      <c r="AG133" s="15">
        <v>0.1788623</v>
      </c>
      <c r="AH133" s="15">
        <v>1.6257799999999999E-2</v>
      </c>
      <c r="AI133" s="15">
        <v>0.14699670000000001</v>
      </c>
      <c r="AJ133" s="15">
        <v>0.21072779999999999</v>
      </c>
      <c r="AL133" s="15" t="s">
        <v>714</v>
      </c>
      <c r="AM133" s="15" t="s">
        <v>715</v>
      </c>
      <c r="AT133" s="15" t="s">
        <v>356</v>
      </c>
      <c r="AU133" s="15">
        <v>0.34605150000000001</v>
      </c>
      <c r="AV133" s="15">
        <v>3.1963600000000002E-2</v>
      </c>
      <c r="AW133" s="15">
        <v>0.28340290000000001</v>
      </c>
      <c r="AX133" s="15">
        <v>0.40870020000000001</v>
      </c>
    </row>
    <row r="134" spans="5:50">
      <c r="E134" s="15" t="str">
        <f t="shared" si="52"/>
        <v>_subpop_4</v>
      </c>
      <c r="F134" s="65">
        <f t="shared" ref="F134:I134" si="55">F9-F75</f>
        <v>0</v>
      </c>
      <c r="G134" s="65">
        <f t="shared" si="55"/>
        <v>-7.0000000000104701E-7</v>
      </c>
      <c r="H134" s="65">
        <f t="shared" si="55"/>
        <v>1.1000000000316312E-6</v>
      </c>
      <c r="I134" s="65">
        <f t="shared" si="55"/>
        <v>-1.2000000000345068E-6</v>
      </c>
      <c r="AB134" s="64" t="str">
        <f t="shared" si="20"/>
        <v>Merthyr Tydfil_16-24_Males</v>
      </c>
      <c r="AC134" s="64" t="s">
        <v>14</v>
      </c>
      <c r="AD134" s="64" t="s">
        <v>48</v>
      </c>
      <c r="AE134" s="64" t="s">
        <v>21</v>
      </c>
      <c r="AF134" s="15" t="s">
        <v>716</v>
      </c>
      <c r="AG134" s="15">
        <v>0.37871349999999998</v>
      </c>
      <c r="AH134" s="15">
        <v>4.0381300000000002E-2</v>
      </c>
      <c r="AI134" s="15">
        <v>0.29956519999999998</v>
      </c>
      <c r="AJ134" s="15">
        <v>0.45786179999999999</v>
      </c>
      <c r="AL134" s="15" t="s">
        <v>717</v>
      </c>
      <c r="AM134" s="15" t="s">
        <v>718</v>
      </c>
      <c r="AT134" s="15" t="s">
        <v>361</v>
      </c>
      <c r="AU134" s="15">
        <v>0.45764749999999998</v>
      </c>
      <c r="AV134" s="15">
        <v>2.3980499999999998E-2</v>
      </c>
      <c r="AW134" s="15">
        <v>0.4106457</v>
      </c>
      <c r="AX134" s="15">
        <v>0.50464929999999997</v>
      </c>
    </row>
    <row r="135" spans="5:50">
      <c r="E135" s="15" t="str">
        <f t="shared" si="52"/>
        <v>_subpop_5</v>
      </c>
      <c r="F135" s="65">
        <f t="shared" ref="F135:I135" si="56">F10-F76</f>
        <v>0</v>
      </c>
      <c r="G135" s="65">
        <f t="shared" si="56"/>
        <v>1.2999999999992184E-6</v>
      </c>
      <c r="H135" s="65">
        <f t="shared" si="56"/>
        <v>-2.9999999999752447E-6</v>
      </c>
      <c r="I135" s="65">
        <f t="shared" si="56"/>
        <v>2.9999999999752447E-6</v>
      </c>
      <c r="AB135" s="64" t="str">
        <f t="shared" ref="AB135:AB181" si="57">AC135&amp;"_"&amp;AD135&amp;"_"&amp;AE135</f>
        <v>Merthyr Tydfil_25-44_Males</v>
      </c>
      <c r="AC135" s="64" t="s">
        <v>14</v>
      </c>
      <c r="AD135" s="64" t="s">
        <v>49</v>
      </c>
      <c r="AE135" s="64" t="s">
        <v>21</v>
      </c>
      <c r="AF135" s="15" t="s">
        <v>719</v>
      </c>
      <c r="AG135" s="15">
        <v>0.46387450000000002</v>
      </c>
      <c r="AH135" s="15">
        <v>2.5860899999999999E-2</v>
      </c>
      <c r="AI135" s="15">
        <v>0.41318660000000001</v>
      </c>
      <c r="AJ135" s="15">
        <v>0.51456250000000003</v>
      </c>
      <c r="AL135" s="15" t="s">
        <v>720</v>
      </c>
      <c r="AM135" s="15" t="s">
        <v>721</v>
      </c>
      <c r="AT135" s="15" t="s">
        <v>366</v>
      </c>
      <c r="AU135" s="15">
        <v>0.43269800000000003</v>
      </c>
      <c r="AV135" s="15">
        <v>1.7813099999999998E-2</v>
      </c>
      <c r="AW135" s="15">
        <v>0.39778439999999998</v>
      </c>
      <c r="AX135" s="15">
        <v>0.46761160000000002</v>
      </c>
    </row>
    <row r="136" spans="5:50">
      <c r="E136" s="15" t="str">
        <f t="shared" si="52"/>
        <v>_subpop_6</v>
      </c>
      <c r="F136" s="65">
        <f t="shared" ref="F136:I136" si="58">F11-F77</f>
        <v>0</v>
      </c>
      <c r="G136" s="65">
        <f t="shared" si="58"/>
        <v>-6.9999999999931228E-7</v>
      </c>
      <c r="H136" s="65">
        <f t="shared" si="58"/>
        <v>1.1999999999789956E-6</v>
      </c>
      <c r="I136" s="65">
        <f t="shared" si="58"/>
        <v>-1.2000000000345068E-6</v>
      </c>
      <c r="AB136" s="64" t="str">
        <f t="shared" si="57"/>
        <v>Merthyr Tydfil_45-64_Males</v>
      </c>
      <c r="AC136" s="64" t="s">
        <v>14</v>
      </c>
      <c r="AD136" s="64" t="s">
        <v>50</v>
      </c>
      <c r="AE136" s="64" t="s">
        <v>21</v>
      </c>
      <c r="AF136" s="15" t="s">
        <v>722</v>
      </c>
      <c r="AG136" s="15">
        <v>0.54705970000000004</v>
      </c>
      <c r="AH136" s="15">
        <v>2.2933200000000001E-2</v>
      </c>
      <c r="AI136" s="15">
        <v>0.50210999999999995</v>
      </c>
      <c r="AJ136" s="15">
        <v>0.59200929999999996</v>
      </c>
      <c r="AL136" s="15" t="s">
        <v>723</v>
      </c>
      <c r="AM136" s="15" t="s">
        <v>724</v>
      </c>
      <c r="AT136" s="15" t="s">
        <v>371</v>
      </c>
      <c r="AU136" s="15">
        <v>0.23122129999999999</v>
      </c>
      <c r="AV136" s="15">
        <v>1.4489999999999999E-2</v>
      </c>
      <c r="AW136" s="15">
        <v>0.2028209</v>
      </c>
      <c r="AX136" s="15">
        <v>0.25962160000000001</v>
      </c>
    </row>
    <row r="137" spans="5:50">
      <c r="E137" s="15" t="str">
        <f t="shared" si="52"/>
        <v>_subpop_7</v>
      </c>
      <c r="F137" s="65">
        <f t="shared" ref="F137:I137" si="59">F12-F78</f>
        <v>0</v>
      </c>
      <c r="G137" s="65">
        <f t="shared" si="59"/>
        <v>7.0000000000104701E-7</v>
      </c>
      <c r="H137" s="65">
        <f t="shared" si="59"/>
        <v>-1.4999999999876223E-6</v>
      </c>
      <c r="I137" s="65">
        <f t="shared" si="59"/>
        <v>1.5999999999904979E-6</v>
      </c>
      <c r="AB137" s="64" t="str">
        <f t="shared" si="57"/>
        <v>Merthyr Tydfil_65+_Males</v>
      </c>
      <c r="AC137" s="64" t="s">
        <v>14</v>
      </c>
      <c r="AD137" s="64" t="s">
        <v>43</v>
      </c>
      <c r="AE137" s="64" t="s">
        <v>21</v>
      </c>
      <c r="AF137" s="15" t="s">
        <v>725</v>
      </c>
      <c r="AG137" s="15">
        <v>0.36842399999999997</v>
      </c>
      <c r="AH137" s="15">
        <v>2.59753E-2</v>
      </c>
      <c r="AI137" s="15">
        <v>0.31751190000000001</v>
      </c>
      <c r="AJ137" s="15">
        <v>0.41933609999999999</v>
      </c>
      <c r="AL137" s="15" t="s">
        <v>726</v>
      </c>
      <c r="AM137" s="15" t="s">
        <v>727</v>
      </c>
      <c r="AT137" s="15" t="s">
        <v>376</v>
      </c>
      <c r="AU137" s="15">
        <v>0.34782459999999998</v>
      </c>
      <c r="AV137" s="15">
        <v>2.8571800000000001E-2</v>
      </c>
      <c r="AW137" s="15">
        <v>0.29182390000000002</v>
      </c>
      <c r="AX137" s="15">
        <v>0.4038254</v>
      </c>
    </row>
    <row r="138" spans="5:50">
      <c r="E138" s="15" t="str">
        <f t="shared" si="52"/>
        <v>_subpop_8</v>
      </c>
      <c r="F138" s="65">
        <f t="shared" ref="F138:I138" si="60">F13-F79</f>
        <v>0</v>
      </c>
      <c r="G138" s="65">
        <f t="shared" si="60"/>
        <v>1.999999999996796E-7</v>
      </c>
      <c r="H138" s="65">
        <f t="shared" si="60"/>
        <v>-6.000000000172534E-7</v>
      </c>
      <c r="I138" s="65">
        <f t="shared" si="60"/>
        <v>5.9999999998949782E-7</v>
      </c>
      <c r="AB138" s="64" t="str">
        <f t="shared" si="57"/>
        <v>Merthyr Tydfil_16-24_Females</v>
      </c>
      <c r="AC138" s="64" t="s">
        <v>14</v>
      </c>
      <c r="AD138" s="64" t="s">
        <v>48</v>
      </c>
      <c r="AE138" s="64" t="s">
        <v>120</v>
      </c>
      <c r="AF138" s="15" t="s">
        <v>728</v>
      </c>
      <c r="AG138" s="15">
        <v>0.2972361</v>
      </c>
      <c r="AH138" s="15">
        <v>3.2384299999999998E-2</v>
      </c>
      <c r="AI138" s="15">
        <v>0.2337622</v>
      </c>
      <c r="AJ138" s="15">
        <v>0.36070990000000003</v>
      </c>
      <c r="AL138" s="15" t="s">
        <v>729</v>
      </c>
      <c r="AM138" s="15" t="s">
        <v>730</v>
      </c>
      <c r="AT138" s="15" t="s">
        <v>381</v>
      </c>
      <c r="AU138" s="15">
        <v>0.43038670000000001</v>
      </c>
      <c r="AV138" s="15">
        <v>2.0536200000000001E-2</v>
      </c>
      <c r="AW138" s="15">
        <v>0.39013569999999997</v>
      </c>
      <c r="AX138" s="15">
        <v>0.47063759999999999</v>
      </c>
    </row>
    <row r="139" spans="5:50">
      <c r="E139" s="15" t="str">
        <f t="shared" si="52"/>
        <v>_subpop_9</v>
      </c>
      <c r="F139" s="65">
        <f t="shared" ref="F139:I139" si="61">F14-F80</f>
        <v>0</v>
      </c>
      <c r="G139" s="65">
        <f t="shared" si="61"/>
        <v>-4.6000000000004371E-6</v>
      </c>
      <c r="H139" s="65">
        <f t="shared" si="61"/>
        <v>8.5000000000223785E-6</v>
      </c>
      <c r="I139" s="65">
        <f t="shared" si="61"/>
        <v>-8.5000000000223785E-6</v>
      </c>
      <c r="AB139" s="64" t="str">
        <f t="shared" si="57"/>
        <v>Merthyr Tydfil_25-44_Females</v>
      </c>
      <c r="AC139" s="64" t="s">
        <v>14</v>
      </c>
      <c r="AD139" s="64" t="s">
        <v>49</v>
      </c>
      <c r="AE139" s="64" t="s">
        <v>120</v>
      </c>
      <c r="AF139" s="15" t="s">
        <v>731</v>
      </c>
      <c r="AG139" s="15">
        <v>0.40672380000000002</v>
      </c>
      <c r="AH139" s="15">
        <v>2.2318299999999999E-2</v>
      </c>
      <c r="AI139" s="15">
        <v>0.36297950000000001</v>
      </c>
      <c r="AJ139" s="15">
        <v>0.45046809999999998</v>
      </c>
      <c r="AL139" s="15" t="s">
        <v>732</v>
      </c>
      <c r="AM139" s="15" t="s">
        <v>733</v>
      </c>
      <c r="AT139" s="15" t="s">
        <v>386</v>
      </c>
      <c r="AU139" s="15">
        <v>0.44906839999999998</v>
      </c>
      <c r="AV139" s="15">
        <v>1.6072300000000001E-2</v>
      </c>
      <c r="AW139" s="15">
        <v>0.41756670000000001</v>
      </c>
      <c r="AX139" s="15">
        <v>0.4805701</v>
      </c>
    </row>
    <row r="140" spans="5:50">
      <c r="E140" s="15" t="str">
        <f t="shared" si="52"/>
        <v>_subpop_10</v>
      </c>
      <c r="F140" s="65">
        <f t="shared" ref="F140:I140" si="62">F15-F81</f>
        <v>0</v>
      </c>
      <c r="G140" s="65">
        <f t="shared" si="62"/>
        <v>-5.0000000000050004E-7</v>
      </c>
      <c r="H140" s="65">
        <f t="shared" si="62"/>
        <v>6.9999999996461781E-7</v>
      </c>
      <c r="I140" s="65">
        <f t="shared" si="62"/>
        <v>-6.000000000172534E-7</v>
      </c>
      <c r="AB140" s="64" t="str">
        <f t="shared" si="57"/>
        <v>Merthyr Tydfil_45-64_Females</v>
      </c>
      <c r="AC140" s="64" t="s">
        <v>14</v>
      </c>
      <c r="AD140" s="64" t="s">
        <v>50</v>
      </c>
      <c r="AE140" s="64" t="s">
        <v>120</v>
      </c>
      <c r="AF140" s="15" t="s">
        <v>734</v>
      </c>
      <c r="AG140" s="15">
        <v>0.38492749999999998</v>
      </c>
      <c r="AH140" s="15">
        <v>2.1171100000000002E-2</v>
      </c>
      <c r="AI140" s="15">
        <v>0.34343180000000001</v>
      </c>
      <c r="AJ140" s="15">
        <v>0.42642330000000001</v>
      </c>
      <c r="AL140" s="15" t="s">
        <v>735</v>
      </c>
      <c r="AM140" s="15" t="s">
        <v>736</v>
      </c>
      <c r="AT140" s="15" t="s">
        <v>391</v>
      </c>
      <c r="AU140" s="15">
        <v>0.24459710000000001</v>
      </c>
      <c r="AV140" s="15">
        <v>1.4866600000000001E-2</v>
      </c>
      <c r="AW140" s="15">
        <v>0.2154585</v>
      </c>
      <c r="AX140" s="15">
        <v>0.27373570000000003</v>
      </c>
    </row>
    <row r="141" spans="5:50">
      <c r="E141" s="15" t="str">
        <f t="shared" si="52"/>
        <v>_subpop_11</v>
      </c>
      <c r="F141" s="65">
        <f t="shared" ref="F141:I141" si="63">F16-F82</f>
        <v>0</v>
      </c>
      <c r="G141" s="65">
        <f t="shared" si="63"/>
        <v>-2.9999999999995308E-7</v>
      </c>
      <c r="H141" s="65">
        <f t="shared" si="63"/>
        <v>4.0000000001150227E-7</v>
      </c>
      <c r="I141" s="65">
        <f t="shared" si="63"/>
        <v>-4.0000000001150227E-7</v>
      </c>
      <c r="AB141" s="64" t="str">
        <f t="shared" si="57"/>
        <v>Merthyr Tydfil_65+_Females</v>
      </c>
      <c r="AC141" s="64" t="s">
        <v>14</v>
      </c>
      <c r="AD141" s="64" t="s">
        <v>43</v>
      </c>
      <c r="AE141" s="64" t="s">
        <v>120</v>
      </c>
      <c r="AF141" s="15" t="s">
        <v>737</v>
      </c>
      <c r="AG141" s="15">
        <v>0.1201253</v>
      </c>
      <c r="AH141" s="15">
        <v>1.5814100000000001E-2</v>
      </c>
      <c r="AI141" s="15">
        <v>8.9129399999999998E-2</v>
      </c>
      <c r="AJ141" s="15">
        <v>0.15112129999999999</v>
      </c>
      <c r="AL141" s="15" t="s">
        <v>738</v>
      </c>
      <c r="AM141" s="15" t="s">
        <v>739</v>
      </c>
      <c r="AT141" s="15" t="s">
        <v>396</v>
      </c>
      <c r="AU141" s="15">
        <v>0.45861930000000001</v>
      </c>
      <c r="AV141" s="15">
        <v>3.56111E-2</v>
      </c>
      <c r="AW141" s="15">
        <v>0.38882159999999999</v>
      </c>
      <c r="AX141" s="15">
        <v>0.52841689999999997</v>
      </c>
    </row>
    <row r="142" spans="5:50">
      <c r="E142" s="15" t="str">
        <f t="shared" si="52"/>
        <v>_subpop_12</v>
      </c>
      <c r="F142" s="65">
        <f t="shared" ref="F142:I142" si="64">F17-F83</f>
        <v>0</v>
      </c>
      <c r="G142" s="65">
        <f t="shared" si="64"/>
        <v>-8.0000000000045313E-7</v>
      </c>
      <c r="H142" s="65">
        <f t="shared" si="64"/>
        <v>1.2000000000345068E-6</v>
      </c>
      <c r="I142" s="65">
        <f t="shared" si="64"/>
        <v>-1.1999999999789956E-6</v>
      </c>
      <c r="AB142" s="64" t="str">
        <f t="shared" si="57"/>
        <v>Caerphilly_16-24_Males</v>
      </c>
      <c r="AC142" s="64" t="s">
        <v>15</v>
      </c>
      <c r="AD142" s="64" t="s">
        <v>48</v>
      </c>
      <c r="AE142" s="64" t="s">
        <v>21</v>
      </c>
      <c r="AF142" s="15" t="s">
        <v>740</v>
      </c>
      <c r="AG142" s="15">
        <v>0.3234995</v>
      </c>
      <c r="AH142" s="15">
        <v>3.3255199999999999E-2</v>
      </c>
      <c r="AI142" s="15">
        <v>0.25831870000000001</v>
      </c>
      <c r="AJ142" s="15">
        <v>0.38868029999999998</v>
      </c>
      <c r="AL142" s="15" t="s">
        <v>741</v>
      </c>
      <c r="AM142" s="15" t="s">
        <v>742</v>
      </c>
      <c r="AT142" s="15" t="s">
        <v>401</v>
      </c>
      <c r="AU142" s="15">
        <v>0.49383300000000002</v>
      </c>
      <c r="AV142" s="15">
        <v>1.71848E-2</v>
      </c>
      <c r="AW142" s="15">
        <v>0.46015080000000003</v>
      </c>
      <c r="AX142" s="15">
        <v>0.52751519999999996</v>
      </c>
    </row>
    <row r="143" spans="5:50">
      <c r="E143" s="15" t="str">
        <f t="shared" si="52"/>
        <v>_subpop_13</v>
      </c>
      <c r="F143" s="65">
        <f t="shared" ref="F143:I143" si="65">F18-F84</f>
        <v>0</v>
      </c>
      <c r="G143" s="65">
        <f t="shared" si="65"/>
        <v>-1.1500000000001093E-5</v>
      </c>
      <c r="H143" s="65">
        <f t="shared" si="65"/>
        <v>2.1900000000019126E-5</v>
      </c>
      <c r="I143" s="65">
        <f t="shared" si="65"/>
        <v>-2.1900000000019126E-5</v>
      </c>
      <c r="AB143" s="64" t="str">
        <f t="shared" si="57"/>
        <v>Caerphilly_25-44_Males</v>
      </c>
      <c r="AC143" s="64" t="s">
        <v>15</v>
      </c>
      <c r="AD143" s="64" t="s">
        <v>49</v>
      </c>
      <c r="AE143" s="64" t="s">
        <v>21</v>
      </c>
      <c r="AF143" s="15" t="s">
        <v>743</v>
      </c>
      <c r="AG143" s="15">
        <v>0.54968609999999996</v>
      </c>
      <c r="AH143" s="15">
        <v>2.2934199999999998E-2</v>
      </c>
      <c r="AI143" s="15">
        <v>0.50473460000000003</v>
      </c>
      <c r="AJ143" s="15">
        <v>0.59463770000000005</v>
      </c>
      <c r="AL143" s="15" t="s">
        <v>744</v>
      </c>
      <c r="AM143" s="15" t="s">
        <v>745</v>
      </c>
      <c r="AT143" s="15" t="s">
        <v>406</v>
      </c>
      <c r="AU143" s="15">
        <v>0.52150810000000003</v>
      </c>
      <c r="AV143" s="15">
        <v>1.5370699999999999E-2</v>
      </c>
      <c r="AW143" s="15">
        <v>0.49138150000000003</v>
      </c>
      <c r="AX143" s="15">
        <v>0.55163470000000003</v>
      </c>
    </row>
    <row r="144" spans="5:50">
      <c r="E144" s="15" t="str">
        <f t="shared" si="52"/>
        <v>_subpop_14</v>
      </c>
      <c r="F144" s="65">
        <f t="shared" ref="F144:I144" si="66">F19-F85</f>
        <v>0</v>
      </c>
      <c r="G144" s="65">
        <f t="shared" si="66"/>
        <v>1.400000000002094E-6</v>
      </c>
      <c r="H144" s="65">
        <f t="shared" si="66"/>
        <v>-3.1000000000336314E-6</v>
      </c>
      <c r="I144" s="65">
        <f t="shared" si="66"/>
        <v>3.0999999999781203E-6</v>
      </c>
      <c r="AB144" s="64" t="str">
        <f t="shared" si="57"/>
        <v>Caerphilly_45-64_Males</v>
      </c>
      <c r="AC144" s="64" t="s">
        <v>15</v>
      </c>
      <c r="AD144" s="64" t="s">
        <v>50</v>
      </c>
      <c r="AE144" s="64" t="s">
        <v>21</v>
      </c>
      <c r="AF144" s="15" t="s">
        <v>746</v>
      </c>
      <c r="AG144" s="15">
        <v>0.5397322</v>
      </c>
      <c r="AH144" s="15">
        <v>2.0520400000000001E-2</v>
      </c>
      <c r="AI144" s="15">
        <v>0.49951180000000001</v>
      </c>
      <c r="AJ144" s="15">
        <v>0.57995269999999999</v>
      </c>
      <c r="AL144" s="15" t="s">
        <v>747</v>
      </c>
      <c r="AM144" s="15" t="s">
        <v>748</v>
      </c>
      <c r="AT144" s="15" t="s">
        <v>411</v>
      </c>
      <c r="AU144" s="15">
        <v>0.2578549</v>
      </c>
      <c r="AV144" s="15">
        <v>1.4464100000000001E-2</v>
      </c>
      <c r="AW144" s="15">
        <v>0.22950519999999999</v>
      </c>
      <c r="AX144" s="15">
        <v>0.28620459999999998</v>
      </c>
    </row>
    <row r="145" spans="5:50">
      <c r="E145" s="15" t="str">
        <f t="shared" si="52"/>
        <v>_subpop_15</v>
      </c>
      <c r="F145" s="65">
        <f t="shared" ref="F145:I145" si="67">F20-F86</f>
        <v>0</v>
      </c>
      <c r="G145" s="65">
        <f t="shared" si="67"/>
        <v>1.1000000000004062E-6</v>
      </c>
      <c r="H145" s="65">
        <f t="shared" si="67"/>
        <v>-2.4999999999608669E-6</v>
      </c>
      <c r="I145" s="65">
        <f t="shared" si="67"/>
        <v>2.4999999999608669E-6</v>
      </c>
      <c r="AB145" s="64" t="str">
        <f t="shared" si="57"/>
        <v>Caerphilly_65+_Males</v>
      </c>
      <c r="AC145" s="64" t="s">
        <v>15</v>
      </c>
      <c r="AD145" s="64" t="s">
        <v>43</v>
      </c>
      <c r="AE145" s="64" t="s">
        <v>21</v>
      </c>
      <c r="AF145" s="15" t="s">
        <v>749</v>
      </c>
      <c r="AG145" s="15">
        <v>0.38159500000000002</v>
      </c>
      <c r="AH145" s="15">
        <v>2.4566999999999999E-2</v>
      </c>
      <c r="AI145" s="15">
        <v>0.33344309999999999</v>
      </c>
      <c r="AJ145" s="15">
        <v>0.42974689999999999</v>
      </c>
      <c r="AL145" s="15" t="s">
        <v>750</v>
      </c>
      <c r="AM145" s="15" t="s">
        <v>751</v>
      </c>
      <c r="AT145" s="15" t="s">
        <v>416</v>
      </c>
      <c r="AU145" s="15">
        <v>0.31397740000000002</v>
      </c>
      <c r="AV145" s="15">
        <v>2.6031200000000001E-2</v>
      </c>
      <c r="AW145" s="15">
        <v>0.26295629999999998</v>
      </c>
      <c r="AX145" s="15">
        <v>0.3649985</v>
      </c>
    </row>
    <row r="146" spans="5:50">
      <c r="E146" s="15" t="str">
        <f t="shared" si="52"/>
        <v>_subpop_16</v>
      </c>
      <c r="F146" s="65">
        <f t="shared" ref="F146:I146" si="68">F21-F87</f>
        <v>0</v>
      </c>
      <c r="G146" s="65">
        <f t="shared" si="68"/>
        <v>1.0000000000010001E-6</v>
      </c>
      <c r="H146" s="65">
        <f t="shared" si="68"/>
        <v>-2.2000000000077513E-6</v>
      </c>
      <c r="I146" s="65">
        <f t="shared" si="68"/>
        <v>2.2000000000077513E-6</v>
      </c>
      <c r="AB146" s="64" t="str">
        <f t="shared" si="57"/>
        <v>Caerphilly_16-24_Females</v>
      </c>
      <c r="AC146" s="64" t="s">
        <v>15</v>
      </c>
      <c r="AD146" s="64" t="s">
        <v>48</v>
      </c>
      <c r="AE146" s="64" t="s">
        <v>120</v>
      </c>
      <c r="AF146" s="15" t="s">
        <v>752</v>
      </c>
      <c r="AG146" s="15">
        <v>0.36349189999999998</v>
      </c>
      <c r="AH146" s="15">
        <v>2.9391899999999999E-2</v>
      </c>
      <c r="AI146" s="15">
        <v>0.30588330000000002</v>
      </c>
      <c r="AJ146" s="15">
        <v>0.42110059999999999</v>
      </c>
      <c r="AL146" s="15" t="s">
        <v>753</v>
      </c>
      <c r="AM146" s="15" t="s">
        <v>754</v>
      </c>
      <c r="AT146" s="15" t="s">
        <v>421</v>
      </c>
      <c r="AU146" s="15">
        <v>0.42726989999999998</v>
      </c>
      <c r="AV146" s="15">
        <v>1.87913E-2</v>
      </c>
      <c r="AW146" s="15">
        <v>0.39043889999999998</v>
      </c>
      <c r="AX146" s="15">
        <v>0.46410079999999998</v>
      </c>
    </row>
    <row r="147" spans="5:50">
      <c r="E147" s="15" t="str">
        <f t="shared" si="52"/>
        <v>_subpop_17</v>
      </c>
      <c r="F147" s="65">
        <f>F22-F88</f>
        <v>0</v>
      </c>
      <c r="G147" s="65">
        <f t="shared" ref="G147:I147" si="69">G22-G88</f>
        <v>3.6999999999953737E-6</v>
      </c>
      <c r="H147" s="65">
        <f t="shared" si="69"/>
        <v>-8.0999999999553651E-6</v>
      </c>
      <c r="I147" s="65">
        <f t="shared" si="69"/>
        <v>8.0999999999553651E-6</v>
      </c>
      <c r="AB147" s="64" t="str">
        <f t="shared" si="57"/>
        <v>Caerphilly_25-44_Females</v>
      </c>
      <c r="AC147" s="64" t="s">
        <v>15</v>
      </c>
      <c r="AD147" s="64" t="s">
        <v>49</v>
      </c>
      <c r="AE147" s="64" t="s">
        <v>120</v>
      </c>
      <c r="AF147" s="15" t="s">
        <v>755</v>
      </c>
      <c r="AG147" s="15">
        <v>0.48092990000000002</v>
      </c>
      <c r="AH147" s="15">
        <v>2.0526200000000001E-2</v>
      </c>
      <c r="AI147" s="15">
        <v>0.44069809999999998</v>
      </c>
      <c r="AJ147" s="15">
        <v>0.52116180000000001</v>
      </c>
      <c r="AL147" s="15" t="s">
        <v>756</v>
      </c>
      <c r="AM147" s="15" t="s">
        <v>757</v>
      </c>
      <c r="AT147" s="15" t="s">
        <v>426</v>
      </c>
      <c r="AU147" s="15">
        <v>0.4978535</v>
      </c>
      <c r="AV147" s="15">
        <v>1.6447300000000002E-2</v>
      </c>
      <c r="AW147" s="15">
        <v>0.4656168</v>
      </c>
      <c r="AX147" s="15">
        <v>0.53009030000000001</v>
      </c>
    </row>
    <row r="148" spans="5:50">
      <c r="E148" s="15" t="str">
        <f t="shared" si="52"/>
        <v>_subpop_18</v>
      </c>
      <c r="F148" s="65">
        <f t="shared" ref="F148:I148" si="70">F23-F89</f>
        <v>0</v>
      </c>
      <c r="G148" s="65">
        <f t="shared" si="70"/>
        <v>2.7000000000013125E-6</v>
      </c>
      <c r="H148" s="65">
        <f t="shared" si="70"/>
        <v>-5.6999999999973738E-6</v>
      </c>
      <c r="I148" s="65">
        <f t="shared" si="70"/>
        <v>5.8000000000557606E-6</v>
      </c>
      <c r="AB148" s="64" t="str">
        <f t="shared" si="57"/>
        <v>Caerphilly_45-64_Females</v>
      </c>
      <c r="AC148" s="64" t="s">
        <v>15</v>
      </c>
      <c r="AD148" s="64" t="s">
        <v>50</v>
      </c>
      <c r="AE148" s="64" t="s">
        <v>120</v>
      </c>
      <c r="AF148" s="15" t="s">
        <v>758</v>
      </c>
      <c r="AG148" s="15">
        <v>0.40579949999999998</v>
      </c>
      <c r="AH148" s="15">
        <v>1.9944199999999999E-2</v>
      </c>
      <c r="AI148" s="15">
        <v>0.36670839999999999</v>
      </c>
      <c r="AJ148" s="15">
        <v>0.44489060000000002</v>
      </c>
      <c r="AL148" s="15" t="s">
        <v>759</v>
      </c>
      <c r="AM148" s="15" t="s">
        <v>760</v>
      </c>
      <c r="AT148" s="15" t="s">
        <v>431</v>
      </c>
      <c r="AU148" s="15">
        <v>0.24058570000000001</v>
      </c>
      <c r="AV148" s="15">
        <v>1.55978E-2</v>
      </c>
      <c r="AW148" s="15">
        <v>0.21001400000000001</v>
      </c>
      <c r="AX148" s="15">
        <v>0.27115739999999999</v>
      </c>
    </row>
    <row r="149" spans="5:50">
      <c r="E149" s="15" t="str">
        <f t="shared" si="52"/>
        <v>_subpop_19</v>
      </c>
      <c r="F149" s="65">
        <f t="shared" ref="F149:I149" si="71">F24-F90</f>
        <v>0</v>
      </c>
      <c r="G149" s="65">
        <f t="shared" si="71"/>
        <v>1.9999999999985307E-6</v>
      </c>
      <c r="H149" s="65">
        <f t="shared" si="71"/>
        <v>-4.3000000000126271E-6</v>
      </c>
      <c r="I149" s="65">
        <f t="shared" si="71"/>
        <v>4.2999999999571159E-6</v>
      </c>
      <c r="AB149" s="64" t="str">
        <f t="shared" si="57"/>
        <v>Caerphilly_65+_Females</v>
      </c>
      <c r="AC149" s="64" t="s">
        <v>15</v>
      </c>
      <c r="AD149" s="64" t="s">
        <v>43</v>
      </c>
      <c r="AE149" s="64" t="s">
        <v>120</v>
      </c>
      <c r="AF149" s="15" t="s">
        <v>761</v>
      </c>
      <c r="AG149" s="15">
        <v>0.1539778</v>
      </c>
      <c r="AH149" s="15">
        <v>1.6472299999999999E-2</v>
      </c>
      <c r="AI149" s="15">
        <v>0.1216917</v>
      </c>
      <c r="AJ149" s="15">
        <v>0.18626400000000001</v>
      </c>
      <c r="AL149" s="15" t="s">
        <v>762</v>
      </c>
      <c r="AM149" s="15" t="s">
        <v>763</v>
      </c>
      <c r="AT149" s="15" t="s">
        <v>436</v>
      </c>
      <c r="AU149" s="15">
        <v>0.3521225</v>
      </c>
      <c r="AV149" s="15">
        <v>2.6372099999999999E-2</v>
      </c>
      <c r="AW149" s="15">
        <v>0.30043330000000001</v>
      </c>
      <c r="AX149" s="15">
        <v>0.4038118</v>
      </c>
    </row>
    <row r="150" spans="5:50">
      <c r="E150" s="15" t="str">
        <f t="shared" si="52"/>
        <v>_subpop_20</v>
      </c>
      <c r="F150" s="65">
        <f t="shared" ref="F150:I150" si="72">F25-F91</f>
        <v>0</v>
      </c>
      <c r="G150" s="65">
        <f t="shared" si="72"/>
        <v>2.0000000000020002E-6</v>
      </c>
      <c r="H150" s="65">
        <f t="shared" si="72"/>
        <v>-4.3000000000126271E-6</v>
      </c>
      <c r="I150" s="65">
        <f t="shared" si="72"/>
        <v>4.3999999999599915E-6</v>
      </c>
      <c r="AB150" s="64" t="str">
        <f t="shared" si="57"/>
        <v>Blaenau Gwent_16-24_Males</v>
      </c>
      <c r="AC150" s="64" t="s">
        <v>16</v>
      </c>
      <c r="AD150" s="64" t="s">
        <v>48</v>
      </c>
      <c r="AE150" s="64" t="s">
        <v>21</v>
      </c>
      <c r="AF150" s="15" t="s">
        <v>764</v>
      </c>
      <c r="AG150" s="15">
        <v>0.34345680000000001</v>
      </c>
      <c r="AH150" s="15">
        <v>3.7730899999999998E-2</v>
      </c>
      <c r="AI150" s="15">
        <v>0.2695034</v>
      </c>
      <c r="AJ150" s="15">
        <v>0.41741020000000001</v>
      </c>
      <c r="AL150" s="15" t="s">
        <v>765</v>
      </c>
      <c r="AM150" s="15" t="s">
        <v>766</v>
      </c>
      <c r="AT150" s="15" t="s">
        <v>441</v>
      </c>
      <c r="AU150" s="15">
        <v>0.46816799999999997</v>
      </c>
      <c r="AV150" s="15">
        <v>1.9425899999999999E-2</v>
      </c>
      <c r="AW150" s="15">
        <v>0.43009330000000001</v>
      </c>
      <c r="AX150" s="15">
        <v>0.50624279999999999</v>
      </c>
    </row>
    <row r="151" spans="5:50">
      <c r="E151" s="15" t="str">
        <f t="shared" si="52"/>
        <v>_subpop_21</v>
      </c>
      <c r="F151" s="65">
        <f t="shared" ref="F151:I151" si="73">F26-F92</f>
        <v>0</v>
      </c>
      <c r="G151" s="65">
        <f t="shared" si="73"/>
        <v>3.7999999999982492E-6</v>
      </c>
      <c r="H151" s="65">
        <f t="shared" si="73"/>
        <v>-8.2000000000137518E-6</v>
      </c>
      <c r="I151" s="65">
        <f t="shared" si="73"/>
        <v>8.2000000000137518E-6</v>
      </c>
      <c r="AB151" s="64" t="str">
        <f t="shared" si="57"/>
        <v>Blaenau Gwent_25-44_Males</v>
      </c>
      <c r="AC151" s="64" t="s">
        <v>16</v>
      </c>
      <c r="AD151" s="64" t="s">
        <v>49</v>
      </c>
      <c r="AE151" s="64" t="s">
        <v>21</v>
      </c>
      <c r="AF151" s="15" t="s">
        <v>767</v>
      </c>
      <c r="AG151" s="15">
        <v>0.53692949999999995</v>
      </c>
      <c r="AH151" s="15">
        <v>2.6565499999999999E-2</v>
      </c>
      <c r="AI151" s="15">
        <v>0.48486059999999997</v>
      </c>
      <c r="AJ151" s="15">
        <v>0.58899849999999998</v>
      </c>
      <c r="AL151" s="15" t="s">
        <v>768</v>
      </c>
      <c r="AM151" s="15" t="s">
        <v>769</v>
      </c>
      <c r="AT151" s="15" t="s">
        <v>446</v>
      </c>
      <c r="AU151" s="15">
        <v>0.50835129999999995</v>
      </c>
      <c r="AV151" s="15">
        <v>1.7525900000000001E-2</v>
      </c>
      <c r="AW151" s="15">
        <v>0.47400049999999999</v>
      </c>
      <c r="AX151" s="15">
        <v>0.54270209999999997</v>
      </c>
    </row>
    <row r="152" spans="5:50">
      <c r="E152" s="15" t="str">
        <f t="shared" si="52"/>
        <v>_subpop_22</v>
      </c>
      <c r="F152" s="65">
        <f t="shared" ref="F152:I152" si="74">F27-F93</f>
        <v>0</v>
      </c>
      <c r="G152" s="65">
        <f t="shared" si="74"/>
        <v>2.3999999999996247E-6</v>
      </c>
      <c r="H152" s="65">
        <f t="shared" si="74"/>
        <v>-5.2999999999858716E-6</v>
      </c>
      <c r="I152" s="65">
        <f t="shared" si="74"/>
        <v>5.2999999999858716E-6</v>
      </c>
      <c r="AB152" s="64" t="str">
        <f t="shared" si="57"/>
        <v>Blaenau Gwent_45-64_Males</v>
      </c>
      <c r="AC152" s="64" t="s">
        <v>16</v>
      </c>
      <c r="AD152" s="64" t="s">
        <v>50</v>
      </c>
      <c r="AE152" s="64" t="s">
        <v>21</v>
      </c>
      <c r="AF152" s="15" t="s">
        <v>770</v>
      </c>
      <c r="AG152" s="15">
        <v>0.53889880000000001</v>
      </c>
      <c r="AH152" s="15">
        <v>2.30993E-2</v>
      </c>
      <c r="AI152" s="15">
        <v>0.4936236</v>
      </c>
      <c r="AJ152" s="15">
        <v>0.58417399999999997</v>
      </c>
      <c r="AL152" s="15" t="s">
        <v>771</v>
      </c>
      <c r="AM152" s="15" t="s">
        <v>772</v>
      </c>
      <c r="AT152" s="15" t="s">
        <v>451</v>
      </c>
      <c r="AU152" s="15">
        <v>0.27894390000000002</v>
      </c>
      <c r="AV152" s="15">
        <v>1.6899899999999999E-2</v>
      </c>
      <c r="AW152" s="15">
        <v>0.24582010000000001</v>
      </c>
      <c r="AX152" s="15">
        <v>0.31206780000000001</v>
      </c>
    </row>
    <row r="153" spans="5:50">
      <c r="E153" s="15" t="str">
        <f t="shared" si="52"/>
        <v>_subpop_23</v>
      </c>
      <c r="F153" s="65">
        <f t="shared" ref="F153:I153" si="75">F28-F94</f>
        <v>0</v>
      </c>
      <c r="G153" s="65">
        <f t="shared" si="75"/>
        <v>1.7999999999997185E-6</v>
      </c>
      <c r="H153" s="65">
        <f t="shared" si="75"/>
        <v>-4.0999999999513648E-6</v>
      </c>
      <c r="I153" s="65">
        <f t="shared" si="75"/>
        <v>4.1000000000068759E-6</v>
      </c>
      <c r="AB153" s="64" t="str">
        <f t="shared" si="57"/>
        <v>Blaenau Gwent_65+_Males</v>
      </c>
      <c r="AC153" s="64" t="s">
        <v>16</v>
      </c>
      <c r="AD153" s="64" t="s">
        <v>43</v>
      </c>
      <c r="AE153" s="64" t="s">
        <v>21</v>
      </c>
      <c r="AF153" s="15" t="s">
        <v>773</v>
      </c>
      <c r="AG153" s="15">
        <v>0.34577259999999999</v>
      </c>
      <c r="AH153" s="15">
        <v>2.5629099999999998E-2</v>
      </c>
      <c r="AI153" s="15">
        <v>0.295539</v>
      </c>
      <c r="AJ153" s="15">
        <v>0.39600619999999997</v>
      </c>
      <c r="AL153" s="15" t="s">
        <v>774</v>
      </c>
      <c r="AM153" s="15" t="s">
        <v>775</v>
      </c>
      <c r="AT153" s="15" t="s">
        <v>456</v>
      </c>
      <c r="AU153" s="15">
        <v>0.36590889999999998</v>
      </c>
      <c r="AV153" s="15">
        <v>3.00069E-2</v>
      </c>
      <c r="AW153" s="15">
        <v>0.30709540000000002</v>
      </c>
      <c r="AX153" s="15">
        <v>0.4247225</v>
      </c>
    </row>
    <row r="154" spans="5:50">
      <c r="E154" s="15" t="str">
        <f t="shared" si="52"/>
        <v>_subpop_24</v>
      </c>
      <c r="F154" s="65">
        <f t="shared" ref="F154:I154" si="76">F29-F95</f>
        <v>0</v>
      </c>
      <c r="G154" s="65">
        <f t="shared" si="76"/>
        <v>1.5000000000015001E-6</v>
      </c>
      <c r="H154" s="65">
        <f t="shared" si="76"/>
        <v>-3.300000000011627E-6</v>
      </c>
      <c r="I154" s="65">
        <f t="shared" si="76"/>
        <v>3.2999999999838714E-6</v>
      </c>
      <c r="AB154" s="64" t="str">
        <f t="shared" si="57"/>
        <v>Blaenau Gwent_16-24_Females</v>
      </c>
      <c r="AC154" s="64" t="s">
        <v>16</v>
      </c>
      <c r="AD154" s="64" t="s">
        <v>48</v>
      </c>
      <c r="AE154" s="64" t="s">
        <v>120</v>
      </c>
      <c r="AF154" s="15" t="s">
        <v>776</v>
      </c>
      <c r="AG154" s="15">
        <v>0.43606669999999997</v>
      </c>
      <c r="AH154" s="15">
        <v>3.6631900000000002E-2</v>
      </c>
      <c r="AI154" s="15">
        <v>0.36426740000000002</v>
      </c>
      <c r="AJ154" s="15">
        <v>0.50786609999999999</v>
      </c>
      <c r="AL154" s="15" t="s">
        <v>777</v>
      </c>
      <c r="AM154" s="15" t="s">
        <v>778</v>
      </c>
      <c r="AT154" s="15" t="s">
        <v>460</v>
      </c>
      <c r="AU154" s="15">
        <v>0.48418099999999997</v>
      </c>
      <c r="AV154" s="15">
        <v>2.07864E-2</v>
      </c>
      <c r="AW154" s="15">
        <v>0.44343969999999999</v>
      </c>
      <c r="AX154" s="15">
        <v>0.52492229999999995</v>
      </c>
    </row>
    <row r="155" spans="5:50">
      <c r="E155" s="15" t="str">
        <f t="shared" si="52"/>
        <v>_subpop_25</v>
      </c>
      <c r="F155" s="65">
        <f t="shared" ref="F155:I155" si="77">F30-F96</f>
        <v>0</v>
      </c>
      <c r="G155" s="65">
        <f t="shared" si="77"/>
        <v>-3.3999999999971553E-6</v>
      </c>
      <c r="H155" s="65">
        <f t="shared" si="77"/>
        <v>6.0000000000060005E-6</v>
      </c>
      <c r="I155" s="65">
        <f t="shared" si="77"/>
        <v>-6.0000000000060005E-6</v>
      </c>
      <c r="AB155" s="64" t="str">
        <f t="shared" si="57"/>
        <v>Blaenau Gwent_25-44_Females</v>
      </c>
      <c r="AC155" s="64" t="s">
        <v>16</v>
      </c>
      <c r="AD155" s="64" t="s">
        <v>49</v>
      </c>
      <c r="AE155" s="64" t="s">
        <v>120</v>
      </c>
      <c r="AF155" s="15" t="s">
        <v>779</v>
      </c>
      <c r="AG155" s="15">
        <v>0.43549719999999997</v>
      </c>
      <c r="AH155" s="15">
        <v>2.3396500000000001E-2</v>
      </c>
      <c r="AI155" s="15">
        <v>0.38963959999999997</v>
      </c>
      <c r="AJ155" s="15">
        <v>0.48135489999999997</v>
      </c>
      <c r="AL155" s="15" t="s">
        <v>780</v>
      </c>
      <c r="AM155" s="15" t="s">
        <v>781</v>
      </c>
      <c r="AT155" s="15" t="s">
        <v>464</v>
      </c>
      <c r="AU155" s="15">
        <v>0.52575289999999997</v>
      </c>
      <c r="AV155" s="15">
        <v>1.6953200000000002E-2</v>
      </c>
      <c r="AW155" s="15">
        <v>0.49252469999999998</v>
      </c>
      <c r="AX155" s="15">
        <v>0.55898110000000001</v>
      </c>
    </row>
    <row r="156" spans="5:50">
      <c r="E156" s="15" t="str">
        <f t="shared" si="52"/>
        <v>_subpop_26</v>
      </c>
      <c r="F156" s="65">
        <f t="shared" ref="F156:I156" si="78">F31-F97</f>
        <v>0</v>
      </c>
      <c r="G156" s="65">
        <f t="shared" si="78"/>
        <v>1.9999999999881224E-7</v>
      </c>
      <c r="H156" s="65">
        <f t="shared" si="78"/>
        <v>-6.000000000172534E-7</v>
      </c>
      <c r="I156" s="65">
        <f t="shared" si="78"/>
        <v>5.0000000006988898E-7</v>
      </c>
      <c r="AB156" s="64" t="str">
        <f t="shared" si="57"/>
        <v>Blaenau Gwent_45-64_Females</v>
      </c>
      <c r="AC156" s="64" t="s">
        <v>16</v>
      </c>
      <c r="AD156" s="64" t="s">
        <v>50</v>
      </c>
      <c r="AE156" s="64" t="s">
        <v>120</v>
      </c>
      <c r="AF156" s="15" t="s">
        <v>782</v>
      </c>
      <c r="AG156" s="15">
        <v>0.33834789999999998</v>
      </c>
      <c r="AH156" s="15">
        <v>2.0344500000000001E-2</v>
      </c>
      <c r="AI156" s="15">
        <v>0.29847220000000002</v>
      </c>
      <c r="AJ156" s="15">
        <v>0.37822359999999999</v>
      </c>
      <c r="AL156" s="15" t="s">
        <v>783</v>
      </c>
      <c r="AM156" s="15" t="s">
        <v>784</v>
      </c>
      <c r="AT156" s="15" t="s">
        <v>468</v>
      </c>
      <c r="AU156" s="15">
        <v>0.31290269999999998</v>
      </c>
      <c r="AV156" s="15">
        <v>1.6689300000000001E-2</v>
      </c>
      <c r="AW156" s="15">
        <v>0.28019159999999999</v>
      </c>
      <c r="AX156" s="15">
        <v>0.34561380000000003</v>
      </c>
    </row>
    <row r="157" spans="5:50">
      <c r="E157" s="15" t="str">
        <f t="shared" si="52"/>
        <v>_subpop_27</v>
      </c>
      <c r="F157" s="65">
        <f t="shared" ref="F157:I157" si="79">F32-F98</f>
        <v>0</v>
      </c>
      <c r="G157" s="65">
        <f t="shared" si="79"/>
        <v>2.9999999999995308E-7</v>
      </c>
      <c r="H157" s="65">
        <f t="shared" si="79"/>
        <v>-1.0000000000287557E-6</v>
      </c>
      <c r="I157" s="65">
        <f t="shared" si="79"/>
        <v>9.9999999991773336E-7</v>
      </c>
      <c r="AB157" s="64" t="str">
        <f t="shared" si="57"/>
        <v>Blaenau Gwent_65+_Females</v>
      </c>
      <c r="AC157" s="64" t="s">
        <v>16</v>
      </c>
      <c r="AD157" s="64" t="s">
        <v>43</v>
      </c>
      <c r="AE157" s="64" t="s">
        <v>120</v>
      </c>
      <c r="AF157" s="15" t="s">
        <v>785</v>
      </c>
      <c r="AG157" s="15">
        <v>0.13517609999999999</v>
      </c>
      <c r="AH157" s="15">
        <v>1.7036900000000001E-2</v>
      </c>
      <c r="AI157" s="15">
        <v>0.1017834</v>
      </c>
      <c r="AJ157" s="15">
        <v>0.16856889999999999</v>
      </c>
      <c r="AL157" s="15" t="s">
        <v>786</v>
      </c>
      <c r="AM157" s="15" t="s">
        <v>787</v>
      </c>
      <c r="AT157" s="15" t="s">
        <v>472</v>
      </c>
      <c r="AU157" s="15">
        <v>0.38980300000000001</v>
      </c>
      <c r="AV157" s="15">
        <v>2.4483000000000001E-2</v>
      </c>
      <c r="AW157" s="15">
        <v>0.34181640000000002</v>
      </c>
      <c r="AX157" s="15">
        <v>0.4377896</v>
      </c>
    </row>
    <row r="158" spans="5:50">
      <c r="E158" s="15" t="str">
        <f t="shared" si="52"/>
        <v>_subpop_28</v>
      </c>
      <c r="F158" s="65">
        <f t="shared" ref="F158:I158" si="80">F33-F99</f>
        <v>0</v>
      </c>
      <c r="G158" s="65">
        <f t="shared" si="80"/>
        <v>1.2999999999992184E-6</v>
      </c>
      <c r="H158" s="65">
        <f t="shared" si="80"/>
        <v>-2.7999999999694936E-6</v>
      </c>
      <c r="I158" s="65">
        <f t="shared" si="80"/>
        <v>2.7000000000221291E-6</v>
      </c>
      <c r="AB158" s="64" t="str">
        <f t="shared" si="57"/>
        <v>Torfaen_16-24_Males</v>
      </c>
      <c r="AC158" s="64" t="s">
        <v>17</v>
      </c>
      <c r="AD158" s="64" t="s">
        <v>48</v>
      </c>
      <c r="AE158" s="64" t="s">
        <v>21</v>
      </c>
      <c r="AF158" s="15" t="s">
        <v>788</v>
      </c>
      <c r="AG158" s="15">
        <v>0.28564299999999998</v>
      </c>
      <c r="AH158" s="15">
        <v>4.0553199999999998E-2</v>
      </c>
      <c r="AI158" s="15">
        <v>0.20615790000000001</v>
      </c>
      <c r="AJ158" s="15">
        <v>0.36512820000000001</v>
      </c>
      <c r="AL158" s="15" t="s">
        <v>789</v>
      </c>
      <c r="AM158" s="15" t="s">
        <v>790</v>
      </c>
      <c r="AT158" s="15" t="s">
        <v>476</v>
      </c>
      <c r="AU158" s="15">
        <v>0.46669500000000003</v>
      </c>
      <c r="AV158" s="15">
        <v>1.4334700000000001E-2</v>
      </c>
      <c r="AW158" s="15">
        <v>0.43859890000000001</v>
      </c>
      <c r="AX158" s="15">
        <v>0.49479099999999998</v>
      </c>
    </row>
    <row r="159" spans="5:50">
      <c r="E159" s="15" t="str">
        <f t="shared" si="52"/>
        <v>_subpop_29</v>
      </c>
      <c r="F159" s="65">
        <f t="shared" ref="F159:I159" si="81">F34-F100</f>
        <v>0</v>
      </c>
      <c r="G159" s="65">
        <f t="shared" si="81"/>
        <v>-2.1000000000014063E-6</v>
      </c>
      <c r="H159" s="65">
        <f t="shared" si="81"/>
        <v>3.5000000000451337E-6</v>
      </c>
      <c r="I159" s="65">
        <f t="shared" si="81"/>
        <v>-3.4999999999896225E-6</v>
      </c>
      <c r="AB159" s="64" t="str">
        <f t="shared" si="57"/>
        <v>Torfaen_25-44_Males</v>
      </c>
      <c r="AC159" s="64" t="s">
        <v>17</v>
      </c>
      <c r="AD159" s="64" t="s">
        <v>49</v>
      </c>
      <c r="AE159" s="64" t="s">
        <v>21</v>
      </c>
      <c r="AF159" s="15" t="s">
        <v>791</v>
      </c>
      <c r="AG159" s="15">
        <v>0.5039458</v>
      </c>
      <c r="AH159" s="15">
        <v>2.6068500000000001E-2</v>
      </c>
      <c r="AI159" s="15">
        <v>0.452851</v>
      </c>
      <c r="AJ159" s="15">
        <v>0.5550406</v>
      </c>
      <c r="AL159" s="15" t="s">
        <v>792</v>
      </c>
      <c r="AM159" s="15" t="s">
        <v>793</v>
      </c>
      <c r="AT159" s="15" t="s">
        <v>480</v>
      </c>
      <c r="AU159" s="15">
        <v>0.51065680000000002</v>
      </c>
      <c r="AV159" s="15">
        <v>1.4835299999999999E-2</v>
      </c>
      <c r="AW159" s="15">
        <v>0.4815797</v>
      </c>
      <c r="AX159" s="15">
        <v>0.53973389999999999</v>
      </c>
    </row>
    <row r="160" spans="5:50">
      <c r="E160" s="15" t="str">
        <f t="shared" si="52"/>
        <v>_subpop_30</v>
      </c>
      <c r="F160" s="65">
        <f t="shared" ref="F160:I160" si="82">F35-F101</f>
        <v>0</v>
      </c>
      <c r="G160" s="65">
        <f t="shared" si="82"/>
        <v>-1.3000000000009532E-6</v>
      </c>
      <c r="H160" s="65">
        <f t="shared" si="82"/>
        <v>2.3000000000106269E-6</v>
      </c>
      <c r="I160" s="65">
        <f t="shared" si="82"/>
        <v>-2.3000000000106269E-6</v>
      </c>
      <c r="AB160" s="64" t="str">
        <f t="shared" si="57"/>
        <v>Torfaen_45-64_Males</v>
      </c>
      <c r="AC160" s="64" t="s">
        <v>17</v>
      </c>
      <c r="AD160" s="64" t="s">
        <v>50</v>
      </c>
      <c r="AE160" s="64" t="s">
        <v>21</v>
      </c>
      <c r="AF160" s="15" t="s">
        <v>794</v>
      </c>
      <c r="AG160" s="15">
        <v>0.48442410000000002</v>
      </c>
      <c r="AH160" s="15">
        <v>2.2323900000000001E-2</v>
      </c>
      <c r="AI160" s="15">
        <v>0.44066870000000002</v>
      </c>
      <c r="AJ160" s="15">
        <v>0.52817950000000002</v>
      </c>
      <c r="AL160" s="15" t="s">
        <v>795</v>
      </c>
      <c r="AM160" s="15" t="s">
        <v>796</v>
      </c>
      <c r="AT160" s="15" t="s">
        <v>484</v>
      </c>
      <c r="AU160" s="15">
        <v>0.26524930000000002</v>
      </c>
      <c r="AV160" s="15">
        <v>1.5092599999999999E-2</v>
      </c>
      <c r="AW160" s="15">
        <v>0.23566770000000001</v>
      </c>
      <c r="AX160" s="15">
        <v>0.29483090000000001</v>
      </c>
    </row>
    <row r="161" spans="5:50">
      <c r="E161" s="15" t="str">
        <f t="shared" si="52"/>
        <v>_subpop_31</v>
      </c>
      <c r="F161" s="65">
        <f t="shared" ref="F161:I161" si="83">F36-F102</f>
        <v>0</v>
      </c>
      <c r="G161" s="65">
        <f t="shared" si="83"/>
        <v>9.9999999999406119E-8</v>
      </c>
      <c r="H161" s="65">
        <f t="shared" si="83"/>
        <v>-5.0000000001437783E-7</v>
      </c>
      <c r="I161" s="65">
        <f t="shared" si="83"/>
        <v>5.9999999996174225E-7</v>
      </c>
      <c r="AB161" s="64" t="str">
        <f t="shared" si="57"/>
        <v>Torfaen_65+_Males</v>
      </c>
      <c r="AC161" s="64" t="s">
        <v>17</v>
      </c>
      <c r="AD161" s="64" t="s">
        <v>43</v>
      </c>
      <c r="AE161" s="64" t="s">
        <v>21</v>
      </c>
      <c r="AF161" s="15" t="s">
        <v>797</v>
      </c>
      <c r="AG161" s="15">
        <v>0.35484529999999997</v>
      </c>
      <c r="AH161" s="15">
        <v>2.5667700000000002E-2</v>
      </c>
      <c r="AI161" s="15">
        <v>0.30453609999999998</v>
      </c>
      <c r="AJ161" s="15">
        <v>0.40515449999999997</v>
      </c>
      <c r="AL161" s="15" t="s">
        <v>798</v>
      </c>
      <c r="AM161" s="15" t="s">
        <v>799</v>
      </c>
      <c r="AT161" s="15" t="s">
        <v>488</v>
      </c>
      <c r="AU161" s="15">
        <v>0.33014120000000002</v>
      </c>
      <c r="AV161" s="15">
        <v>2.3428000000000001E-2</v>
      </c>
      <c r="AW161" s="15">
        <v>0.28422219999999998</v>
      </c>
      <c r="AX161" s="15">
        <v>0.37606010000000001</v>
      </c>
    </row>
    <row r="162" spans="5:50">
      <c r="E162" s="15" t="str">
        <f t="shared" si="52"/>
        <v>_subpop_32</v>
      </c>
      <c r="F162" s="65">
        <f t="shared" ref="F162:I162" si="84">F37-F103</f>
        <v>0</v>
      </c>
      <c r="G162" s="65">
        <f t="shared" si="84"/>
        <v>-4.9999999999876532E-7</v>
      </c>
      <c r="H162" s="65">
        <f t="shared" si="84"/>
        <v>8.9999999999812452E-7</v>
      </c>
      <c r="I162" s="65">
        <f t="shared" si="84"/>
        <v>-8.0000000002300453E-7</v>
      </c>
      <c r="AB162" s="64" t="str">
        <f t="shared" si="57"/>
        <v>Torfaen_16-24_Females</v>
      </c>
      <c r="AC162" s="64" t="s">
        <v>17</v>
      </c>
      <c r="AD162" s="64" t="s">
        <v>48</v>
      </c>
      <c r="AE162" s="64" t="s">
        <v>120</v>
      </c>
      <c r="AF162" s="15" t="s">
        <v>800</v>
      </c>
      <c r="AG162" s="15">
        <v>0.33990350000000003</v>
      </c>
      <c r="AH162" s="15">
        <v>3.5147999999999999E-2</v>
      </c>
      <c r="AI162" s="15">
        <v>0.27101259999999999</v>
      </c>
      <c r="AJ162" s="15">
        <v>0.4087944</v>
      </c>
      <c r="AL162" s="15" t="s">
        <v>801</v>
      </c>
      <c r="AM162" s="15" t="s">
        <v>802</v>
      </c>
      <c r="AT162" s="15" t="s">
        <v>492</v>
      </c>
      <c r="AU162" s="15">
        <v>0.50654390000000005</v>
      </c>
      <c r="AV162" s="15">
        <v>1.65246E-2</v>
      </c>
      <c r="AW162" s="15">
        <v>0.47415580000000002</v>
      </c>
      <c r="AX162" s="15">
        <v>0.53893199999999997</v>
      </c>
    </row>
    <row r="163" spans="5:50">
      <c r="AB163" s="64" t="str">
        <f t="shared" si="57"/>
        <v>Torfaen_25-44_Females</v>
      </c>
      <c r="AC163" s="64" t="s">
        <v>17</v>
      </c>
      <c r="AD163" s="64" t="s">
        <v>49</v>
      </c>
      <c r="AE163" s="64" t="s">
        <v>120</v>
      </c>
      <c r="AF163" s="15" t="s">
        <v>803</v>
      </c>
      <c r="AG163" s="15">
        <v>0.42466949999999998</v>
      </c>
      <c r="AH163" s="15">
        <v>2.3105500000000001E-2</v>
      </c>
      <c r="AI163" s="15">
        <v>0.3793822</v>
      </c>
      <c r="AJ163" s="15">
        <v>0.4699567</v>
      </c>
      <c r="AL163" s="15" t="s">
        <v>804</v>
      </c>
      <c r="AM163" s="15" t="s">
        <v>805</v>
      </c>
      <c r="AT163" s="15" t="s">
        <v>496</v>
      </c>
      <c r="AU163" s="15">
        <v>0.51934639999999999</v>
      </c>
      <c r="AV163" s="15">
        <v>1.4698900000000001E-2</v>
      </c>
      <c r="AW163" s="15">
        <v>0.49053669999999999</v>
      </c>
      <c r="AX163" s="15">
        <v>0.54815619999999998</v>
      </c>
    </row>
    <row r="164" spans="5:50">
      <c r="AB164" s="64" t="str">
        <f t="shared" si="57"/>
        <v>Torfaen_45-64_Females</v>
      </c>
      <c r="AC164" s="64" t="s">
        <v>17</v>
      </c>
      <c r="AD164" s="64" t="s">
        <v>50</v>
      </c>
      <c r="AE164" s="64" t="s">
        <v>120</v>
      </c>
      <c r="AF164" s="15" t="s">
        <v>806</v>
      </c>
      <c r="AG164" s="15">
        <v>0.39276949999999999</v>
      </c>
      <c r="AH164" s="15">
        <v>2.0898199999999999E-2</v>
      </c>
      <c r="AI164" s="15">
        <v>0.35180860000000003</v>
      </c>
      <c r="AJ164" s="15">
        <v>0.43373050000000002</v>
      </c>
      <c r="AL164" s="15" t="s">
        <v>807</v>
      </c>
      <c r="AM164" s="15" t="s">
        <v>808</v>
      </c>
      <c r="AT164" s="15" t="s">
        <v>500</v>
      </c>
      <c r="AU164" s="15">
        <v>0.27623530000000002</v>
      </c>
      <c r="AV164" s="15">
        <v>1.49068E-2</v>
      </c>
      <c r="AW164" s="15">
        <v>0.24701799999999999</v>
      </c>
      <c r="AX164" s="15">
        <v>0.30545260000000002</v>
      </c>
    </row>
    <row r="165" spans="5:50">
      <c r="AB165" s="64" t="str">
        <f t="shared" si="57"/>
        <v>Torfaen_65+_Females</v>
      </c>
      <c r="AC165" s="64" t="s">
        <v>17</v>
      </c>
      <c r="AD165" s="64" t="s">
        <v>43</v>
      </c>
      <c r="AE165" s="64" t="s">
        <v>120</v>
      </c>
      <c r="AF165" s="15" t="s">
        <v>809</v>
      </c>
      <c r="AG165" s="15">
        <v>0.1701966</v>
      </c>
      <c r="AH165" s="15">
        <v>1.8296E-2</v>
      </c>
      <c r="AI165" s="15">
        <v>0.13433600000000001</v>
      </c>
      <c r="AJ165" s="15">
        <v>0.2060572</v>
      </c>
      <c r="AL165" s="15" t="s">
        <v>810</v>
      </c>
      <c r="AM165" s="15" t="s">
        <v>811</v>
      </c>
      <c r="AT165" s="15" t="s">
        <v>504</v>
      </c>
      <c r="AU165" s="15">
        <v>0.3370783</v>
      </c>
      <c r="AV165" s="15">
        <v>2.70186E-2</v>
      </c>
      <c r="AW165" s="15">
        <v>0.28412189999999998</v>
      </c>
      <c r="AX165" s="15">
        <v>0.39003470000000001</v>
      </c>
    </row>
    <row r="166" spans="5:50">
      <c r="AB166" s="64" t="str">
        <f t="shared" si="57"/>
        <v>Monmouthshire_16-24_Males</v>
      </c>
      <c r="AC166" s="64" t="s">
        <v>18</v>
      </c>
      <c r="AD166" s="64" t="s">
        <v>48</v>
      </c>
      <c r="AE166" s="64" t="s">
        <v>21</v>
      </c>
      <c r="AF166" s="15" t="s">
        <v>812</v>
      </c>
      <c r="AG166" s="15">
        <v>0.48566090000000001</v>
      </c>
      <c r="AH166" s="15">
        <v>4.9090099999999998E-2</v>
      </c>
      <c r="AI166" s="15">
        <v>0.38944319999999999</v>
      </c>
      <c r="AJ166" s="15">
        <v>0.58187849999999997</v>
      </c>
      <c r="AL166" s="15" t="s">
        <v>813</v>
      </c>
      <c r="AM166" s="15" t="s">
        <v>814</v>
      </c>
      <c r="AT166" s="15" t="s">
        <v>508</v>
      </c>
      <c r="AU166" s="15">
        <v>0.43464259999999999</v>
      </c>
      <c r="AV166" s="15">
        <v>1.8761699999999999E-2</v>
      </c>
      <c r="AW166" s="15">
        <v>0.39786949999999999</v>
      </c>
      <c r="AX166" s="15">
        <v>0.47141559999999999</v>
      </c>
    </row>
    <row r="167" spans="5:50">
      <c r="AB167" s="64" t="str">
        <f t="shared" si="57"/>
        <v>Monmouthshire_25-44_Males</v>
      </c>
      <c r="AC167" s="64" t="s">
        <v>18</v>
      </c>
      <c r="AD167" s="64" t="s">
        <v>49</v>
      </c>
      <c r="AE167" s="64" t="s">
        <v>21</v>
      </c>
      <c r="AF167" s="15" t="s">
        <v>815</v>
      </c>
      <c r="AG167" s="15">
        <v>0.5678474</v>
      </c>
      <c r="AH167" s="15">
        <v>2.7903799999999999E-2</v>
      </c>
      <c r="AI167" s="15">
        <v>0.51315549999999999</v>
      </c>
      <c r="AJ167" s="15">
        <v>0.62253939999999997</v>
      </c>
      <c r="AL167" s="15" t="s">
        <v>816</v>
      </c>
      <c r="AM167" s="15" t="s">
        <v>817</v>
      </c>
      <c r="AT167" s="15" t="s">
        <v>512</v>
      </c>
      <c r="AU167" s="15">
        <v>0.4643661</v>
      </c>
      <c r="AV167" s="15">
        <v>1.7441499999999999E-2</v>
      </c>
      <c r="AW167" s="15">
        <v>0.43018079999999997</v>
      </c>
      <c r="AX167" s="15">
        <v>0.49855139999999998</v>
      </c>
    </row>
    <row r="168" spans="5:50">
      <c r="AB168" s="64" t="str">
        <f t="shared" si="57"/>
        <v>Monmouthshire_45-64_Males</v>
      </c>
      <c r="AC168" s="64" t="s">
        <v>18</v>
      </c>
      <c r="AD168" s="64" t="s">
        <v>50</v>
      </c>
      <c r="AE168" s="64" t="s">
        <v>21</v>
      </c>
      <c r="AF168" s="15" t="s">
        <v>818</v>
      </c>
      <c r="AG168" s="15">
        <v>0.59687710000000005</v>
      </c>
      <c r="AH168" s="15">
        <v>2.1626099999999999E-2</v>
      </c>
      <c r="AI168" s="15">
        <v>0.55448949999999997</v>
      </c>
      <c r="AJ168" s="15">
        <v>0.63926479999999997</v>
      </c>
      <c r="AL168" s="15" t="s">
        <v>819</v>
      </c>
      <c r="AM168" s="15" t="s">
        <v>820</v>
      </c>
      <c r="AT168" s="15" t="s">
        <v>516</v>
      </c>
      <c r="AU168" s="15">
        <v>0.2318046</v>
      </c>
      <c r="AV168" s="15">
        <v>1.67058E-2</v>
      </c>
      <c r="AW168" s="15">
        <v>0.1990613</v>
      </c>
      <c r="AX168" s="15">
        <v>0.26454800000000001</v>
      </c>
    </row>
    <row r="169" spans="5:50">
      <c r="AB169" s="64" t="str">
        <f t="shared" si="57"/>
        <v>Monmouthshire_65+_Males</v>
      </c>
      <c r="AC169" s="64" t="s">
        <v>18</v>
      </c>
      <c r="AD169" s="64" t="s">
        <v>43</v>
      </c>
      <c r="AE169" s="64" t="s">
        <v>21</v>
      </c>
      <c r="AF169" s="15" t="s">
        <v>821</v>
      </c>
      <c r="AG169" s="15">
        <v>0.38834459999999998</v>
      </c>
      <c r="AH169" s="15">
        <v>2.4135400000000001E-2</v>
      </c>
      <c r="AI169" s="15">
        <v>0.34103869999999997</v>
      </c>
      <c r="AJ169" s="15">
        <v>0.4356505</v>
      </c>
      <c r="AL169" s="15" t="s">
        <v>822</v>
      </c>
      <c r="AM169" s="15" t="s">
        <v>823</v>
      </c>
      <c r="AT169" s="15" t="s">
        <v>520</v>
      </c>
      <c r="AU169" s="15">
        <v>0.34447030000000001</v>
      </c>
      <c r="AV169" s="15">
        <v>2.3307499999999998E-2</v>
      </c>
      <c r="AW169" s="15">
        <v>0.29878759999999999</v>
      </c>
      <c r="AX169" s="15">
        <v>0.39015290000000002</v>
      </c>
    </row>
    <row r="170" spans="5:50">
      <c r="AB170" s="64" t="str">
        <f t="shared" si="57"/>
        <v>Monmouthshire_16-24_Females</v>
      </c>
      <c r="AC170" s="64" t="s">
        <v>18</v>
      </c>
      <c r="AD170" s="64" t="s">
        <v>48</v>
      </c>
      <c r="AE170" s="64" t="s">
        <v>120</v>
      </c>
      <c r="AF170" s="15" t="s">
        <v>824</v>
      </c>
      <c r="AG170" s="15">
        <v>0.41395189999999998</v>
      </c>
      <c r="AH170" s="15">
        <v>4.4197699999999999E-2</v>
      </c>
      <c r="AI170" s="15">
        <v>0.32732349999999999</v>
      </c>
      <c r="AJ170" s="15">
        <v>0.50058029999999998</v>
      </c>
      <c r="AL170" s="15" t="s">
        <v>825</v>
      </c>
      <c r="AM170" s="15" t="s">
        <v>826</v>
      </c>
      <c r="AT170" s="15" t="s">
        <v>524</v>
      </c>
      <c r="AU170" s="15">
        <v>0.51448400000000005</v>
      </c>
      <c r="AV170" s="15">
        <v>1.6870699999999999E-2</v>
      </c>
      <c r="AW170" s="15">
        <v>0.48141729999999999</v>
      </c>
      <c r="AX170" s="15">
        <v>0.5475506</v>
      </c>
    </row>
    <row r="171" spans="5:50">
      <c r="AB171" s="64" t="str">
        <f t="shared" si="57"/>
        <v>Monmouthshire_25-44_Females</v>
      </c>
      <c r="AC171" s="64" t="s">
        <v>18</v>
      </c>
      <c r="AD171" s="64" t="s">
        <v>49</v>
      </c>
      <c r="AE171" s="64" t="s">
        <v>120</v>
      </c>
      <c r="AF171" s="15" t="s">
        <v>827</v>
      </c>
      <c r="AG171" s="15">
        <v>0.48262090000000002</v>
      </c>
      <c r="AH171" s="15">
        <v>2.5546300000000001E-2</v>
      </c>
      <c r="AI171" s="15">
        <v>0.43254969999999998</v>
      </c>
      <c r="AJ171" s="15">
        <v>0.53269219999999995</v>
      </c>
      <c r="AL171" s="15" t="s">
        <v>828</v>
      </c>
      <c r="AM171" s="15" t="s">
        <v>829</v>
      </c>
      <c r="AT171" s="15" t="s">
        <v>528</v>
      </c>
      <c r="AU171" s="15">
        <v>0.47409269999999998</v>
      </c>
      <c r="AV171" s="15">
        <v>1.5931899999999999E-2</v>
      </c>
      <c r="AW171" s="15">
        <v>0.44286629999999999</v>
      </c>
      <c r="AX171" s="15">
        <v>0.50531919999999997</v>
      </c>
    </row>
    <row r="172" spans="5:50">
      <c r="AB172" s="64" t="str">
        <f t="shared" si="57"/>
        <v>Monmouthshire_45-64_Females</v>
      </c>
      <c r="AC172" s="64" t="s">
        <v>18</v>
      </c>
      <c r="AD172" s="64" t="s">
        <v>50</v>
      </c>
      <c r="AE172" s="64" t="s">
        <v>120</v>
      </c>
      <c r="AF172" s="15" t="s">
        <v>830</v>
      </c>
      <c r="AG172" s="15">
        <v>0.47581220000000002</v>
      </c>
      <c r="AH172" s="15">
        <v>2.0241800000000001E-2</v>
      </c>
      <c r="AI172" s="15">
        <v>0.43613770000000002</v>
      </c>
      <c r="AJ172" s="15">
        <v>0.51548660000000002</v>
      </c>
      <c r="AL172" s="15" t="s">
        <v>831</v>
      </c>
      <c r="AM172" s="15" t="s">
        <v>832</v>
      </c>
      <c r="AT172" s="15" t="s">
        <v>532</v>
      </c>
      <c r="AU172" s="15">
        <v>0.25598330000000002</v>
      </c>
      <c r="AV172" s="15">
        <v>1.6258999999999999E-2</v>
      </c>
      <c r="AW172" s="15">
        <v>0.2241156</v>
      </c>
      <c r="AX172" s="15">
        <v>0.28785100000000002</v>
      </c>
    </row>
    <row r="173" spans="5:50">
      <c r="AB173" s="64" t="str">
        <f t="shared" si="57"/>
        <v>Monmouthshire_65+_Females</v>
      </c>
      <c r="AC173" s="64" t="s">
        <v>18</v>
      </c>
      <c r="AD173" s="64" t="s">
        <v>43</v>
      </c>
      <c r="AE173" s="64" t="s">
        <v>120</v>
      </c>
      <c r="AF173" s="15" t="s">
        <v>833</v>
      </c>
      <c r="AG173" s="15">
        <v>0.2319928</v>
      </c>
      <c r="AH173" s="15">
        <v>1.8928400000000001E-2</v>
      </c>
      <c r="AI173" s="15">
        <v>0.1948928</v>
      </c>
      <c r="AJ173" s="15">
        <v>0.26909280000000002</v>
      </c>
      <c r="AL173" s="15" t="s">
        <v>834</v>
      </c>
      <c r="AM173" s="15" t="s">
        <v>835</v>
      </c>
      <c r="AT173" s="15" t="s">
        <v>536</v>
      </c>
      <c r="AU173" s="15">
        <v>0.38816440000000002</v>
      </c>
      <c r="AV173" s="15">
        <v>2.8153000000000001E-2</v>
      </c>
      <c r="AW173" s="15">
        <v>0.33298460000000002</v>
      </c>
      <c r="AX173" s="15">
        <v>0.44334420000000002</v>
      </c>
    </row>
    <row r="174" spans="5:50">
      <c r="AB174" s="64" t="str">
        <f t="shared" si="57"/>
        <v>Newport_16-24_Males</v>
      </c>
      <c r="AC174" s="64" t="s">
        <v>19</v>
      </c>
      <c r="AD174" s="64" t="s">
        <v>48</v>
      </c>
      <c r="AE174" s="64" t="s">
        <v>21</v>
      </c>
      <c r="AF174" s="15" t="s">
        <v>836</v>
      </c>
      <c r="AG174" s="15">
        <v>0.32737480000000002</v>
      </c>
      <c r="AH174" s="15">
        <v>3.5496300000000001E-2</v>
      </c>
      <c r="AI174" s="15">
        <v>0.25780130000000001</v>
      </c>
      <c r="AJ174" s="15">
        <v>0.39694829999999998</v>
      </c>
      <c r="AL174" s="15" t="s">
        <v>837</v>
      </c>
      <c r="AM174" s="15" t="s">
        <v>838</v>
      </c>
      <c r="AT174" s="15" t="s">
        <v>540</v>
      </c>
      <c r="AU174" s="15">
        <v>0.48575069999999998</v>
      </c>
      <c r="AV174" s="15">
        <v>1.9496099999999999E-2</v>
      </c>
      <c r="AW174" s="15">
        <v>0.4475383</v>
      </c>
      <c r="AX174" s="15">
        <v>0.52396299999999996</v>
      </c>
    </row>
    <row r="175" spans="5:50">
      <c r="AB175" s="64" t="str">
        <f t="shared" si="57"/>
        <v>Newport_25-44_Males</v>
      </c>
      <c r="AC175" s="64" t="s">
        <v>19</v>
      </c>
      <c r="AD175" s="64" t="s">
        <v>49</v>
      </c>
      <c r="AE175" s="64" t="s">
        <v>21</v>
      </c>
      <c r="AF175" s="15" t="s">
        <v>839</v>
      </c>
      <c r="AG175" s="15">
        <v>0.50256869999999998</v>
      </c>
      <c r="AH175" s="15">
        <v>2.4632399999999999E-2</v>
      </c>
      <c r="AI175" s="15">
        <v>0.45428869999999999</v>
      </c>
      <c r="AJ175" s="15">
        <v>0.55084860000000002</v>
      </c>
      <c r="AL175" s="15" t="s">
        <v>840</v>
      </c>
      <c r="AM175" s="15" t="s">
        <v>841</v>
      </c>
      <c r="AT175" s="15" t="s">
        <v>544</v>
      </c>
      <c r="AU175" s="15">
        <v>0.43503449999999999</v>
      </c>
      <c r="AV175" s="15">
        <v>1.6967400000000001E-2</v>
      </c>
      <c r="AW175" s="15">
        <v>0.40177839999999998</v>
      </c>
      <c r="AX175" s="15">
        <v>0.4682907</v>
      </c>
    </row>
    <row r="176" spans="5:50">
      <c r="AB176" s="64" t="str">
        <f t="shared" si="57"/>
        <v>Newport_45-64_Males</v>
      </c>
      <c r="AC176" s="64" t="s">
        <v>19</v>
      </c>
      <c r="AD176" s="64" t="s">
        <v>50</v>
      </c>
      <c r="AE176" s="64" t="s">
        <v>21</v>
      </c>
      <c r="AF176" s="15" t="s">
        <v>842</v>
      </c>
      <c r="AG176" s="15">
        <v>0.57788609999999996</v>
      </c>
      <c r="AH176" s="15">
        <v>2.2854800000000002E-2</v>
      </c>
      <c r="AI176" s="15">
        <v>0.53309010000000001</v>
      </c>
      <c r="AJ176" s="15">
        <v>0.62268199999999996</v>
      </c>
      <c r="AL176" s="15" t="s">
        <v>843</v>
      </c>
      <c r="AM176" s="15" t="s">
        <v>844</v>
      </c>
      <c r="AT176" s="15" t="s">
        <v>548</v>
      </c>
      <c r="AU176" s="15">
        <v>0.23111989999999999</v>
      </c>
      <c r="AV176" s="15">
        <v>1.6250400000000002E-2</v>
      </c>
      <c r="AW176" s="15">
        <v>0.19926920000000001</v>
      </c>
      <c r="AX176" s="15">
        <v>0.2629706</v>
      </c>
    </row>
    <row r="177" spans="28:50">
      <c r="AB177" s="64" t="str">
        <f t="shared" si="57"/>
        <v>Newport_65+_Males</v>
      </c>
      <c r="AC177" s="64" t="s">
        <v>19</v>
      </c>
      <c r="AD177" s="64" t="s">
        <v>43</v>
      </c>
      <c r="AE177" s="64" t="s">
        <v>21</v>
      </c>
      <c r="AF177" s="15" t="s">
        <v>845</v>
      </c>
      <c r="AG177" s="15">
        <v>0.38855250000000002</v>
      </c>
      <c r="AH177" s="15">
        <v>2.5631899999999999E-2</v>
      </c>
      <c r="AI177" s="15">
        <v>0.33831339999999999</v>
      </c>
      <c r="AJ177" s="15">
        <v>0.4387916</v>
      </c>
      <c r="AL177" s="15" t="s">
        <v>846</v>
      </c>
      <c r="AM177" s="15" t="s">
        <v>847</v>
      </c>
      <c r="AT177" s="15" t="s">
        <v>552</v>
      </c>
      <c r="AU177" s="15">
        <v>0.31528279999999997</v>
      </c>
      <c r="AV177" s="15">
        <v>2.7961400000000001E-2</v>
      </c>
      <c r="AW177" s="15">
        <v>0.2604785</v>
      </c>
      <c r="AX177" s="15">
        <v>0.37008720000000001</v>
      </c>
    </row>
    <row r="178" spans="28:50">
      <c r="AB178" s="64" t="str">
        <f t="shared" si="57"/>
        <v>Newport_16-24_Females</v>
      </c>
      <c r="AC178" s="64" t="s">
        <v>19</v>
      </c>
      <c r="AD178" s="64" t="s">
        <v>48</v>
      </c>
      <c r="AE178" s="64" t="s">
        <v>120</v>
      </c>
      <c r="AF178" s="15" t="s">
        <v>848</v>
      </c>
      <c r="AG178" s="15">
        <v>0.2920451</v>
      </c>
      <c r="AH178" s="15">
        <v>3.3902000000000002E-2</v>
      </c>
      <c r="AI178" s="15">
        <v>0.2255964</v>
      </c>
      <c r="AJ178" s="15">
        <v>0.35849379999999997</v>
      </c>
      <c r="AL178" s="15" t="s">
        <v>849</v>
      </c>
      <c r="AM178" s="15" t="s">
        <v>850</v>
      </c>
      <c r="AT178" s="15" t="s">
        <v>556</v>
      </c>
      <c r="AU178" s="15">
        <v>0.46443869999999998</v>
      </c>
      <c r="AV178" s="15">
        <v>1.9089399999999999E-2</v>
      </c>
      <c r="AW178" s="15">
        <v>0.4270234</v>
      </c>
      <c r="AX178" s="15">
        <v>0.50185389999999996</v>
      </c>
    </row>
    <row r="179" spans="28:50">
      <c r="AB179" s="64" t="str">
        <f t="shared" si="57"/>
        <v>Newport_25-44_Females</v>
      </c>
      <c r="AC179" s="64" t="s">
        <v>19</v>
      </c>
      <c r="AD179" s="64" t="s">
        <v>49</v>
      </c>
      <c r="AE179" s="64" t="s">
        <v>120</v>
      </c>
      <c r="AF179" s="15" t="s">
        <v>851</v>
      </c>
      <c r="AG179" s="15">
        <v>0.41442259999999997</v>
      </c>
      <c r="AH179" s="15">
        <v>2.28218E-2</v>
      </c>
      <c r="AI179" s="15">
        <v>0.3696914</v>
      </c>
      <c r="AJ179" s="15">
        <v>0.4591537</v>
      </c>
      <c r="AL179" s="15" t="s">
        <v>852</v>
      </c>
      <c r="AM179" s="15" t="s">
        <v>853</v>
      </c>
      <c r="AT179" s="15" t="s">
        <v>560</v>
      </c>
      <c r="AU179" s="15">
        <v>0.43824030000000003</v>
      </c>
      <c r="AV179" s="15">
        <v>1.6601500000000002E-2</v>
      </c>
      <c r="AW179" s="15">
        <v>0.40570139999999999</v>
      </c>
      <c r="AX179" s="15">
        <v>0.47077910000000001</v>
      </c>
    </row>
    <row r="180" spans="28:50">
      <c r="AB180" s="64" t="str">
        <f t="shared" si="57"/>
        <v>Newport_45-64_Females</v>
      </c>
      <c r="AC180" s="64" t="s">
        <v>19</v>
      </c>
      <c r="AD180" s="64" t="s">
        <v>50</v>
      </c>
      <c r="AE180" s="64" t="s">
        <v>120</v>
      </c>
      <c r="AF180" s="15" t="s">
        <v>854</v>
      </c>
      <c r="AG180" s="15">
        <v>0.4362354</v>
      </c>
      <c r="AH180" s="15">
        <v>2.1535100000000001E-2</v>
      </c>
      <c r="AI180" s="15">
        <v>0.39402609999999999</v>
      </c>
      <c r="AJ180" s="15">
        <v>0.4784447</v>
      </c>
      <c r="AL180" s="15" t="s">
        <v>855</v>
      </c>
      <c r="AM180" s="15" t="s">
        <v>856</v>
      </c>
      <c r="AT180" s="15" t="s">
        <v>564</v>
      </c>
      <c r="AU180" s="15">
        <v>0.2526099</v>
      </c>
      <c r="AV180" s="15">
        <v>1.67E-2</v>
      </c>
      <c r="AW180" s="15">
        <v>0.21987799999999999</v>
      </c>
      <c r="AX180" s="15">
        <v>0.28534189999999998</v>
      </c>
    </row>
    <row r="181" spans="28:50">
      <c r="AB181" s="64" t="str">
        <f t="shared" si="57"/>
        <v>Newport_65+_Females</v>
      </c>
      <c r="AC181" s="64" t="s">
        <v>19</v>
      </c>
      <c r="AD181" s="64" t="s">
        <v>43</v>
      </c>
      <c r="AE181" s="64" t="s">
        <v>120</v>
      </c>
      <c r="AF181" s="15" t="s">
        <v>857</v>
      </c>
      <c r="AG181" s="15">
        <v>0.17324200000000001</v>
      </c>
      <c r="AH181" s="15">
        <v>1.78871E-2</v>
      </c>
      <c r="AI181" s="15">
        <v>0.1381829</v>
      </c>
      <c r="AJ181" s="15">
        <v>0.20830099999999999</v>
      </c>
      <c r="AL181" s="15" t="s">
        <v>858</v>
      </c>
      <c r="AM181" s="15" t="s">
        <v>859</v>
      </c>
      <c r="AT181" s="15" t="s">
        <v>568</v>
      </c>
      <c r="AU181" s="15">
        <v>0.45169229999999999</v>
      </c>
      <c r="AV181" s="15">
        <v>3.4632299999999998E-2</v>
      </c>
      <c r="AW181" s="15">
        <v>0.38381310000000002</v>
      </c>
      <c r="AX181" s="15">
        <v>0.51957160000000002</v>
      </c>
    </row>
    <row r="182" spans="28:50">
      <c r="AT182" s="15" t="s">
        <v>572</v>
      </c>
      <c r="AU182" s="15">
        <v>0.52403290000000002</v>
      </c>
      <c r="AV182" s="15">
        <v>2.0977099999999999E-2</v>
      </c>
      <c r="AW182" s="15">
        <v>0.48291770000000001</v>
      </c>
      <c r="AX182" s="15">
        <v>0.56514810000000004</v>
      </c>
    </row>
    <row r="183" spans="28:50">
      <c r="AT183" s="15" t="s">
        <v>576</v>
      </c>
      <c r="AU183" s="15">
        <v>0.53326439999999997</v>
      </c>
      <c r="AV183" s="15">
        <v>1.6565099999999999E-2</v>
      </c>
      <c r="AW183" s="15">
        <v>0.50079680000000004</v>
      </c>
      <c r="AX183" s="15">
        <v>0.56573209999999996</v>
      </c>
    </row>
    <row r="184" spans="28:50">
      <c r="AF184" s="66" t="s">
        <v>866</v>
      </c>
      <c r="AT184" s="15" t="s">
        <v>580</v>
      </c>
      <c r="AU184" s="15">
        <v>0.30154219999999998</v>
      </c>
      <c r="AV184" s="15">
        <v>1.7085699999999999E-2</v>
      </c>
      <c r="AW184" s="15">
        <v>0.26805410000000002</v>
      </c>
      <c r="AX184" s="15">
        <v>0.3350302</v>
      </c>
    </row>
    <row r="185" spans="28:50">
      <c r="AH185" s="15" t="s">
        <v>863</v>
      </c>
      <c r="AT185" s="15" t="s">
        <v>584</v>
      </c>
      <c r="AU185" s="15">
        <v>0.31001970000000001</v>
      </c>
      <c r="AV185" s="15">
        <v>2.5379100000000002E-2</v>
      </c>
      <c r="AW185" s="15">
        <v>0.26027670000000003</v>
      </c>
      <c r="AX185" s="15">
        <v>0.35976279999999999</v>
      </c>
    </row>
    <row r="186" spans="28:50">
      <c r="AF186" s="15" t="s">
        <v>154</v>
      </c>
      <c r="AG186" s="15" t="s">
        <v>136</v>
      </c>
      <c r="AH186" s="15" t="s">
        <v>155</v>
      </c>
      <c r="AI186" s="15" t="s">
        <v>156</v>
      </c>
      <c r="AJ186" s="15" t="s">
        <v>157</v>
      </c>
      <c r="AT186" s="15" t="s">
        <v>588</v>
      </c>
      <c r="AU186" s="15">
        <v>0.45995269999999999</v>
      </c>
      <c r="AV186" s="15">
        <v>1.8745399999999999E-2</v>
      </c>
      <c r="AW186" s="15">
        <v>0.42321170000000002</v>
      </c>
      <c r="AX186" s="15">
        <v>0.49669380000000002</v>
      </c>
    </row>
    <row r="187" spans="28:50">
      <c r="AT187" s="15" t="s">
        <v>592</v>
      </c>
      <c r="AU187" s="15">
        <v>0.50614170000000003</v>
      </c>
      <c r="AV187" s="15">
        <v>1.7699900000000001E-2</v>
      </c>
      <c r="AW187" s="15">
        <v>0.47144989999999998</v>
      </c>
      <c r="AX187" s="15">
        <v>0.54083340000000002</v>
      </c>
    </row>
    <row r="188" spans="28:50">
      <c r="AF188" s="15" t="s">
        <v>159</v>
      </c>
      <c r="AT188" s="15" t="s">
        <v>596</v>
      </c>
      <c r="AU188" s="15">
        <v>0.26824819999999999</v>
      </c>
      <c r="AV188" s="15">
        <v>1.71276E-2</v>
      </c>
      <c r="AW188" s="15">
        <v>0.2346781</v>
      </c>
      <c r="AX188" s="15">
        <v>0.30181819999999998</v>
      </c>
    </row>
    <row r="189" spans="28:50">
      <c r="AF189" s="15" t="s">
        <v>163</v>
      </c>
      <c r="AG189" s="15">
        <v>0.42233599999999999</v>
      </c>
      <c r="AH189" s="15">
        <v>4.2900199999999999E-2</v>
      </c>
      <c r="AI189" s="15">
        <v>0.33825159999999999</v>
      </c>
      <c r="AJ189" s="15">
        <v>0.50642039999999999</v>
      </c>
    </row>
    <row r="190" spans="28:50">
      <c r="AF190" s="15" t="s">
        <v>170</v>
      </c>
      <c r="AG190" s="15">
        <v>0.474387</v>
      </c>
      <c r="AH190" s="15">
        <v>2.9518900000000001E-2</v>
      </c>
      <c r="AI190" s="15">
        <v>0.41653000000000001</v>
      </c>
      <c r="AJ190" s="15">
        <v>0.53224400000000005</v>
      </c>
    </row>
    <row r="191" spans="28:50">
      <c r="AF191" s="15" t="s">
        <v>177</v>
      </c>
      <c r="AG191" s="15">
        <v>0.52492439999999996</v>
      </c>
      <c r="AH191" s="15">
        <v>2.3215300000000001E-2</v>
      </c>
      <c r="AI191" s="15">
        <v>0.47942249999999997</v>
      </c>
      <c r="AJ191" s="15">
        <v>0.5704264</v>
      </c>
      <c r="AT191" s="15" t="str">
        <f>AT101</f>
        <v>_subpop_1</v>
      </c>
      <c r="AU191" s="67">
        <f>AU6-AU101</f>
        <v>0</v>
      </c>
      <c r="AV191" s="67">
        <f t="shared" ref="AV191:AX191" si="85">AV6-AV101</f>
        <v>3.2000000000018125E-6</v>
      </c>
      <c r="AW191" s="67">
        <f t="shared" si="85"/>
        <v>-6.999999999979245E-6</v>
      </c>
      <c r="AX191" s="67">
        <f t="shared" si="85"/>
        <v>6.999999999979245E-6</v>
      </c>
    </row>
    <row r="192" spans="28:50">
      <c r="AF192" s="15" t="s">
        <v>184</v>
      </c>
      <c r="AG192" s="15">
        <v>0.29014040000000002</v>
      </c>
      <c r="AH192" s="15">
        <v>2.2993799999999998E-2</v>
      </c>
      <c r="AI192" s="15">
        <v>0.2450726</v>
      </c>
      <c r="AJ192" s="15">
        <v>0.33520820000000001</v>
      </c>
      <c r="AT192" s="15" t="str">
        <f t="shared" ref="AT192:AT255" si="86">AT102</f>
        <v>_subpop_2</v>
      </c>
      <c r="AU192" s="67">
        <f t="shared" ref="AU192:AX192" si="87">AU7-AU102</f>
        <v>0</v>
      </c>
      <c r="AV192" s="67">
        <f t="shared" si="87"/>
        <v>2.4000000000030941E-6</v>
      </c>
      <c r="AW192" s="67">
        <f t="shared" si="87"/>
        <v>-5.1000000000356316E-6</v>
      </c>
      <c r="AX192" s="67">
        <f t="shared" si="87"/>
        <v>5.0999999999801204E-6</v>
      </c>
    </row>
    <row r="193" spans="32:50">
      <c r="AF193" s="15" t="s">
        <v>191</v>
      </c>
      <c r="AG193" s="15">
        <v>0.35781479999999999</v>
      </c>
      <c r="AH193" s="15">
        <v>4.0230599999999998E-2</v>
      </c>
      <c r="AI193" s="15">
        <v>0.27896290000000001</v>
      </c>
      <c r="AJ193" s="15">
        <v>0.43666680000000002</v>
      </c>
      <c r="AT193" s="15" t="str">
        <f t="shared" si="86"/>
        <v>_subpop_3</v>
      </c>
      <c r="AU193" s="67">
        <f t="shared" ref="AU193:AX193" si="88">AU8-AU103</f>
        <v>0</v>
      </c>
      <c r="AV193" s="67">
        <f t="shared" si="88"/>
        <v>1.9999999999985307E-6</v>
      </c>
      <c r="AW193" s="67">
        <f t="shared" si="88"/>
        <v>-4.1999999999542403E-6</v>
      </c>
      <c r="AX193" s="67">
        <f t="shared" si="88"/>
        <v>4.2000000000097515E-6</v>
      </c>
    </row>
    <row r="194" spans="32:50">
      <c r="AF194" s="15" t="s">
        <v>198</v>
      </c>
      <c r="AG194" s="15">
        <v>0.42694169999999998</v>
      </c>
      <c r="AH194" s="15">
        <v>2.5233200000000001E-2</v>
      </c>
      <c r="AI194" s="15">
        <v>0.37748470000000001</v>
      </c>
      <c r="AJ194" s="15">
        <v>0.47639870000000001</v>
      </c>
      <c r="AT194" s="15" t="str">
        <f t="shared" si="86"/>
        <v>_subpop_4</v>
      </c>
      <c r="AU194" s="67">
        <f t="shared" ref="AU194:AX194" si="89">AU9-AU104</f>
        <v>0</v>
      </c>
      <c r="AV194" s="67">
        <f t="shared" si="89"/>
        <v>1.5999999999991715E-6</v>
      </c>
      <c r="AW194" s="67">
        <f t="shared" si="89"/>
        <v>-3.5000000000173781E-6</v>
      </c>
      <c r="AX194" s="67">
        <f t="shared" si="89"/>
        <v>3.5999999999924981E-6</v>
      </c>
    </row>
    <row r="195" spans="32:50">
      <c r="AF195" s="15" t="s">
        <v>204</v>
      </c>
      <c r="AG195" s="15">
        <v>0.42135719999999999</v>
      </c>
      <c r="AH195" s="15">
        <v>2.1851300000000001E-2</v>
      </c>
      <c r="AI195" s="15">
        <v>0.3785287</v>
      </c>
      <c r="AJ195" s="15">
        <v>0.46418569999999998</v>
      </c>
      <c r="AT195" s="15" t="str">
        <f t="shared" si="86"/>
        <v>_subpop_5</v>
      </c>
      <c r="AU195" s="67">
        <f t="shared" ref="AU195:AX195" si="90">AU10-AU105</f>
        <v>0</v>
      </c>
      <c r="AV195" s="67">
        <f t="shared" si="90"/>
        <v>3.3999999999936859E-6</v>
      </c>
      <c r="AW195" s="67">
        <f t="shared" si="90"/>
        <v>-7.2999999999878717E-6</v>
      </c>
      <c r="AX195" s="67">
        <f t="shared" si="90"/>
        <v>7.2999999999878717E-6</v>
      </c>
    </row>
    <row r="196" spans="32:50">
      <c r="AF196" s="15" t="s">
        <v>210</v>
      </c>
      <c r="AG196" s="15">
        <v>0.1534103</v>
      </c>
      <c r="AH196" s="15">
        <v>1.5814000000000002E-2</v>
      </c>
      <c r="AI196" s="15">
        <v>0.12241489999999999</v>
      </c>
      <c r="AJ196" s="15">
        <v>0.18440580000000001</v>
      </c>
      <c r="AT196" s="15" t="str">
        <f t="shared" si="86"/>
        <v>_subpop_6</v>
      </c>
      <c r="AU196" s="67">
        <f t="shared" ref="AU196:AX196" si="91">AU11-AU106</f>
        <v>0</v>
      </c>
      <c r="AV196" s="67">
        <f t="shared" si="91"/>
        <v>2.2000000000008124E-6</v>
      </c>
      <c r="AW196" s="67">
        <f t="shared" si="91"/>
        <v>-4.8000000000270049E-6</v>
      </c>
      <c r="AX196" s="67">
        <f t="shared" si="91"/>
        <v>4.8999999999743693E-6</v>
      </c>
    </row>
    <row r="197" spans="32:50">
      <c r="AF197" s="15" t="s">
        <v>216</v>
      </c>
      <c r="AG197" s="15">
        <v>0.4264715</v>
      </c>
      <c r="AH197" s="15">
        <v>4.5198099999999998E-2</v>
      </c>
      <c r="AI197" s="15">
        <v>0.3378833</v>
      </c>
      <c r="AJ197" s="15">
        <v>0.51505970000000001</v>
      </c>
      <c r="AT197" s="15" t="str">
        <f t="shared" si="86"/>
        <v>_subpop_7</v>
      </c>
      <c r="AU197" s="67">
        <f t="shared" ref="AU197:AX197" si="92">AU12-AU107</f>
        <v>0</v>
      </c>
      <c r="AV197" s="67">
        <f t="shared" si="92"/>
        <v>1.8999999999991246E-6</v>
      </c>
      <c r="AW197" s="67">
        <f t="shared" si="92"/>
        <v>-4.0999999999513648E-6</v>
      </c>
      <c r="AX197" s="67">
        <f t="shared" si="92"/>
        <v>4.0000000000040004E-6</v>
      </c>
    </row>
    <row r="198" spans="32:50">
      <c r="AF198" s="15" t="s">
        <v>222</v>
      </c>
      <c r="AG198" s="15">
        <v>0.50185659999999999</v>
      </c>
      <c r="AH198" s="15">
        <v>2.8350799999999999E-2</v>
      </c>
      <c r="AI198" s="15">
        <v>0.4462892</v>
      </c>
      <c r="AJ198" s="15">
        <v>0.55742409999999998</v>
      </c>
      <c r="AT198" s="15" t="str">
        <f t="shared" si="86"/>
        <v>_subpop_8</v>
      </c>
      <c r="AU198" s="67">
        <f t="shared" ref="AU198:AX198" si="93">AU13-AU108</f>
        <v>0</v>
      </c>
      <c r="AV198" s="67">
        <f t="shared" si="93"/>
        <v>1.7000000000003124E-6</v>
      </c>
      <c r="AW198" s="67">
        <f t="shared" si="93"/>
        <v>-3.6999999999953737E-6</v>
      </c>
      <c r="AX198" s="67">
        <f t="shared" si="93"/>
        <v>3.6999999999953737E-6</v>
      </c>
    </row>
    <row r="199" spans="32:50">
      <c r="AF199" s="15" t="s">
        <v>228</v>
      </c>
      <c r="AG199" s="15">
        <v>0.53729990000000005</v>
      </c>
      <c r="AH199" s="15">
        <v>2.3071600000000001E-2</v>
      </c>
      <c r="AI199" s="15">
        <v>0.4920795</v>
      </c>
      <c r="AJ199" s="15">
        <v>0.58252029999999999</v>
      </c>
      <c r="AT199" s="15" t="str">
        <f t="shared" si="86"/>
        <v>_subpop_9</v>
      </c>
      <c r="AU199" s="67">
        <f t="shared" ref="AU199:AX199" si="94">AU14-AU109</f>
        <v>0</v>
      </c>
      <c r="AV199" s="67">
        <f t="shared" si="94"/>
        <v>3.599999999999437E-6</v>
      </c>
      <c r="AW199" s="67">
        <f t="shared" si="94"/>
        <v>-7.699999999999374E-6</v>
      </c>
      <c r="AX199" s="67">
        <f t="shared" si="94"/>
        <v>7.699999999999374E-6</v>
      </c>
    </row>
    <row r="200" spans="32:50">
      <c r="AF200" s="15" t="s">
        <v>234</v>
      </c>
      <c r="AG200" s="15">
        <v>0.32929750000000002</v>
      </c>
      <c r="AH200" s="15">
        <v>2.26184E-2</v>
      </c>
      <c r="AI200" s="15">
        <v>0.28496549999999998</v>
      </c>
      <c r="AJ200" s="15">
        <v>0.3736295</v>
      </c>
      <c r="AT200" s="15" t="str">
        <f t="shared" si="86"/>
        <v>_subpop_10</v>
      </c>
      <c r="AU200" s="67">
        <f t="shared" ref="AU200:AX200" si="95">AU15-AU110</f>
        <v>0</v>
      </c>
      <c r="AV200" s="67">
        <f t="shared" si="95"/>
        <v>2.3999999999996247E-6</v>
      </c>
      <c r="AW200" s="67">
        <f t="shared" si="95"/>
        <v>-5.0999999999801204E-6</v>
      </c>
      <c r="AX200" s="67">
        <f t="shared" si="95"/>
        <v>5.0999999999801204E-6</v>
      </c>
    </row>
    <row r="201" spans="32:50">
      <c r="AF201" s="15" t="s">
        <v>240</v>
      </c>
      <c r="AG201" s="15">
        <v>0.38882420000000001</v>
      </c>
      <c r="AH201" s="15">
        <v>3.73449E-2</v>
      </c>
      <c r="AI201" s="15">
        <v>0.31562820000000003</v>
      </c>
      <c r="AJ201" s="15">
        <v>0.46202009999999999</v>
      </c>
      <c r="AT201" s="15" t="str">
        <f t="shared" si="86"/>
        <v>_subpop_11</v>
      </c>
      <c r="AU201" s="67">
        <f t="shared" ref="AU201:AX201" si="96">AU16-AU111</f>
        <v>0</v>
      </c>
      <c r="AV201" s="67">
        <f t="shared" si="96"/>
        <v>1.8999999999991246E-6</v>
      </c>
      <c r="AW201" s="67">
        <f t="shared" si="96"/>
        <v>-4.1000000000068759E-6</v>
      </c>
      <c r="AX201" s="67">
        <f t="shared" si="96"/>
        <v>4.0999999999513648E-6</v>
      </c>
    </row>
    <row r="202" spans="32:50">
      <c r="AF202" s="15" t="s">
        <v>246</v>
      </c>
      <c r="AG202" s="15">
        <v>0.46670410000000001</v>
      </c>
      <c r="AH202" s="15">
        <v>2.57545E-2</v>
      </c>
      <c r="AI202" s="15">
        <v>0.41622540000000002</v>
      </c>
      <c r="AJ202" s="15">
        <v>0.51718280000000005</v>
      </c>
      <c r="AT202" s="15" t="str">
        <f t="shared" si="86"/>
        <v>_subpop_12</v>
      </c>
      <c r="AU202" s="67">
        <f t="shared" ref="AU202:AX202" si="97">AU17-AU112</f>
        <v>0</v>
      </c>
      <c r="AV202" s="67">
        <f t="shared" si="97"/>
        <v>1.7000000000003124E-6</v>
      </c>
      <c r="AW202" s="67">
        <f t="shared" si="97"/>
        <v>-3.6999999999953737E-6</v>
      </c>
      <c r="AX202" s="67">
        <f t="shared" si="97"/>
        <v>3.5999999999924981E-6</v>
      </c>
    </row>
    <row r="203" spans="32:50">
      <c r="AF203" s="15" t="s">
        <v>252</v>
      </c>
      <c r="AG203" s="15">
        <v>0.43065710000000001</v>
      </c>
      <c r="AH203" s="15">
        <v>2.09558E-2</v>
      </c>
      <c r="AI203" s="15">
        <v>0.38958369999999998</v>
      </c>
      <c r="AJ203" s="15">
        <v>0.4717305</v>
      </c>
      <c r="AT203" s="15" t="str">
        <f t="shared" si="86"/>
        <v>_subpop_13</v>
      </c>
      <c r="AU203" s="67">
        <f t="shared" ref="AU203:AX203" si="98">AU18-AU113</f>
        <v>0</v>
      </c>
      <c r="AV203" s="67">
        <f t="shared" si="98"/>
        <v>3.0999999999989369E-6</v>
      </c>
      <c r="AW203" s="67">
        <f t="shared" si="98"/>
        <v>-6.5999999999677428E-6</v>
      </c>
      <c r="AX203" s="67">
        <f t="shared" si="98"/>
        <v>6.7000000000261295E-6</v>
      </c>
    </row>
    <row r="204" spans="32:50">
      <c r="AF204" s="15" t="s">
        <v>258</v>
      </c>
      <c r="AG204" s="15">
        <v>0.17970849999999999</v>
      </c>
      <c r="AH204" s="15">
        <v>1.72865E-2</v>
      </c>
      <c r="AI204" s="15">
        <v>0.14582709999999999</v>
      </c>
      <c r="AJ204" s="15">
        <v>0.21359</v>
      </c>
      <c r="AT204" s="15" t="str">
        <f t="shared" si="86"/>
        <v>_subpop_14</v>
      </c>
      <c r="AU204" s="67">
        <f t="shared" ref="AU204:AX204" si="99">AU19-AU114</f>
        <v>0</v>
      </c>
      <c r="AV204" s="67">
        <f t="shared" si="99"/>
        <v>2.0999999999979369E-6</v>
      </c>
      <c r="AW204" s="67">
        <f t="shared" si="99"/>
        <v>-4.5000000000183782E-6</v>
      </c>
      <c r="AX204" s="67">
        <f t="shared" si="99"/>
        <v>4.499999999962867E-6</v>
      </c>
    </row>
    <row r="205" spans="32:50">
      <c r="AF205" s="15" t="s">
        <v>264</v>
      </c>
      <c r="AG205" s="15">
        <v>0.37109340000000002</v>
      </c>
      <c r="AH205" s="15">
        <v>4.6750899999999998E-2</v>
      </c>
      <c r="AI205" s="15">
        <v>0.27946159999999998</v>
      </c>
      <c r="AJ205" s="15">
        <v>0.4627251</v>
      </c>
      <c r="AT205" s="15" t="str">
        <f t="shared" si="86"/>
        <v>_subpop_15</v>
      </c>
      <c r="AU205" s="67">
        <f t="shared" ref="AU205:AX205" si="100">AU20-AU115</f>
        <v>0</v>
      </c>
      <c r="AV205" s="67">
        <f t="shared" si="100"/>
        <v>1.8000000000031879E-6</v>
      </c>
      <c r="AW205" s="67">
        <f t="shared" si="100"/>
        <v>-3.7999999999982492E-6</v>
      </c>
      <c r="AX205" s="67">
        <f t="shared" si="100"/>
        <v>3.9000000000566359E-6</v>
      </c>
    </row>
    <row r="206" spans="32:50">
      <c r="AF206" s="15" t="s">
        <v>270</v>
      </c>
      <c r="AG206" s="15">
        <v>0.47661910000000002</v>
      </c>
      <c r="AH206" s="15">
        <v>2.95739E-2</v>
      </c>
      <c r="AI206" s="15">
        <v>0.41865419999999998</v>
      </c>
      <c r="AJ206" s="15">
        <v>0.53458399999999995</v>
      </c>
      <c r="AT206" s="15" t="str">
        <f t="shared" si="86"/>
        <v>_subpop_16</v>
      </c>
      <c r="AU206" s="67">
        <f t="shared" ref="AU206:AX206" si="101">AU21-AU116</f>
        <v>0</v>
      </c>
      <c r="AV206" s="67">
        <f t="shared" si="101"/>
        <v>1.5000000000015001E-6</v>
      </c>
      <c r="AW206" s="67">
        <f t="shared" si="101"/>
        <v>-3.4000000000145025E-6</v>
      </c>
      <c r="AX206" s="67">
        <f t="shared" si="101"/>
        <v>3.2999999999838714E-6</v>
      </c>
    </row>
    <row r="207" spans="32:50">
      <c r="AF207" s="15" t="s">
        <v>276</v>
      </c>
      <c r="AG207" s="15">
        <v>0.53121490000000005</v>
      </c>
      <c r="AH207" s="15">
        <v>2.2851199999999999E-2</v>
      </c>
      <c r="AI207" s="15">
        <v>0.48642649999999998</v>
      </c>
      <c r="AJ207" s="15">
        <v>0.5760033</v>
      </c>
      <c r="AT207" s="15" t="str">
        <f t="shared" si="86"/>
        <v>_subpop_17</v>
      </c>
      <c r="AU207" s="67">
        <f t="shared" ref="AU207:AX207" si="102">AU22-AU117</f>
        <v>0</v>
      </c>
      <c r="AV207" s="67">
        <f t="shared" si="102"/>
        <v>2.9000000000001247E-6</v>
      </c>
      <c r="AW207" s="67">
        <f t="shared" si="102"/>
        <v>-6.4000000000175028E-6</v>
      </c>
      <c r="AX207" s="67">
        <f t="shared" si="102"/>
        <v>6.4000000000175028E-6</v>
      </c>
    </row>
    <row r="208" spans="32:50">
      <c r="AF208" s="15" t="s">
        <v>282</v>
      </c>
      <c r="AG208" s="15">
        <v>0.33839979999999997</v>
      </c>
      <c r="AH208" s="15">
        <v>2.1732700000000001E-2</v>
      </c>
      <c r="AI208" s="15">
        <v>0.2958037</v>
      </c>
      <c r="AJ208" s="15">
        <v>0.380996</v>
      </c>
      <c r="AT208" s="15" t="str">
        <f t="shared" si="86"/>
        <v>_subpop_18</v>
      </c>
      <c r="AU208" s="67">
        <f t="shared" ref="AU208:AX208" si="103">AU23-AU118</f>
        <v>0</v>
      </c>
      <c r="AV208" s="67">
        <f t="shared" si="103"/>
        <v>1.9999999999985307E-6</v>
      </c>
      <c r="AW208" s="67">
        <f t="shared" si="103"/>
        <v>-4.3999999999599915E-6</v>
      </c>
      <c r="AX208" s="67">
        <f t="shared" si="103"/>
        <v>4.4000000000155026E-6</v>
      </c>
    </row>
    <row r="209" spans="32:50">
      <c r="AF209" s="15" t="s">
        <v>288</v>
      </c>
      <c r="AG209" s="15">
        <v>0.35958420000000002</v>
      </c>
      <c r="AH209" s="15">
        <v>3.9999600000000003E-2</v>
      </c>
      <c r="AI209" s="15">
        <v>0.28118490000000002</v>
      </c>
      <c r="AJ209" s="15">
        <v>0.43798350000000003</v>
      </c>
      <c r="AT209" s="15" t="str">
        <f t="shared" si="86"/>
        <v>_subpop_19</v>
      </c>
      <c r="AU209" s="67">
        <f t="shared" ref="AU209:AX209" si="104">AU24-AU119</f>
        <v>0</v>
      </c>
      <c r="AV209" s="67">
        <f t="shared" si="104"/>
        <v>1.7999999999997185E-6</v>
      </c>
      <c r="AW209" s="67">
        <f t="shared" si="104"/>
        <v>-3.9000000000011248E-6</v>
      </c>
      <c r="AX209" s="67">
        <f t="shared" si="104"/>
        <v>3.9000000000566359E-6</v>
      </c>
    </row>
    <row r="210" spans="32:50">
      <c r="AF210" s="15" t="s">
        <v>294</v>
      </c>
      <c r="AG210" s="15">
        <v>0.47283789999999998</v>
      </c>
      <c r="AH210" s="15">
        <v>2.6518099999999999E-2</v>
      </c>
      <c r="AI210" s="15">
        <v>0.42086240000000003</v>
      </c>
      <c r="AJ210" s="15">
        <v>0.52481339999999999</v>
      </c>
      <c r="AT210" s="15" t="str">
        <f t="shared" si="86"/>
        <v>_subpop_20</v>
      </c>
      <c r="AU210" s="67">
        <f t="shared" ref="AU210:AX210" si="105">AU25-AU120</f>
        <v>0</v>
      </c>
      <c r="AV210" s="67">
        <f t="shared" si="105"/>
        <v>1.7000000000003124E-6</v>
      </c>
      <c r="AW210" s="67">
        <f t="shared" si="105"/>
        <v>-3.6999999999953737E-6</v>
      </c>
      <c r="AX210" s="67">
        <f t="shared" si="105"/>
        <v>3.6999999999953737E-6</v>
      </c>
    </row>
    <row r="211" spans="32:50">
      <c r="AF211" s="15" t="s">
        <v>300</v>
      </c>
      <c r="AG211" s="15">
        <v>0.42372549999999998</v>
      </c>
      <c r="AH211" s="15">
        <v>2.0629399999999999E-2</v>
      </c>
      <c r="AI211" s="15">
        <v>0.38329190000000002</v>
      </c>
      <c r="AJ211" s="15">
        <v>0.46415899999999999</v>
      </c>
      <c r="AT211" s="15" t="str">
        <f t="shared" si="86"/>
        <v>_subpop_21</v>
      </c>
      <c r="AU211" s="67">
        <f t="shared" ref="AU211:AX211" si="106">AU26-AU121</f>
        <v>0</v>
      </c>
      <c r="AV211" s="67">
        <f t="shared" si="106"/>
        <v>3.0000000000030003E-6</v>
      </c>
      <c r="AW211" s="67">
        <f t="shared" si="106"/>
        <v>-6.4000000000175028E-6</v>
      </c>
      <c r="AX211" s="67">
        <f t="shared" si="106"/>
        <v>6.4000000000175028E-6</v>
      </c>
    </row>
    <row r="212" spans="32:50">
      <c r="AF212" s="15" t="s">
        <v>306</v>
      </c>
      <c r="AG212" s="15">
        <v>0.1799511</v>
      </c>
      <c r="AH212" s="15">
        <v>1.6453599999999999E-2</v>
      </c>
      <c r="AI212" s="15">
        <v>0.1477021</v>
      </c>
      <c r="AJ212" s="15">
        <v>0.2122001</v>
      </c>
      <c r="AT212" s="15" t="str">
        <f t="shared" si="86"/>
        <v>_subpop_22</v>
      </c>
      <c r="AU212" s="67">
        <f t="shared" ref="AU212:AX212" si="107">AU27-AU122</f>
        <v>0</v>
      </c>
      <c r="AV212" s="67">
        <f t="shared" si="107"/>
        <v>1.8999999999991246E-6</v>
      </c>
      <c r="AW212" s="67">
        <f t="shared" si="107"/>
        <v>-4.2000000000097515E-6</v>
      </c>
      <c r="AX212" s="67">
        <f t="shared" si="107"/>
        <v>4.2999999999571159E-6</v>
      </c>
    </row>
    <row r="213" spans="32:50">
      <c r="AF213" s="15" t="s">
        <v>312</v>
      </c>
      <c r="AG213" s="15">
        <v>0.37223719999999999</v>
      </c>
      <c r="AH213" s="15">
        <v>3.8500800000000002E-2</v>
      </c>
      <c r="AI213" s="15">
        <v>0.29677559999999997</v>
      </c>
      <c r="AJ213" s="15">
        <v>0.4476987</v>
      </c>
      <c r="AT213" s="15" t="str">
        <f t="shared" si="86"/>
        <v>_subpop_23</v>
      </c>
      <c r="AU213" s="67">
        <f t="shared" ref="AU213:AX213" si="108">AU28-AU123</f>
        <v>0</v>
      </c>
      <c r="AV213" s="67">
        <f t="shared" si="108"/>
        <v>1.7999999999997185E-6</v>
      </c>
      <c r="AW213" s="67">
        <f t="shared" si="108"/>
        <v>-3.7999999999982492E-6</v>
      </c>
      <c r="AX213" s="67">
        <f t="shared" si="108"/>
        <v>3.7999999999982492E-6</v>
      </c>
    </row>
    <row r="214" spans="32:50">
      <c r="AF214" s="15" t="s">
        <v>318</v>
      </c>
      <c r="AG214" s="15">
        <v>0.55593959999999998</v>
      </c>
      <c r="AH214" s="15">
        <v>2.7866200000000001E-2</v>
      </c>
      <c r="AI214" s="15">
        <v>0.50132200000000005</v>
      </c>
      <c r="AJ214" s="15">
        <v>0.61055729999999997</v>
      </c>
      <c r="AT214" s="15" t="str">
        <f t="shared" si="86"/>
        <v>_subpop_24</v>
      </c>
      <c r="AU214" s="67">
        <f t="shared" ref="AU214:AX214" si="109">AU29-AU124</f>
        <v>0</v>
      </c>
      <c r="AV214" s="67">
        <f t="shared" si="109"/>
        <v>1.7999999999997185E-6</v>
      </c>
      <c r="AW214" s="67">
        <f t="shared" si="109"/>
        <v>-3.9000000000011248E-6</v>
      </c>
      <c r="AX214" s="67">
        <f t="shared" si="109"/>
        <v>3.8999999999456136E-6</v>
      </c>
    </row>
    <row r="215" spans="32:50">
      <c r="AF215" s="15" t="s">
        <v>324</v>
      </c>
      <c r="AG215" s="15">
        <v>0.53426039999999997</v>
      </c>
      <c r="AH215" s="15">
        <v>2.14273E-2</v>
      </c>
      <c r="AI215" s="15">
        <v>0.4922629</v>
      </c>
      <c r="AJ215" s="15">
        <v>0.57625789999999999</v>
      </c>
      <c r="AT215" s="15" t="str">
        <f t="shared" si="86"/>
        <v>_subpop_25</v>
      </c>
      <c r="AU215" s="67">
        <f t="shared" ref="AU215:AX215" si="110">AU30-AU125</f>
        <v>0</v>
      </c>
      <c r="AV215" s="67">
        <f t="shared" si="110"/>
        <v>2.699999999997843E-6</v>
      </c>
      <c r="AW215" s="67">
        <f t="shared" si="110"/>
        <v>-5.8000000000002494E-6</v>
      </c>
      <c r="AX215" s="67">
        <f t="shared" si="110"/>
        <v>5.8000000000002494E-6</v>
      </c>
    </row>
    <row r="216" spans="32:50">
      <c r="AF216" s="15" t="s">
        <v>330</v>
      </c>
      <c r="AG216" s="15">
        <v>0.29250080000000001</v>
      </c>
      <c r="AH216" s="15">
        <v>2.1838799999999998E-2</v>
      </c>
      <c r="AI216" s="15">
        <v>0.2496968</v>
      </c>
      <c r="AJ216" s="15">
        <v>0.33530490000000002</v>
      </c>
      <c r="AT216" s="15" t="str">
        <f t="shared" si="86"/>
        <v>_subpop_26</v>
      </c>
      <c r="AU216" s="67">
        <f t="shared" ref="AU216:AX216" si="111">AU31-AU126</f>
        <v>0</v>
      </c>
      <c r="AV216" s="67">
        <f t="shared" si="111"/>
        <v>1.8999999999991246E-6</v>
      </c>
      <c r="AW216" s="67">
        <f t="shared" si="111"/>
        <v>-4.2000000000097515E-6</v>
      </c>
      <c r="AX216" s="67">
        <f t="shared" si="111"/>
        <v>4.2000000000097515E-6</v>
      </c>
    </row>
    <row r="217" spans="32:50">
      <c r="AF217" s="15" t="s">
        <v>336</v>
      </c>
      <c r="AG217" s="15">
        <v>0.38855250000000002</v>
      </c>
      <c r="AH217" s="15">
        <v>4.1475900000000003E-2</v>
      </c>
      <c r="AI217" s="15">
        <v>0.30725980000000003</v>
      </c>
      <c r="AJ217" s="15">
        <v>0.46984530000000002</v>
      </c>
      <c r="AT217" s="15" t="str">
        <f t="shared" si="86"/>
        <v>_subpop_27</v>
      </c>
      <c r="AU217" s="67">
        <f t="shared" ref="AU217:AX217" si="112">AU32-AU127</f>
        <v>0</v>
      </c>
      <c r="AV217" s="67">
        <f t="shared" si="112"/>
        <v>1.5000000000015001E-6</v>
      </c>
      <c r="AW217" s="67">
        <f t="shared" si="112"/>
        <v>-3.2999999999838714E-6</v>
      </c>
      <c r="AX217" s="67">
        <f t="shared" si="112"/>
        <v>3.200000000036507E-6</v>
      </c>
    </row>
    <row r="218" spans="32:50">
      <c r="AF218" s="15" t="s">
        <v>341</v>
      </c>
      <c r="AG218" s="15">
        <v>0.4103832</v>
      </c>
      <c r="AH218" s="15">
        <v>2.4011399999999999E-2</v>
      </c>
      <c r="AI218" s="15">
        <v>0.3633208</v>
      </c>
      <c r="AJ218" s="15">
        <v>0.4574455</v>
      </c>
      <c r="AT218" s="15" t="str">
        <f t="shared" si="86"/>
        <v>_subpop_28</v>
      </c>
      <c r="AU218" s="67">
        <f t="shared" ref="AU218:AX218" si="113">AU33-AU128</f>
        <v>0</v>
      </c>
      <c r="AV218" s="67">
        <f t="shared" si="113"/>
        <v>1.4000000000003593E-6</v>
      </c>
      <c r="AW218" s="67">
        <f t="shared" si="113"/>
        <v>-3.1000000000058758E-6</v>
      </c>
      <c r="AX218" s="67">
        <f t="shared" si="113"/>
        <v>3.0999999999781203E-6</v>
      </c>
    </row>
    <row r="219" spans="32:50">
      <c r="AF219" s="15" t="s">
        <v>346</v>
      </c>
      <c r="AG219" s="15">
        <v>0.44432290000000002</v>
      </c>
      <c r="AH219" s="15">
        <v>2.0943699999999999E-2</v>
      </c>
      <c r="AI219" s="15">
        <v>0.4032733</v>
      </c>
      <c r="AJ219" s="15">
        <v>0.48537249999999998</v>
      </c>
      <c r="AT219" s="15" t="str">
        <f t="shared" si="86"/>
        <v>_subpop_29</v>
      </c>
      <c r="AU219" s="67">
        <f t="shared" ref="AU219:AX219" si="114">AU34-AU129</f>
        <v>0</v>
      </c>
      <c r="AV219" s="67">
        <f t="shared" si="114"/>
        <v>3.7999999999982492E-6</v>
      </c>
      <c r="AW219" s="67">
        <f t="shared" si="114"/>
        <v>-8.1999999999582407E-6</v>
      </c>
      <c r="AX219" s="67">
        <f t="shared" si="114"/>
        <v>8.2000000000137518E-6</v>
      </c>
    </row>
    <row r="220" spans="32:50">
      <c r="AF220" s="15" t="s">
        <v>351</v>
      </c>
      <c r="AG220" s="15">
        <v>0.19130839999999999</v>
      </c>
      <c r="AH220" s="15">
        <v>1.7273500000000001E-2</v>
      </c>
      <c r="AI220" s="15">
        <v>0.15745229999999999</v>
      </c>
      <c r="AJ220" s="15">
        <v>0.22516449999999999</v>
      </c>
      <c r="AT220" s="15" t="str">
        <f t="shared" si="86"/>
        <v>_subpop_30</v>
      </c>
      <c r="AU220" s="67">
        <f t="shared" ref="AU220:AX220" si="115">AU35-AU130</f>
        <v>0</v>
      </c>
      <c r="AV220" s="67">
        <f t="shared" si="115"/>
        <v>2.3000000000002185E-6</v>
      </c>
      <c r="AW220" s="67">
        <f t="shared" si="115"/>
        <v>-4.9000000000298805E-6</v>
      </c>
      <c r="AX220" s="67">
        <f t="shared" si="115"/>
        <v>5.000000000032756E-6</v>
      </c>
    </row>
    <row r="221" spans="32:50">
      <c r="AF221" s="15" t="s">
        <v>356</v>
      </c>
      <c r="AG221" s="15">
        <v>0.40606189999999998</v>
      </c>
      <c r="AH221" s="15">
        <v>3.8112800000000002E-2</v>
      </c>
      <c r="AI221" s="15">
        <v>0.33136070000000001</v>
      </c>
      <c r="AJ221" s="15">
        <v>0.480763</v>
      </c>
      <c r="AT221" s="15" t="str">
        <f t="shared" si="86"/>
        <v>_subpop_31</v>
      </c>
      <c r="AU221" s="67">
        <f t="shared" ref="AU221:AX221" si="116">AU36-AU131</f>
        <v>0</v>
      </c>
      <c r="AV221" s="67">
        <f t="shared" si="116"/>
        <v>1.8999999999991246E-6</v>
      </c>
      <c r="AW221" s="67">
        <f t="shared" si="116"/>
        <v>-4.0999999999513648E-6</v>
      </c>
      <c r="AX221" s="67">
        <f t="shared" si="116"/>
        <v>4.1999999999542403E-6</v>
      </c>
    </row>
    <row r="222" spans="32:50">
      <c r="AF222" s="15" t="s">
        <v>361</v>
      </c>
      <c r="AG222" s="15">
        <v>0.58761370000000002</v>
      </c>
      <c r="AH222" s="15">
        <v>2.5110299999999999E-2</v>
      </c>
      <c r="AI222" s="15">
        <v>0.53839749999999997</v>
      </c>
      <c r="AJ222" s="15">
        <v>0.6368298</v>
      </c>
      <c r="AT222" s="15" t="str">
        <f t="shared" si="86"/>
        <v>_subpop_32</v>
      </c>
      <c r="AU222" s="67">
        <f t="shared" ref="AU222:AX222" si="117">AU37-AU132</f>
        <v>0</v>
      </c>
      <c r="AV222" s="67">
        <f t="shared" si="117"/>
        <v>1.4999999999997654E-6</v>
      </c>
      <c r="AW222" s="67">
        <f t="shared" si="117"/>
        <v>-3.399999999986747E-6</v>
      </c>
      <c r="AX222" s="67">
        <f t="shared" si="117"/>
        <v>3.399999999986747E-6</v>
      </c>
    </row>
    <row r="223" spans="32:50">
      <c r="AF223" s="15" t="s">
        <v>366</v>
      </c>
      <c r="AG223" s="15">
        <v>0.57992770000000005</v>
      </c>
      <c r="AH223" s="15">
        <v>2.2166700000000001E-2</v>
      </c>
      <c r="AI223" s="15">
        <v>0.53648099999999999</v>
      </c>
      <c r="AJ223" s="15">
        <v>0.6233744</v>
      </c>
      <c r="AT223" s="15" t="str">
        <f t="shared" si="86"/>
        <v>_subpop_33</v>
      </c>
      <c r="AU223" s="67">
        <f t="shared" ref="AU223:AX223" si="118">AU38-AU133</f>
        <v>0</v>
      </c>
      <c r="AV223" s="67">
        <f t="shared" si="118"/>
        <v>3.7999999999982492E-6</v>
      </c>
      <c r="AW223" s="67">
        <f t="shared" si="118"/>
        <v>-8.1000000000108763E-6</v>
      </c>
      <c r="AX223" s="67">
        <f t="shared" si="118"/>
        <v>8.0000000000080007E-6</v>
      </c>
    </row>
    <row r="224" spans="32:50">
      <c r="AF224" s="15" t="s">
        <v>371</v>
      </c>
      <c r="AG224" s="15">
        <v>0.32484220000000003</v>
      </c>
      <c r="AH224" s="15">
        <v>2.3284900000000001E-2</v>
      </c>
      <c r="AI224" s="15">
        <v>0.2792038</v>
      </c>
      <c r="AJ224" s="15">
        <v>0.37048049999999999</v>
      </c>
      <c r="AT224" s="15" t="str">
        <f t="shared" si="86"/>
        <v>_subpop_34</v>
      </c>
      <c r="AU224" s="67">
        <f t="shared" ref="AU224:AX224" si="119">AU39-AU134</f>
        <v>0</v>
      </c>
      <c r="AV224" s="67">
        <f t="shared" si="119"/>
        <v>2.8000000000007186E-6</v>
      </c>
      <c r="AW224" s="67">
        <f t="shared" si="119"/>
        <v>-6.0000000000060005E-6</v>
      </c>
      <c r="AX224" s="67">
        <f t="shared" si="119"/>
        <v>6.1000000000088761E-6</v>
      </c>
    </row>
    <row r="225" spans="32:50">
      <c r="AF225" s="15" t="s">
        <v>376</v>
      </c>
      <c r="AG225" s="15">
        <v>0.35317789999999999</v>
      </c>
      <c r="AH225" s="15">
        <v>3.8330099999999999E-2</v>
      </c>
      <c r="AI225" s="15">
        <v>0.27805089999999999</v>
      </c>
      <c r="AJ225" s="15">
        <v>0.42830479999999999</v>
      </c>
      <c r="AT225" s="15" t="str">
        <f t="shared" si="86"/>
        <v>_subpop_35</v>
      </c>
      <c r="AU225" s="67">
        <f t="shared" ref="AU225:AX225" si="120">AU40-AU135</f>
        <v>0</v>
      </c>
      <c r="AV225" s="67">
        <f t="shared" si="120"/>
        <v>2.1000000000014063E-6</v>
      </c>
      <c r="AW225" s="67">
        <f t="shared" si="120"/>
        <v>-4.499999999962867E-6</v>
      </c>
      <c r="AX225" s="67">
        <f t="shared" si="120"/>
        <v>4.499999999962867E-6</v>
      </c>
    </row>
    <row r="226" spans="32:50">
      <c r="AF226" s="15" t="s">
        <v>381</v>
      </c>
      <c r="AG226" s="15">
        <v>0.445075</v>
      </c>
      <c r="AH226" s="15">
        <v>2.2610000000000002E-2</v>
      </c>
      <c r="AI226" s="15">
        <v>0.40075949999999999</v>
      </c>
      <c r="AJ226" s="15">
        <v>0.48939050000000001</v>
      </c>
      <c r="AT226" s="15" t="str">
        <f t="shared" si="86"/>
        <v>_subpop_36</v>
      </c>
      <c r="AU226" s="67">
        <f t="shared" ref="AU226:AX226" si="121">AU41-AU136</f>
        <v>0</v>
      </c>
      <c r="AV226" s="67">
        <f t="shared" si="121"/>
        <v>1.7000000000003124E-6</v>
      </c>
      <c r="AW226" s="67">
        <f t="shared" si="121"/>
        <v>-3.6999999999953737E-6</v>
      </c>
      <c r="AX226" s="67">
        <f t="shared" si="121"/>
        <v>3.6999999999953737E-6</v>
      </c>
    </row>
    <row r="227" spans="32:50">
      <c r="AF227" s="15" t="s">
        <v>386</v>
      </c>
      <c r="AG227" s="15">
        <v>0.44661810000000002</v>
      </c>
      <c r="AH227" s="15">
        <v>2.0502200000000002E-2</v>
      </c>
      <c r="AI227" s="15">
        <v>0.40643390000000001</v>
      </c>
      <c r="AJ227" s="15">
        <v>0.48680240000000002</v>
      </c>
      <c r="AT227" s="15" t="str">
        <f t="shared" si="86"/>
        <v>_subpop_37</v>
      </c>
      <c r="AU227" s="67">
        <f t="shared" ref="AU227:AX227" si="122">AU42-AU137</f>
        <v>0</v>
      </c>
      <c r="AV227" s="67">
        <f t="shared" si="122"/>
        <v>2.9999999999995308E-6</v>
      </c>
      <c r="AW227" s="67">
        <f t="shared" si="122"/>
        <v>-6.6000000000232539E-6</v>
      </c>
      <c r="AX227" s="67">
        <f t="shared" si="122"/>
        <v>6.5000000000203784E-6</v>
      </c>
    </row>
    <row r="228" spans="32:50">
      <c r="AF228" s="15" t="s">
        <v>391</v>
      </c>
      <c r="AG228" s="15">
        <v>0.2006928</v>
      </c>
      <c r="AH228" s="15">
        <v>1.8242499999999998E-2</v>
      </c>
      <c r="AI228" s="15">
        <v>0.16493759999999999</v>
      </c>
      <c r="AJ228" s="15">
        <v>0.23644799999999999</v>
      </c>
      <c r="AT228" s="15" t="str">
        <f t="shared" si="86"/>
        <v>_subpop_38</v>
      </c>
      <c r="AU228" s="67">
        <f t="shared" ref="AU228:AX228" si="123">AU43-AU138</f>
        <v>0</v>
      </c>
      <c r="AV228" s="67">
        <f t="shared" si="123"/>
        <v>2.199999999997343E-6</v>
      </c>
      <c r="AW228" s="67">
        <f t="shared" si="123"/>
        <v>-4.6999999999686182E-6</v>
      </c>
      <c r="AX228" s="67">
        <f t="shared" si="123"/>
        <v>4.7000000000241293E-6</v>
      </c>
    </row>
    <row r="229" spans="32:50">
      <c r="AF229" s="15" t="s">
        <v>396</v>
      </c>
      <c r="AG229" s="15">
        <v>0.39198440000000001</v>
      </c>
      <c r="AH229" s="15">
        <v>4.1607699999999997E-2</v>
      </c>
      <c r="AI229" s="15">
        <v>0.31043330000000002</v>
      </c>
      <c r="AJ229" s="15">
        <v>0.4735356</v>
      </c>
      <c r="AT229" s="15" t="str">
        <f t="shared" si="86"/>
        <v>_subpop_39</v>
      </c>
      <c r="AU229" s="67">
        <f t="shared" ref="AU229:AX229" si="124">AU44-AU139</f>
        <v>0</v>
      </c>
      <c r="AV229" s="67">
        <f t="shared" si="124"/>
        <v>1.7000000000003124E-6</v>
      </c>
      <c r="AW229" s="67">
        <f t="shared" si="124"/>
        <v>-3.6999999999953737E-6</v>
      </c>
      <c r="AX229" s="67">
        <f t="shared" si="124"/>
        <v>3.6999999999953737E-6</v>
      </c>
    </row>
    <row r="230" spans="32:50">
      <c r="AF230" s="15" t="s">
        <v>401</v>
      </c>
      <c r="AG230" s="15">
        <v>0.51877459999999997</v>
      </c>
      <c r="AH230" s="15">
        <v>2.51655E-2</v>
      </c>
      <c r="AI230" s="15">
        <v>0.46945009999999998</v>
      </c>
      <c r="AJ230" s="15">
        <v>0.56809909999999997</v>
      </c>
      <c r="AT230" s="15" t="str">
        <f t="shared" si="86"/>
        <v>_subpop_40</v>
      </c>
      <c r="AU230" s="67">
        <f t="shared" ref="AU230:AX230" si="125">AU45-AU140</f>
        <v>0</v>
      </c>
      <c r="AV230" s="67">
        <f t="shared" si="125"/>
        <v>1.5999999999991715E-6</v>
      </c>
      <c r="AW230" s="67">
        <f t="shared" si="125"/>
        <v>-3.399999999986747E-6</v>
      </c>
      <c r="AX230" s="67">
        <f t="shared" si="125"/>
        <v>3.399999999986747E-6</v>
      </c>
    </row>
    <row r="231" spans="32:50">
      <c r="AF231" s="15" t="s">
        <v>406</v>
      </c>
      <c r="AG231" s="15">
        <v>0.55242190000000002</v>
      </c>
      <c r="AH231" s="15">
        <v>2.16359E-2</v>
      </c>
      <c r="AI231" s="15">
        <v>0.51001549999999995</v>
      </c>
      <c r="AJ231" s="15">
        <v>0.59482829999999998</v>
      </c>
      <c r="AT231" s="15" t="str">
        <f t="shared" si="86"/>
        <v>_subpop_41</v>
      </c>
      <c r="AU231" s="67">
        <f t="shared" ref="AU231:AX231" si="126">AU46-AU141</f>
        <v>0</v>
      </c>
      <c r="AV231" s="67">
        <f t="shared" si="126"/>
        <v>3.0000000000030003E-6</v>
      </c>
      <c r="AW231" s="67">
        <f t="shared" si="126"/>
        <v>-6.6999999999706183E-6</v>
      </c>
      <c r="AX231" s="67">
        <f t="shared" si="126"/>
        <v>6.7000000000261295E-6</v>
      </c>
    </row>
    <row r="232" spans="32:50">
      <c r="AF232" s="15" t="s">
        <v>411</v>
      </c>
      <c r="AG232" s="15">
        <v>0.39133479999999998</v>
      </c>
      <c r="AH232" s="15">
        <v>2.4996999999999998E-2</v>
      </c>
      <c r="AI232" s="15">
        <v>0.3423407</v>
      </c>
      <c r="AJ232" s="15">
        <v>0.44032890000000002</v>
      </c>
      <c r="AT232" s="15" t="str">
        <f t="shared" si="86"/>
        <v>_subpop_42</v>
      </c>
      <c r="AU232" s="67">
        <f t="shared" ref="AU232:AX232" si="127">AU47-AU142</f>
        <v>0</v>
      </c>
      <c r="AV232" s="67">
        <f t="shared" si="127"/>
        <v>1.5000000000015001E-6</v>
      </c>
      <c r="AW232" s="67">
        <f t="shared" si="127"/>
        <v>-3.200000000036507E-6</v>
      </c>
      <c r="AX232" s="67">
        <f t="shared" si="127"/>
        <v>3.2000000000920181E-6</v>
      </c>
    </row>
    <row r="233" spans="32:50">
      <c r="AF233" s="15" t="s">
        <v>416</v>
      </c>
      <c r="AG233" s="15">
        <v>0.34591850000000002</v>
      </c>
      <c r="AH233" s="15">
        <v>3.44514E-2</v>
      </c>
      <c r="AI233" s="15">
        <v>0.27839370000000002</v>
      </c>
      <c r="AJ233" s="15">
        <v>0.41344320000000001</v>
      </c>
      <c r="AT233" s="15" t="str">
        <f t="shared" si="86"/>
        <v>_subpop_43</v>
      </c>
      <c r="AU233" s="67">
        <f t="shared" ref="AU233:AX233" si="128">AU48-AU143</f>
        <v>0</v>
      </c>
      <c r="AV233" s="67">
        <f t="shared" si="128"/>
        <v>1.3000000000009532E-6</v>
      </c>
      <c r="AW233" s="67">
        <f t="shared" si="128"/>
        <v>-2.9000000000278803E-6</v>
      </c>
      <c r="AX233" s="67">
        <f t="shared" si="128"/>
        <v>2.899999999916858E-6</v>
      </c>
    </row>
    <row r="234" spans="32:50">
      <c r="AF234" s="15" t="s">
        <v>421</v>
      </c>
      <c r="AG234" s="15">
        <v>0.39027450000000002</v>
      </c>
      <c r="AH234" s="15">
        <v>2.1626599999999999E-2</v>
      </c>
      <c r="AI234" s="15">
        <v>0.34788639999999998</v>
      </c>
      <c r="AJ234" s="15">
        <v>0.43266250000000001</v>
      </c>
      <c r="AT234" s="15" t="str">
        <f t="shared" si="86"/>
        <v>_subpop_44</v>
      </c>
      <c r="AU234" s="67">
        <f t="shared" ref="AU234:AX234" si="129">AU49-AU144</f>
        <v>0</v>
      </c>
      <c r="AV234" s="67">
        <f t="shared" si="129"/>
        <v>1.2999999999992184E-6</v>
      </c>
      <c r="AW234" s="67">
        <f t="shared" si="129"/>
        <v>-2.6999999999943736E-6</v>
      </c>
      <c r="AX234" s="67">
        <f t="shared" si="129"/>
        <v>2.7000000000221291E-6</v>
      </c>
    </row>
    <row r="235" spans="32:50">
      <c r="AF235" s="15" t="s">
        <v>426</v>
      </c>
      <c r="AG235" s="15">
        <v>0.42348599999999997</v>
      </c>
      <c r="AH235" s="15">
        <v>2.0396500000000001E-2</v>
      </c>
      <c r="AI235" s="15">
        <v>0.38350879999999998</v>
      </c>
      <c r="AJ235" s="15">
        <v>0.46346320000000002</v>
      </c>
      <c r="AT235" s="15" t="str">
        <f t="shared" si="86"/>
        <v>_subpop_45</v>
      </c>
      <c r="AU235" s="67">
        <f t="shared" ref="AU235:AX235" si="130">AU50-AU145</f>
        <v>0</v>
      </c>
      <c r="AV235" s="67">
        <f t="shared" si="130"/>
        <v>2.699999999997843E-6</v>
      </c>
      <c r="AW235" s="67">
        <f t="shared" si="130"/>
        <v>-5.900000000003125E-6</v>
      </c>
      <c r="AX235" s="67">
        <f t="shared" si="130"/>
        <v>5.900000000003125E-6</v>
      </c>
    </row>
    <row r="236" spans="32:50">
      <c r="AF236" s="15" t="s">
        <v>431</v>
      </c>
      <c r="AG236" s="15">
        <v>0.16641810000000001</v>
      </c>
      <c r="AH236" s="15">
        <v>1.80267E-2</v>
      </c>
      <c r="AI236" s="15">
        <v>0.1310858</v>
      </c>
      <c r="AJ236" s="15">
        <v>0.2017504</v>
      </c>
      <c r="AT236" s="15" t="str">
        <f t="shared" si="86"/>
        <v>_subpop_46</v>
      </c>
      <c r="AU236" s="67">
        <f t="shared" ref="AU236:AX236" si="131">AU51-AU146</f>
        <v>0</v>
      </c>
      <c r="AV236" s="67">
        <f t="shared" si="131"/>
        <v>1.9999999999985307E-6</v>
      </c>
      <c r="AW236" s="67">
        <f t="shared" si="131"/>
        <v>-4.1999999999542403E-6</v>
      </c>
      <c r="AX236" s="67">
        <f t="shared" si="131"/>
        <v>4.3000000000126271E-6</v>
      </c>
    </row>
    <row r="237" spans="32:50">
      <c r="AF237" s="15" t="s">
        <v>436</v>
      </c>
      <c r="AG237" s="15">
        <v>0.4440212</v>
      </c>
      <c r="AH237" s="15">
        <v>3.9209300000000002E-2</v>
      </c>
      <c r="AI237" s="15">
        <v>0.36717109999999997</v>
      </c>
      <c r="AJ237" s="15">
        <v>0.52087130000000004</v>
      </c>
      <c r="AT237" s="15" t="str">
        <f t="shared" si="86"/>
        <v>_subpop_47</v>
      </c>
      <c r="AU237" s="67">
        <f t="shared" ref="AU237:AX237" si="132">AU52-AU147</f>
        <v>0</v>
      </c>
      <c r="AV237" s="67">
        <f t="shared" si="132"/>
        <v>1.6999999999968429E-6</v>
      </c>
      <c r="AW237" s="67">
        <f t="shared" si="132"/>
        <v>-3.6999999999953737E-6</v>
      </c>
      <c r="AX237" s="67">
        <f t="shared" si="132"/>
        <v>3.6999999999398625E-6</v>
      </c>
    </row>
    <row r="238" spans="32:50">
      <c r="AF238" s="15" t="s">
        <v>441</v>
      </c>
      <c r="AG238" s="15">
        <v>0.5104244</v>
      </c>
      <c r="AH238" s="15">
        <v>2.7784699999999999E-2</v>
      </c>
      <c r="AI238" s="15">
        <v>0.45596629999999999</v>
      </c>
      <c r="AJ238" s="15">
        <v>0.56488249999999995</v>
      </c>
      <c r="AT238" s="15" t="str">
        <f t="shared" si="86"/>
        <v>_subpop_48</v>
      </c>
      <c r="AU238" s="67">
        <f t="shared" ref="AU238:AX238" si="133">AU53-AU148</f>
        <v>0</v>
      </c>
      <c r="AV238" s="67">
        <f t="shared" si="133"/>
        <v>1.5999999999991715E-6</v>
      </c>
      <c r="AW238" s="67">
        <f t="shared" si="133"/>
        <v>-3.5000000000173781E-6</v>
      </c>
      <c r="AX238" s="67">
        <f t="shared" si="133"/>
        <v>3.4999999999896225E-6</v>
      </c>
    </row>
    <row r="239" spans="32:50">
      <c r="AF239" s="15" t="s">
        <v>446</v>
      </c>
      <c r="AG239" s="15">
        <v>0.49760710000000002</v>
      </c>
      <c r="AH239" s="15">
        <v>2.08027E-2</v>
      </c>
      <c r="AI239" s="15">
        <v>0.45683380000000001</v>
      </c>
      <c r="AJ239" s="15">
        <v>0.53838030000000003</v>
      </c>
      <c r="AT239" s="15" t="str">
        <f t="shared" si="86"/>
        <v>_subpop_49</v>
      </c>
      <c r="AU239" s="67">
        <f t="shared" ref="AU239:AX239" si="134">AU54-AU149</f>
        <v>0</v>
      </c>
      <c r="AV239" s="67">
        <f t="shared" si="134"/>
        <v>2.7000000000013125E-6</v>
      </c>
      <c r="AW239" s="67">
        <f t="shared" si="134"/>
        <v>-6.0000000000060005E-6</v>
      </c>
      <c r="AX239" s="67">
        <f t="shared" si="134"/>
        <v>6.0000000000060005E-6</v>
      </c>
    </row>
    <row r="240" spans="32:50">
      <c r="AF240" s="15" t="s">
        <v>451</v>
      </c>
      <c r="AG240" s="15">
        <v>0.30600050000000001</v>
      </c>
      <c r="AH240" s="15">
        <v>2.1131799999999999E-2</v>
      </c>
      <c r="AI240" s="15">
        <v>0.26458219999999999</v>
      </c>
      <c r="AJ240" s="15">
        <v>0.34741880000000003</v>
      </c>
      <c r="AT240" s="15" t="str">
        <f t="shared" si="86"/>
        <v>_subpop_50</v>
      </c>
      <c r="AU240" s="67">
        <f t="shared" ref="AU240:AX240" si="135">AU55-AU150</f>
        <v>0</v>
      </c>
      <c r="AV240" s="67">
        <f t="shared" si="135"/>
        <v>2.0000000000020002E-6</v>
      </c>
      <c r="AW240" s="67">
        <f t="shared" si="135"/>
        <v>-4.4000000000155026E-6</v>
      </c>
      <c r="AX240" s="67">
        <f t="shared" si="135"/>
        <v>4.4000000000155026E-6</v>
      </c>
    </row>
    <row r="241" spans="32:50">
      <c r="AF241" s="15" t="s">
        <v>456</v>
      </c>
      <c r="AG241" s="15">
        <v>0.37621320000000003</v>
      </c>
      <c r="AH241" s="15">
        <v>3.9678600000000001E-2</v>
      </c>
      <c r="AI241" s="15">
        <v>0.29844300000000001</v>
      </c>
      <c r="AJ241" s="15">
        <v>0.45398329999999998</v>
      </c>
      <c r="AT241" s="15" t="str">
        <f t="shared" si="86"/>
        <v>_subpop_51</v>
      </c>
      <c r="AU241" s="67">
        <f t="shared" ref="AU241:AX241" si="136">AU56-AU151</f>
        <v>0</v>
      </c>
      <c r="AV241" s="67">
        <f t="shared" si="136"/>
        <v>1.8999999999991246E-6</v>
      </c>
      <c r="AW241" s="67">
        <f t="shared" si="136"/>
        <v>-4.0000000000040004E-6</v>
      </c>
      <c r="AX241" s="67">
        <f t="shared" si="136"/>
        <v>4.0000000000040004E-6</v>
      </c>
    </row>
    <row r="242" spans="32:50">
      <c r="AF242" s="15" t="s">
        <v>460</v>
      </c>
      <c r="AG242" s="15">
        <v>0.42081839999999998</v>
      </c>
      <c r="AH242" s="15">
        <v>2.5530799999999999E-2</v>
      </c>
      <c r="AI242" s="15">
        <v>0.3707781</v>
      </c>
      <c r="AJ242" s="15">
        <v>0.47085870000000002</v>
      </c>
      <c r="AT242" s="15" t="str">
        <f t="shared" si="86"/>
        <v>_subpop_52</v>
      </c>
      <c r="AU242" s="67">
        <f t="shared" ref="AU242:AX242" si="137">AU57-AU152</f>
        <v>0</v>
      </c>
      <c r="AV242" s="67">
        <f t="shared" si="137"/>
        <v>1.7999999999997185E-6</v>
      </c>
      <c r="AW242" s="67">
        <f t="shared" si="137"/>
        <v>-3.9000000000011248E-6</v>
      </c>
      <c r="AX242" s="67">
        <f t="shared" si="137"/>
        <v>3.9000000000011248E-6</v>
      </c>
    </row>
    <row r="243" spans="32:50">
      <c r="AF243" s="15" t="s">
        <v>464</v>
      </c>
      <c r="AG243" s="15">
        <v>0.3811833</v>
      </c>
      <c r="AH243" s="15">
        <v>1.9739300000000001E-2</v>
      </c>
      <c r="AI243" s="15">
        <v>0.34249429999999997</v>
      </c>
      <c r="AJ243" s="15">
        <v>0.41987219999999997</v>
      </c>
      <c r="AT243" s="15" t="str">
        <f t="shared" si="86"/>
        <v>_subpop_53</v>
      </c>
      <c r="AU243" s="67">
        <f t="shared" ref="AU243:AX243" si="138">AU58-AU153</f>
        <v>0</v>
      </c>
      <c r="AV243" s="67">
        <f t="shared" si="138"/>
        <v>3.3000000000012186E-6</v>
      </c>
      <c r="AW243" s="67">
        <f t="shared" si="138"/>
        <v>-7.0000000000347562E-6</v>
      </c>
      <c r="AX243" s="67">
        <f t="shared" si="138"/>
        <v>6.999999999979245E-6</v>
      </c>
    </row>
    <row r="244" spans="32:50">
      <c r="AF244" s="15" t="s">
        <v>468</v>
      </c>
      <c r="AG244" s="15">
        <v>0.16848589999999999</v>
      </c>
      <c r="AH244" s="15">
        <v>1.5849499999999999E-2</v>
      </c>
      <c r="AI244" s="15">
        <v>0.13742090000000001</v>
      </c>
      <c r="AJ244" s="15">
        <v>0.1995509</v>
      </c>
      <c r="AT244" s="15" t="str">
        <f t="shared" si="86"/>
        <v>_subpop_54</v>
      </c>
      <c r="AU244" s="67">
        <f t="shared" ref="AU244:AX244" si="139">AU59-AU154</f>
        <v>0</v>
      </c>
      <c r="AV244" s="67">
        <f t="shared" si="139"/>
        <v>2.2000000000008124E-6</v>
      </c>
      <c r="AW244" s="67">
        <f t="shared" si="139"/>
        <v>-4.8999999999743693E-6</v>
      </c>
      <c r="AX244" s="67">
        <f t="shared" si="139"/>
        <v>4.9000000000853916E-6</v>
      </c>
    </row>
    <row r="245" spans="32:50">
      <c r="AF245" s="15" t="s">
        <v>472</v>
      </c>
      <c r="AG245" s="15">
        <v>0.53295789999999998</v>
      </c>
      <c r="AH245" s="15">
        <v>4.4214400000000001E-2</v>
      </c>
      <c r="AI245" s="15">
        <v>0.44629770000000002</v>
      </c>
      <c r="AJ245" s="15">
        <v>0.61961809999999995</v>
      </c>
      <c r="AT245" s="15" t="str">
        <f t="shared" si="86"/>
        <v>_subpop_55</v>
      </c>
      <c r="AU245" s="67">
        <f t="shared" ref="AU245:AX245" si="140">AU60-AU155</f>
        <v>0</v>
      </c>
      <c r="AV245" s="67">
        <f t="shared" si="140"/>
        <v>1.7999999999997185E-6</v>
      </c>
      <c r="AW245" s="67">
        <f t="shared" si="140"/>
        <v>-4.0000000000040004E-6</v>
      </c>
      <c r="AX245" s="67">
        <f t="shared" si="140"/>
        <v>4.0000000000040004E-6</v>
      </c>
    </row>
    <row r="246" spans="32:50">
      <c r="AF246" s="15" t="s">
        <v>476</v>
      </c>
      <c r="AG246" s="15">
        <v>0.50294059999999996</v>
      </c>
      <c r="AH246" s="15">
        <v>2.91217E-2</v>
      </c>
      <c r="AI246" s="15">
        <v>0.44586209999999998</v>
      </c>
      <c r="AJ246" s="15">
        <v>0.56001920000000005</v>
      </c>
      <c r="AT246" s="15" t="str">
        <f t="shared" si="86"/>
        <v>_subpop_56</v>
      </c>
      <c r="AU246" s="67">
        <f t="shared" ref="AU246:AX246" si="141">AU61-AU156</f>
        <v>0</v>
      </c>
      <c r="AV246" s="67">
        <f t="shared" si="141"/>
        <v>1.8999999999991246E-6</v>
      </c>
      <c r="AW246" s="67">
        <f t="shared" si="141"/>
        <v>-3.9000000000011248E-6</v>
      </c>
      <c r="AX246" s="67">
        <f t="shared" si="141"/>
        <v>3.9000000000011248E-6</v>
      </c>
    </row>
    <row r="247" spans="32:50">
      <c r="AF247" s="15" t="s">
        <v>480</v>
      </c>
      <c r="AG247" s="15">
        <v>0.46463260000000001</v>
      </c>
      <c r="AH247" s="15">
        <v>2.3513699999999998E-2</v>
      </c>
      <c r="AI247" s="15">
        <v>0.41854580000000002</v>
      </c>
      <c r="AJ247" s="15">
        <v>0.51071940000000005</v>
      </c>
      <c r="AT247" s="15" t="str">
        <f t="shared" si="86"/>
        <v>_subpop_57</v>
      </c>
      <c r="AU247" s="67">
        <f t="shared" ref="AU247:AX247" si="142">AU62-AU157</f>
        <v>0</v>
      </c>
      <c r="AV247" s="67">
        <f t="shared" si="142"/>
        <v>1.7000000000003124E-6</v>
      </c>
      <c r="AW247" s="67">
        <f t="shared" si="142"/>
        <v>-3.9000000000011248E-6</v>
      </c>
      <c r="AX247" s="67">
        <f t="shared" si="142"/>
        <v>3.9000000000011248E-6</v>
      </c>
    </row>
    <row r="248" spans="32:50">
      <c r="AF248" s="15" t="s">
        <v>484</v>
      </c>
      <c r="AG248" s="15">
        <v>0.25640600000000002</v>
      </c>
      <c r="AH248" s="15">
        <v>2.0381400000000001E-2</v>
      </c>
      <c r="AI248" s="15">
        <v>0.2164584</v>
      </c>
      <c r="AJ248" s="15">
        <v>0.29635359999999999</v>
      </c>
      <c r="AT248" s="15" t="str">
        <f t="shared" si="86"/>
        <v>_subpop_58</v>
      </c>
      <c r="AU248" s="67">
        <f t="shared" ref="AU248:AX248" si="143">AU63-AU158</f>
        <v>0</v>
      </c>
      <c r="AV248" s="67">
        <f t="shared" si="143"/>
        <v>9.9999999999926537E-7</v>
      </c>
      <c r="AW248" s="67">
        <f t="shared" si="143"/>
        <v>-2.2000000000077513E-6</v>
      </c>
      <c r="AX248" s="67">
        <f t="shared" si="143"/>
        <v>2.3000000000106269E-6</v>
      </c>
    </row>
    <row r="249" spans="32:50">
      <c r="AF249" s="15" t="s">
        <v>488</v>
      </c>
      <c r="AG249" s="15">
        <v>0.53158139999999998</v>
      </c>
      <c r="AH249" s="15">
        <v>4.2576599999999999E-2</v>
      </c>
      <c r="AI249" s="15">
        <v>0.44813130000000001</v>
      </c>
      <c r="AJ249" s="15">
        <v>0.61503149999999995</v>
      </c>
      <c r="AT249" s="15" t="str">
        <f t="shared" si="86"/>
        <v>_subpop_59</v>
      </c>
      <c r="AU249" s="67">
        <f t="shared" ref="AU249:AX249" si="144">AU64-AU159</f>
        <v>0</v>
      </c>
      <c r="AV249" s="67">
        <f t="shared" si="144"/>
        <v>1.0000000000010001E-6</v>
      </c>
      <c r="AW249" s="67">
        <f t="shared" si="144"/>
        <v>-2.4000000000135024E-6</v>
      </c>
      <c r="AX249" s="67">
        <f t="shared" si="144"/>
        <v>2.3999999999579913E-6</v>
      </c>
    </row>
    <row r="250" spans="32:50">
      <c r="AF250" s="15" t="s">
        <v>492</v>
      </c>
      <c r="AG250" s="15">
        <v>0.4504688</v>
      </c>
      <c r="AH250" s="15">
        <v>2.5352599999999999E-2</v>
      </c>
      <c r="AI250" s="15">
        <v>0.40077770000000001</v>
      </c>
      <c r="AJ250" s="15">
        <v>0.50015989999999999</v>
      </c>
      <c r="AT250" s="15" t="str">
        <f t="shared" si="86"/>
        <v>_subpop_60</v>
      </c>
      <c r="AU250" s="67">
        <f t="shared" ref="AU250:AX250" si="145">AU65-AU160</f>
        <v>0</v>
      </c>
      <c r="AV250" s="67">
        <f t="shared" si="145"/>
        <v>1.1000000000004062E-6</v>
      </c>
      <c r="AW250" s="67">
        <f t="shared" si="145"/>
        <v>-2.4000000000135024E-6</v>
      </c>
      <c r="AX250" s="67">
        <f t="shared" si="145"/>
        <v>2.3000000000106269E-6</v>
      </c>
    </row>
    <row r="251" spans="32:50">
      <c r="AF251" s="15" t="s">
        <v>496</v>
      </c>
      <c r="AG251" s="15">
        <v>0.40922979999999998</v>
      </c>
      <c r="AH251" s="15">
        <v>2.1315600000000001E-2</v>
      </c>
      <c r="AI251" s="15">
        <v>0.36745139999999998</v>
      </c>
      <c r="AJ251" s="15">
        <v>0.45100829999999997</v>
      </c>
      <c r="AT251" s="15" t="str">
        <f t="shared" si="86"/>
        <v>_subpop_61</v>
      </c>
      <c r="AU251" s="67">
        <f t="shared" ref="AU251:AX251" si="146">AU66-AU161</f>
        <v>0</v>
      </c>
      <c r="AV251" s="67">
        <f t="shared" si="146"/>
        <v>1.9999999999985307E-6</v>
      </c>
      <c r="AW251" s="67">
        <f t="shared" si="146"/>
        <v>-4.2999999999571159E-6</v>
      </c>
      <c r="AX251" s="67">
        <f t="shared" si="146"/>
        <v>4.3000000000126271E-6</v>
      </c>
    </row>
    <row r="252" spans="32:50">
      <c r="AF252" s="15" t="s">
        <v>500</v>
      </c>
      <c r="AG252" s="15">
        <v>0.14742730000000001</v>
      </c>
      <c r="AH252" s="15">
        <v>1.5933800000000001E-2</v>
      </c>
      <c r="AI252" s="15">
        <v>0.1161972</v>
      </c>
      <c r="AJ252" s="15">
        <v>0.1786575</v>
      </c>
      <c r="AT252" s="15" t="str">
        <f t="shared" si="86"/>
        <v>_subpop_62</v>
      </c>
      <c r="AU252" s="67">
        <f t="shared" ref="AU252:AX252" si="147">AU67-AU162</f>
        <v>0</v>
      </c>
      <c r="AV252" s="67">
        <f t="shared" si="147"/>
        <v>1.2999999999992184E-6</v>
      </c>
      <c r="AW252" s="67">
        <f t="shared" si="147"/>
        <v>-3.1000000000336314E-6</v>
      </c>
      <c r="AX252" s="67">
        <f t="shared" si="147"/>
        <v>3.1000000000336314E-6</v>
      </c>
    </row>
    <row r="253" spans="32:50">
      <c r="AF253" s="15" t="s">
        <v>504</v>
      </c>
      <c r="AG253" s="15">
        <v>0.35515760000000002</v>
      </c>
      <c r="AH253" s="15">
        <v>4.4602299999999998E-2</v>
      </c>
      <c r="AI253" s="15">
        <v>0.26773710000000001</v>
      </c>
      <c r="AJ253" s="15">
        <v>0.44257800000000003</v>
      </c>
      <c r="AT253" s="15" t="str">
        <f t="shared" si="86"/>
        <v>_subpop_63</v>
      </c>
      <c r="AU253" s="67">
        <f t="shared" ref="AU253:AX253" si="148">AU68-AU163</f>
        <v>0</v>
      </c>
      <c r="AV253" s="67">
        <f t="shared" si="148"/>
        <v>1.1999999999998123E-6</v>
      </c>
      <c r="AW253" s="67">
        <f t="shared" si="148"/>
        <v>-2.699999999966618E-6</v>
      </c>
      <c r="AX253" s="67">
        <f t="shared" si="148"/>
        <v>2.7000000000221291E-6</v>
      </c>
    </row>
    <row r="254" spans="32:50">
      <c r="AF254" s="15" t="s">
        <v>508</v>
      </c>
      <c r="AG254" s="15">
        <v>0.5098954</v>
      </c>
      <c r="AH254" s="15">
        <v>3.1453799999999997E-2</v>
      </c>
      <c r="AI254" s="15">
        <v>0.44824599999999998</v>
      </c>
      <c r="AJ254" s="15">
        <v>0.57154479999999996</v>
      </c>
      <c r="AT254" s="15" t="str">
        <f t="shared" si="86"/>
        <v>_subpop_64</v>
      </c>
      <c r="AU254" s="67">
        <f t="shared" ref="AU254:AX254" si="149">AU69-AU164</f>
        <v>0</v>
      </c>
      <c r="AV254" s="67">
        <f t="shared" si="149"/>
        <v>1.1999999999998123E-6</v>
      </c>
      <c r="AW254" s="67">
        <f t="shared" si="149"/>
        <v>-2.6999999999943736E-6</v>
      </c>
      <c r="AX254" s="67">
        <f t="shared" si="149"/>
        <v>2.7999999999694936E-6</v>
      </c>
    </row>
    <row r="255" spans="32:50">
      <c r="AF255" s="15" t="s">
        <v>512</v>
      </c>
      <c r="AG255" s="15">
        <v>0.47120669999999998</v>
      </c>
      <c r="AH255" s="15">
        <v>2.3715799999999999E-2</v>
      </c>
      <c r="AI255" s="15">
        <v>0.42472369999999998</v>
      </c>
      <c r="AJ255" s="15">
        <v>0.51768970000000003</v>
      </c>
      <c r="AT255" s="15" t="str">
        <f t="shared" si="86"/>
        <v>_subpop_65</v>
      </c>
      <c r="AU255" s="67">
        <f t="shared" ref="AU255:AX255" si="150">AU70-AU165</f>
        <v>0</v>
      </c>
      <c r="AV255" s="67">
        <f t="shared" si="150"/>
        <v>2.9999999999995308E-6</v>
      </c>
      <c r="AW255" s="67">
        <f t="shared" si="150"/>
        <v>-6.3999999999619916E-6</v>
      </c>
      <c r="AX255" s="67">
        <f t="shared" si="150"/>
        <v>6.4999999999648672E-6</v>
      </c>
    </row>
    <row r="256" spans="32:50">
      <c r="AF256" s="15" t="s">
        <v>516</v>
      </c>
      <c r="AG256" s="15">
        <v>0.31579489999999999</v>
      </c>
      <c r="AH256" s="15">
        <v>2.1988199999999999E-2</v>
      </c>
      <c r="AI256" s="15">
        <v>0.272698</v>
      </c>
      <c r="AJ256" s="15">
        <v>0.35889179999999998</v>
      </c>
      <c r="AT256" s="15" t="str">
        <f t="shared" ref="AT256:AT270" si="151">AT166</f>
        <v>_subpop_66</v>
      </c>
      <c r="AU256" s="67">
        <f t="shared" ref="AU256:AX256" si="152">AU71-AU166</f>
        <v>0</v>
      </c>
      <c r="AV256" s="67">
        <f t="shared" si="152"/>
        <v>2.1000000000014063E-6</v>
      </c>
      <c r="AW256" s="67">
        <f t="shared" si="152"/>
        <v>-4.3999999999599915E-6</v>
      </c>
      <c r="AX256" s="67">
        <f t="shared" si="152"/>
        <v>4.4000000000155026E-6</v>
      </c>
    </row>
    <row r="257" spans="32:50">
      <c r="AF257" s="15" t="s">
        <v>520</v>
      </c>
      <c r="AG257" s="15">
        <v>0.33311109999999999</v>
      </c>
      <c r="AH257" s="15">
        <v>4.3794300000000001E-2</v>
      </c>
      <c r="AI257" s="15">
        <v>0.2472743</v>
      </c>
      <c r="AJ257" s="15">
        <v>0.41894789999999998</v>
      </c>
      <c r="AT257" s="15" t="str">
        <f t="shared" si="151"/>
        <v>_subpop_67</v>
      </c>
      <c r="AU257" s="67">
        <f t="shared" ref="AU257:AX257" si="153">AU72-AU167</f>
        <v>0</v>
      </c>
      <c r="AV257" s="67">
        <f t="shared" si="153"/>
        <v>1.9000000000025941E-6</v>
      </c>
      <c r="AW257" s="67">
        <f t="shared" si="153"/>
        <v>-4.1999999999542403E-6</v>
      </c>
      <c r="AX257" s="67">
        <f t="shared" si="153"/>
        <v>4.2000000000097515E-6</v>
      </c>
    </row>
    <row r="258" spans="32:50">
      <c r="AF258" s="15" t="s">
        <v>524</v>
      </c>
      <c r="AG258" s="15">
        <v>0.41014489999999998</v>
      </c>
      <c r="AH258" s="15">
        <v>2.7993899999999999E-2</v>
      </c>
      <c r="AI258" s="15">
        <v>0.3552768</v>
      </c>
      <c r="AJ258" s="15">
        <v>0.46501290000000001</v>
      </c>
      <c r="AT258" s="15" t="str">
        <f t="shared" si="151"/>
        <v>_subpop_68</v>
      </c>
      <c r="AU258" s="67">
        <f t="shared" ref="AU258:AX258" si="154">AU73-AU168</f>
        <v>0</v>
      </c>
      <c r="AV258" s="67">
        <f t="shared" si="154"/>
        <v>1.7999999999997185E-6</v>
      </c>
      <c r="AW258" s="67">
        <f t="shared" si="154"/>
        <v>-4.0000000000040004E-6</v>
      </c>
      <c r="AX258" s="67">
        <f t="shared" si="154"/>
        <v>4.0000000000040004E-6</v>
      </c>
    </row>
    <row r="259" spans="32:50">
      <c r="AF259" s="15" t="s">
        <v>528</v>
      </c>
      <c r="AG259" s="15">
        <v>0.3966055</v>
      </c>
      <c r="AH259" s="15">
        <v>2.14039E-2</v>
      </c>
      <c r="AI259" s="15">
        <v>0.35465390000000002</v>
      </c>
      <c r="AJ259" s="15">
        <v>0.43855709999999998</v>
      </c>
      <c r="AT259" s="15" t="str">
        <f t="shared" si="151"/>
        <v>_subpop_69</v>
      </c>
      <c r="AU259" s="67">
        <f t="shared" ref="AU259:AX259" si="155">AU74-AU169</f>
        <v>0</v>
      </c>
      <c r="AV259" s="67">
        <f t="shared" si="155"/>
        <v>2.0000000000020002E-6</v>
      </c>
      <c r="AW259" s="67">
        <f t="shared" si="155"/>
        <v>-4.499999999962867E-6</v>
      </c>
      <c r="AX259" s="67">
        <f t="shared" si="155"/>
        <v>4.499999999962867E-6</v>
      </c>
    </row>
    <row r="260" spans="32:50">
      <c r="AF260" s="15" t="s">
        <v>532</v>
      </c>
      <c r="AG260" s="15">
        <v>0.1612218</v>
      </c>
      <c r="AH260" s="15">
        <v>1.5827999999999998E-2</v>
      </c>
      <c r="AI260" s="15">
        <v>0.13019890000000001</v>
      </c>
      <c r="AJ260" s="15">
        <v>0.19224479999999999</v>
      </c>
      <c r="AT260" s="15" t="str">
        <f t="shared" si="151"/>
        <v>_subpop_70</v>
      </c>
      <c r="AU260" s="67">
        <f t="shared" ref="AU260:AX260" si="156">AU75-AU170</f>
        <v>0</v>
      </c>
      <c r="AV260" s="67">
        <f t="shared" si="156"/>
        <v>1.5000000000015001E-6</v>
      </c>
      <c r="AW260" s="67">
        <f t="shared" si="156"/>
        <v>-3.1999999999809958E-6</v>
      </c>
      <c r="AX260" s="67">
        <f t="shared" si="156"/>
        <v>3.1999999999809958E-6</v>
      </c>
    </row>
    <row r="261" spans="32:50">
      <c r="AF261" s="15" t="s">
        <v>536</v>
      </c>
      <c r="AG261" s="15">
        <v>0.38676779999999999</v>
      </c>
      <c r="AH261" s="15">
        <v>4.2132299999999998E-2</v>
      </c>
      <c r="AI261" s="15">
        <v>0.30418840000000003</v>
      </c>
      <c r="AJ261" s="15">
        <v>0.46934710000000002</v>
      </c>
      <c r="AT261" s="15" t="str">
        <f t="shared" si="151"/>
        <v>_subpop_71</v>
      </c>
      <c r="AU261" s="67">
        <f t="shared" ref="AU261:AX261" si="157">AU76-AU171</f>
        <v>0</v>
      </c>
      <c r="AV261" s="67">
        <f t="shared" si="157"/>
        <v>1.400000000002094E-6</v>
      </c>
      <c r="AW261" s="67">
        <f t="shared" si="157"/>
        <v>-3.0999999999781203E-6</v>
      </c>
      <c r="AX261" s="67">
        <f t="shared" si="157"/>
        <v>3.1000000000336314E-6</v>
      </c>
    </row>
    <row r="262" spans="32:50">
      <c r="AF262" s="15" t="s">
        <v>540</v>
      </c>
      <c r="AG262" s="15">
        <v>0.44230829999999999</v>
      </c>
      <c r="AH262" s="15">
        <v>2.7923799999999999E-2</v>
      </c>
      <c r="AI262" s="15">
        <v>0.38757770000000002</v>
      </c>
      <c r="AJ262" s="15">
        <v>0.49703890000000001</v>
      </c>
      <c r="AT262" s="15" t="str">
        <f t="shared" si="151"/>
        <v>_subpop_72</v>
      </c>
      <c r="AU262" s="67">
        <f t="shared" ref="AU262:AX262" si="158">AU77-AU172</f>
        <v>0</v>
      </c>
      <c r="AV262" s="67">
        <f t="shared" si="158"/>
        <v>1.5000000000015001E-6</v>
      </c>
      <c r="AW262" s="67">
        <f t="shared" si="158"/>
        <v>-3.1000000000058758E-6</v>
      </c>
      <c r="AX262" s="67">
        <f t="shared" si="158"/>
        <v>3.1999999999809958E-6</v>
      </c>
    </row>
    <row r="263" spans="32:50">
      <c r="AF263" s="15" t="s">
        <v>544</v>
      </c>
      <c r="AG263" s="15">
        <v>0.5190129</v>
      </c>
      <c r="AH263" s="15">
        <v>2.1344999999999999E-2</v>
      </c>
      <c r="AI263" s="15">
        <v>0.47717670000000001</v>
      </c>
      <c r="AJ263" s="15">
        <v>0.56084900000000004</v>
      </c>
      <c r="AT263" s="15" t="str">
        <f t="shared" si="151"/>
        <v>_subpop_73</v>
      </c>
      <c r="AU263" s="67">
        <f t="shared" ref="AU263:AX263" si="159">AU78-AU173</f>
        <v>0</v>
      </c>
      <c r="AV263" s="67">
        <f t="shared" si="159"/>
        <v>3.0999999999989369E-6</v>
      </c>
      <c r="AW263" s="67">
        <f t="shared" si="159"/>
        <v>-6.7000000000261295E-6</v>
      </c>
      <c r="AX263" s="67">
        <f t="shared" si="159"/>
        <v>6.6999999999706183E-6</v>
      </c>
    </row>
    <row r="264" spans="32:50">
      <c r="AF264" s="15" t="s">
        <v>548</v>
      </c>
      <c r="AG264" s="15">
        <v>0.34220240000000002</v>
      </c>
      <c r="AH264" s="15">
        <v>2.2412499999999998E-2</v>
      </c>
      <c r="AI264" s="15">
        <v>0.29827389999999998</v>
      </c>
      <c r="AJ264" s="15">
        <v>0.3861309</v>
      </c>
      <c r="AT264" s="15" t="str">
        <f t="shared" si="151"/>
        <v>_subpop_74</v>
      </c>
      <c r="AU264" s="67">
        <f t="shared" ref="AU264:AX264" si="160">AU79-AU174</f>
        <v>0</v>
      </c>
      <c r="AV264" s="67">
        <f t="shared" si="160"/>
        <v>2.1000000000014063E-6</v>
      </c>
      <c r="AW264" s="67">
        <f t="shared" si="160"/>
        <v>-4.6000000000212538E-6</v>
      </c>
      <c r="AX264" s="67">
        <f t="shared" si="160"/>
        <v>4.7000000000796405E-6</v>
      </c>
    </row>
    <row r="265" spans="32:50">
      <c r="AF265" s="15" t="s">
        <v>552</v>
      </c>
      <c r="AG265" s="15">
        <v>0.30721100000000001</v>
      </c>
      <c r="AH265" s="15">
        <v>3.5714500000000003E-2</v>
      </c>
      <c r="AI265" s="15">
        <v>0.2372107</v>
      </c>
      <c r="AJ265" s="15">
        <v>0.37721130000000003</v>
      </c>
      <c r="AT265" s="15" t="str">
        <f t="shared" si="151"/>
        <v>_subpop_75</v>
      </c>
      <c r="AU265" s="67">
        <f t="shared" ref="AU265:AX265" si="161">AU80-AU175</f>
        <v>0</v>
      </c>
      <c r="AV265" s="67">
        <f t="shared" si="161"/>
        <v>1.8999999999991246E-6</v>
      </c>
      <c r="AW265" s="67">
        <f t="shared" si="161"/>
        <v>-4.0000000000040004E-6</v>
      </c>
      <c r="AX265" s="67">
        <f t="shared" si="161"/>
        <v>4.0000000000040004E-6</v>
      </c>
    </row>
    <row r="266" spans="32:50">
      <c r="AF266" s="15" t="s">
        <v>556</v>
      </c>
      <c r="AG266" s="15">
        <v>0.41840070000000001</v>
      </c>
      <c r="AH266" s="15">
        <v>2.4857500000000001E-2</v>
      </c>
      <c r="AI266" s="15">
        <v>0.36968000000000001</v>
      </c>
      <c r="AJ266" s="15">
        <v>0.46712140000000002</v>
      </c>
      <c r="AT266" s="15" t="str">
        <f t="shared" si="151"/>
        <v>_subpop_76</v>
      </c>
      <c r="AU266" s="67">
        <f t="shared" ref="AU266:AX266" si="162">AU81-AU176</f>
        <v>0</v>
      </c>
      <c r="AV266" s="67">
        <f t="shared" si="162"/>
        <v>1.7999999999997185E-6</v>
      </c>
      <c r="AW266" s="67">
        <f t="shared" si="162"/>
        <v>-3.9000000000011248E-6</v>
      </c>
      <c r="AX266" s="67">
        <f t="shared" si="162"/>
        <v>3.9000000000011248E-6</v>
      </c>
    </row>
    <row r="267" spans="32:50">
      <c r="AF267" s="15" t="s">
        <v>560</v>
      </c>
      <c r="AG267" s="15">
        <v>0.38450709999999999</v>
      </c>
      <c r="AH267" s="15">
        <v>1.8987299999999999E-2</v>
      </c>
      <c r="AI267" s="15">
        <v>0.34729199999999999</v>
      </c>
      <c r="AJ267" s="15">
        <v>0.42172219999999999</v>
      </c>
      <c r="AT267" s="15" t="str">
        <f t="shared" si="151"/>
        <v>_subpop_77</v>
      </c>
      <c r="AU267" s="67">
        <f t="shared" ref="AU267:AX267" si="163">AU82-AU177</f>
        <v>0</v>
      </c>
      <c r="AV267" s="67">
        <f t="shared" si="163"/>
        <v>3.0999999999989369E-6</v>
      </c>
      <c r="AW267" s="67">
        <f t="shared" si="163"/>
        <v>-6.7000000000261295E-6</v>
      </c>
      <c r="AX267" s="67">
        <f t="shared" si="163"/>
        <v>6.6999999999706183E-6</v>
      </c>
    </row>
    <row r="268" spans="32:50">
      <c r="AF268" s="15" t="s">
        <v>564</v>
      </c>
      <c r="AG268" s="15">
        <v>0.16104250000000001</v>
      </c>
      <c r="AH268" s="15">
        <v>1.6193900000000001E-2</v>
      </c>
      <c r="AI268" s="15">
        <v>0.12930240000000001</v>
      </c>
      <c r="AJ268" s="15">
        <v>0.1927826</v>
      </c>
      <c r="AT268" s="15" t="str">
        <f t="shared" si="151"/>
        <v>_subpop_78</v>
      </c>
      <c r="AU268" s="67">
        <f t="shared" ref="AU268:AX268" si="164">AU83-AU178</f>
        <v>0</v>
      </c>
      <c r="AV268" s="67">
        <f t="shared" si="164"/>
        <v>2.1000000000014063E-6</v>
      </c>
      <c r="AW268" s="67">
        <f t="shared" si="164"/>
        <v>-4.6000000000212538E-6</v>
      </c>
      <c r="AX268" s="67">
        <f t="shared" si="164"/>
        <v>4.6000000000212538E-6</v>
      </c>
    </row>
    <row r="269" spans="32:50">
      <c r="AF269" s="15" t="s">
        <v>568</v>
      </c>
      <c r="AG269" s="15">
        <v>0.5011814</v>
      </c>
      <c r="AH269" s="15">
        <v>4.5468099999999997E-2</v>
      </c>
      <c r="AI269" s="15">
        <v>0.41206399999999999</v>
      </c>
      <c r="AJ269" s="15">
        <v>0.59029889999999996</v>
      </c>
      <c r="AT269" s="15" t="str">
        <f t="shared" si="151"/>
        <v>_subpop_79</v>
      </c>
      <c r="AU269" s="67">
        <f t="shared" ref="AU269:AX269" si="165">AU84-AU179</f>
        <v>0</v>
      </c>
      <c r="AV269" s="67">
        <f t="shared" si="165"/>
        <v>1.7999999999997185E-6</v>
      </c>
      <c r="AW269" s="67">
        <f t="shared" si="165"/>
        <v>-3.9000000000011248E-6</v>
      </c>
      <c r="AX269" s="67">
        <f t="shared" si="165"/>
        <v>4.0000000000040004E-6</v>
      </c>
    </row>
    <row r="270" spans="32:50">
      <c r="AF270" s="15" t="s">
        <v>572</v>
      </c>
      <c r="AG270" s="15">
        <v>0.54322409999999999</v>
      </c>
      <c r="AH270" s="15">
        <v>2.3594E-2</v>
      </c>
      <c r="AI270" s="15">
        <v>0.49697999999999998</v>
      </c>
      <c r="AJ270" s="15">
        <v>0.58946829999999995</v>
      </c>
      <c r="AT270" s="15" t="str">
        <f t="shared" si="151"/>
        <v>_subpop_80</v>
      </c>
      <c r="AU270" s="67">
        <f t="shared" ref="AU270:AX270" si="166">AU85-AU180</f>
        <v>0</v>
      </c>
      <c r="AV270" s="67">
        <f t="shared" si="166"/>
        <v>1.7999999999997185E-6</v>
      </c>
      <c r="AW270" s="67">
        <f t="shared" si="166"/>
        <v>-3.9999999999762448E-6</v>
      </c>
      <c r="AX270" s="67">
        <f t="shared" si="166"/>
        <v>3.9000000000011248E-6</v>
      </c>
    </row>
    <row r="271" spans="32:50">
      <c r="AF271" s="15" t="s">
        <v>576</v>
      </c>
      <c r="AG271" s="15">
        <v>0.60519840000000003</v>
      </c>
      <c r="AH271" s="15">
        <v>2.0046700000000001E-2</v>
      </c>
      <c r="AI271" s="15">
        <v>0.56590680000000004</v>
      </c>
      <c r="AJ271" s="15">
        <v>0.64449000000000001</v>
      </c>
      <c r="AT271" s="15" t="str">
        <f>AT181</f>
        <v>_subpop_81</v>
      </c>
      <c r="AU271" s="67">
        <f>AU86-AU181</f>
        <v>0</v>
      </c>
      <c r="AV271" s="67">
        <f t="shared" ref="AV271:AX271" si="167">AV86-AV181</f>
        <v>3.7000000000023126E-6</v>
      </c>
      <c r="AW271" s="67">
        <f t="shared" si="167"/>
        <v>-8.1000000000108763E-6</v>
      </c>
      <c r="AX271" s="67">
        <f t="shared" si="167"/>
        <v>8.0999999999553651E-6</v>
      </c>
    </row>
    <row r="272" spans="32:50">
      <c r="AF272" s="15" t="s">
        <v>580</v>
      </c>
      <c r="AG272" s="15">
        <v>0.36277520000000002</v>
      </c>
      <c r="AH272" s="15">
        <v>2.1928199999999998E-2</v>
      </c>
      <c r="AI272" s="15">
        <v>0.31979600000000002</v>
      </c>
      <c r="AJ272" s="15">
        <v>0.40575440000000002</v>
      </c>
      <c r="AT272" s="15" t="str">
        <f t="shared" ref="AT272:AT278" si="168">AT182</f>
        <v>_subpop_82</v>
      </c>
      <c r="AU272" s="67">
        <f t="shared" ref="AU272:AX272" si="169">AU87-AU182</f>
        <v>0</v>
      </c>
      <c r="AV272" s="67">
        <f t="shared" si="169"/>
        <v>2.3000000000002185E-6</v>
      </c>
      <c r="AW272" s="67">
        <f t="shared" si="169"/>
        <v>-4.9000000000298805E-6</v>
      </c>
      <c r="AX272" s="67">
        <f t="shared" si="169"/>
        <v>4.8999999999743693E-6</v>
      </c>
    </row>
    <row r="273" spans="32:50">
      <c r="AF273" s="15" t="s">
        <v>584</v>
      </c>
      <c r="AG273" s="15">
        <v>0.41161389999999998</v>
      </c>
      <c r="AH273" s="15">
        <v>3.9994799999999997E-2</v>
      </c>
      <c r="AI273" s="15">
        <v>0.33322400000000002</v>
      </c>
      <c r="AJ273" s="15">
        <v>0.49000369999999999</v>
      </c>
      <c r="AT273" s="15" t="str">
        <f t="shared" si="168"/>
        <v>_subpop_83</v>
      </c>
      <c r="AU273" s="67">
        <f t="shared" ref="AU273:AX273" si="170">AU88-AU183</f>
        <v>0</v>
      </c>
      <c r="AV273" s="67">
        <f t="shared" si="170"/>
        <v>1.7999999999997185E-6</v>
      </c>
      <c r="AW273" s="67">
        <f t="shared" si="170"/>
        <v>-3.9000000000566359E-6</v>
      </c>
      <c r="AX273" s="67">
        <f t="shared" si="170"/>
        <v>3.9000000000566359E-6</v>
      </c>
    </row>
    <row r="274" spans="32:50">
      <c r="AF274" s="15" t="s">
        <v>588</v>
      </c>
      <c r="AG274" s="15">
        <v>0.4470847</v>
      </c>
      <c r="AH274" s="15">
        <v>2.0682300000000001E-2</v>
      </c>
      <c r="AI274" s="15">
        <v>0.4065474</v>
      </c>
      <c r="AJ274" s="15">
        <v>0.487622</v>
      </c>
      <c r="AT274" s="15" t="str">
        <f t="shared" si="168"/>
        <v>_subpop_84</v>
      </c>
      <c r="AU274" s="67">
        <f t="shared" ref="AU274:AX274" si="171">AU89-AU184</f>
        <v>0</v>
      </c>
      <c r="AV274" s="67">
        <f t="shared" si="171"/>
        <v>1.9000000000025941E-6</v>
      </c>
      <c r="AW274" s="67">
        <f t="shared" si="171"/>
        <v>-4.0000000000040004E-6</v>
      </c>
      <c r="AX274" s="67">
        <f t="shared" si="171"/>
        <v>4.0000000000040004E-6</v>
      </c>
    </row>
    <row r="275" spans="32:50">
      <c r="AF275" s="15" t="s">
        <v>592</v>
      </c>
      <c r="AG275" s="15">
        <v>0.44119849999999999</v>
      </c>
      <c r="AH275" s="15">
        <v>1.9093099999999998E-2</v>
      </c>
      <c r="AI275" s="15">
        <v>0.40377610000000003</v>
      </c>
      <c r="AJ275" s="15">
        <v>0.47862090000000002</v>
      </c>
      <c r="AT275" s="15" t="str">
        <f t="shared" si="168"/>
        <v>_subpop_85</v>
      </c>
      <c r="AU275" s="67">
        <f t="shared" ref="AU275:AX275" si="172">AU90-AU185</f>
        <v>0</v>
      </c>
      <c r="AV275" s="67">
        <f t="shared" si="172"/>
        <v>2.7999999999972491E-6</v>
      </c>
      <c r="AW275" s="67">
        <f t="shared" si="172"/>
        <v>-6.0000000000060005E-6</v>
      </c>
      <c r="AX275" s="67">
        <f t="shared" si="172"/>
        <v>6.0000000000060005E-6</v>
      </c>
    </row>
    <row r="276" spans="32:50">
      <c r="AF276" s="15" t="s">
        <v>596</v>
      </c>
      <c r="AG276" s="15">
        <v>0.17292869999999999</v>
      </c>
      <c r="AH276" s="15">
        <v>1.56154E-2</v>
      </c>
      <c r="AI276" s="15">
        <v>0.14232259999999999</v>
      </c>
      <c r="AJ276" s="15">
        <v>0.20353489999999999</v>
      </c>
      <c r="AT276" s="15" t="str">
        <f t="shared" si="168"/>
        <v>_subpop_86</v>
      </c>
      <c r="AU276" s="67">
        <f t="shared" ref="AU276:AX276" si="173">AU91-AU186</f>
        <v>0</v>
      </c>
      <c r="AV276" s="67">
        <f t="shared" si="173"/>
        <v>2.1000000000014063E-6</v>
      </c>
      <c r="AW276" s="67">
        <f t="shared" si="173"/>
        <v>-4.4000000000155026E-6</v>
      </c>
      <c r="AX276" s="67">
        <f t="shared" si="173"/>
        <v>4.3999999999599915E-6</v>
      </c>
    </row>
    <row r="277" spans="32:50">
      <c r="AF277" s="15" t="s">
        <v>600</v>
      </c>
      <c r="AG277" s="15">
        <v>0.35528290000000001</v>
      </c>
      <c r="AH277" s="15">
        <v>3.7735400000000002E-2</v>
      </c>
      <c r="AI277" s="15">
        <v>0.2813215</v>
      </c>
      <c r="AJ277" s="15">
        <v>0.42924420000000002</v>
      </c>
      <c r="AT277" s="15" t="str">
        <f t="shared" si="168"/>
        <v>_subpop_87</v>
      </c>
      <c r="AU277" s="67">
        <f t="shared" ref="AU277:AX277" si="174">AU92-AU187</f>
        <v>0</v>
      </c>
      <c r="AV277" s="67">
        <f t="shared" si="174"/>
        <v>1.8999999999991246E-6</v>
      </c>
      <c r="AW277" s="67">
        <f t="shared" si="174"/>
        <v>-4.0999999999513648E-6</v>
      </c>
      <c r="AX277" s="67">
        <f t="shared" si="174"/>
        <v>4.2000000000097515E-6</v>
      </c>
    </row>
    <row r="278" spans="32:50">
      <c r="AF278" s="15" t="s">
        <v>603</v>
      </c>
      <c r="AG278" s="15">
        <v>0.48559639999999998</v>
      </c>
      <c r="AH278" s="15">
        <v>2.5694100000000001E-2</v>
      </c>
      <c r="AI278" s="15">
        <v>0.43523610000000001</v>
      </c>
      <c r="AJ278" s="15">
        <v>0.53595669999999995</v>
      </c>
      <c r="AT278" s="15" t="str">
        <f t="shared" si="168"/>
        <v>_subpop_88</v>
      </c>
      <c r="AU278" s="67">
        <f t="shared" ref="AU278:AX278" si="175">AU93-AU188</f>
        <v>0</v>
      </c>
      <c r="AV278" s="67">
        <f t="shared" si="175"/>
        <v>1.7999999999997185E-6</v>
      </c>
      <c r="AW278" s="67">
        <f t="shared" si="175"/>
        <v>-4.0000000000040004E-6</v>
      </c>
      <c r="AX278" s="67">
        <f t="shared" si="175"/>
        <v>4.0000000000040004E-6</v>
      </c>
    </row>
    <row r="279" spans="32:50">
      <c r="AF279" s="15" t="s">
        <v>606</v>
      </c>
      <c r="AG279" s="15">
        <v>0.59623890000000002</v>
      </c>
      <c r="AH279" s="15">
        <v>2.15149E-2</v>
      </c>
      <c r="AI279" s="15">
        <v>0.55406960000000005</v>
      </c>
      <c r="AJ279" s="15">
        <v>0.63840819999999998</v>
      </c>
      <c r="AU279" s="67"/>
      <c r="AV279" s="67"/>
      <c r="AW279" s="67"/>
      <c r="AX279" s="67"/>
    </row>
    <row r="280" spans="32:50">
      <c r="AF280" s="15" t="s">
        <v>609</v>
      </c>
      <c r="AG280" s="15">
        <v>0.35692960000000001</v>
      </c>
      <c r="AH280" s="15">
        <v>2.4597000000000001E-2</v>
      </c>
      <c r="AI280" s="15">
        <v>0.30871949999999998</v>
      </c>
      <c r="AJ280" s="15">
        <v>0.40513969999999999</v>
      </c>
      <c r="AU280" s="67"/>
      <c r="AV280" s="67"/>
      <c r="AW280" s="67"/>
      <c r="AX280" s="67"/>
    </row>
    <row r="281" spans="32:50">
      <c r="AF281" s="15" t="s">
        <v>612</v>
      </c>
      <c r="AG281" s="15">
        <v>0.27014569999999999</v>
      </c>
      <c r="AH281" s="15">
        <v>3.3878900000000003E-2</v>
      </c>
      <c r="AI281" s="15">
        <v>0.20374310000000001</v>
      </c>
      <c r="AJ281" s="15">
        <v>0.33654830000000002</v>
      </c>
      <c r="AU281" s="67"/>
      <c r="AV281" s="67"/>
      <c r="AW281" s="67"/>
      <c r="AX281" s="67"/>
    </row>
    <row r="282" spans="32:50">
      <c r="AF282" s="15" t="s">
        <v>615</v>
      </c>
      <c r="AG282" s="15">
        <v>0.36898389999999998</v>
      </c>
      <c r="AH282" s="15">
        <v>2.2408500000000001E-2</v>
      </c>
      <c r="AI282" s="15">
        <v>0.3250632</v>
      </c>
      <c r="AJ282" s="15">
        <v>0.41290460000000001</v>
      </c>
      <c r="AU282" s="67"/>
      <c r="AV282" s="67"/>
      <c r="AW282" s="67"/>
      <c r="AX282" s="67"/>
    </row>
    <row r="283" spans="32:50">
      <c r="AF283" s="15" t="s">
        <v>618</v>
      </c>
      <c r="AG283" s="15">
        <v>0.4030088</v>
      </c>
      <c r="AH283" s="15">
        <v>2.05334E-2</v>
      </c>
      <c r="AI283" s="15">
        <v>0.36276330000000001</v>
      </c>
      <c r="AJ283" s="15">
        <v>0.44325429999999999</v>
      </c>
      <c r="AU283" s="67"/>
      <c r="AV283" s="67"/>
      <c r="AW283" s="67"/>
      <c r="AX283" s="67"/>
    </row>
    <row r="284" spans="32:50">
      <c r="AF284" s="15" t="s">
        <v>621</v>
      </c>
      <c r="AG284" s="15">
        <v>0.1480139</v>
      </c>
      <c r="AH284" s="15">
        <v>1.62192E-2</v>
      </c>
      <c r="AI284" s="15">
        <v>0.1162242</v>
      </c>
      <c r="AJ284" s="15">
        <v>0.1798035</v>
      </c>
      <c r="AU284" s="67"/>
      <c r="AV284" s="67"/>
      <c r="AW284" s="67"/>
      <c r="AX284" s="67"/>
    </row>
    <row r="285" spans="32:50">
      <c r="AF285" s="15" t="s">
        <v>624</v>
      </c>
      <c r="AG285" s="15">
        <v>0.3576819</v>
      </c>
      <c r="AH285" s="15">
        <v>3.7135700000000001E-2</v>
      </c>
      <c r="AI285" s="15">
        <v>0.28489599999999998</v>
      </c>
      <c r="AJ285" s="15">
        <v>0.43046780000000001</v>
      </c>
      <c r="AU285" s="67"/>
      <c r="AV285" s="67"/>
      <c r="AW285" s="67"/>
      <c r="AX285" s="67"/>
    </row>
    <row r="286" spans="32:50">
      <c r="AF286" s="15" t="s">
        <v>627</v>
      </c>
      <c r="AG286" s="15">
        <v>0.52115040000000001</v>
      </c>
      <c r="AH286" s="15">
        <v>2.7684500000000001E-2</v>
      </c>
      <c r="AI286" s="15">
        <v>0.4668889</v>
      </c>
      <c r="AJ286" s="15">
        <v>0.57541189999999998</v>
      </c>
      <c r="AU286" s="67"/>
      <c r="AV286" s="67"/>
      <c r="AW286" s="67"/>
      <c r="AX286" s="67"/>
    </row>
    <row r="287" spans="32:50">
      <c r="AF287" s="15" t="s">
        <v>630</v>
      </c>
      <c r="AG287" s="15">
        <v>0.56300289999999997</v>
      </c>
      <c r="AH287" s="15">
        <v>2.2730400000000001E-2</v>
      </c>
      <c r="AI287" s="15">
        <v>0.51845140000000001</v>
      </c>
      <c r="AJ287" s="15">
        <v>0.60755440000000005</v>
      </c>
      <c r="AU287" s="67"/>
      <c r="AV287" s="67"/>
      <c r="AW287" s="67"/>
      <c r="AX287" s="67"/>
    </row>
    <row r="288" spans="32:50">
      <c r="AF288" s="15" t="s">
        <v>633</v>
      </c>
      <c r="AG288" s="15">
        <v>0.35861150000000003</v>
      </c>
      <c r="AH288" s="15">
        <v>2.3480000000000001E-2</v>
      </c>
      <c r="AI288" s="15">
        <v>0.3125906</v>
      </c>
      <c r="AJ288" s="15">
        <v>0.4046323</v>
      </c>
      <c r="AU288" s="67"/>
      <c r="AV288" s="67"/>
      <c r="AW288" s="67"/>
      <c r="AX288" s="67"/>
    </row>
    <row r="289" spans="32:36">
      <c r="AF289" s="15" t="s">
        <v>636</v>
      </c>
      <c r="AG289" s="15">
        <v>0.34578350000000002</v>
      </c>
      <c r="AH289" s="15">
        <v>3.6673400000000002E-2</v>
      </c>
      <c r="AI289" s="15">
        <v>0.27390360000000002</v>
      </c>
      <c r="AJ289" s="15">
        <v>0.41766330000000002</v>
      </c>
    </row>
    <row r="290" spans="32:36">
      <c r="AF290" s="15" t="s">
        <v>639</v>
      </c>
      <c r="AG290" s="15">
        <v>0.42106850000000001</v>
      </c>
      <c r="AH290" s="15">
        <v>2.3006700000000001E-2</v>
      </c>
      <c r="AI290" s="15">
        <v>0.37597530000000001</v>
      </c>
      <c r="AJ290" s="15">
        <v>0.46616160000000001</v>
      </c>
    </row>
    <row r="291" spans="32:36">
      <c r="AF291" s="15" t="s">
        <v>642</v>
      </c>
      <c r="AG291" s="15">
        <v>0.45205040000000002</v>
      </c>
      <c r="AH291" s="15">
        <v>2.1663600000000002E-2</v>
      </c>
      <c r="AI291" s="15">
        <v>0.4095897</v>
      </c>
      <c r="AJ291" s="15">
        <v>0.49451109999999998</v>
      </c>
    </row>
    <row r="292" spans="32:36">
      <c r="AF292" s="15" t="s">
        <v>645</v>
      </c>
      <c r="AG292" s="15">
        <v>0.2088391</v>
      </c>
      <c r="AH292" s="15">
        <v>1.9000699999999999E-2</v>
      </c>
      <c r="AI292" s="15">
        <v>0.17159779999999999</v>
      </c>
      <c r="AJ292" s="15">
        <v>0.2460804</v>
      </c>
    </row>
    <row r="293" spans="32:36">
      <c r="AF293" s="15" t="s">
        <v>648</v>
      </c>
      <c r="AG293" s="15">
        <v>0.41572809999999999</v>
      </c>
      <c r="AH293" s="15">
        <v>4.6601499999999997E-2</v>
      </c>
      <c r="AI293" s="15">
        <v>0.32438919999999999</v>
      </c>
      <c r="AJ293" s="15">
        <v>0.50706700000000005</v>
      </c>
    </row>
    <row r="294" spans="32:36">
      <c r="AF294" s="15" t="s">
        <v>651</v>
      </c>
      <c r="AG294" s="15">
        <v>0.52927279999999999</v>
      </c>
      <c r="AH294" s="15">
        <v>2.8600799999999999E-2</v>
      </c>
      <c r="AI294" s="15">
        <v>0.47321530000000001</v>
      </c>
      <c r="AJ294" s="15">
        <v>0.58533029999999997</v>
      </c>
    </row>
    <row r="295" spans="32:36">
      <c r="AF295" s="15" t="s">
        <v>654</v>
      </c>
      <c r="AG295" s="15">
        <v>0.59136230000000001</v>
      </c>
      <c r="AH295" s="15">
        <v>2.29981E-2</v>
      </c>
      <c r="AI295" s="15">
        <v>0.54628600000000005</v>
      </c>
      <c r="AJ295" s="15">
        <v>0.63643859999999997</v>
      </c>
    </row>
    <row r="296" spans="32:36">
      <c r="AF296" s="15" t="s">
        <v>657</v>
      </c>
      <c r="AG296" s="15">
        <v>0.41540680000000002</v>
      </c>
      <c r="AH296" s="15">
        <v>2.4282100000000001E-2</v>
      </c>
      <c r="AI296" s="15">
        <v>0.36781390000000003</v>
      </c>
      <c r="AJ296" s="15">
        <v>0.46299960000000001</v>
      </c>
    </row>
    <row r="297" spans="32:36">
      <c r="AF297" s="15" t="s">
        <v>660</v>
      </c>
      <c r="AG297" s="15">
        <v>0.3179457</v>
      </c>
      <c r="AH297" s="15">
        <v>3.9397500000000002E-2</v>
      </c>
      <c r="AI297" s="15">
        <v>0.24072650000000001</v>
      </c>
      <c r="AJ297" s="15">
        <v>0.39516489999999999</v>
      </c>
    </row>
    <row r="298" spans="32:36">
      <c r="AF298" s="15" t="s">
        <v>662</v>
      </c>
      <c r="AG298" s="15">
        <v>0.44337959999999998</v>
      </c>
      <c r="AH298" s="15">
        <v>2.4590000000000001E-2</v>
      </c>
      <c r="AI298" s="15">
        <v>0.39518330000000002</v>
      </c>
      <c r="AJ298" s="15">
        <v>0.49157590000000001</v>
      </c>
    </row>
    <row r="299" spans="32:36">
      <c r="AF299" s="15" t="s">
        <v>664</v>
      </c>
      <c r="AG299" s="15">
        <v>0.4626941</v>
      </c>
      <c r="AH299" s="15">
        <v>2.17521E-2</v>
      </c>
      <c r="AI299" s="15">
        <v>0.42006009999999999</v>
      </c>
      <c r="AJ299" s="15">
        <v>0.50532820000000001</v>
      </c>
    </row>
    <row r="300" spans="32:36">
      <c r="AF300" s="15" t="s">
        <v>666</v>
      </c>
      <c r="AG300" s="15">
        <v>0.23128070000000001</v>
      </c>
      <c r="AH300" s="15">
        <v>1.8842000000000001E-2</v>
      </c>
      <c r="AI300" s="15">
        <v>0.19435040000000001</v>
      </c>
      <c r="AJ300" s="15">
        <v>0.26821099999999998</v>
      </c>
    </row>
    <row r="301" spans="32:36">
      <c r="AF301" s="15" t="s">
        <v>668</v>
      </c>
      <c r="AG301" s="15">
        <v>0.37587350000000003</v>
      </c>
      <c r="AH301" s="15">
        <v>3.26187E-2</v>
      </c>
      <c r="AI301" s="15">
        <v>0.31194080000000002</v>
      </c>
      <c r="AJ301" s="15">
        <v>0.43980619999999998</v>
      </c>
    </row>
    <row r="302" spans="32:36">
      <c r="AF302" s="15" t="s">
        <v>671</v>
      </c>
      <c r="AG302" s="15">
        <v>0.50023989999999996</v>
      </c>
      <c r="AH302" s="15">
        <v>1.9296799999999999E-2</v>
      </c>
      <c r="AI302" s="15">
        <v>0.4624182</v>
      </c>
      <c r="AJ302" s="15">
        <v>0.53806149999999997</v>
      </c>
    </row>
    <row r="303" spans="32:36">
      <c r="AF303" s="15" t="s">
        <v>674</v>
      </c>
      <c r="AG303" s="15">
        <v>0.55707989999999996</v>
      </c>
      <c r="AH303" s="15">
        <v>1.9670199999999999E-2</v>
      </c>
      <c r="AI303" s="15">
        <v>0.5185263</v>
      </c>
      <c r="AJ303" s="15">
        <v>0.59563350000000004</v>
      </c>
    </row>
    <row r="304" spans="32:36">
      <c r="AF304" s="15" t="s">
        <v>677</v>
      </c>
      <c r="AG304" s="15">
        <v>0.35550599999999999</v>
      </c>
      <c r="AH304" s="15">
        <v>2.1990300000000001E-2</v>
      </c>
      <c r="AI304" s="15">
        <v>0.31240499999999999</v>
      </c>
      <c r="AJ304" s="15">
        <v>0.39860699999999999</v>
      </c>
    </row>
    <row r="305" spans="32:36">
      <c r="AF305" s="15" t="s">
        <v>680</v>
      </c>
      <c r="AG305" s="15">
        <v>0.40514679999999997</v>
      </c>
      <c r="AH305" s="15">
        <v>3.1888100000000003E-2</v>
      </c>
      <c r="AI305" s="15">
        <v>0.34264610000000001</v>
      </c>
      <c r="AJ305" s="15">
        <v>0.46764749999999999</v>
      </c>
    </row>
    <row r="306" spans="32:36">
      <c r="AF306" s="15" t="s">
        <v>683</v>
      </c>
      <c r="AG306" s="15">
        <v>0.43230760000000001</v>
      </c>
      <c r="AH306" s="15">
        <v>1.6768000000000002E-2</v>
      </c>
      <c r="AI306" s="15">
        <v>0.39944239999999998</v>
      </c>
      <c r="AJ306" s="15">
        <v>0.4651728</v>
      </c>
    </row>
    <row r="307" spans="32:36">
      <c r="AF307" s="15" t="s">
        <v>686</v>
      </c>
      <c r="AG307" s="15">
        <v>0.46522639999999998</v>
      </c>
      <c r="AH307" s="15">
        <v>1.8198599999999999E-2</v>
      </c>
      <c r="AI307" s="15">
        <v>0.42955719999999997</v>
      </c>
      <c r="AJ307" s="15">
        <v>0.50089550000000005</v>
      </c>
    </row>
    <row r="308" spans="32:36">
      <c r="AF308" s="15" t="s">
        <v>689</v>
      </c>
      <c r="AG308" s="15">
        <v>0.19206380000000001</v>
      </c>
      <c r="AH308" s="15">
        <v>1.6575900000000001E-2</v>
      </c>
      <c r="AI308" s="15">
        <v>0.15957499999999999</v>
      </c>
      <c r="AJ308" s="15">
        <v>0.22455259999999999</v>
      </c>
    </row>
    <row r="309" spans="32:36">
      <c r="AF309" s="15" t="s">
        <v>692</v>
      </c>
      <c r="AG309" s="15">
        <v>0.38148369999999998</v>
      </c>
      <c r="AH309" s="15">
        <v>3.37159E-2</v>
      </c>
      <c r="AI309" s="15">
        <v>0.31540059999999998</v>
      </c>
      <c r="AJ309" s="15">
        <v>0.44756679999999999</v>
      </c>
    </row>
    <row r="310" spans="32:36">
      <c r="AF310" s="15" t="s">
        <v>695</v>
      </c>
      <c r="AG310" s="15">
        <v>0.56182670000000001</v>
      </c>
      <c r="AH310" s="15">
        <v>2.1866400000000001E-2</v>
      </c>
      <c r="AI310" s="15">
        <v>0.5189686</v>
      </c>
      <c r="AJ310" s="15">
        <v>0.60468489999999997</v>
      </c>
    </row>
    <row r="311" spans="32:36">
      <c r="AF311" s="15" t="s">
        <v>698</v>
      </c>
      <c r="AG311" s="15">
        <v>0.61491759999999995</v>
      </c>
      <c r="AH311" s="15">
        <v>1.9387499999999998E-2</v>
      </c>
      <c r="AI311" s="15">
        <v>0.57691809999999999</v>
      </c>
      <c r="AJ311" s="15">
        <v>0.65291719999999998</v>
      </c>
    </row>
    <row r="312" spans="32:36">
      <c r="AF312" s="15" t="s">
        <v>701</v>
      </c>
      <c r="AG312" s="15">
        <v>0.3914417</v>
      </c>
      <c r="AH312" s="15">
        <v>2.2388600000000002E-2</v>
      </c>
      <c r="AI312" s="15">
        <v>0.34755999999999998</v>
      </c>
      <c r="AJ312" s="15">
        <v>0.43532340000000003</v>
      </c>
    </row>
    <row r="313" spans="32:36">
      <c r="AF313" s="15" t="s">
        <v>704</v>
      </c>
      <c r="AG313" s="15">
        <v>0.27459939999999999</v>
      </c>
      <c r="AH313" s="15">
        <v>2.9545499999999999E-2</v>
      </c>
      <c r="AI313" s="15">
        <v>0.2166901</v>
      </c>
      <c r="AJ313" s="15">
        <v>0.33250859999999999</v>
      </c>
    </row>
    <row r="314" spans="32:36">
      <c r="AF314" s="15" t="s">
        <v>707</v>
      </c>
      <c r="AG314" s="15">
        <v>0.45174530000000002</v>
      </c>
      <c r="AH314" s="15">
        <v>1.99737E-2</v>
      </c>
      <c r="AI314" s="15">
        <v>0.41259689999999999</v>
      </c>
      <c r="AJ314" s="15">
        <v>0.49089359999999999</v>
      </c>
    </row>
    <row r="315" spans="32:36">
      <c r="AF315" s="15" t="s">
        <v>710</v>
      </c>
      <c r="AG315" s="15">
        <v>0.42516690000000001</v>
      </c>
      <c r="AH315" s="15">
        <v>1.8644399999999998E-2</v>
      </c>
      <c r="AI315" s="15">
        <v>0.38862400000000002</v>
      </c>
      <c r="AJ315" s="15">
        <v>0.4617098</v>
      </c>
    </row>
    <row r="316" spans="32:36">
      <c r="AF316" s="15" t="s">
        <v>713</v>
      </c>
      <c r="AG316" s="15">
        <v>0.1788623</v>
      </c>
      <c r="AH316" s="15">
        <v>1.6256400000000001E-2</v>
      </c>
      <c r="AI316" s="15">
        <v>0.14699970000000001</v>
      </c>
      <c r="AJ316" s="15">
        <v>0.21072479999999999</v>
      </c>
    </row>
    <row r="317" spans="32:36">
      <c r="AF317" s="15" t="s">
        <v>716</v>
      </c>
      <c r="AG317" s="15">
        <v>0.37871349999999998</v>
      </c>
      <c r="AH317" s="15">
        <v>4.03769E-2</v>
      </c>
      <c r="AI317" s="15">
        <v>0.29957489999999998</v>
      </c>
      <c r="AJ317" s="15">
        <v>0.45785219999999999</v>
      </c>
    </row>
    <row r="318" spans="32:36">
      <c r="AF318" s="15" t="s">
        <v>719</v>
      </c>
      <c r="AG318" s="15">
        <v>0.46387450000000002</v>
      </c>
      <c r="AH318" s="15">
        <v>2.5858099999999998E-2</v>
      </c>
      <c r="AI318" s="15">
        <v>0.41319270000000002</v>
      </c>
      <c r="AJ318" s="15">
        <v>0.51455629999999997</v>
      </c>
    </row>
    <row r="319" spans="32:36">
      <c r="AF319" s="15" t="s">
        <v>722</v>
      </c>
      <c r="AG319" s="15">
        <v>0.54705970000000004</v>
      </c>
      <c r="AH319" s="15">
        <v>2.2930699999999998E-2</v>
      </c>
      <c r="AI319" s="15">
        <v>0.50211550000000005</v>
      </c>
      <c r="AJ319" s="15">
        <v>0.59200390000000003</v>
      </c>
    </row>
    <row r="320" spans="32:36">
      <c r="AF320" s="15" t="s">
        <v>725</v>
      </c>
      <c r="AG320" s="15">
        <v>0.36842399999999997</v>
      </c>
      <c r="AH320" s="15">
        <v>2.59724E-2</v>
      </c>
      <c r="AI320" s="15">
        <v>0.31751810000000003</v>
      </c>
      <c r="AJ320" s="15">
        <v>0.41932989999999998</v>
      </c>
    </row>
    <row r="321" spans="32:36">
      <c r="AF321" s="15" t="s">
        <v>728</v>
      </c>
      <c r="AG321" s="15">
        <v>0.2972361</v>
      </c>
      <c r="AH321" s="15">
        <v>3.2380699999999998E-2</v>
      </c>
      <c r="AI321" s="15">
        <v>0.2337699</v>
      </c>
      <c r="AJ321" s="15">
        <v>0.36070219999999997</v>
      </c>
    </row>
    <row r="322" spans="32:36">
      <c r="AF322" s="15" t="s">
        <v>731</v>
      </c>
      <c r="AG322" s="15">
        <v>0.40672380000000002</v>
      </c>
      <c r="AH322" s="15">
        <v>2.23158E-2</v>
      </c>
      <c r="AI322" s="15">
        <v>0.3629848</v>
      </c>
      <c r="AJ322" s="15">
        <v>0.4504628</v>
      </c>
    </row>
    <row r="323" spans="32:36">
      <c r="AF323" s="15" t="s">
        <v>734</v>
      </c>
      <c r="AG323" s="15">
        <v>0.38492749999999998</v>
      </c>
      <c r="AH323" s="15">
        <v>2.1168699999999999E-2</v>
      </c>
      <c r="AI323" s="15">
        <v>0.34343679999999999</v>
      </c>
      <c r="AJ323" s="15">
        <v>0.42641820000000002</v>
      </c>
    </row>
    <row r="324" spans="32:36">
      <c r="AF324" s="15" t="s">
        <v>737</v>
      </c>
      <c r="AG324" s="15">
        <v>0.1201253</v>
      </c>
      <c r="AH324" s="15">
        <v>1.5812300000000001E-2</v>
      </c>
      <c r="AI324" s="15">
        <v>8.9133100000000007E-2</v>
      </c>
      <c r="AJ324" s="15">
        <v>0.15111749999999999</v>
      </c>
    </row>
    <row r="325" spans="32:36">
      <c r="AF325" s="15" t="s">
        <v>740</v>
      </c>
      <c r="AG325" s="15">
        <v>0.3234995</v>
      </c>
      <c r="AH325" s="15">
        <v>3.3252299999999999E-2</v>
      </c>
      <c r="AI325" s="15">
        <v>0.25832509999999997</v>
      </c>
      <c r="AJ325" s="15">
        <v>0.38867390000000002</v>
      </c>
    </row>
    <row r="326" spans="32:36">
      <c r="AF326" s="15" t="s">
        <v>743</v>
      </c>
      <c r="AG326" s="15">
        <v>0.54968609999999996</v>
      </c>
      <c r="AH326" s="15">
        <v>2.29322E-2</v>
      </c>
      <c r="AI326" s="15">
        <v>0.5047391</v>
      </c>
      <c r="AJ326" s="15">
        <v>0.59463319999999997</v>
      </c>
    </row>
    <row r="327" spans="32:36">
      <c r="AF327" s="15" t="s">
        <v>746</v>
      </c>
      <c r="AG327" s="15">
        <v>0.5397322</v>
      </c>
      <c r="AH327" s="15">
        <v>2.0518600000000001E-2</v>
      </c>
      <c r="AI327" s="15">
        <v>0.49951570000000001</v>
      </c>
      <c r="AJ327" s="15">
        <v>0.57994880000000004</v>
      </c>
    </row>
    <row r="328" spans="32:36">
      <c r="AF328" s="15" t="s">
        <v>749</v>
      </c>
      <c r="AG328" s="15">
        <v>0.38159500000000002</v>
      </c>
      <c r="AH328" s="15">
        <v>2.4564900000000001E-2</v>
      </c>
      <c r="AI328" s="15">
        <v>0.33344780000000002</v>
      </c>
      <c r="AJ328" s="15">
        <v>0.42974210000000002</v>
      </c>
    </row>
    <row r="329" spans="32:36">
      <c r="AF329" s="15" t="s">
        <v>752</v>
      </c>
      <c r="AG329" s="15">
        <v>0.36349189999999998</v>
      </c>
      <c r="AH329" s="15">
        <v>2.93893E-2</v>
      </c>
      <c r="AI329" s="15">
        <v>0.30588890000000002</v>
      </c>
      <c r="AJ329" s="15">
        <v>0.421095</v>
      </c>
    </row>
    <row r="330" spans="32:36">
      <c r="AF330" s="15" t="s">
        <v>755</v>
      </c>
      <c r="AG330" s="15">
        <v>0.48092990000000002</v>
      </c>
      <c r="AH330" s="15">
        <v>2.0524400000000002E-2</v>
      </c>
      <c r="AI330" s="15">
        <v>0.44070199999999998</v>
      </c>
      <c r="AJ330" s="15">
        <v>0.5211578</v>
      </c>
    </row>
    <row r="331" spans="32:36">
      <c r="AF331" s="15" t="s">
        <v>758</v>
      </c>
      <c r="AG331" s="15">
        <v>0.40579949999999998</v>
      </c>
      <c r="AH331" s="15">
        <v>1.9942499999999998E-2</v>
      </c>
      <c r="AI331" s="15">
        <v>0.36671229999999999</v>
      </c>
      <c r="AJ331" s="15">
        <v>0.44488670000000002</v>
      </c>
    </row>
    <row r="332" spans="32:36">
      <c r="AF332" s="15" t="s">
        <v>761</v>
      </c>
      <c r="AG332" s="15">
        <v>0.1539778</v>
      </c>
      <c r="AH332" s="15">
        <v>1.64709E-2</v>
      </c>
      <c r="AI332" s="15">
        <v>0.12169489999999999</v>
      </c>
      <c r="AJ332" s="15">
        <v>0.1862608</v>
      </c>
    </row>
    <row r="333" spans="32:36">
      <c r="AF333" s="15" t="s">
        <v>764</v>
      </c>
      <c r="AG333" s="15">
        <v>0.34345680000000001</v>
      </c>
      <c r="AH333" s="15">
        <v>3.7726799999999998E-2</v>
      </c>
      <c r="AI333" s="15">
        <v>0.26951239999999999</v>
      </c>
      <c r="AJ333" s="15">
        <v>0.41740120000000003</v>
      </c>
    </row>
    <row r="334" spans="32:36">
      <c r="AF334" s="15" t="s">
        <v>767</v>
      </c>
      <c r="AG334" s="15">
        <v>0.53692949999999995</v>
      </c>
      <c r="AH334" s="15">
        <v>2.6562599999999999E-2</v>
      </c>
      <c r="AI334" s="15">
        <v>0.48486699999999999</v>
      </c>
      <c r="AJ334" s="15">
        <v>0.58899210000000002</v>
      </c>
    </row>
    <row r="335" spans="32:36">
      <c r="AF335" s="15" t="s">
        <v>770</v>
      </c>
      <c r="AG335" s="15">
        <v>0.53889880000000001</v>
      </c>
      <c r="AH335" s="15">
        <v>2.3096800000000001E-2</v>
      </c>
      <c r="AI335" s="15">
        <v>0.49362909999999999</v>
      </c>
      <c r="AJ335" s="15">
        <v>0.58416849999999998</v>
      </c>
    </row>
    <row r="336" spans="32:36">
      <c r="AF336" s="15" t="s">
        <v>773</v>
      </c>
      <c r="AG336" s="15">
        <v>0.34577259999999999</v>
      </c>
      <c r="AH336" s="15">
        <v>2.5626300000000001E-2</v>
      </c>
      <c r="AI336" s="15">
        <v>0.29554510000000001</v>
      </c>
      <c r="AJ336" s="15">
        <v>0.39600010000000002</v>
      </c>
    </row>
    <row r="337" spans="32:36">
      <c r="AF337" s="15" t="s">
        <v>776</v>
      </c>
      <c r="AG337" s="15">
        <v>0.43606669999999997</v>
      </c>
      <c r="AH337" s="15">
        <v>3.6627899999999998E-2</v>
      </c>
      <c r="AI337" s="15">
        <v>0.36427609999999999</v>
      </c>
      <c r="AJ337" s="15">
        <v>0.50785740000000001</v>
      </c>
    </row>
    <row r="338" spans="32:36">
      <c r="AF338" s="15" t="s">
        <v>779</v>
      </c>
      <c r="AG338" s="15">
        <v>0.43549719999999997</v>
      </c>
      <c r="AH338" s="15">
        <v>2.3393899999999999E-2</v>
      </c>
      <c r="AI338" s="15">
        <v>0.38964510000000002</v>
      </c>
      <c r="AJ338" s="15">
        <v>0.48134929999999998</v>
      </c>
    </row>
    <row r="339" spans="32:36">
      <c r="AF339" s="15" t="s">
        <v>782</v>
      </c>
      <c r="AG339" s="15">
        <v>0.33834789999999998</v>
      </c>
      <c r="AH339" s="15">
        <v>2.0342300000000001E-2</v>
      </c>
      <c r="AI339" s="15">
        <v>0.29847699999999999</v>
      </c>
      <c r="AJ339" s="15">
        <v>0.37821880000000002</v>
      </c>
    </row>
    <row r="340" spans="32:36">
      <c r="AF340" s="15" t="s">
        <v>785</v>
      </c>
      <c r="AG340" s="15">
        <v>0.13517609999999999</v>
      </c>
      <c r="AH340" s="15">
        <v>1.7035100000000001E-2</v>
      </c>
      <c r="AI340" s="15">
        <v>0.1017874</v>
      </c>
      <c r="AJ340" s="15">
        <v>0.16856489999999999</v>
      </c>
    </row>
    <row r="341" spans="32:36">
      <c r="AF341" s="15" t="s">
        <v>788</v>
      </c>
      <c r="AG341" s="15">
        <v>0.28564299999999998</v>
      </c>
      <c r="AH341" s="15">
        <v>4.05487E-2</v>
      </c>
      <c r="AI341" s="15">
        <v>0.2061675</v>
      </c>
      <c r="AJ341" s="15">
        <v>0.36511850000000001</v>
      </c>
    </row>
    <row r="342" spans="32:36">
      <c r="AF342" s="15" t="s">
        <v>791</v>
      </c>
      <c r="AG342" s="15">
        <v>0.5039458</v>
      </c>
      <c r="AH342" s="15">
        <v>2.6065600000000001E-2</v>
      </c>
      <c r="AI342" s="15">
        <v>0.45285720000000002</v>
      </c>
      <c r="AJ342" s="15">
        <v>0.55503440000000004</v>
      </c>
    </row>
    <row r="343" spans="32:36">
      <c r="AF343" s="15" t="s">
        <v>794</v>
      </c>
      <c r="AG343" s="15">
        <v>0.48442410000000002</v>
      </c>
      <c r="AH343" s="15">
        <v>2.2321500000000001E-2</v>
      </c>
      <c r="AI343" s="15">
        <v>0.44067400000000001</v>
      </c>
      <c r="AJ343" s="15">
        <v>0.52817420000000004</v>
      </c>
    </row>
    <row r="344" spans="32:36">
      <c r="AF344" s="15" t="s">
        <v>797</v>
      </c>
      <c r="AG344" s="15">
        <v>0.35484529999999997</v>
      </c>
      <c r="AH344" s="15">
        <v>2.5664900000000001E-2</v>
      </c>
      <c r="AI344" s="15">
        <v>0.30454219999999999</v>
      </c>
      <c r="AJ344" s="15">
        <v>0.40514840000000002</v>
      </c>
    </row>
    <row r="345" spans="32:36">
      <c r="AF345" s="15" t="s">
        <v>800</v>
      </c>
      <c r="AG345" s="15">
        <v>0.33990350000000003</v>
      </c>
      <c r="AH345" s="15">
        <v>3.51442E-2</v>
      </c>
      <c r="AI345" s="15">
        <v>0.27102090000000001</v>
      </c>
      <c r="AJ345" s="15">
        <v>0.40878609999999999</v>
      </c>
    </row>
    <row r="346" spans="32:36">
      <c r="AF346" s="15" t="s">
        <v>803</v>
      </c>
      <c r="AG346" s="15">
        <v>0.42466949999999998</v>
      </c>
      <c r="AH346" s="15">
        <v>2.3102999999999999E-2</v>
      </c>
      <c r="AI346" s="15">
        <v>0.37938769999999999</v>
      </c>
      <c r="AJ346" s="15">
        <v>0.46995120000000001</v>
      </c>
    </row>
    <row r="347" spans="32:36">
      <c r="AF347" s="15" t="s">
        <v>806</v>
      </c>
      <c r="AG347" s="15">
        <v>0.39276949999999999</v>
      </c>
      <c r="AH347" s="15">
        <v>2.0895899999999999E-2</v>
      </c>
      <c r="AI347" s="15">
        <v>0.3518135</v>
      </c>
      <c r="AJ347" s="15">
        <v>0.43372549999999999</v>
      </c>
    </row>
    <row r="348" spans="32:36">
      <c r="AF348" s="15" t="s">
        <v>809</v>
      </c>
      <c r="AG348" s="15">
        <v>0.1701966</v>
      </c>
      <c r="AH348" s="15">
        <v>1.8294000000000001E-2</v>
      </c>
      <c r="AI348" s="15">
        <v>0.1343404</v>
      </c>
      <c r="AJ348" s="15">
        <v>0.20605280000000001</v>
      </c>
    </row>
    <row r="349" spans="32:36">
      <c r="AF349" s="15" t="s">
        <v>812</v>
      </c>
      <c r="AG349" s="15">
        <v>0.48566090000000001</v>
      </c>
      <c r="AH349" s="15">
        <v>4.9084799999999998E-2</v>
      </c>
      <c r="AI349" s="15">
        <v>0.38945459999999998</v>
      </c>
      <c r="AJ349" s="15">
        <v>0.58186709999999997</v>
      </c>
    </row>
    <row r="350" spans="32:36">
      <c r="AF350" s="15" t="s">
        <v>815</v>
      </c>
      <c r="AG350" s="15">
        <v>0.5678474</v>
      </c>
      <c r="AH350" s="15">
        <v>2.7900700000000001E-2</v>
      </c>
      <c r="AI350" s="15">
        <v>0.51316200000000001</v>
      </c>
      <c r="AJ350" s="15">
        <v>0.62253289999999994</v>
      </c>
    </row>
    <row r="351" spans="32:36">
      <c r="AF351" s="15" t="s">
        <v>818</v>
      </c>
      <c r="AG351" s="15">
        <v>0.59687710000000005</v>
      </c>
      <c r="AH351" s="15">
        <v>2.1623799999999999E-2</v>
      </c>
      <c r="AI351" s="15">
        <v>0.5544945</v>
      </c>
      <c r="AJ351" s="15">
        <v>0.63925969999999999</v>
      </c>
    </row>
    <row r="352" spans="32:36">
      <c r="AF352" s="15" t="s">
        <v>821</v>
      </c>
      <c r="AG352" s="15">
        <v>0.38834459999999998</v>
      </c>
      <c r="AH352" s="15">
        <v>2.4132799999999999E-2</v>
      </c>
      <c r="AI352" s="15">
        <v>0.34104430000000002</v>
      </c>
      <c r="AJ352" s="15">
        <v>0.4356449</v>
      </c>
    </row>
    <row r="353" spans="32:36">
      <c r="AF353" s="15" t="s">
        <v>824</v>
      </c>
      <c r="AG353" s="15">
        <v>0.41395189999999998</v>
      </c>
      <c r="AH353" s="15">
        <v>4.41929E-2</v>
      </c>
      <c r="AI353" s="15">
        <v>0.32733380000000001</v>
      </c>
      <c r="AJ353" s="15">
        <v>0.50056999999999996</v>
      </c>
    </row>
    <row r="354" spans="32:36">
      <c r="AF354" s="15" t="s">
        <v>827</v>
      </c>
      <c r="AG354" s="15">
        <v>0.48262090000000002</v>
      </c>
      <c r="AH354" s="15">
        <v>2.55435E-2</v>
      </c>
      <c r="AI354" s="15">
        <v>0.43255569999999999</v>
      </c>
      <c r="AJ354" s="15">
        <v>0.5326862</v>
      </c>
    </row>
    <row r="355" spans="32:36">
      <c r="AF355" s="15" t="s">
        <v>830</v>
      </c>
      <c r="AG355" s="15">
        <v>0.47581220000000002</v>
      </c>
      <c r="AH355" s="15">
        <v>2.0239699999999999E-2</v>
      </c>
      <c r="AI355" s="15">
        <v>0.43614249999999999</v>
      </c>
      <c r="AJ355" s="15">
        <v>0.51548190000000005</v>
      </c>
    </row>
    <row r="356" spans="32:36">
      <c r="AF356" s="15" t="s">
        <v>833</v>
      </c>
      <c r="AG356" s="15">
        <v>0.2319928</v>
      </c>
      <c r="AH356" s="15">
        <v>1.89263E-2</v>
      </c>
      <c r="AI356" s="15">
        <v>0.1948973</v>
      </c>
      <c r="AJ356" s="15">
        <v>0.26908840000000001</v>
      </c>
    </row>
    <row r="357" spans="32:36">
      <c r="AF357" s="15" t="s">
        <v>836</v>
      </c>
      <c r="AG357" s="15">
        <v>0.32737480000000002</v>
      </c>
      <c r="AH357" s="15">
        <v>3.5492500000000003E-2</v>
      </c>
      <c r="AI357" s="15">
        <v>0.25780960000000003</v>
      </c>
      <c r="AJ357" s="15">
        <v>0.39694000000000002</v>
      </c>
    </row>
    <row r="358" spans="32:36">
      <c r="AF358" s="15" t="s">
        <v>839</v>
      </c>
      <c r="AG358" s="15">
        <v>0.50256869999999998</v>
      </c>
      <c r="AH358" s="15">
        <v>2.4629700000000001E-2</v>
      </c>
      <c r="AI358" s="15">
        <v>0.45429449999999999</v>
      </c>
      <c r="AJ358" s="15">
        <v>0.55084279999999997</v>
      </c>
    </row>
    <row r="359" spans="32:36">
      <c r="AF359" s="15" t="s">
        <v>842</v>
      </c>
      <c r="AG359" s="15">
        <v>0.57788609999999996</v>
      </c>
      <c r="AH359" s="15">
        <v>2.2852299999999999E-2</v>
      </c>
      <c r="AI359" s="15">
        <v>0.53309550000000006</v>
      </c>
      <c r="AJ359" s="15">
        <v>0.62267660000000002</v>
      </c>
    </row>
    <row r="360" spans="32:36">
      <c r="AF360" s="15" t="s">
        <v>845</v>
      </c>
      <c r="AG360" s="15">
        <v>0.38855250000000002</v>
      </c>
      <c r="AH360" s="15">
        <v>2.5629099999999998E-2</v>
      </c>
      <c r="AI360" s="15">
        <v>0.3383195</v>
      </c>
      <c r="AJ360" s="15">
        <v>0.4387856</v>
      </c>
    </row>
    <row r="361" spans="32:36">
      <c r="AF361" s="15" t="s">
        <v>848</v>
      </c>
      <c r="AG361" s="15">
        <v>0.2920451</v>
      </c>
      <c r="AH361" s="15">
        <v>3.3898400000000002E-2</v>
      </c>
      <c r="AI361" s="15">
        <v>0.22560430000000001</v>
      </c>
      <c r="AJ361" s="15">
        <v>0.35848590000000002</v>
      </c>
    </row>
    <row r="362" spans="32:36">
      <c r="AF362" s="15" t="s">
        <v>851</v>
      </c>
      <c r="AG362" s="15">
        <v>0.41442259999999997</v>
      </c>
      <c r="AH362" s="15">
        <v>2.2819300000000001E-2</v>
      </c>
      <c r="AI362" s="15">
        <v>0.36969679999999999</v>
      </c>
      <c r="AJ362" s="15">
        <v>0.45914840000000001</v>
      </c>
    </row>
    <row r="363" spans="32:36">
      <c r="AF363" s="15" t="s">
        <v>854</v>
      </c>
      <c r="AG363" s="15">
        <v>0.4362354</v>
      </c>
      <c r="AH363" s="15">
        <v>2.1532800000000001E-2</v>
      </c>
      <c r="AI363" s="15">
        <v>0.39403110000000002</v>
      </c>
      <c r="AJ363" s="15">
        <v>0.47843970000000002</v>
      </c>
    </row>
    <row r="364" spans="32:36">
      <c r="AF364" s="15" t="s">
        <v>857</v>
      </c>
      <c r="AG364" s="15">
        <v>0.17324200000000001</v>
      </c>
      <c r="AH364" s="15">
        <v>1.78852E-2</v>
      </c>
      <c r="AI364" s="15">
        <v>0.13818710000000001</v>
      </c>
      <c r="AJ364" s="15">
        <v>0.2082968</v>
      </c>
    </row>
    <row r="367" spans="32:36">
      <c r="AF367" s="15" t="str">
        <f>AF189</f>
        <v>_subpop_1</v>
      </c>
      <c r="AG367" s="67">
        <f>AG6-AG189</f>
        <v>0</v>
      </c>
      <c r="AH367" s="67">
        <f t="shared" ref="AH367:AJ367" si="176">AH6-AH189</f>
        <v>4.7000000000033126E-6</v>
      </c>
      <c r="AI367" s="67">
        <f t="shared" si="176"/>
        <v>-1.0100000000012876E-5</v>
      </c>
      <c r="AJ367" s="67">
        <f t="shared" si="176"/>
        <v>1.0199999999960241E-5</v>
      </c>
    </row>
    <row r="368" spans="32:36">
      <c r="AF368" s="15" t="str">
        <f t="shared" ref="AF368:AF431" si="177">AF190</f>
        <v>_subpop_2</v>
      </c>
      <c r="AG368" s="67">
        <f t="shared" ref="AG368:AJ368" si="178">AG7-AG190</f>
        <v>0</v>
      </c>
      <c r="AH368" s="67">
        <f t="shared" si="178"/>
        <v>3.1999999999983431E-6</v>
      </c>
      <c r="AI368" s="67">
        <f t="shared" si="178"/>
        <v>-7.0000000000347562E-6</v>
      </c>
      <c r="AJ368" s="67">
        <f t="shared" si="178"/>
        <v>6.8999999999208583E-6</v>
      </c>
    </row>
    <row r="369" spans="32:36">
      <c r="AF369" s="15" t="str">
        <f t="shared" si="177"/>
        <v>_subpop_3</v>
      </c>
      <c r="AG369" s="67">
        <f t="shared" ref="AG369:AJ369" si="179">AG8-AG191</f>
        <v>0</v>
      </c>
      <c r="AH369" s="67">
        <f t="shared" si="179"/>
        <v>2.4999999999990308E-6</v>
      </c>
      <c r="AI369" s="67">
        <f t="shared" si="179"/>
        <v>-5.4999999999916227E-6</v>
      </c>
      <c r="AJ369" s="67">
        <f t="shared" si="179"/>
        <v>5.4999999999916227E-6</v>
      </c>
    </row>
    <row r="370" spans="32:36">
      <c r="AF370" s="15" t="str">
        <f t="shared" si="177"/>
        <v>_subpop_4</v>
      </c>
      <c r="AG370" s="67">
        <f t="shared" ref="AG370:AJ370" si="180">AG9-AG192</f>
        <v>0</v>
      </c>
      <c r="AH370" s="67">
        <f t="shared" si="180"/>
        <v>2.5000000000025002E-6</v>
      </c>
      <c r="AI370" s="67">
        <f t="shared" si="180"/>
        <v>-5.3999999999887471E-6</v>
      </c>
      <c r="AJ370" s="67">
        <f t="shared" si="180"/>
        <v>5.3999999999887471E-6</v>
      </c>
    </row>
    <row r="371" spans="32:36">
      <c r="AF371" s="15" t="str">
        <f t="shared" si="177"/>
        <v>_subpop_5</v>
      </c>
      <c r="AG371" s="67">
        <f t="shared" ref="AG371:AJ371" si="181">AG10-AG193</f>
        <v>0</v>
      </c>
      <c r="AH371" s="67">
        <f t="shared" si="181"/>
        <v>4.4000000000016248E-6</v>
      </c>
      <c r="AI371" s="67">
        <f t="shared" si="181"/>
        <v>-9.4999999999956231E-6</v>
      </c>
      <c r="AJ371" s="67">
        <f t="shared" si="181"/>
        <v>9.4999999999956231E-6</v>
      </c>
    </row>
    <row r="372" spans="32:36">
      <c r="AF372" s="15" t="str">
        <f t="shared" si="177"/>
        <v>_subpop_6</v>
      </c>
      <c r="AG372" s="67">
        <f t="shared" ref="AG372:AJ372" si="182">AG11-AG194</f>
        <v>0</v>
      </c>
      <c r="AH372" s="67">
        <f t="shared" si="182"/>
        <v>2.699999999997843E-6</v>
      </c>
      <c r="AI372" s="67">
        <f t="shared" si="182"/>
        <v>-6.0000000000060005E-6</v>
      </c>
      <c r="AJ372" s="67">
        <f t="shared" si="182"/>
        <v>5.900000000003125E-6</v>
      </c>
    </row>
    <row r="373" spans="32:36">
      <c r="AF373" s="15" t="str">
        <f t="shared" si="177"/>
        <v>_subpop_7</v>
      </c>
      <c r="AG373" s="67">
        <f t="shared" ref="AG373:AJ373" si="183">AG12-AG195</f>
        <v>0</v>
      </c>
      <c r="AH373" s="67">
        <f t="shared" si="183"/>
        <v>2.3999999999996247E-6</v>
      </c>
      <c r="AI373" s="67">
        <f t="shared" si="183"/>
        <v>-5.0999999999801204E-6</v>
      </c>
      <c r="AJ373" s="67">
        <f t="shared" si="183"/>
        <v>5.2000000000385072E-6</v>
      </c>
    </row>
    <row r="374" spans="32:36">
      <c r="AF374" s="15" t="str">
        <f t="shared" si="177"/>
        <v>_subpop_8</v>
      </c>
      <c r="AG374" s="67">
        <f t="shared" ref="AG374:AJ374" si="184">AG13-AG196</f>
        <v>0</v>
      </c>
      <c r="AH374" s="67">
        <f t="shared" si="184"/>
        <v>1.6999999999968429E-6</v>
      </c>
      <c r="AI374" s="67">
        <f t="shared" si="184"/>
        <v>-3.6999999999953737E-6</v>
      </c>
      <c r="AJ374" s="67">
        <f t="shared" si="184"/>
        <v>3.6999999999953737E-6</v>
      </c>
    </row>
    <row r="375" spans="32:36">
      <c r="AF375" s="15" t="str">
        <f t="shared" si="177"/>
        <v>_subpop_9</v>
      </c>
      <c r="AG375" s="67">
        <f t="shared" ref="AG375:AJ375" si="185">AG14-AG197</f>
        <v>0</v>
      </c>
      <c r="AH375" s="67">
        <f t="shared" si="185"/>
        <v>4.7999999999992493E-6</v>
      </c>
      <c r="AI375" s="67">
        <f t="shared" si="185"/>
        <v>-1.0500000000024379E-5</v>
      </c>
      <c r="AJ375" s="67">
        <f t="shared" si="185"/>
        <v>1.0500000000024379E-5</v>
      </c>
    </row>
    <row r="376" spans="32:36">
      <c r="AF376" s="15" t="str">
        <f t="shared" si="177"/>
        <v>_subpop_10</v>
      </c>
      <c r="AG376" s="67">
        <f t="shared" ref="AG376:AJ376" si="186">AG15-AG198</f>
        <v>0</v>
      </c>
      <c r="AH376" s="67">
        <f t="shared" si="186"/>
        <v>2.9999999999995308E-6</v>
      </c>
      <c r="AI376" s="67">
        <f t="shared" si="186"/>
        <v>-6.6000000000232539E-6</v>
      </c>
      <c r="AJ376" s="67">
        <f t="shared" si="186"/>
        <v>6.5999999999677428E-6</v>
      </c>
    </row>
    <row r="377" spans="32:36">
      <c r="AF377" s="15" t="str">
        <f t="shared" si="177"/>
        <v>_subpop_11</v>
      </c>
      <c r="AG377" s="67">
        <f t="shared" ref="AG377:AJ377" si="187">AG16-AG199</f>
        <v>0</v>
      </c>
      <c r="AH377" s="67">
        <f t="shared" si="187"/>
        <v>2.4999999999990308E-6</v>
      </c>
      <c r="AI377" s="67">
        <f t="shared" si="187"/>
        <v>-5.2999999999858716E-6</v>
      </c>
      <c r="AJ377" s="67">
        <f t="shared" si="187"/>
        <v>5.2999999999858716E-6</v>
      </c>
    </row>
    <row r="378" spans="32:36">
      <c r="AF378" s="15" t="str">
        <f t="shared" si="177"/>
        <v>_subpop_12</v>
      </c>
      <c r="AG378" s="67">
        <f t="shared" ref="AG378:AJ378" si="188">AG17-AG200</f>
        <v>0</v>
      </c>
      <c r="AH378" s="67">
        <f t="shared" si="188"/>
        <v>2.3999999999996247E-6</v>
      </c>
      <c r="AI378" s="67">
        <f t="shared" si="188"/>
        <v>-5.199999999982996E-6</v>
      </c>
      <c r="AJ378" s="67">
        <f t="shared" si="188"/>
        <v>5.2999999999858716E-6</v>
      </c>
    </row>
    <row r="379" spans="32:36">
      <c r="AF379" s="15" t="str">
        <f t="shared" si="177"/>
        <v>_subpop_13</v>
      </c>
      <c r="AG379" s="67">
        <f t="shared" ref="AG379:AJ379" si="189">AG18-AG201</f>
        <v>0</v>
      </c>
      <c r="AH379" s="67">
        <f t="shared" si="189"/>
        <v>3.9999999999970615E-6</v>
      </c>
      <c r="AI379" s="67">
        <f t="shared" si="189"/>
        <v>-8.6000000000252541E-6</v>
      </c>
      <c r="AJ379" s="67">
        <f t="shared" si="189"/>
        <v>8.6000000000252541E-6</v>
      </c>
    </row>
    <row r="380" spans="32:36">
      <c r="AF380" s="15" t="str">
        <f t="shared" si="177"/>
        <v>_subpop_14</v>
      </c>
      <c r="AG380" s="67">
        <f t="shared" ref="AG380:AJ380" si="190">AG19-AG202</f>
        <v>0</v>
      </c>
      <c r="AH380" s="67">
        <f t="shared" si="190"/>
        <v>2.7000000000013125E-6</v>
      </c>
      <c r="AI380" s="67">
        <f t="shared" si="190"/>
        <v>-6.0000000000060005E-6</v>
      </c>
      <c r="AJ380" s="67">
        <f t="shared" si="190"/>
        <v>5.9999999999504894E-6</v>
      </c>
    </row>
    <row r="381" spans="32:36">
      <c r="AF381" s="15" t="str">
        <f t="shared" si="177"/>
        <v>_subpop_15</v>
      </c>
      <c r="AG381" s="67">
        <f t="shared" ref="AG381:AJ381" si="191">AG20-AG203</f>
        <v>0</v>
      </c>
      <c r="AH381" s="67">
        <f t="shared" si="191"/>
        <v>2.3000000000002185E-6</v>
      </c>
      <c r="AI381" s="67">
        <f t="shared" si="191"/>
        <v>-4.8999999999743693E-6</v>
      </c>
      <c r="AJ381" s="67">
        <f t="shared" si="191"/>
        <v>4.8000000000270049E-6</v>
      </c>
    </row>
    <row r="382" spans="32:36">
      <c r="AF382" s="15" t="str">
        <f t="shared" si="177"/>
        <v>_subpop_16</v>
      </c>
      <c r="AG382" s="67">
        <f t="shared" ref="AG382:AJ382" si="192">AG21-AG204</f>
        <v>0</v>
      </c>
      <c r="AH382" s="67">
        <f t="shared" si="192"/>
        <v>1.7999999999997185E-6</v>
      </c>
      <c r="AI382" s="67">
        <f t="shared" si="192"/>
        <v>-3.9999999999762448E-6</v>
      </c>
      <c r="AJ382" s="67">
        <f t="shared" si="192"/>
        <v>4.0000000000040004E-6</v>
      </c>
    </row>
    <row r="383" spans="32:36">
      <c r="AF383" s="15" t="str">
        <f t="shared" si="177"/>
        <v>_subpop_17</v>
      </c>
      <c r="AG383" s="67">
        <f t="shared" ref="AG383:AJ383" si="193">AG22-AG205</f>
        <v>0</v>
      </c>
      <c r="AH383" s="67">
        <f t="shared" si="193"/>
        <v>5.2000000000038127E-6</v>
      </c>
      <c r="AI383" s="67">
        <f t="shared" si="193"/>
        <v>-1.1199999999988997E-5</v>
      </c>
      <c r="AJ383" s="67">
        <f t="shared" si="193"/>
        <v>1.1299999999991872E-5</v>
      </c>
    </row>
    <row r="384" spans="32:36">
      <c r="AF384" s="15" t="str">
        <f t="shared" si="177"/>
        <v>_subpop_18</v>
      </c>
      <c r="AG384" s="67">
        <f t="shared" ref="AG384:AJ384" si="194">AG23-AG206</f>
        <v>0</v>
      </c>
      <c r="AH384" s="67">
        <f t="shared" si="194"/>
        <v>3.3000000000012186E-6</v>
      </c>
      <c r="AI384" s="67">
        <f t="shared" si="194"/>
        <v>-7.0999999999821206E-6</v>
      </c>
      <c r="AJ384" s="67">
        <f t="shared" si="194"/>
        <v>7.1000000000376318E-6</v>
      </c>
    </row>
    <row r="385" spans="32:36">
      <c r="AF385" s="15" t="str">
        <f t="shared" si="177"/>
        <v>_subpop_19</v>
      </c>
      <c r="AG385" s="67">
        <f t="shared" ref="AG385:AJ385" si="195">AG24-AG207</f>
        <v>0</v>
      </c>
      <c r="AH385" s="67">
        <f t="shared" si="195"/>
        <v>2.6000000000019063E-6</v>
      </c>
      <c r="AI385" s="67">
        <f t="shared" si="195"/>
        <v>-5.4999999999916227E-6</v>
      </c>
      <c r="AJ385" s="67">
        <f t="shared" si="195"/>
        <v>5.4999999999916227E-6</v>
      </c>
    </row>
    <row r="386" spans="32:36">
      <c r="AF386" s="15" t="str">
        <f t="shared" si="177"/>
        <v>_subpop_20</v>
      </c>
      <c r="AG386" s="67">
        <f t="shared" ref="AG386:AJ386" si="196">AG25-AG208</f>
        <v>0</v>
      </c>
      <c r="AH386" s="67">
        <f t="shared" si="196"/>
        <v>2.3999999999996247E-6</v>
      </c>
      <c r="AI386" s="67">
        <f t="shared" si="196"/>
        <v>-5.199999999982996E-6</v>
      </c>
      <c r="AJ386" s="67">
        <f t="shared" si="196"/>
        <v>5.199999999982996E-6</v>
      </c>
    </row>
    <row r="387" spans="32:36">
      <c r="AF387" s="15" t="str">
        <f t="shared" si="177"/>
        <v>_subpop_21</v>
      </c>
      <c r="AG387" s="67">
        <f t="shared" ref="AG387:AJ387" si="197">AG26-AG209</f>
        <v>0</v>
      </c>
      <c r="AH387" s="67">
        <f t="shared" si="197"/>
        <v>4.4999999999975615E-6</v>
      </c>
      <c r="AI387" s="67">
        <f t="shared" si="197"/>
        <v>-9.5999999999984986E-6</v>
      </c>
      <c r="AJ387" s="67">
        <f t="shared" si="197"/>
        <v>9.5999999999984986E-6</v>
      </c>
    </row>
    <row r="388" spans="32:36">
      <c r="AF388" s="15" t="str">
        <f t="shared" si="177"/>
        <v>_subpop_22</v>
      </c>
      <c r="AG388" s="67">
        <f t="shared" ref="AG388:AJ388" si="198">AG27-AG210</f>
        <v>0</v>
      </c>
      <c r="AH388" s="67">
        <f t="shared" si="198"/>
        <v>2.9999999999995308E-6</v>
      </c>
      <c r="AI388" s="67">
        <f t="shared" si="198"/>
        <v>-6.4000000000175028E-6</v>
      </c>
      <c r="AJ388" s="67">
        <f t="shared" si="198"/>
        <v>6.3999999999619916E-6</v>
      </c>
    </row>
    <row r="389" spans="32:36">
      <c r="AF389" s="15" t="str">
        <f t="shared" si="177"/>
        <v>_subpop_23</v>
      </c>
      <c r="AG389" s="67">
        <f t="shared" ref="AG389:AJ389" si="199">AG28-AG211</f>
        <v>0</v>
      </c>
      <c r="AH389" s="67">
        <f t="shared" si="199"/>
        <v>2.3000000000002185E-6</v>
      </c>
      <c r="AI389" s="67">
        <f t="shared" si="199"/>
        <v>-4.9000000000298805E-6</v>
      </c>
      <c r="AJ389" s="67">
        <f t="shared" si="199"/>
        <v>5.000000000032756E-6</v>
      </c>
    </row>
    <row r="390" spans="32:36">
      <c r="AF390" s="15" t="str">
        <f t="shared" si="177"/>
        <v>_subpop_24</v>
      </c>
      <c r="AG390" s="67">
        <f t="shared" ref="AG390:AJ390" si="200">AG29-AG212</f>
        <v>0</v>
      </c>
      <c r="AH390" s="67">
        <f t="shared" si="200"/>
        <v>1.7999999999997185E-6</v>
      </c>
      <c r="AI390" s="67">
        <f t="shared" si="200"/>
        <v>-4.0000000000040004E-6</v>
      </c>
      <c r="AJ390" s="67">
        <f t="shared" si="200"/>
        <v>4.0000000000040004E-6</v>
      </c>
    </row>
    <row r="391" spans="32:36">
      <c r="AF391" s="15" t="str">
        <f t="shared" si="177"/>
        <v>_subpop_25</v>
      </c>
      <c r="AG391" s="67">
        <f t="shared" ref="AG391:AJ391" si="201">AG30-AG213</f>
        <v>0</v>
      </c>
      <c r="AH391" s="67">
        <f t="shared" si="201"/>
        <v>3.9999999999970615E-6</v>
      </c>
      <c r="AI391" s="67">
        <f t="shared" si="201"/>
        <v>-8.6999999999726185E-6</v>
      </c>
      <c r="AJ391" s="67">
        <f t="shared" si="201"/>
        <v>8.7999999999754941E-6</v>
      </c>
    </row>
    <row r="392" spans="32:36">
      <c r="AF392" s="15" t="str">
        <f t="shared" si="177"/>
        <v>_subpop_26</v>
      </c>
      <c r="AG392" s="67">
        <f t="shared" ref="AG392:AJ392" si="202">AG31-AG214</f>
        <v>0</v>
      </c>
      <c r="AH392" s="67">
        <f t="shared" si="202"/>
        <v>2.9000000000001247E-6</v>
      </c>
      <c r="AI392" s="67">
        <f t="shared" si="202"/>
        <v>-6.400000000073014E-6</v>
      </c>
      <c r="AJ392" s="67">
        <f t="shared" si="202"/>
        <v>6.400000000073014E-6</v>
      </c>
    </row>
    <row r="393" spans="32:36">
      <c r="AF393" s="15" t="str">
        <f t="shared" si="177"/>
        <v>_subpop_27</v>
      </c>
      <c r="AG393" s="67">
        <f t="shared" ref="AG393:AJ393" si="203">AG32-AG215</f>
        <v>0</v>
      </c>
      <c r="AH393" s="67">
        <f t="shared" si="203"/>
        <v>2.2000000000008124E-6</v>
      </c>
      <c r="AI393" s="67">
        <f t="shared" si="203"/>
        <v>-4.9000000000298805E-6</v>
      </c>
      <c r="AJ393" s="67">
        <f t="shared" si="203"/>
        <v>4.8000000000270049E-6</v>
      </c>
    </row>
    <row r="394" spans="32:36">
      <c r="AF394" s="15" t="str">
        <f t="shared" si="177"/>
        <v>_subpop_28</v>
      </c>
      <c r="AG394" s="67">
        <f t="shared" ref="AG394:AJ394" si="204">AG33-AG216</f>
        <v>0</v>
      </c>
      <c r="AH394" s="67">
        <f t="shared" si="204"/>
        <v>2.3000000000002185E-6</v>
      </c>
      <c r="AI394" s="67">
        <f t="shared" si="204"/>
        <v>-5.0000000000050004E-6</v>
      </c>
      <c r="AJ394" s="67">
        <f t="shared" si="204"/>
        <v>4.8999999999743693E-6</v>
      </c>
    </row>
    <row r="395" spans="32:36">
      <c r="AF395" s="15" t="str">
        <f t="shared" si="177"/>
        <v>_subpop_29</v>
      </c>
      <c r="AG395" s="67">
        <f t="shared" ref="AG395:AJ395" si="205">AG34-AG217</f>
        <v>0</v>
      </c>
      <c r="AH395" s="67">
        <f t="shared" si="205"/>
        <v>4.3999999999946859E-6</v>
      </c>
      <c r="AI395" s="67">
        <f t="shared" si="205"/>
        <v>-9.5000000000511342E-6</v>
      </c>
      <c r="AJ395" s="67">
        <f t="shared" si="205"/>
        <v>9.4999999999956231E-6</v>
      </c>
    </row>
    <row r="396" spans="32:36">
      <c r="AF396" s="15" t="str">
        <f t="shared" si="177"/>
        <v>_subpop_30</v>
      </c>
      <c r="AG396" s="67">
        <f t="shared" ref="AG396:AJ396" si="206">AG35-AG218</f>
        <v>0</v>
      </c>
      <c r="AH396" s="67">
        <f t="shared" si="206"/>
        <v>2.5000000000025002E-6</v>
      </c>
      <c r="AI396" s="67">
        <f t="shared" si="206"/>
        <v>-5.4999999999916227E-6</v>
      </c>
      <c r="AJ396" s="67">
        <f t="shared" si="206"/>
        <v>5.4999999999916227E-6</v>
      </c>
    </row>
    <row r="397" spans="32:36">
      <c r="AF397" s="15" t="str">
        <f t="shared" si="177"/>
        <v>_subpop_31</v>
      </c>
      <c r="AG397" s="67">
        <f t="shared" ref="AG397:AJ397" si="207">AG36-AG219</f>
        <v>0</v>
      </c>
      <c r="AH397" s="67">
        <f t="shared" si="207"/>
        <v>2.2000000000008124E-6</v>
      </c>
      <c r="AI397" s="67">
        <f t="shared" si="207"/>
        <v>-4.8000000000270049E-6</v>
      </c>
      <c r="AJ397" s="67">
        <f t="shared" si="207"/>
        <v>4.7000000000241293E-6</v>
      </c>
    </row>
    <row r="398" spans="32:36">
      <c r="AF398" s="15" t="str">
        <f t="shared" si="177"/>
        <v>_subpop_32</v>
      </c>
      <c r="AG398" s="67">
        <f t="shared" ref="AG398:AJ398" si="208">AG37-AG220</f>
        <v>0</v>
      </c>
      <c r="AH398" s="67">
        <f t="shared" si="208"/>
        <v>1.8999999999991246E-6</v>
      </c>
      <c r="AI398" s="67">
        <f t="shared" si="208"/>
        <v>-3.9999999999762448E-6</v>
      </c>
      <c r="AJ398" s="67">
        <f t="shared" si="208"/>
        <v>4.0000000000040004E-6</v>
      </c>
    </row>
    <row r="399" spans="32:36">
      <c r="AF399" s="15" t="str">
        <f t="shared" si="177"/>
        <v>_subpop_33</v>
      </c>
      <c r="AG399" s="67">
        <f t="shared" ref="AG399:AJ399" si="209">AG38-AG221</f>
        <v>0</v>
      </c>
      <c r="AH399" s="67">
        <f t="shared" si="209"/>
        <v>4.099999999999937E-6</v>
      </c>
      <c r="AI399" s="67">
        <f t="shared" si="209"/>
        <v>-8.7000000000281297E-6</v>
      </c>
      <c r="AJ399" s="67">
        <f t="shared" si="209"/>
        <v>8.8000000000310052E-6</v>
      </c>
    </row>
    <row r="400" spans="32:36">
      <c r="AF400" s="15" t="str">
        <f t="shared" si="177"/>
        <v>_subpop_34</v>
      </c>
      <c r="AG400" s="67">
        <f t="shared" ref="AG400:AJ400" si="210">AG39-AG222</f>
        <v>0</v>
      </c>
      <c r="AH400" s="67">
        <f t="shared" si="210"/>
        <v>2.6000000000019063E-6</v>
      </c>
      <c r="AI400" s="67">
        <f t="shared" si="210"/>
        <v>-5.7999999999447382E-6</v>
      </c>
      <c r="AJ400" s="67">
        <f t="shared" si="210"/>
        <v>5.7999999999447382E-6</v>
      </c>
    </row>
    <row r="401" spans="32:36">
      <c r="AF401" s="15" t="str">
        <f t="shared" si="177"/>
        <v>_subpop_35</v>
      </c>
      <c r="AG401" s="67">
        <f t="shared" ref="AG401:AJ401" si="211">AG40-AG223</f>
        <v>0</v>
      </c>
      <c r="AH401" s="67">
        <f t="shared" si="211"/>
        <v>2.3000000000002185E-6</v>
      </c>
      <c r="AI401" s="67">
        <f t="shared" si="211"/>
        <v>-5.0999999999801204E-6</v>
      </c>
      <c r="AJ401" s="67">
        <f t="shared" si="211"/>
        <v>5.0999999999801204E-6</v>
      </c>
    </row>
    <row r="402" spans="32:36">
      <c r="AF402" s="15" t="str">
        <f t="shared" si="177"/>
        <v>_subpop_36</v>
      </c>
      <c r="AG402" s="67">
        <f t="shared" ref="AG402:AJ402" si="212">AG41-AG224</f>
        <v>0</v>
      </c>
      <c r="AH402" s="67">
        <f t="shared" si="212"/>
        <v>2.4999999999990308E-6</v>
      </c>
      <c r="AI402" s="67">
        <f t="shared" si="212"/>
        <v>-5.2999999999858716E-6</v>
      </c>
      <c r="AJ402" s="67">
        <f t="shared" si="212"/>
        <v>5.3999999999887471E-6</v>
      </c>
    </row>
    <row r="403" spans="32:36">
      <c r="AF403" s="15" t="str">
        <f t="shared" si="177"/>
        <v>_subpop_37</v>
      </c>
      <c r="AG403" s="67">
        <f t="shared" ref="AG403:AJ403" si="213">AG42-AG225</f>
        <v>0</v>
      </c>
      <c r="AH403" s="67">
        <f t="shared" si="213"/>
        <v>4.0000000000040004E-6</v>
      </c>
      <c r="AI403" s="67">
        <f t="shared" si="213"/>
        <v>-8.7999999999754941E-6</v>
      </c>
      <c r="AJ403" s="67">
        <f t="shared" si="213"/>
        <v>8.8000000000310052E-6</v>
      </c>
    </row>
    <row r="404" spans="32:36">
      <c r="AF404" s="15" t="str">
        <f t="shared" si="177"/>
        <v>_subpop_38</v>
      </c>
      <c r="AG404" s="67">
        <f t="shared" ref="AG404:AJ404" si="214">AG43-AG226</f>
        <v>0</v>
      </c>
      <c r="AH404" s="67">
        <f t="shared" si="214"/>
        <v>2.3999999999996247E-6</v>
      </c>
      <c r="AI404" s="67">
        <f t="shared" si="214"/>
        <v>-5.199999999982996E-6</v>
      </c>
      <c r="AJ404" s="67">
        <f t="shared" si="214"/>
        <v>5.199999999982996E-6</v>
      </c>
    </row>
    <row r="405" spans="32:36">
      <c r="AF405" s="15" t="str">
        <f t="shared" si="177"/>
        <v>_subpop_39</v>
      </c>
      <c r="AG405" s="67">
        <f t="shared" ref="AG405:AJ405" si="215">AG44-AG227</f>
        <v>0</v>
      </c>
      <c r="AH405" s="67">
        <f t="shared" si="215"/>
        <v>2.0999999999979369E-6</v>
      </c>
      <c r="AI405" s="67">
        <f t="shared" si="215"/>
        <v>-4.7000000000241293E-6</v>
      </c>
      <c r="AJ405" s="67">
        <f t="shared" si="215"/>
        <v>4.6999999999686182E-6</v>
      </c>
    </row>
    <row r="406" spans="32:36">
      <c r="AF406" s="15" t="str">
        <f t="shared" si="177"/>
        <v>_subpop_40</v>
      </c>
      <c r="AG406" s="67">
        <f t="shared" ref="AG406:AJ406" si="216">AG45-AG228</f>
        <v>0</v>
      </c>
      <c r="AH406" s="67">
        <f t="shared" si="216"/>
        <v>1.9000000000025941E-6</v>
      </c>
      <c r="AI406" s="67">
        <f t="shared" si="216"/>
        <v>-4.1999999999819959E-6</v>
      </c>
      <c r="AJ406" s="67">
        <f t="shared" si="216"/>
        <v>4.2000000000097515E-6</v>
      </c>
    </row>
    <row r="407" spans="32:36">
      <c r="AF407" s="15" t="str">
        <f t="shared" si="177"/>
        <v>_subpop_41</v>
      </c>
      <c r="AG407" s="67">
        <f t="shared" ref="AG407:AJ407" si="217">AG46-AG229</f>
        <v>0</v>
      </c>
      <c r="AH407" s="67">
        <f t="shared" si="217"/>
        <v>4.5000000000045004E-6</v>
      </c>
      <c r="AI407" s="67">
        <f t="shared" si="217"/>
        <v>-9.5999999999984986E-6</v>
      </c>
      <c r="AJ407" s="67">
        <f t="shared" si="217"/>
        <v>9.5999999999984986E-6</v>
      </c>
    </row>
    <row r="408" spans="32:36">
      <c r="AF408" s="15" t="str">
        <f t="shared" si="177"/>
        <v>_subpop_42</v>
      </c>
      <c r="AG408" s="67">
        <f t="shared" ref="AG408:AJ408" si="218">AG47-AG230</f>
        <v>0</v>
      </c>
      <c r="AH408" s="67">
        <f t="shared" si="218"/>
        <v>2.7000000000013125E-6</v>
      </c>
      <c r="AI408" s="67">
        <f t="shared" si="218"/>
        <v>-5.8000000000002494E-6</v>
      </c>
      <c r="AJ408" s="67">
        <f t="shared" si="218"/>
        <v>5.8000000000557606E-6</v>
      </c>
    </row>
    <row r="409" spans="32:36">
      <c r="AF409" s="15" t="str">
        <f t="shared" si="177"/>
        <v>_subpop_43</v>
      </c>
      <c r="AG409" s="67">
        <f t="shared" ref="AG409:AJ409" si="219">AG48-AG231</f>
        <v>0</v>
      </c>
      <c r="AH409" s="67">
        <f t="shared" si="219"/>
        <v>2.3999999999996247E-6</v>
      </c>
      <c r="AI409" s="67">
        <f t="shared" si="219"/>
        <v>-5.0999999999801204E-6</v>
      </c>
      <c r="AJ409" s="67">
        <f t="shared" si="219"/>
        <v>5.000000000032756E-6</v>
      </c>
    </row>
    <row r="410" spans="32:36">
      <c r="AF410" s="15" t="str">
        <f t="shared" si="177"/>
        <v>_subpop_44</v>
      </c>
      <c r="AG410" s="67">
        <f t="shared" ref="AG410:AJ410" si="220">AG49-AG232</f>
        <v>0</v>
      </c>
      <c r="AH410" s="67">
        <f t="shared" si="220"/>
        <v>2.7000000000013125E-6</v>
      </c>
      <c r="AI410" s="67">
        <f t="shared" si="220"/>
        <v>-5.8000000000002494E-6</v>
      </c>
      <c r="AJ410" s="67">
        <f t="shared" si="220"/>
        <v>5.8000000000002494E-6</v>
      </c>
    </row>
    <row r="411" spans="32:36">
      <c r="AF411" s="15" t="str">
        <f t="shared" si="177"/>
        <v>_subpop_45</v>
      </c>
      <c r="AG411" s="67">
        <f t="shared" ref="AG411:AJ411" si="221">AG50-AG233</f>
        <v>0</v>
      </c>
      <c r="AH411" s="67">
        <f t="shared" si="221"/>
        <v>3.7000000000023126E-6</v>
      </c>
      <c r="AI411" s="67">
        <f t="shared" si="221"/>
        <v>-8.0000000000080007E-6</v>
      </c>
      <c r="AJ411" s="67">
        <f t="shared" si="221"/>
        <v>8.0000000000080007E-6</v>
      </c>
    </row>
    <row r="412" spans="32:36">
      <c r="AF412" s="15" t="str">
        <f t="shared" si="177"/>
        <v>_subpop_46</v>
      </c>
      <c r="AG412" s="67">
        <f t="shared" ref="AG412:AJ412" si="222">AG51-AG234</f>
        <v>0</v>
      </c>
      <c r="AH412" s="67">
        <f t="shared" si="222"/>
        <v>2.3000000000002185E-6</v>
      </c>
      <c r="AI412" s="67">
        <f t="shared" si="222"/>
        <v>-4.9999999999772449E-6</v>
      </c>
      <c r="AJ412" s="67">
        <f t="shared" si="222"/>
        <v>5.0999999999801204E-6</v>
      </c>
    </row>
    <row r="413" spans="32:36">
      <c r="AF413" s="15" t="str">
        <f t="shared" si="177"/>
        <v>_subpop_47</v>
      </c>
      <c r="AG413" s="67">
        <f t="shared" ref="AG413:AJ413" si="223">AG52-AG235</f>
        <v>0</v>
      </c>
      <c r="AH413" s="67">
        <f t="shared" si="223"/>
        <v>2.199999999997343E-6</v>
      </c>
      <c r="AI413" s="67">
        <f t="shared" si="223"/>
        <v>-4.6999999999686182E-6</v>
      </c>
      <c r="AJ413" s="67">
        <f t="shared" si="223"/>
        <v>4.7999999999714937E-6</v>
      </c>
    </row>
    <row r="414" spans="32:36">
      <c r="AF414" s="15" t="str">
        <f t="shared" si="177"/>
        <v>_subpop_48</v>
      </c>
      <c r="AG414" s="67">
        <f t="shared" ref="AG414:AJ414" si="224">AG53-AG236</f>
        <v>0</v>
      </c>
      <c r="AH414" s="67">
        <f t="shared" si="224"/>
        <v>1.8999999999991246E-6</v>
      </c>
      <c r="AI414" s="67">
        <f t="shared" si="224"/>
        <v>-4.2000000000097515E-6</v>
      </c>
      <c r="AJ414" s="67">
        <f t="shared" si="224"/>
        <v>4.1000000000068759E-6</v>
      </c>
    </row>
    <row r="415" spans="32:36">
      <c r="AF415" s="15" t="str">
        <f t="shared" si="177"/>
        <v>_subpop_49</v>
      </c>
      <c r="AG415" s="67">
        <f t="shared" ref="AG415:AJ415" si="225">AG54-AG237</f>
        <v>0</v>
      </c>
      <c r="AH415" s="67">
        <f t="shared" si="225"/>
        <v>3.6999999999953737E-6</v>
      </c>
      <c r="AI415" s="67">
        <f t="shared" si="225"/>
        <v>-8.0999999999553651E-6</v>
      </c>
      <c r="AJ415" s="67">
        <f t="shared" si="225"/>
        <v>8.0999999999553651E-6</v>
      </c>
    </row>
    <row r="416" spans="32:36">
      <c r="AF416" s="15" t="str">
        <f t="shared" si="177"/>
        <v>_subpop_50</v>
      </c>
      <c r="AG416" s="67">
        <f t="shared" ref="AG416:AJ416" si="226">AG55-AG238</f>
        <v>0</v>
      </c>
      <c r="AH416" s="67">
        <f t="shared" si="226"/>
        <v>2.7000000000013125E-6</v>
      </c>
      <c r="AI416" s="67">
        <f t="shared" si="226"/>
        <v>-5.6999999999973738E-6</v>
      </c>
      <c r="AJ416" s="67">
        <f t="shared" si="226"/>
        <v>5.8000000000557606E-6</v>
      </c>
    </row>
    <row r="417" spans="32:36">
      <c r="AF417" s="15" t="str">
        <f t="shared" si="177"/>
        <v>_subpop_51</v>
      </c>
      <c r="AG417" s="67">
        <f t="shared" ref="AG417:AJ417" si="227">AG56-AG239</f>
        <v>0</v>
      </c>
      <c r="AH417" s="67">
        <f t="shared" si="227"/>
        <v>1.9999999999985307E-6</v>
      </c>
      <c r="AI417" s="67">
        <f t="shared" si="227"/>
        <v>-4.3000000000126271E-6</v>
      </c>
      <c r="AJ417" s="67">
        <f t="shared" si="227"/>
        <v>4.2999999999571159E-6</v>
      </c>
    </row>
    <row r="418" spans="32:36">
      <c r="AF418" s="15" t="str">
        <f t="shared" si="177"/>
        <v>_subpop_52</v>
      </c>
      <c r="AG418" s="67">
        <f t="shared" ref="AG418:AJ418" si="228">AG57-AG240</f>
        <v>0</v>
      </c>
      <c r="AH418" s="67">
        <f t="shared" si="228"/>
        <v>2.0000000000020002E-6</v>
      </c>
      <c r="AI418" s="67">
        <f t="shared" si="228"/>
        <v>-4.3000000000126271E-6</v>
      </c>
      <c r="AJ418" s="67">
        <f t="shared" si="228"/>
        <v>4.3999999999599915E-6</v>
      </c>
    </row>
    <row r="419" spans="32:36">
      <c r="AF419" s="15" t="str">
        <f t="shared" si="177"/>
        <v>_subpop_53</v>
      </c>
      <c r="AG419" s="67">
        <f t="shared" ref="AG419:AJ419" si="229">AG58-AG241</f>
        <v>0</v>
      </c>
      <c r="AH419" s="67">
        <f t="shared" si="229"/>
        <v>3.7999999999982492E-6</v>
      </c>
      <c r="AI419" s="67">
        <f t="shared" si="229"/>
        <v>-8.2000000000137518E-6</v>
      </c>
      <c r="AJ419" s="67">
        <f t="shared" si="229"/>
        <v>8.2000000000137518E-6</v>
      </c>
    </row>
    <row r="420" spans="32:36">
      <c r="AF420" s="15" t="str">
        <f t="shared" si="177"/>
        <v>_subpop_54</v>
      </c>
      <c r="AG420" s="67">
        <f t="shared" ref="AG420:AJ420" si="230">AG59-AG242</f>
        <v>0</v>
      </c>
      <c r="AH420" s="67">
        <f t="shared" si="230"/>
        <v>2.3999999999996247E-6</v>
      </c>
      <c r="AI420" s="67">
        <f t="shared" si="230"/>
        <v>-5.2999999999858716E-6</v>
      </c>
      <c r="AJ420" s="67">
        <f t="shared" si="230"/>
        <v>5.2999999999858716E-6</v>
      </c>
    </row>
    <row r="421" spans="32:36">
      <c r="AF421" s="15" t="str">
        <f t="shared" si="177"/>
        <v>_subpop_55</v>
      </c>
      <c r="AG421" s="67">
        <f t="shared" ref="AG421:AJ421" si="231">AG60-AG243</f>
        <v>0</v>
      </c>
      <c r="AH421" s="67">
        <f t="shared" si="231"/>
        <v>1.7999999999997185E-6</v>
      </c>
      <c r="AI421" s="67">
        <f t="shared" si="231"/>
        <v>-4.0999999999513648E-6</v>
      </c>
      <c r="AJ421" s="67">
        <f t="shared" si="231"/>
        <v>4.1000000000068759E-6</v>
      </c>
    </row>
    <row r="422" spans="32:36">
      <c r="AF422" s="15" t="str">
        <f t="shared" si="177"/>
        <v>_subpop_56</v>
      </c>
      <c r="AG422" s="67">
        <f t="shared" ref="AG422:AJ422" si="232">AG61-AG244</f>
        <v>0</v>
      </c>
      <c r="AH422" s="67">
        <f t="shared" si="232"/>
        <v>1.5000000000015001E-6</v>
      </c>
      <c r="AI422" s="67">
        <f t="shared" si="232"/>
        <v>-3.300000000011627E-6</v>
      </c>
      <c r="AJ422" s="67">
        <f t="shared" si="232"/>
        <v>3.2999999999838714E-6</v>
      </c>
    </row>
    <row r="423" spans="32:36">
      <c r="AF423" s="15" t="str">
        <f t="shared" si="177"/>
        <v>_subpop_57</v>
      </c>
      <c r="AG423" s="67">
        <f t="shared" ref="AG423:AJ423" si="233">AG62-AG245</f>
        <v>0</v>
      </c>
      <c r="AH423" s="67">
        <f t="shared" si="233"/>
        <v>4.7999999999992493E-6</v>
      </c>
      <c r="AI423" s="67">
        <f t="shared" si="233"/>
        <v>-1.0300000000018628E-5</v>
      </c>
      <c r="AJ423" s="67">
        <f t="shared" si="233"/>
        <v>1.0300000000018628E-5</v>
      </c>
    </row>
    <row r="424" spans="32:36">
      <c r="AF424" s="15" t="str">
        <f t="shared" si="177"/>
        <v>_subpop_58</v>
      </c>
      <c r="AG424" s="67">
        <f t="shared" ref="AG424:AJ424" si="234">AG63-AG246</f>
        <v>0</v>
      </c>
      <c r="AH424" s="67">
        <f t="shared" si="234"/>
        <v>3.1999999999983431E-6</v>
      </c>
      <c r="AI424" s="67">
        <f t="shared" si="234"/>
        <v>-6.7999999999734939E-6</v>
      </c>
      <c r="AJ424" s="67">
        <f t="shared" si="234"/>
        <v>6.7999999999734939E-6</v>
      </c>
    </row>
    <row r="425" spans="32:36">
      <c r="AF425" s="15" t="str">
        <f t="shared" si="177"/>
        <v>_subpop_59</v>
      </c>
      <c r="AG425" s="67">
        <f t="shared" ref="AG425:AJ425" si="235">AG64-AG247</f>
        <v>0</v>
      </c>
      <c r="AH425" s="67">
        <f t="shared" si="235"/>
        <v>2.5000000000025002E-6</v>
      </c>
      <c r="AI425" s="67">
        <f t="shared" si="235"/>
        <v>-5.5000000000471339E-6</v>
      </c>
      <c r="AJ425" s="67">
        <f t="shared" si="235"/>
        <v>5.4999999999916227E-6</v>
      </c>
    </row>
    <row r="426" spans="32:36">
      <c r="AF426" s="15" t="str">
        <f t="shared" si="177"/>
        <v>_subpop_60</v>
      </c>
      <c r="AG426" s="67">
        <f t="shared" ref="AG426:AJ426" si="236">AG65-AG248</f>
        <v>0</v>
      </c>
      <c r="AH426" s="67">
        <f t="shared" si="236"/>
        <v>2.2000000000008124E-6</v>
      </c>
      <c r="AI426" s="67">
        <f t="shared" si="236"/>
        <v>-4.7999999999992493E-6</v>
      </c>
      <c r="AJ426" s="67">
        <f t="shared" si="236"/>
        <v>4.7000000000241293E-6</v>
      </c>
    </row>
    <row r="427" spans="32:36">
      <c r="AF427" s="15" t="str">
        <f t="shared" si="177"/>
        <v>_subpop_61</v>
      </c>
      <c r="AG427" s="67">
        <f t="shared" ref="AG427:AJ427" si="237">AG66-AG249</f>
        <v>0</v>
      </c>
      <c r="AH427" s="67">
        <f t="shared" si="237"/>
        <v>4.6000000000004371E-6</v>
      </c>
      <c r="AI427" s="67">
        <f t="shared" si="237"/>
        <v>-9.9000000000071253E-6</v>
      </c>
      <c r="AJ427" s="67">
        <f t="shared" si="237"/>
        <v>1.0000000000065512E-5</v>
      </c>
    </row>
    <row r="428" spans="32:36">
      <c r="AF428" s="15" t="str">
        <f t="shared" si="177"/>
        <v>_subpop_62</v>
      </c>
      <c r="AG428" s="67">
        <f t="shared" ref="AG428:AJ428" si="238">AG67-AG250</f>
        <v>0</v>
      </c>
      <c r="AH428" s="67">
        <f t="shared" si="238"/>
        <v>2.7000000000013125E-6</v>
      </c>
      <c r="AI428" s="67">
        <f t="shared" si="238"/>
        <v>-5.900000000003125E-6</v>
      </c>
      <c r="AJ428" s="67">
        <f t="shared" si="238"/>
        <v>5.900000000003125E-6</v>
      </c>
    </row>
    <row r="429" spans="32:36">
      <c r="AF429" s="15" t="str">
        <f t="shared" si="177"/>
        <v>_subpop_63</v>
      </c>
      <c r="AG429" s="67">
        <f t="shared" ref="AG429:AJ429" si="239">AG68-AG251</f>
        <v>0</v>
      </c>
      <c r="AH429" s="67">
        <f t="shared" si="239"/>
        <v>2.2000000000008124E-6</v>
      </c>
      <c r="AI429" s="67">
        <f t="shared" si="239"/>
        <v>-4.9999999999772449E-6</v>
      </c>
      <c r="AJ429" s="67">
        <f t="shared" si="239"/>
        <v>5.000000000032756E-6</v>
      </c>
    </row>
    <row r="430" spans="32:36">
      <c r="AF430" s="15" t="str">
        <f t="shared" si="177"/>
        <v>_subpop_64</v>
      </c>
      <c r="AG430" s="67">
        <f t="shared" ref="AG430:AJ430" si="240">AG69-AG252</f>
        <v>0</v>
      </c>
      <c r="AH430" s="67">
        <f t="shared" si="240"/>
        <v>1.6999999999968429E-6</v>
      </c>
      <c r="AI430" s="67">
        <f t="shared" si="240"/>
        <v>-3.6999999999953737E-6</v>
      </c>
      <c r="AJ430" s="67">
        <f t="shared" si="240"/>
        <v>3.6999999999953737E-6</v>
      </c>
    </row>
    <row r="431" spans="32:36">
      <c r="AF431" s="15" t="str">
        <f t="shared" si="177"/>
        <v>_subpop_65</v>
      </c>
      <c r="AG431" s="67">
        <f t="shared" ref="AG431:AJ431" si="241">AG70-AG253</f>
        <v>0</v>
      </c>
      <c r="AH431" s="67">
        <f t="shared" si="241"/>
        <v>5.2000000000038127E-6</v>
      </c>
      <c r="AI431" s="67">
        <f t="shared" si="241"/>
        <v>-1.1199999999988997E-5</v>
      </c>
      <c r="AJ431" s="67">
        <f t="shared" si="241"/>
        <v>1.1299999999991872E-5</v>
      </c>
    </row>
    <row r="432" spans="32:36">
      <c r="AF432" s="15" t="str">
        <f t="shared" ref="AF432:AF495" si="242">AF254</f>
        <v>_subpop_66</v>
      </c>
      <c r="AG432" s="67">
        <f t="shared" ref="AG432:AJ432" si="243">AG71-AG254</f>
        <v>0</v>
      </c>
      <c r="AH432" s="67">
        <f t="shared" si="243"/>
        <v>3.7000000000023126E-6</v>
      </c>
      <c r="AI432" s="67">
        <f t="shared" si="243"/>
        <v>-7.9000000000051251E-6</v>
      </c>
      <c r="AJ432" s="67">
        <f t="shared" si="243"/>
        <v>7.9000000000606363E-6</v>
      </c>
    </row>
    <row r="433" spans="32:36">
      <c r="AF433" s="15" t="str">
        <f t="shared" si="242"/>
        <v>_subpop_67</v>
      </c>
      <c r="AG433" s="67">
        <f t="shared" ref="AG433:AJ433" si="244">AG72-AG255</f>
        <v>0</v>
      </c>
      <c r="AH433" s="67">
        <f t="shared" si="244"/>
        <v>2.8000000000007186E-6</v>
      </c>
      <c r="AI433" s="67">
        <f t="shared" si="244"/>
        <v>-6.0000000000060005E-6</v>
      </c>
      <c r="AJ433" s="67">
        <f t="shared" si="244"/>
        <v>5.9999999999504894E-6</v>
      </c>
    </row>
    <row r="434" spans="32:36">
      <c r="AF434" s="15" t="str">
        <f t="shared" si="242"/>
        <v>_subpop_68</v>
      </c>
      <c r="AG434" s="67">
        <f t="shared" ref="AG434:AJ434" si="245">AG73-AG256</f>
        <v>0</v>
      </c>
      <c r="AH434" s="67">
        <f t="shared" si="245"/>
        <v>2.6000000000019063E-6</v>
      </c>
      <c r="AI434" s="67">
        <f t="shared" si="245"/>
        <v>-5.4999999999916227E-6</v>
      </c>
      <c r="AJ434" s="67">
        <f t="shared" si="245"/>
        <v>5.4999999999916227E-6</v>
      </c>
    </row>
    <row r="435" spans="32:36">
      <c r="AF435" s="15" t="str">
        <f t="shared" si="242"/>
        <v>_subpop_69</v>
      </c>
      <c r="AG435" s="67">
        <f t="shared" ref="AG435:AJ435" si="246">AG74-AG257</f>
        <v>0</v>
      </c>
      <c r="AH435" s="67">
        <f t="shared" si="246"/>
        <v>5.1999999999968738E-6</v>
      </c>
      <c r="AI435" s="67">
        <f t="shared" si="246"/>
        <v>-1.1100000000013877E-5</v>
      </c>
      <c r="AJ435" s="67">
        <f t="shared" si="246"/>
        <v>1.1100000000041632E-5</v>
      </c>
    </row>
    <row r="436" spans="32:36">
      <c r="AF436" s="15" t="str">
        <f t="shared" si="242"/>
        <v>_subpop_70</v>
      </c>
      <c r="AG436" s="67">
        <f t="shared" ref="AG436:AJ436" si="247">AG75-AG258</f>
        <v>0</v>
      </c>
      <c r="AH436" s="67">
        <f t="shared" si="247"/>
        <v>3.3000000000012186E-6</v>
      </c>
      <c r="AI436" s="67">
        <f t="shared" si="247"/>
        <v>-7.0999999999821206E-6</v>
      </c>
      <c r="AJ436" s="67">
        <f t="shared" si="247"/>
        <v>7.0999999999821206E-6</v>
      </c>
    </row>
    <row r="437" spans="32:36">
      <c r="AF437" s="15" t="str">
        <f t="shared" si="242"/>
        <v>_subpop_71</v>
      </c>
      <c r="AG437" s="67">
        <f t="shared" ref="AG437:AJ437" si="248">AG76-AG259</f>
        <v>0</v>
      </c>
      <c r="AH437" s="67">
        <f t="shared" si="248"/>
        <v>2.4999999999990308E-6</v>
      </c>
      <c r="AI437" s="67">
        <f t="shared" si="248"/>
        <v>-5.4000000000442583E-6</v>
      </c>
      <c r="AJ437" s="67">
        <f t="shared" si="248"/>
        <v>5.4000000000442583E-6</v>
      </c>
    </row>
    <row r="438" spans="32:36">
      <c r="AF438" s="15" t="str">
        <f t="shared" si="242"/>
        <v>_subpop_72</v>
      </c>
      <c r="AG438" s="67">
        <f t="shared" ref="AG438:AJ438" si="249">AG77-AG260</f>
        <v>0</v>
      </c>
      <c r="AH438" s="67">
        <f t="shared" si="249"/>
        <v>1.9000000000025941E-6</v>
      </c>
      <c r="AI438" s="67">
        <f t="shared" si="249"/>
        <v>-4.0000000000040004E-6</v>
      </c>
      <c r="AJ438" s="67">
        <f t="shared" si="249"/>
        <v>4.0000000000040004E-6</v>
      </c>
    </row>
    <row r="439" spans="32:36">
      <c r="AF439" s="15" t="str">
        <f t="shared" si="242"/>
        <v>_subpop_73</v>
      </c>
      <c r="AG439" s="67">
        <f t="shared" ref="AG439:AJ439" si="250">AG78-AG261</f>
        <v>0</v>
      </c>
      <c r="AH439" s="67">
        <f t="shared" si="250"/>
        <v>4.5000000000045004E-6</v>
      </c>
      <c r="AI439" s="67">
        <f t="shared" si="250"/>
        <v>-9.5999999999984986E-6</v>
      </c>
      <c r="AJ439" s="67">
        <f t="shared" si="250"/>
        <v>9.5999999999984986E-6</v>
      </c>
    </row>
    <row r="440" spans="32:36">
      <c r="AF440" s="15" t="str">
        <f t="shared" si="242"/>
        <v>_subpop_74</v>
      </c>
      <c r="AG440" s="67">
        <f t="shared" ref="AG440:AJ440" si="251">AG79-AG262</f>
        <v>0</v>
      </c>
      <c r="AH440" s="67">
        <f t="shared" si="251"/>
        <v>2.9000000000001247E-6</v>
      </c>
      <c r="AI440" s="67">
        <f t="shared" si="251"/>
        <v>-6.4000000000175028E-6</v>
      </c>
      <c r="AJ440" s="67">
        <f t="shared" si="251"/>
        <v>6.3000000000146272E-6</v>
      </c>
    </row>
    <row r="441" spans="32:36">
      <c r="AF441" s="15" t="str">
        <f t="shared" si="242"/>
        <v>_subpop_75</v>
      </c>
      <c r="AG441" s="67">
        <f t="shared" ref="AG441:AJ441" si="252">AG80-AG263</f>
        <v>0</v>
      </c>
      <c r="AH441" s="67">
        <f t="shared" si="252"/>
        <v>2.2000000000008124E-6</v>
      </c>
      <c r="AI441" s="67">
        <f t="shared" si="252"/>
        <v>-4.8000000000270049E-6</v>
      </c>
      <c r="AJ441" s="67">
        <f t="shared" si="252"/>
        <v>4.7999999999159826E-6</v>
      </c>
    </row>
    <row r="442" spans="32:36">
      <c r="AF442" s="15" t="str">
        <f t="shared" si="242"/>
        <v>_subpop_76</v>
      </c>
      <c r="AG442" s="67">
        <f t="shared" ref="AG442:AJ442" si="253">AG81-AG264</f>
        <v>0</v>
      </c>
      <c r="AH442" s="67">
        <f t="shared" si="253"/>
        <v>2.3000000000002185E-6</v>
      </c>
      <c r="AI442" s="67">
        <f t="shared" si="253"/>
        <v>-5.0999999999801204E-6</v>
      </c>
      <c r="AJ442" s="67">
        <f t="shared" si="253"/>
        <v>5.0999999999801204E-6</v>
      </c>
    </row>
    <row r="443" spans="32:36">
      <c r="AF443" s="15" t="str">
        <f t="shared" si="242"/>
        <v>_subpop_77</v>
      </c>
      <c r="AG443" s="67">
        <f t="shared" ref="AG443:AJ443" si="254">AG82-AG265</f>
        <v>0</v>
      </c>
      <c r="AH443" s="67">
        <f t="shared" si="254"/>
        <v>3.6999999999953737E-6</v>
      </c>
      <c r="AI443" s="67">
        <f t="shared" si="254"/>
        <v>-8.1999999999859963E-6</v>
      </c>
      <c r="AJ443" s="67">
        <f t="shared" si="254"/>
        <v>8.1999999999582407E-6</v>
      </c>
    </row>
    <row r="444" spans="32:36">
      <c r="AF444" s="15" t="str">
        <f t="shared" si="242"/>
        <v>_subpop_78</v>
      </c>
      <c r="AG444" s="67">
        <f t="shared" ref="AG444:AJ444" si="255">AG83-AG266</f>
        <v>0</v>
      </c>
      <c r="AH444" s="67">
        <f t="shared" si="255"/>
        <v>2.5999999999984369E-6</v>
      </c>
      <c r="AI444" s="67">
        <f t="shared" si="255"/>
        <v>-5.6999999999973738E-6</v>
      </c>
      <c r="AJ444" s="67">
        <f t="shared" si="255"/>
        <v>5.5999999999944983E-6</v>
      </c>
    </row>
    <row r="445" spans="32:36">
      <c r="AF445" s="15" t="str">
        <f t="shared" si="242"/>
        <v>_subpop_79</v>
      </c>
      <c r="AG445" s="67">
        <f t="shared" ref="AG445:AJ445" si="256">AG84-AG267</f>
        <v>0</v>
      </c>
      <c r="AH445" s="67">
        <f t="shared" si="256"/>
        <v>2.0000000000020002E-6</v>
      </c>
      <c r="AI445" s="67">
        <f t="shared" si="256"/>
        <v>-4.3000000000126271E-6</v>
      </c>
      <c r="AJ445" s="67">
        <f t="shared" si="256"/>
        <v>4.4000000000155026E-6</v>
      </c>
    </row>
    <row r="446" spans="32:36">
      <c r="AF446" s="15" t="str">
        <f t="shared" si="242"/>
        <v>_subpop_80</v>
      </c>
      <c r="AG446" s="67">
        <f t="shared" ref="AG446:AJ446" si="257">AG85-AG268</f>
        <v>0</v>
      </c>
      <c r="AH446" s="67">
        <f t="shared" si="257"/>
        <v>1.7000000000003124E-6</v>
      </c>
      <c r="AI446" s="67">
        <f t="shared" si="257"/>
        <v>-3.7000000000231292E-6</v>
      </c>
      <c r="AJ446" s="67">
        <f t="shared" si="257"/>
        <v>3.6999999999953737E-6</v>
      </c>
    </row>
    <row r="447" spans="32:36">
      <c r="AF447" s="15" t="str">
        <f t="shared" si="242"/>
        <v>_subpop_81</v>
      </c>
      <c r="AG447" s="67">
        <f t="shared" ref="AG447:AJ447" si="258">AG86-AG269</f>
        <v>0</v>
      </c>
      <c r="AH447" s="67">
        <f t="shared" si="258"/>
        <v>3.9000000000011248E-6</v>
      </c>
      <c r="AI447" s="67">
        <f t="shared" si="258"/>
        <v>-8.599999999969743E-6</v>
      </c>
      <c r="AJ447" s="67">
        <f t="shared" si="258"/>
        <v>8.6000000000252541E-6</v>
      </c>
    </row>
    <row r="448" spans="32:36">
      <c r="AF448" s="15" t="str">
        <f t="shared" si="242"/>
        <v>_subpop_82</v>
      </c>
      <c r="AG448" s="67">
        <f t="shared" ref="AG448:AJ448" si="259">AG87-AG270</f>
        <v>0</v>
      </c>
      <c r="AH448" s="67">
        <f t="shared" si="259"/>
        <v>1.9999999999985307E-6</v>
      </c>
      <c r="AI448" s="67">
        <f t="shared" si="259"/>
        <v>-4.3999999999599915E-6</v>
      </c>
      <c r="AJ448" s="67">
        <f t="shared" si="259"/>
        <v>4.4000000000155026E-6</v>
      </c>
    </row>
    <row r="449" spans="32:36">
      <c r="AF449" s="15" t="str">
        <f t="shared" si="242"/>
        <v>_subpop_83</v>
      </c>
      <c r="AG449" s="67">
        <f t="shared" ref="AG449:AJ449" si="260">AG88-AG271</f>
        <v>0</v>
      </c>
      <c r="AH449" s="67">
        <f t="shared" si="260"/>
        <v>1.7000000000003124E-6</v>
      </c>
      <c r="AI449" s="67">
        <f t="shared" si="260"/>
        <v>-3.7999999999982492E-6</v>
      </c>
      <c r="AJ449" s="67">
        <f t="shared" si="260"/>
        <v>3.6999999999398625E-6</v>
      </c>
    </row>
    <row r="450" spans="32:36">
      <c r="AF450" s="15" t="str">
        <f t="shared" si="242"/>
        <v>_subpop_84</v>
      </c>
      <c r="AG450" s="67">
        <f t="shared" ref="AG450:AJ450" si="261">AG89-AG272</f>
        <v>0</v>
      </c>
      <c r="AH450" s="67">
        <f t="shared" si="261"/>
        <v>1.8000000000031879E-6</v>
      </c>
      <c r="AI450" s="67">
        <f t="shared" si="261"/>
        <v>-4.1000000000068759E-6</v>
      </c>
      <c r="AJ450" s="67">
        <f t="shared" si="261"/>
        <v>4.1000000000068759E-6</v>
      </c>
    </row>
    <row r="451" spans="32:36">
      <c r="AF451" s="15" t="str">
        <f t="shared" si="242"/>
        <v>_subpop_85</v>
      </c>
      <c r="AG451" s="67">
        <f t="shared" ref="AG451:AJ451" si="262">AG90-AG273</f>
        <v>0</v>
      </c>
      <c r="AH451" s="67">
        <f t="shared" si="262"/>
        <v>3.4000000000006247E-6</v>
      </c>
      <c r="AI451" s="67">
        <f t="shared" si="262"/>
        <v>-7.4999999999936229E-6</v>
      </c>
      <c r="AJ451" s="67">
        <f t="shared" si="262"/>
        <v>7.5999999999964984E-6</v>
      </c>
    </row>
    <row r="452" spans="32:36">
      <c r="AF452" s="15" t="str">
        <f t="shared" si="242"/>
        <v>_subpop_86</v>
      </c>
      <c r="AG452" s="67">
        <f t="shared" ref="AG452:AJ452" si="263">AG91-AG274</f>
        <v>0</v>
      </c>
      <c r="AH452" s="67">
        <f t="shared" si="263"/>
        <v>1.7999999999997185E-6</v>
      </c>
      <c r="AI452" s="67">
        <f t="shared" si="263"/>
        <v>-3.9000000000011248E-6</v>
      </c>
      <c r="AJ452" s="67">
        <f t="shared" si="263"/>
        <v>3.9000000000011248E-6</v>
      </c>
    </row>
    <row r="453" spans="32:36">
      <c r="AF453" s="15" t="str">
        <f t="shared" si="242"/>
        <v>_subpop_87</v>
      </c>
      <c r="AG453" s="67">
        <f t="shared" ref="AG453:AJ453" si="264">AG92-AG275</f>
        <v>0</v>
      </c>
      <c r="AH453" s="67">
        <f t="shared" si="264"/>
        <v>1.6000000000009063E-6</v>
      </c>
      <c r="AI453" s="67">
        <f t="shared" si="264"/>
        <v>-3.6000000000480092E-6</v>
      </c>
      <c r="AJ453" s="67">
        <f t="shared" si="264"/>
        <v>3.5999999999924981E-6</v>
      </c>
    </row>
    <row r="454" spans="32:36">
      <c r="AF454" s="15" t="str">
        <f t="shared" si="242"/>
        <v>_subpop_88</v>
      </c>
      <c r="AG454" s="67">
        <f t="shared" ref="AG454:AJ454" si="265">AG93-AG276</f>
        <v>0</v>
      </c>
      <c r="AH454" s="67">
        <f t="shared" si="265"/>
        <v>1.3000000000009532E-6</v>
      </c>
      <c r="AI454" s="67">
        <f t="shared" si="265"/>
        <v>-3.0000000000030003E-6</v>
      </c>
      <c r="AJ454" s="67">
        <f t="shared" si="265"/>
        <v>3.0000000000030003E-6</v>
      </c>
    </row>
    <row r="455" spans="32:36">
      <c r="AF455" s="15" t="str">
        <f t="shared" si="242"/>
        <v>_subpop_89</v>
      </c>
      <c r="AG455" s="67">
        <f t="shared" ref="AG455:AJ455" si="266">AG94-AG277</f>
        <v>0</v>
      </c>
      <c r="AH455" s="67">
        <f t="shared" si="266"/>
        <v>3.9000000000011248E-6</v>
      </c>
      <c r="AI455" s="67">
        <f t="shared" si="266"/>
        <v>-8.5000000000223785E-6</v>
      </c>
      <c r="AJ455" s="67">
        <f t="shared" si="266"/>
        <v>8.599999999969743E-6</v>
      </c>
    </row>
    <row r="456" spans="32:36">
      <c r="AF456" s="15" t="str">
        <f t="shared" si="242"/>
        <v>_subpop_90</v>
      </c>
      <c r="AG456" s="67">
        <f t="shared" ref="AG456:AJ456" si="267">AG95-AG278</f>
        <v>0</v>
      </c>
      <c r="AH456" s="67">
        <f t="shared" si="267"/>
        <v>2.5999999999984369E-6</v>
      </c>
      <c r="AI456" s="67">
        <f t="shared" si="267"/>
        <v>-5.8000000000002494E-6</v>
      </c>
      <c r="AJ456" s="67">
        <f t="shared" si="267"/>
        <v>5.8000000000557606E-6</v>
      </c>
    </row>
    <row r="457" spans="32:36">
      <c r="AF457" s="15" t="str">
        <f t="shared" si="242"/>
        <v>_subpop_91</v>
      </c>
      <c r="AG457" s="67">
        <f t="shared" ref="AG457:AJ457" si="268">AG96-AG279</f>
        <v>0</v>
      </c>
      <c r="AH457" s="67">
        <f t="shared" si="268"/>
        <v>2.3000000000002185E-6</v>
      </c>
      <c r="AI457" s="67">
        <f t="shared" si="268"/>
        <v>-4.9000000000853916E-6</v>
      </c>
      <c r="AJ457" s="67">
        <f t="shared" si="268"/>
        <v>4.8000000000270049E-6</v>
      </c>
    </row>
    <row r="458" spans="32:36">
      <c r="AF458" s="15" t="str">
        <f t="shared" si="242"/>
        <v>_subpop_92</v>
      </c>
      <c r="AG458" s="67">
        <f t="shared" ref="AG458:AJ458" si="269">AG97-AG280</f>
        <v>0</v>
      </c>
      <c r="AH458" s="67">
        <f t="shared" si="269"/>
        <v>2.4999999999990308E-6</v>
      </c>
      <c r="AI458" s="67">
        <f t="shared" si="269"/>
        <v>-5.4999999999916227E-6</v>
      </c>
      <c r="AJ458" s="67">
        <f t="shared" si="269"/>
        <v>5.5999999999944983E-6</v>
      </c>
    </row>
    <row r="459" spans="32:36">
      <c r="AF459" s="15" t="str">
        <f t="shared" si="242"/>
        <v>_subpop_93</v>
      </c>
      <c r="AG459" s="67">
        <f t="shared" ref="AG459:AJ459" si="270">AG98-AG281</f>
        <v>0</v>
      </c>
      <c r="AH459" s="67">
        <f t="shared" si="270"/>
        <v>3.4999999999965614E-6</v>
      </c>
      <c r="AI459" s="67">
        <f t="shared" si="270"/>
        <v>-7.699999999999374E-6</v>
      </c>
      <c r="AJ459" s="67">
        <f t="shared" si="270"/>
        <v>7.699999999999374E-6</v>
      </c>
    </row>
    <row r="460" spans="32:36">
      <c r="AF460" s="15" t="str">
        <f t="shared" si="242"/>
        <v>_subpop_94</v>
      </c>
      <c r="AG460" s="67">
        <f t="shared" ref="AG460:AJ460" si="271">AG99-AG282</f>
        <v>0</v>
      </c>
      <c r="AH460" s="67">
        <f t="shared" si="271"/>
        <v>2.3999999999996247E-6</v>
      </c>
      <c r="AI460" s="67">
        <f t="shared" si="271"/>
        <v>-4.9999999999772449E-6</v>
      </c>
      <c r="AJ460" s="67">
        <f t="shared" si="271"/>
        <v>5.0999999999801204E-6</v>
      </c>
    </row>
    <row r="461" spans="32:36">
      <c r="AF461" s="15" t="str">
        <f t="shared" si="242"/>
        <v>_subpop_95</v>
      </c>
      <c r="AG461" s="67">
        <f t="shared" ref="AG461:AJ461" si="272">AG100-AG283</f>
        <v>0</v>
      </c>
      <c r="AH461" s="67">
        <f t="shared" si="272"/>
        <v>2.2000000000008124E-6</v>
      </c>
      <c r="AI461" s="67">
        <f t="shared" si="272"/>
        <v>-4.7000000000241293E-6</v>
      </c>
      <c r="AJ461" s="67">
        <f t="shared" si="272"/>
        <v>4.6000000000212538E-6</v>
      </c>
    </row>
    <row r="462" spans="32:36">
      <c r="AF462" s="15" t="str">
        <f t="shared" si="242"/>
        <v>_subpop_96</v>
      </c>
      <c r="AG462" s="67">
        <f t="shared" ref="AG462:AJ462" si="273">AG101-AG284</f>
        <v>0</v>
      </c>
      <c r="AH462" s="67">
        <f t="shared" si="273"/>
        <v>1.7000000000003124E-6</v>
      </c>
      <c r="AI462" s="67">
        <f t="shared" si="273"/>
        <v>-3.6000000000063759E-6</v>
      </c>
      <c r="AJ462" s="67">
        <f t="shared" si="273"/>
        <v>3.6999999999953737E-6</v>
      </c>
    </row>
    <row r="463" spans="32:36">
      <c r="AF463" s="15" t="str">
        <f t="shared" si="242"/>
        <v>_subpop_97</v>
      </c>
      <c r="AG463" s="67">
        <f t="shared" ref="AG463:AJ463" si="274">AG102-AG285</f>
        <v>0</v>
      </c>
      <c r="AH463" s="67">
        <f t="shared" si="274"/>
        <v>3.9000000000011248E-6</v>
      </c>
      <c r="AI463" s="67">
        <f t="shared" si="274"/>
        <v>-8.3999999999639918E-6</v>
      </c>
      <c r="AJ463" s="67">
        <f t="shared" si="274"/>
        <v>8.4999999999668674E-6</v>
      </c>
    </row>
    <row r="464" spans="32:36">
      <c r="AF464" s="15" t="str">
        <f t="shared" si="242"/>
        <v>_subpop_98</v>
      </c>
      <c r="AG464" s="67">
        <f t="shared" ref="AG464:AJ464" si="275">AG103-AG286</f>
        <v>0</v>
      </c>
      <c r="AH464" s="67">
        <f t="shared" si="275"/>
        <v>2.9000000000001247E-6</v>
      </c>
      <c r="AI464" s="67">
        <f t="shared" si="275"/>
        <v>-6.3000000000146272E-6</v>
      </c>
      <c r="AJ464" s="67">
        <f t="shared" si="275"/>
        <v>6.3000000000146272E-6</v>
      </c>
    </row>
    <row r="465" spans="32:36">
      <c r="AF465" s="15" t="str">
        <f t="shared" si="242"/>
        <v>_subpop_99</v>
      </c>
      <c r="AG465" s="67">
        <f t="shared" ref="AG465:AJ465" si="276">AG104-AG287</f>
        <v>0</v>
      </c>
      <c r="AH465" s="67">
        <f t="shared" si="276"/>
        <v>2.3000000000002185E-6</v>
      </c>
      <c r="AI465" s="67">
        <f t="shared" si="276"/>
        <v>-5.0999999999801204E-6</v>
      </c>
      <c r="AJ465" s="67">
        <f t="shared" si="276"/>
        <v>5.1999999999274849E-6</v>
      </c>
    </row>
    <row r="466" spans="32:36">
      <c r="AF466" s="15" t="str">
        <f t="shared" si="242"/>
        <v>_subpop_100</v>
      </c>
      <c r="AG466" s="67">
        <f t="shared" ref="AG466:AJ466" si="277">AG105-AG288</f>
        <v>0</v>
      </c>
      <c r="AH466" s="67">
        <f t="shared" si="277"/>
        <v>2.4999999999990308E-6</v>
      </c>
      <c r="AI466" s="67">
        <f t="shared" si="277"/>
        <v>-5.2999999999858716E-6</v>
      </c>
      <c r="AJ466" s="67">
        <f t="shared" si="277"/>
        <v>5.2999999999858716E-6</v>
      </c>
    </row>
    <row r="467" spans="32:36">
      <c r="AF467" s="15" t="str">
        <f t="shared" si="242"/>
        <v>_subpop_101</v>
      </c>
      <c r="AG467" s="67">
        <f t="shared" ref="AG467:AJ467" si="278">AG106-AG289</f>
        <v>0</v>
      </c>
      <c r="AH467" s="67">
        <f t="shared" si="278"/>
        <v>3.7999999999982492E-6</v>
      </c>
      <c r="AI467" s="67">
        <f t="shared" si="278"/>
        <v>-8.3000000000166274E-6</v>
      </c>
      <c r="AJ467" s="67">
        <f t="shared" si="278"/>
        <v>8.3999999999639918E-6</v>
      </c>
    </row>
    <row r="468" spans="32:36">
      <c r="AF468" s="15" t="str">
        <f t="shared" si="242"/>
        <v>_subpop_102</v>
      </c>
      <c r="AG468" s="67">
        <f t="shared" ref="AG468:AJ468" si="279">AG107-AG290</f>
        <v>0</v>
      </c>
      <c r="AH468" s="67">
        <f t="shared" si="279"/>
        <v>2.3999999999996247E-6</v>
      </c>
      <c r="AI468" s="67">
        <f t="shared" si="279"/>
        <v>-5.2999999999858716E-6</v>
      </c>
      <c r="AJ468" s="67">
        <f t="shared" si="279"/>
        <v>5.2999999999858716E-6</v>
      </c>
    </row>
    <row r="469" spans="32:36">
      <c r="AF469" s="15" t="str">
        <f t="shared" si="242"/>
        <v>_subpop_103</v>
      </c>
      <c r="AG469" s="67">
        <f t="shared" ref="AG469:AJ469" si="280">AG108-AG291</f>
        <v>0</v>
      </c>
      <c r="AH469" s="67">
        <f t="shared" si="280"/>
        <v>2.2999999999967491E-6</v>
      </c>
      <c r="AI469" s="67">
        <f t="shared" si="280"/>
        <v>-4.9999999999772449E-6</v>
      </c>
      <c r="AJ469" s="67">
        <f t="shared" si="280"/>
        <v>4.9000000000298805E-6</v>
      </c>
    </row>
    <row r="470" spans="32:36">
      <c r="AF470" s="15" t="str">
        <f t="shared" si="242"/>
        <v>_subpop_104</v>
      </c>
      <c r="AG470" s="67">
        <f t="shared" ref="AG470:AJ470" si="281">AG109-AG292</f>
        <v>0</v>
      </c>
      <c r="AH470" s="67">
        <f t="shared" si="281"/>
        <v>2.0000000000020002E-6</v>
      </c>
      <c r="AI470" s="67">
        <f t="shared" si="281"/>
        <v>-4.2999999999848715E-6</v>
      </c>
      <c r="AJ470" s="67">
        <f t="shared" si="281"/>
        <v>4.399999999987747E-6</v>
      </c>
    </row>
    <row r="471" spans="32:36">
      <c r="AF471" s="15" t="str">
        <f t="shared" si="242"/>
        <v>_subpop_105</v>
      </c>
      <c r="AG471" s="67">
        <f t="shared" ref="AG471:AJ471" si="282">AG110-AG293</f>
        <v>0</v>
      </c>
      <c r="AH471" s="67">
        <f t="shared" si="282"/>
        <v>5.0000000000050004E-6</v>
      </c>
      <c r="AI471" s="67">
        <f t="shared" si="282"/>
        <v>-1.089999999998037E-5</v>
      </c>
      <c r="AJ471" s="67">
        <f t="shared" si="282"/>
        <v>1.0899999999924859E-5</v>
      </c>
    </row>
    <row r="472" spans="32:36">
      <c r="AF472" s="15" t="str">
        <f t="shared" si="242"/>
        <v>_subpop_106</v>
      </c>
      <c r="AG472" s="67">
        <f t="shared" ref="AG472:AJ472" si="283">AG111-AG294</f>
        <v>0</v>
      </c>
      <c r="AH472" s="67">
        <f t="shared" si="283"/>
        <v>3.1000000000024064E-6</v>
      </c>
      <c r="AI472" s="67">
        <f t="shared" si="283"/>
        <v>-6.7000000000261295E-6</v>
      </c>
      <c r="AJ472" s="67">
        <f t="shared" si="283"/>
        <v>6.7000000000261295E-6</v>
      </c>
    </row>
    <row r="473" spans="32:36">
      <c r="AF473" s="15" t="str">
        <f t="shared" si="242"/>
        <v>_subpop_107</v>
      </c>
      <c r="AG473" s="67">
        <f t="shared" ref="AG473:AJ473" si="284">AG112-AG295</f>
        <v>0</v>
      </c>
      <c r="AH473" s="67">
        <f t="shared" si="284"/>
        <v>2.4999999999990308E-6</v>
      </c>
      <c r="AI473" s="67">
        <f t="shared" si="284"/>
        <v>-5.4000000000442583E-6</v>
      </c>
      <c r="AJ473" s="67">
        <f t="shared" si="284"/>
        <v>5.2999999999858716E-6</v>
      </c>
    </row>
    <row r="474" spans="32:36">
      <c r="AF474" s="15" t="str">
        <f t="shared" si="242"/>
        <v>_subpop_108</v>
      </c>
      <c r="AG474" s="67">
        <f t="shared" ref="AG474:AJ474" si="285">AG113-AG296</f>
        <v>0</v>
      </c>
      <c r="AH474" s="67">
        <f t="shared" si="285"/>
        <v>2.5999999999984369E-6</v>
      </c>
      <c r="AI474" s="67">
        <f t="shared" si="285"/>
        <v>-5.700000000052885E-6</v>
      </c>
      <c r="AJ474" s="67">
        <f t="shared" si="285"/>
        <v>5.6999999999973738E-6</v>
      </c>
    </row>
    <row r="475" spans="32:36">
      <c r="AF475" s="15" t="str">
        <f t="shared" si="242"/>
        <v>_subpop_109</v>
      </c>
      <c r="AG475" s="67">
        <f t="shared" ref="AG475:AJ475" si="286">AG114-AG297</f>
        <v>0</v>
      </c>
      <c r="AH475" s="67">
        <f t="shared" si="286"/>
        <v>4.2999999999987493E-6</v>
      </c>
      <c r="AI475" s="67">
        <f t="shared" si="286"/>
        <v>-9.2000000000147519E-6</v>
      </c>
      <c r="AJ475" s="67">
        <f t="shared" si="286"/>
        <v>9.1999999999869964E-6</v>
      </c>
    </row>
    <row r="476" spans="32:36">
      <c r="AF476" s="15" t="str">
        <f t="shared" si="242"/>
        <v>_subpop_110</v>
      </c>
      <c r="AG476" s="67">
        <f t="shared" ref="AG476:AJ476" si="287">AG115-AG298</f>
        <v>0</v>
      </c>
      <c r="AH476" s="67">
        <f t="shared" si="287"/>
        <v>2.5999999999984369E-6</v>
      </c>
      <c r="AI476" s="67">
        <f t="shared" si="287"/>
        <v>-5.8000000000002494E-6</v>
      </c>
      <c r="AJ476" s="67">
        <f t="shared" si="287"/>
        <v>5.8000000000002494E-6</v>
      </c>
    </row>
    <row r="477" spans="32:36">
      <c r="AF477" s="15" t="str">
        <f t="shared" si="242"/>
        <v>_subpop_111</v>
      </c>
      <c r="AG477" s="67">
        <f t="shared" ref="AG477:AJ477" si="288">AG116-AG299</f>
        <v>0</v>
      </c>
      <c r="AH477" s="67">
        <f t="shared" si="288"/>
        <v>2.3000000000002185E-6</v>
      </c>
      <c r="AI477" s="67">
        <f t="shared" si="288"/>
        <v>-5.0999999999801204E-6</v>
      </c>
      <c r="AJ477" s="67">
        <f t="shared" si="288"/>
        <v>5.0999999999801204E-6</v>
      </c>
    </row>
    <row r="478" spans="32:36">
      <c r="AF478" s="15" t="str">
        <f t="shared" si="242"/>
        <v>_subpop_112</v>
      </c>
      <c r="AG478" s="67">
        <f t="shared" ref="AG478:AJ478" si="289">AG117-AG300</f>
        <v>0</v>
      </c>
      <c r="AH478" s="67">
        <f t="shared" si="289"/>
        <v>1.9999999999985307E-6</v>
      </c>
      <c r="AI478" s="67">
        <f t="shared" si="289"/>
        <v>-4.4000000000155026E-6</v>
      </c>
      <c r="AJ478" s="67">
        <f t="shared" si="289"/>
        <v>4.4000000000155026E-6</v>
      </c>
    </row>
    <row r="479" spans="32:36">
      <c r="AF479" s="15" t="str">
        <f t="shared" si="242"/>
        <v>_subpop_113</v>
      </c>
      <c r="AG479" s="67">
        <f t="shared" ref="AG479:AJ479" si="290">AG118-AG301</f>
        <v>0</v>
      </c>
      <c r="AH479" s="67">
        <f t="shared" si="290"/>
        <v>2.2999999999967491E-6</v>
      </c>
      <c r="AI479" s="67">
        <f t="shared" si="290"/>
        <v>-5.1000000000356316E-6</v>
      </c>
      <c r="AJ479" s="67">
        <f t="shared" si="290"/>
        <v>5.1000000000356316E-6</v>
      </c>
    </row>
    <row r="480" spans="32:36">
      <c r="AF480" s="15" t="str">
        <f t="shared" si="242"/>
        <v>_subpop_114</v>
      </c>
      <c r="AG480" s="67">
        <f t="shared" ref="AG480:AJ480" si="291">AG119-AG302</f>
        <v>0</v>
      </c>
      <c r="AH480" s="67">
        <f t="shared" si="291"/>
        <v>1.2999999999992184E-6</v>
      </c>
      <c r="AI480" s="67">
        <f t="shared" si="291"/>
        <v>-2.9999999999752447E-6</v>
      </c>
      <c r="AJ480" s="67">
        <f t="shared" si="291"/>
        <v>2.9999999999752447E-6</v>
      </c>
    </row>
    <row r="481" spans="32:36">
      <c r="AF481" s="15" t="str">
        <f t="shared" si="242"/>
        <v>_subpop_115</v>
      </c>
      <c r="AG481" s="67">
        <f t="shared" ref="AG481:AJ481" si="292">AG120-AG303</f>
        <v>0</v>
      </c>
      <c r="AH481" s="67">
        <f t="shared" si="292"/>
        <v>1.400000000002094E-6</v>
      </c>
      <c r="AI481" s="67">
        <f t="shared" si="292"/>
        <v>-3.1000000000336314E-6</v>
      </c>
      <c r="AJ481" s="67">
        <f t="shared" si="292"/>
        <v>3.0999999999226091E-6</v>
      </c>
    </row>
    <row r="482" spans="32:36">
      <c r="AF482" s="15" t="str">
        <f t="shared" si="242"/>
        <v>_subpop_116</v>
      </c>
      <c r="AG482" s="67">
        <f t="shared" ref="AG482:AJ482" si="293">AG121-AG304</f>
        <v>0</v>
      </c>
      <c r="AH482" s="67">
        <f t="shared" si="293"/>
        <v>1.4999999999980307E-6</v>
      </c>
      <c r="AI482" s="67">
        <f t="shared" si="293"/>
        <v>-3.399999999986747E-6</v>
      </c>
      <c r="AJ482" s="67">
        <f t="shared" si="293"/>
        <v>3.399999999986747E-6</v>
      </c>
    </row>
    <row r="483" spans="32:36">
      <c r="AF483" s="15" t="str">
        <f t="shared" si="242"/>
        <v>_subpop_117</v>
      </c>
      <c r="AG483" s="67">
        <f t="shared" ref="AG483:AJ483" si="294">AG122-AG305</f>
        <v>0</v>
      </c>
      <c r="AH483" s="67">
        <f t="shared" si="294"/>
        <v>2.2000000000008124E-6</v>
      </c>
      <c r="AI483" s="67">
        <f t="shared" si="294"/>
        <v>-5.000000000032756E-6</v>
      </c>
      <c r="AJ483" s="67">
        <f t="shared" si="294"/>
        <v>5.000000000032756E-6</v>
      </c>
    </row>
    <row r="484" spans="32:36">
      <c r="AF484" s="15" t="str">
        <f t="shared" si="242"/>
        <v>_subpop_118</v>
      </c>
      <c r="AG484" s="67">
        <f t="shared" ref="AG484:AJ484" si="295">AG123-AG306</f>
        <v>0</v>
      </c>
      <c r="AH484" s="67">
        <f t="shared" si="295"/>
        <v>1.0999999999969368E-6</v>
      </c>
      <c r="AI484" s="67">
        <f t="shared" si="295"/>
        <v>-2.699999999966618E-6</v>
      </c>
      <c r="AJ484" s="67">
        <f t="shared" si="295"/>
        <v>2.7000000000221291E-6</v>
      </c>
    </row>
    <row r="485" spans="32:36">
      <c r="AF485" s="15" t="str">
        <f t="shared" si="242"/>
        <v>_subpop_119</v>
      </c>
      <c r="AG485" s="67">
        <f t="shared" ref="AG485:AJ485" si="296">AG124-AG307</f>
        <v>0</v>
      </c>
      <c r="AH485" s="67">
        <f t="shared" si="296"/>
        <v>1.1999999999998123E-6</v>
      </c>
      <c r="AI485" s="67">
        <f t="shared" si="296"/>
        <v>-2.8999999999723691E-6</v>
      </c>
      <c r="AJ485" s="67">
        <f t="shared" si="296"/>
        <v>2.899999999916858E-6</v>
      </c>
    </row>
    <row r="486" spans="32:36">
      <c r="AF486" s="15" t="str">
        <f t="shared" si="242"/>
        <v>_subpop_120</v>
      </c>
      <c r="AG486" s="67">
        <f t="shared" ref="AG486:AJ486" si="297">AG125-AG308</f>
        <v>0</v>
      </c>
      <c r="AH486" s="67">
        <f t="shared" si="297"/>
        <v>1.1999999999998123E-6</v>
      </c>
      <c r="AI486" s="67">
        <f t="shared" si="297"/>
        <v>-2.599999999991498E-6</v>
      </c>
      <c r="AJ486" s="67">
        <f t="shared" si="297"/>
        <v>2.6000000000192536E-6</v>
      </c>
    </row>
    <row r="487" spans="32:36">
      <c r="AF487" s="15" t="str">
        <f t="shared" si="242"/>
        <v>_subpop_121</v>
      </c>
      <c r="AG487" s="67">
        <f t="shared" ref="AG487:AJ487" si="298">AG126-AG309</f>
        <v>0</v>
      </c>
      <c r="AH487" s="67">
        <f t="shared" si="298"/>
        <v>2.7999999999972491E-6</v>
      </c>
      <c r="AI487" s="67">
        <f t="shared" si="298"/>
        <v>-6.1999999999562405E-6</v>
      </c>
      <c r="AJ487" s="67">
        <f t="shared" si="298"/>
        <v>6.2000000000117517E-6</v>
      </c>
    </row>
    <row r="488" spans="32:36">
      <c r="AF488" s="15" t="str">
        <f t="shared" si="242"/>
        <v>_subpop_122</v>
      </c>
      <c r="AG488" s="67">
        <f t="shared" ref="AG488:AJ488" si="299">AG127-AG310</f>
        <v>0</v>
      </c>
      <c r="AH488" s="67">
        <f t="shared" si="299"/>
        <v>1.7999999999997185E-6</v>
      </c>
      <c r="AI488" s="67">
        <f t="shared" si="299"/>
        <v>-4.0999999999513648E-6</v>
      </c>
      <c r="AJ488" s="67">
        <f t="shared" si="299"/>
        <v>4.0000000000040004E-6</v>
      </c>
    </row>
    <row r="489" spans="32:36">
      <c r="AF489" s="15" t="str">
        <f t="shared" si="242"/>
        <v>_subpop_123</v>
      </c>
      <c r="AG489" s="67">
        <f t="shared" ref="AG489:AJ489" si="300">AG128-AG311</f>
        <v>0</v>
      </c>
      <c r="AH489" s="67">
        <f t="shared" si="300"/>
        <v>1.6000000000009063E-6</v>
      </c>
      <c r="AI489" s="67">
        <f t="shared" si="300"/>
        <v>-3.5999999999924981E-6</v>
      </c>
      <c r="AJ489" s="67">
        <f t="shared" si="300"/>
        <v>3.5000000000451337E-6</v>
      </c>
    </row>
    <row r="490" spans="32:36">
      <c r="AF490" s="15" t="str">
        <f t="shared" si="242"/>
        <v>_subpop_124</v>
      </c>
      <c r="AG490" s="67">
        <f t="shared" ref="AG490:AJ490" si="301">AG129-AG312</f>
        <v>0</v>
      </c>
      <c r="AH490" s="67">
        <f t="shared" si="301"/>
        <v>1.8999999999991246E-6</v>
      </c>
      <c r="AI490" s="67">
        <f t="shared" si="301"/>
        <v>-4.1000000000068759E-6</v>
      </c>
      <c r="AJ490" s="67">
        <f t="shared" si="301"/>
        <v>4.0999999999513648E-6</v>
      </c>
    </row>
    <row r="491" spans="32:36">
      <c r="AF491" s="15" t="str">
        <f t="shared" si="242"/>
        <v>_subpop_125</v>
      </c>
      <c r="AG491" s="67">
        <f t="shared" ref="AG491:AJ491" si="302">AG130-AG313</f>
        <v>0</v>
      </c>
      <c r="AH491" s="67">
        <f t="shared" si="302"/>
        <v>2.5000000000025002E-6</v>
      </c>
      <c r="AI491" s="67">
        <f t="shared" si="302"/>
        <v>-5.3999999999887471E-6</v>
      </c>
      <c r="AJ491" s="67">
        <f t="shared" si="302"/>
        <v>5.3999999999887471E-6</v>
      </c>
    </row>
    <row r="492" spans="32:36">
      <c r="AF492" s="15" t="str">
        <f t="shared" si="242"/>
        <v>_subpop_126</v>
      </c>
      <c r="AG492" s="67">
        <f t="shared" ref="AG492:AJ492" si="303">AG131-AG314</f>
        <v>0</v>
      </c>
      <c r="AH492" s="67">
        <f t="shared" si="303"/>
        <v>1.6000000000009063E-6</v>
      </c>
      <c r="AI492" s="67">
        <f t="shared" si="303"/>
        <v>-3.6999999999953737E-6</v>
      </c>
      <c r="AJ492" s="67">
        <f t="shared" si="303"/>
        <v>3.6999999999953737E-6</v>
      </c>
    </row>
    <row r="493" spans="32:36">
      <c r="AF493" s="15" t="str">
        <f t="shared" si="242"/>
        <v>_subpop_127</v>
      </c>
      <c r="AG493" s="67">
        <f t="shared" ref="AG493:AJ493" si="304">AG132-AG315</f>
        <v>0</v>
      </c>
      <c r="AH493" s="67">
        <f t="shared" si="304"/>
        <v>1.5000000000015001E-6</v>
      </c>
      <c r="AI493" s="67">
        <f t="shared" si="304"/>
        <v>-3.4000000000422581E-6</v>
      </c>
      <c r="AJ493" s="67">
        <f t="shared" si="304"/>
        <v>3.4999999999896225E-6</v>
      </c>
    </row>
    <row r="494" spans="32:36">
      <c r="AF494" s="15" t="str">
        <f t="shared" si="242"/>
        <v>_subpop_128</v>
      </c>
      <c r="AG494" s="67">
        <f t="shared" ref="AG494:AJ494" si="305">AG133-AG316</f>
        <v>0</v>
      </c>
      <c r="AH494" s="67">
        <f t="shared" si="305"/>
        <v>1.3999999999986246E-6</v>
      </c>
      <c r="AI494" s="67">
        <f t="shared" si="305"/>
        <v>-3.0000000000030003E-6</v>
      </c>
      <c r="AJ494" s="67">
        <f t="shared" si="305"/>
        <v>3.0000000000030003E-6</v>
      </c>
    </row>
    <row r="495" spans="32:36">
      <c r="AF495" s="15" t="str">
        <f t="shared" si="242"/>
        <v>_subpop_129</v>
      </c>
      <c r="AG495" s="67">
        <f t="shared" ref="AG495:AJ495" si="306">AG134-AG317</f>
        <v>0</v>
      </c>
      <c r="AH495" s="67">
        <f t="shared" si="306"/>
        <v>4.4000000000016248E-6</v>
      </c>
      <c r="AI495" s="67">
        <f t="shared" si="306"/>
        <v>-9.7000000000013742E-6</v>
      </c>
      <c r="AJ495" s="67">
        <f t="shared" si="306"/>
        <v>9.5999999999984986E-6</v>
      </c>
    </row>
    <row r="496" spans="32:36">
      <c r="AF496" s="15" t="str">
        <f t="shared" ref="AF496:AF542" si="307">AF318</f>
        <v>_subpop_130</v>
      </c>
      <c r="AG496" s="67">
        <f t="shared" ref="AG496:AJ496" si="308">AG135-AG318</f>
        <v>0</v>
      </c>
      <c r="AH496" s="67">
        <f t="shared" si="308"/>
        <v>2.8000000000007186E-6</v>
      </c>
      <c r="AI496" s="67">
        <f t="shared" si="308"/>
        <v>-6.1000000000088761E-6</v>
      </c>
      <c r="AJ496" s="67">
        <f t="shared" si="308"/>
        <v>6.2000000000672628E-6</v>
      </c>
    </row>
    <row r="497" spans="32:36">
      <c r="AF497" s="15" t="str">
        <f t="shared" si="307"/>
        <v>_subpop_131</v>
      </c>
      <c r="AG497" s="67">
        <f t="shared" ref="AG497:AJ497" si="309">AG136-AG319</f>
        <v>0</v>
      </c>
      <c r="AH497" s="67">
        <f t="shared" si="309"/>
        <v>2.5000000000025002E-6</v>
      </c>
      <c r="AI497" s="67">
        <f t="shared" si="309"/>
        <v>-5.500000000102645E-6</v>
      </c>
      <c r="AJ497" s="67">
        <f t="shared" si="309"/>
        <v>5.399999999933236E-6</v>
      </c>
    </row>
    <row r="498" spans="32:36">
      <c r="AF498" s="15" t="str">
        <f t="shared" si="307"/>
        <v>_subpop_132</v>
      </c>
      <c r="AG498" s="67">
        <f t="shared" ref="AG498:AJ498" si="310">AG137-AG320</f>
        <v>0</v>
      </c>
      <c r="AH498" s="67">
        <f t="shared" si="310"/>
        <v>2.9000000000001247E-6</v>
      </c>
      <c r="AI498" s="67">
        <f t="shared" si="310"/>
        <v>-6.2000000000117517E-6</v>
      </c>
      <c r="AJ498" s="67">
        <f t="shared" si="310"/>
        <v>6.2000000000117517E-6</v>
      </c>
    </row>
    <row r="499" spans="32:36">
      <c r="AF499" s="15" t="str">
        <f t="shared" si="307"/>
        <v>_subpop_133</v>
      </c>
      <c r="AG499" s="67">
        <f t="shared" ref="AG499:AJ499" si="311">AG138-AG321</f>
        <v>0</v>
      </c>
      <c r="AH499" s="67">
        <f t="shared" si="311"/>
        <v>3.599999999999437E-6</v>
      </c>
      <c r="AI499" s="67">
        <f t="shared" si="311"/>
        <v>-7.699999999999374E-6</v>
      </c>
      <c r="AJ499" s="67">
        <f t="shared" si="311"/>
        <v>7.7000000000548852E-6</v>
      </c>
    </row>
    <row r="500" spans="32:36">
      <c r="AF500" s="15" t="str">
        <f t="shared" si="307"/>
        <v>_subpop_134</v>
      </c>
      <c r="AG500" s="67">
        <f t="shared" ref="AG500:AJ500" si="312">AG139-AG322</f>
        <v>0</v>
      </c>
      <c r="AH500" s="67">
        <f t="shared" si="312"/>
        <v>2.4999999999990308E-6</v>
      </c>
      <c r="AI500" s="67">
        <f t="shared" si="312"/>
        <v>-5.2999999999858716E-6</v>
      </c>
      <c r="AJ500" s="67">
        <f t="shared" si="312"/>
        <v>5.2999999999858716E-6</v>
      </c>
    </row>
    <row r="501" spans="32:36">
      <c r="AF501" s="15" t="str">
        <f t="shared" si="307"/>
        <v>_subpop_135</v>
      </c>
      <c r="AG501" s="67">
        <f t="shared" ref="AG501:AJ501" si="313">AG140-AG323</f>
        <v>0</v>
      </c>
      <c r="AH501" s="67">
        <f t="shared" si="313"/>
        <v>2.4000000000030941E-6</v>
      </c>
      <c r="AI501" s="67">
        <f t="shared" si="313"/>
        <v>-4.9999999999772449E-6</v>
      </c>
      <c r="AJ501" s="67">
        <f t="shared" si="313"/>
        <v>5.0999999999801204E-6</v>
      </c>
    </row>
    <row r="502" spans="32:36">
      <c r="AF502" s="15" t="str">
        <f t="shared" si="307"/>
        <v>_subpop_136</v>
      </c>
      <c r="AG502" s="67">
        <f t="shared" ref="AG502:AJ502" si="314">AG141-AG324</f>
        <v>0</v>
      </c>
      <c r="AH502" s="67">
        <f t="shared" si="314"/>
        <v>1.7999999999997185E-6</v>
      </c>
      <c r="AI502" s="67">
        <f t="shared" si="314"/>
        <v>-3.7000000000092514E-6</v>
      </c>
      <c r="AJ502" s="67">
        <f t="shared" si="314"/>
        <v>3.7999999999982492E-6</v>
      </c>
    </row>
    <row r="503" spans="32:36">
      <c r="AF503" s="15" t="str">
        <f t="shared" si="307"/>
        <v>_subpop_137</v>
      </c>
      <c r="AG503" s="67">
        <f t="shared" ref="AG503:AJ503" si="315">AG142-AG325</f>
        <v>0</v>
      </c>
      <c r="AH503" s="67">
        <f t="shared" si="315"/>
        <v>2.9000000000001247E-6</v>
      </c>
      <c r="AI503" s="67">
        <f t="shared" si="315"/>
        <v>-6.3999999999619916E-6</v>
      </c>
      <c r="AJ503" s="67">
        <f t="shared" si="315"/>
        <v>6.3999999999619916E-6</v>
      </c>
    </row>
    <row r="504" spans="32:36">
      <c r="AF504" s="15" t="str">
        <f t="shared" si="307"/>
        <v>_subpop_138</v>
      </c>
      <c r="AG504" s="67">
        <f t="shared" ref="AG504:AJ504" si="316">AG143-AG326</f>
        <v>0</v>
      </c>
      <c r="AH504" s="67">
        <f t="shared" si="316"/>
        <v>1.9999999999985307E-6</v>
      </c>
      <c r="AI504" s="67">
        <f t="shared" si="316"/>
        <v>-4.499999999962867E-6</v>
      </c>
      <c r="AJ504" s="67">
        <f t="shared" si="316"/>
        <v>4.5000000000738893E-6</v>
      </c>
    </row>
    <row r="505" spans="32:36">
      <c r="AF505" s="15" t="str">
        <f t="shared" si="307"/>
        <v>_subpop_139</v>
      </c>
      <c r="AG505" s="67">
        <f t="shared" ref="AG505:AJ505" si="317">AG144-AG327</f>
        <v>0</v>
      </c>
      <c r="AH505" s="67">
        <f t="shared" si="317"/>
        <v>1.7999999999997185E-6</v>
      </c>
      <c r="AI505" s="67">
        <f t="shared" si="317"/>
        <v>-3.9000000000011248E-6</v>
      </c>
      <c r="AJ505" s="67">
        <f t="shared" si="317"/>
        <v>3.8999999999456136E-6</v>
      </c>
    </row>
    <row r="506" spans="32:36">
      <c r="AF506" s="15" t="str">
        <f t="shared" si="307"/>
        <v>_subpop_140</v>
      </c>
      <c r="AG506" s="67">
        <f t="shared" ref="AG506:AJ506" si="318">AG145-AG328</f>
        <v>0</v>
      </c>
      <c r="AH506" s="67">
        <f t="shared" si="318"/>
        <v>2.0999999999979369E-6</v>
      </c>
      <c r="AI506" s="67">
        <f t="shared" si="318"/>
        <v>-4.7000000000241293E-6</v>
      </c>
      <c r="AJ506" s="67">
        <f t="shared" si="318"/>
        <v>4.7999999999714937E-6</v>
      </c>
    </row>
    <row r="507" spans="32:36">
      <c r="AF507" s="15" t="str">
        <f t="shared" si="307"/>
        <v>_subpop_141</v>
      </c>
      <c r="AG507" s="67">
        <f t="shared" ref="AG507:AJ507" si="319">AG146-AG329</f>
        <v>0</v>
      </c>
      <c r="AH507" s="67">
        <f t="shared" si="319"/>
        <v>2.5999999999984369E-6</v>
      </c>
      <c r="AI507" s="67">
        <f t="shared" si="319"/>
        <v>-5.5999999999944983E-6</v>
      </c>
      <c r="AJ507" s="67">
        <f t="shared" si="319"/>
        <v>5.5999999999944983E-6</v>
      </c>
    </row>
    <row r="508" spans="32:36">
      <c r="AF508" s="15" t="str">
        <f t="shared" si="307"/>
        <v>_subpop_142</v>
      </c>
      <c r="AG508" s="67">
        <f t="shared" ref="AG508:AJ508" si="320">AG147-AG330</f>
        <v>0</v>
      </c>
      <c r="AH508" s="67">
        <f t="shared" si="320"/>
        <v>1.7999999999997185E-6</v>
      </c>
      <c r="AI508" s="67">
        <f t="shared" si="320"/>
        <v>-3.9000000000011248E-6</v>
      </c>
      <c r="AJ508" s="67">
        <f t="shared" si="320"/>
        <v>4.0000000000040004E-6</v>
      </c>
    </row>
    <row r="509" spans="32:36">
      <c r="AF509" s="15" t="str">
        <f t="shared" si="307"/>
        <v>_subpop_143</v>
      </c>
      <c r="AG509" s="67">
        <f t="shared" ref="AG509:AJ509" si="321">AG148-AG331</f>
        <v>0</v>
      </c>
      <c r="AH509" s="67">
        <f t="shared" si="321"/>
        <v>1.7000000000003124E-6</v>
      </c>
      <c r="AI509" s="67">
        <f t="shared" si="321"/>
        <v>-3.9000000000011248E-6</v>
      </c>
      <c r="AJ509" s="67">
        <f t="shared" si="321"/>
        <v>3.9000000000011248E-6</v>
      </c>
    </row>
    <row r="510" spans="32:36">
      <c r="AF510" s="15" t="str">
        <f t="shared" si="307"/>
        <v>_subpop_144</v>
      </c>
      <c r="AG510" s="67">
        <f t="shared" ref="AG510:AJ510" si="322">AG149-AG332</f>
        <v>0</v>
      </c>
      <c r="AH510" s="67">
        <f t="shared" si="322"/>
        <v>1.3999999999986246E-6</v>
      </c>
      <c r="AI510" s="67">
        <f t="shared" si="322"/>
        <v>-3.1999999999948736E-6</v>
      </c>
      <c r="AJ510" s="67">
        <f t="shared" si="322"/>
        <v>3.2000000000087514E-6</v>
      </c>
    </row>
    <row r="511" spans="32:36">
      <c r="AF511" s="15" t="str">
        <f t="shared" si="307"/>
        <v>_subpop_145</v>
      </c>
      <c r="AG511" s="67">
        <f t="shared" ref="AG511:AJ511" si="323">AG150-AG333</f>
        <v>0</v>
      </c>
      <c r="AH511" s="67">
        <f t="shared" si="323"/>
        <v>4.099999999999937E-6</v>
      </c>
      <c r="AI511" s="67">
        <f t="shared" si="323"/>
        <v>-8.9999999999812452E-6</v>
      </c>
      <c r="AJ511" s="67">
        <f t="shared" si="323"/>
        <v>8.9999999999812452E-6</v>
      </c>
    </row>
    <row r="512" spans="32:36">
      <c r="AF512" s="15" t="str">
        <f t="shared" si="307"/>
        <v>_subpop_146</v>
      </c>
      <c r="AG512" s="67">
        <f t="shared" ref="AG512:AJ512" si="324">AG151-AG334</f>
        <v>0</v>
      </c>
      <c r="AH512" s="67">
        <f t="shared" si="324"/>
        <v>2.9000000000001247E-6</v>
      </c>
      <c r="AI512" s="67">
        <f t="shared" si="324"/>
        <v>-6.4000000000175028E-6</v>
      </c>
      <c r="AJ512" s="67">
        <f t="shared" si="324"/>
        <v>6.3999999999619916E-6</v>
      </c>
    </row>
    <row r="513" spans="32:36">
      <c r="AF513" s="15" t="str">
        <f t="shared" si="307"/>
        <v>_subpop_147</v>
      </c>
      <c r="AG513" s="67">
        <f t="shared" ref="AG513:AJ513" si="325">AG152-AG335</f>
        <v>0</v>
      </c>
      <c r="AH513" s="67">
        <f t="shared" si="325"/>
        <v>2.4999999999990308E-6</v>
      </c>
      <c r="AI513" s="67">
        <f t="shared" si="325"/>
        <v>-5.4999999999916227E-6</v>
      </c>
      <c r="AJ513" s="67">
        <f t="shared" si="325"/>
        <v>5.4999999999916227E-6</v>
      </c>
    </row>
    <row r="514" spans="32:36">
      <c r="AF514" s="15" t="str">
        <f t="shared" si="307"/>
        <v>_subpop_148</v>
      </c>
      <c r="AG514" s="67">
        <f t="shared" ref="AG514:AJ514" si="326">AG153-AG336</f>
        <v>0</v>
      </c>
      <c r="AH514" s="67">
        <f t="shared" si="326"/>
        <v>2.7999999999972491E-6</v>
      </c>
      <c r="AI514" s="67">
        <f t="shared" si="326"/>
        <v>-6.1000000000088761E-6</v>
      </c>
      <c r="AJ514" s="67">
        <f t="shared" si="326"/>
        <v>6.0999999999533649E-6</v>
      </c>
    </row>
    <row r="515" spans="32:36">
      <c r="AF515" s="15" t="str">
        <f t="shared" si="307"/>
        <v>_subpop_149</v>
      </c>
      <c r="AG515" s="67">
        <f t="shared" ref="AG515:AJ515" si="327">AG154-AG337</f>
        <v>0</v>
      </c>
      <c r="AH515" s="67">
        <f t="shared" si="327"/>
        <v>4.0000000000040004E-6</v>
      </c>
      <c r="AI515" s="67">
        <f t="shared" si="327"/>
        <v>-8.6999999999726185E-6</v>
      </c>
      <c r="AJ515" s="67">
        <f t="shared" si="327"/>
        <v>8.6999999999726185E-6</v>
      </c>
    </row>
    <row r="516" spans="32:36">
      <c r="AF516" s="15" t="str">
        <f t="shared" si="307"/>
        <v>_subpop_150</v>
      </c>
      <c r="AG516" s="67">
        <f t="shared" ref="AG516:AJ516" si="328">AG155-AG338</f>
        <v>0</v>
      </c>
      <c r="AH516" s="67">
        <f t="shared" si="328"/>
        <v>2.6000000000019063E-6</v>
      </c>
      <c r="AI516" s="67">
        <f t="shared" si="328"/>
        <v>-5.5000000000471339E-6</v>
      </c>
      <c r="AJ516" s="67">
        <f t="shared" si="328"/>
        <v>5.5999999999944983E-6</v>
      </c>
    </row>
    <row r="517" spans="32:36">
      <c r="AF517" s="15" t="str">
        <f t="shared" si="307"/>
        <v>_subpop_151</v>
      </c>
      <c r="AG517" s="67">
        <f t="shared" ref="AG517:AJ517" si="329">AG156-AG339</f>
        <v>0</v>
      </c>
      <c r="AH517" s="67">
        <f t="shared" si="329"/>
        <v>2.2000000000008124E-6</v>
      </c>
      <c r="AI517" s="67">
        <f t="shared" si="329"/>
        <v>-4.7999999999714937E-6</v>
      </c>
      <c r="AJ517" s="67">
        <f t="shared" si="329"/>
        <v>4.7999999999714937E-6</v>
      </c>
    </row>
    <row r="518" spans="32:36">
      <c r="AF518" s="15" t="str">
        <f t="shared" si="307"/>
        <v>_subpop_152</v>
      </c>
      <c r="AG518" s="67">
        <f t="shared" ref="AG518:AJ518" si="330">AG157-AG340</f>
        <v>0</v>
      </c>
      <c r="AH518" s="67">
        <f t="shared" si="330"/>
        <v>1.7999999999997185E-6</v>
      </c>
      <c r="AI518" s="67">
        <f t="shared" si="330"/>
        <v>-4.0000000000040004E-6</v>
      </c>
      <c r="AJ518" s="67">
        <f t="shared" si="330"/>
        <v>4.0000000000040004E-6</v>
      </c>
    </row>
    <row r="519" spans="32:36">
      <c r="AF519" s="15" t="str">
        <f t="shared" si="307"/>
        <v>_subpop_153</v>
      </c>
      <c r="AG519" s="67">
        <f t="shared" ref="AG519:AJ519" si="331">AG158-AG341</f>
        <v>0</v>
      </c>
      <c r="AH519" s="67">
        <f t="shared" si="331"/>
        <v>4.4999999999975615E-6</v>
      </c>
      <c r="AI519" s="67">
        <f t="shared" si="331"/>
        <v>-9.5999999999984986E-6</v>
      </c>
      <c r="AJ519" s="67">
        <f t="shared" si="331"/>
        <v>9.7000000000013742E-6</v>
      </c>
    </row>
    <row r="520" spans="32:36">
      <c r="AF520" s="15" t="str">
        <f t="shared" si="307"/>
        <v>_subpop_154</v>
      </c>
      <c r="AG520" s="67">
        <f t="shared" ref="AG520:AJ520" si="332">AG159-AG342</f>
        <v>0</v>
      </c>
      <c r="AH520" s="67">
        <f t="shared" si="332"/>
        <v>2.9000000000001247E-6</v>
      </c>
      <c r="AI520" s="67">
        <f t="shared" si="332"/>
        <v>-6.2000000000117517E-6</v>
      </c>
      <c r="AJ520" s="67">
        <f t="shared" si="332"/>
        <v>6.1999999999562405E-6</v>
      </c>
    </row>
    <row r="521" spans="32:36">
      <c r="AF521" s="15" t="str">
        <f t="shared" si="307"/>
        <v>_subpop_155</v>
      </c>
      <c r="AG521" s="67">
        <f t="shared" ref="AG521:AJ521" si="333">AG160-AG343</f>
        <v>0</v>
      </c>
      <c r="AH521" s="67">
        <f t="shared" si="333"/>
        <v>2.3999999999996247E-6</v>
      </c>
      <c r="AI521" s="67">
        <f t="shared" si="333"/>
        <v>-5.2999999999858716E-6</v>
      </c>
      <c r="AJ521" s="67">
        <f t="shared" si="333"/>
        <v>5.2999999999858716E-6</v>
      </c>
    </row>
    <row r="522" spans="32:36">
      <c r="AF522" s="15" t="str">
        <f t="shared" si="307"/>
        <v>_subpop_156</v>
      </c>
      <c r="AG522" s="67">
        <f t="shared" ref="AG522:AJ522" si="334">AG161-AG344</f>
        <v>0</v>
      </c>
      <c r="AH522" s="67">
        <f t="shared" si="334"/>
        <v>2.8000000000007186E-6</v>
      </c>
      <c r="AI522" s="67">
        <f t="shared" si="334"/>
        <v>-6.1000000000088761E-6</v>
      </c>
      <c r="AJ522" s="67">
        <f t="shared" si="334"/>
        <v>6.0999999999533649E-6</v>
      </c>
    </row>
    <row r="523" spans="32:36">
      <c r="AF523" s="15" t="str">
        <f t="shared" si="307"/>
        <v>_subpop_157</v>
      </c>
      <c r="AG523" s="67">
        <f t="shared" ref="AG523:AJ523" si="335">AG162-AG345</f>
        <v>0</v>
      </c>
      <c r="AH523" s="67">
        <f t="shared" si="335"/>
        <v>3.7999999999982492E-6</v>
      </c>
      <c r="AI523" s="67">
        <f t="shared" si="335"/>
        <v>-8.3000000000166274E-6</v>
      </c>
      <c r="AJ523" s="67">
        <f t="shared" si="335"/>
        <v>8.3000000000166274E-6</v>
      </c>
    </row>
    <row r="524" spans="32:36">
      <c r="AF524" s="15" t="str">
        <f t="shared" si="307"/>
        <v>_subpop_158</v>
      </c>
      <c r="AG524" s="67">
        <f t="shared" ref="AG524:AJ524" si="336">AG163-AG346</f>
        <v>0</v>
      </c>
      <c r="AH524" s="67">
        <f t="shared" si="336"/>
        <v>2.5000000000025002E-6</v>
      </c>
      <c r="AI524" s="67">
        <f t="shared" si="336"/>
        <v>-5.4999999999916227E-6</v>
      </c>
      <c r="AJ524" s="67">
        <f t="shared" si="336"/>
        <v>5.4999999999916227E-6</v>
      </c>
    </row>
    <row r="525" spans="32:36">
      <c r="AF525" s="15" t="str">
        <f t="shared" si="307"/>
        <v>_subpop_159</v>
      </c>
      <c r="AG525" s="67">
        <f t="shared" ref="AG525:AJ525" si="337">AG164-AG347</f>
        <v>0</v>
      </c>
      <c r="AH525" s="67">
        <f t="shared" si="337"/>
        <v>2.3000000000002185E-6</v>
      </c>
      <c r="AI525" s="67">
        <f t="shared" si="337"/>
        <v>-4.8999999999743693E-6</v>
      </c>
      <c r="AJ525" s="67">
        <f t="shared" si="337"/>
        <v>5.000000000032756E-6</v>
      </c>
    </row>
    <row r="526" spans="32:36">
      <c r="AF526" s="15" t="str">
        <f t="shared" si="307"/>
        <v>_subpop_160</v>
      </c>
      <c r="AG526" s="67">
        <f t="shared" ref="AG526:AJ526" si="338">AG165-AG348</f>
        <v>0</v>
      </c>
      <c r="AH526" s="67">
        <f t="shared" si="338"/>
        <v>1.9999999999985307E-6</v>
      </c>
      <c r="AI526" s="67">
        <f t="shared" si="338"/>
        <v>-4.399999999987747E-6</v>
      </c>
      <c r="AJ526" s="67">
        <f t="shared" si="338"/>
        <v>4.399999999987747E-6</v>
      </c>
    </row>
    <row r="527" spans="32:36">
      <c r="AF527" s="15" t="str">
        <f t="shared" si="307"/>
        <v>_subpop_161</v>
      </c>
      <c r="AG527" s="67">
        <f t="shared" ref="AG527:AJ527" si="339">AG166-AG349</f>
        <v>0</v>
      </c>
      <c r="AH527" s="67">
        <f t="shared" si="339"/>
        <v>5.2999999999997494E-6</v>
      </c>
      <c r="AI527" s="67">
        <f t="shared" si="339"/>
        <v>-1.1399999999994748E-5</v>
      </c>
      <c r="AJ527" s="67">
        <f t="shared" si="339"/>
        <v>1.1399999999994748E-5</v>
      </c>
    </row>
    <row r="528" spans="32:36">
      <c r="AF528" s="15" t="str">
        <f t="shared" si="307"/>
        <v>_subpop_162</v>
      </c>
      <c r="AG528" s="67">
        <f t="shared" ref="AG528:AJ528" si="340">AG167-AG350</f>
        <v>0</v>
      </c>
      <c r="AH528" s="67">
        <f t="shared" si="340"/>
        <v>3.0999999999989369E-6</v>
      </c>
      <c r="AI528" s="67">
        <f t="shared" si="340"/>
        <v>-6.5000000000203784E-6</v>
      </c>
      <c r="AJ528" s="67">
        <f t="shared" si="340"/>
        <v>6.5000000000203784E-6</v>
      </c>
    </row>
    <row r="529" spans="32:36">
      <c r="AF529" s="15" t="str">
        <f t="shared" si="307"/>
        <v>_subpop_163</v>
      </c>
      <c r="AG529" s="67">
        <f t="shared" ref="AG529:AJ529" si="341">AG168-AG351</f>
        <v>0</v>
      </c>
      <c r="AH529" s="67">
        <f t="shared" si="341"/>
        <v>2.3000000000002185E-6</v>
      </c>
      <c r="AI529" s="67">
        <f t="shared" si="341"/>
        <v>-5.000000000032756E-6</v>
      </c>
      <c r="AJ529" s="67">
        <f t="shared" si="341"/>
        <v>5.0999999999801204E-6</v>
      </c>
    </row>
    <row r="530" spans="32:36">
      <c r="AF530" s="15" t="str">
        <f t="shared" si="307"/>
        <v>_subpop_164</v>
      </c>
      <c r="AG530" s="67">
        <f t="shared" ref="AG530:AJ530" si="342">AG169-AG352</f>
        <v>0</v>
      </c>
      <c r="AH530" s="67">
        <f t="shared" si="342"/>
        <v>2.6000000000019063E-6</v>
      </c>
      <c r="AI530" s="67">
        <f t="shared" si="342"/>
        <v>-5.6000000000500094E-6</v>
      </c>
      <c r="AJ530" s="67">
        <f t="shared" si="342"/>
        <v>5.5999999999944983E-6</v>
      </c>
    </row>
    <row r="531" spans="32:36">
      <c r="AF531" s="15" t="str">
        <f t="shared" si="307"/>
        <v>_subpop_165</v>
      </c>
      <c r="AG531" s="67">
        <f t="shared" ref="AG531:AJ531" si="343">AG170-AG353</f>
        <v>0</v>
      </c>
      <c r="AH531" s="67">
        <f t="shared" si="343"/>
        <v>4.7999999999992493E-6</v>
      </c>
      <c r="AI531" s="67">
        <f t="shared" si="343"/>
        <v>-1.0300000000018628E-5</v>
      </c>
      <c r="AJ531" s="67">
        <f t="shared" si="343"/>
        <v>1.0300000000018628E-5</v>
      </c>
    </row>
    <row r="532" spans="32:36">
      <c r="AF532" s="15" t="str">
        <f t="shared" si="307"/>
        <v>_subpop_166</v>
      </c>
      <c r="AG532" s="67">
        <f t="shared" ref="AG532:AJ532" si="344">AG171-AG354</f>
        <v>0</v>
      </c>
      <c r="AH532" s="67">
        <f t="shared" si="344"/>
        <v>2.8000000000007186E-6</v>
      </c>
      <c r="AI532" s="67">
        <f t="shared" si="344"/>
        <v>-6.0000000000060005E-6</v>
      </c>
      <c r="AJ532" s="67">
        <f t="shared" si="344"/>
        <v>5.9999999999504894E-6</v>
      </c>
    </row>
    <row r="533" spans="32:36">
      <c r="AF533" s="15" t="str">
        <f t="shared" si="307"/>
        <v>_subpop_167</v>
      </c>
      <c r="AG533" s="67">
        <f t="shared" ref="AG533:AJ533" si="345">AG172-AG355</f>
        <v>0</v>
      </c>
      <c r="AH533" s="67">
        <f t="shared" si="345"/>
        <v>2.1000000000014063E-6</v>
      </c>
      <c r="AI533" s="67">
        <f t="shared" si="345"/>
        <v>-4.7999999999714937E-6</v>
      </c>
      <c r="AJ533" s="67">
        <f t="shared" si="345"/>
        <v>4.6999999999686182E-6</v>
      </c>
    </row>
    <row r="534" spans="32:36">
      <c r="AF534" s="15" t="str">
        <f t="shared" si="307"/>
        <v>_subpop_168</v>
      </c>
      <c r="AG534" s="67">
        <f t="shared" ref="AG534:AJ534" si="346">AG173-AG356</f>
        <v>0</v>
      </c>
      <c r="AH534" s="67">
        <f t="shared" si="346"/>
        <v>2.1000000000014063E-6</v>
      </c>
      <c r="AI534" s="67">
        <f t="shared" si="346"/>
        <v>-4.4999999999906226E-6</v>
      </c>
      <c r="AJ534" s="67">
        <f t="shared" si="346"/>
        <v>4.4000000000155026E-6</v>
      </c>
    </row>
    <row r="535" spans="32:36">
      <c r="AF535" s="15" t="str">
        <f t="shared" si="307"/>
        <v>_subpop_169</v>
      </c>
      <c r="AG535" s="67">
        <f t="shared" ref="AG535:AJ535" si="347">AG174-AG357</f>
        <v>0</v>
      </c>
      <c r="AH535" s="67">
        <f t="shared" si="347"/>
        <v>3.7999999999982492E-6</v>
      </c>
      <c r="AI535" s="67">
        <f t="shared" si="347"/>
        <v>-8.3000000000166274E-6</v>
      </c>
      <c r="AJ535" s="67">
        <f t="shared" si="347"/>
        <v>8.2999999999611163E-6</v>
      </c>
    </row>
    <row r="536" spans="32:36">
      <c r="AF536" s="15" t="str">
        <f t="shared" si="307"/>
        <v>_subpop_170</v>
      </c>
      <c r="AG536" s="67">
        <f t="shared" ref="AG536:AJ536" si="348">AG175-AG358</f>
        <v>0</v>
      </c>
      <c r="AH536" s="67">
        <f t="shared" si="348"/>
        <v>2.699999999997843E-6</v>
      </c>
      <c r="AI536" s="67">
        <f t="shared" si="348"/>
        <v>-5.8000000000002494E-6</v>
      </c>
      <c r="AJ536" s="67">
        <f t="shared" si="348"/>
        <v>5.8000000000557606E-6</v>
      </c>
    </row>
    <row r="537" spans="32:36">
      <c r="AF537" s="15" t="str">
        <f t="shared" si="307"/>
        <v>_subpop_171</v>
      </c>
      <c r="AG537" s="67">
        <f t="shared" ref="AG537:AJ537" si="349">AG176-AG359</f>
        <v>0</v>
      </c>
      <c r="AH537" s="67">
        <f t="shared" si="349"/>
        <v>2.5000000000025002E-6</v>
      </c>
      <c r="AI537" s="67">
        <f t="shared" si="349"/>
        <v>-5.4000000000442583E-6</v>
      </c>
      <c r="AJ537" s="67">
        <f t="shared" si="349"/>
        <v>5.399999999933236E-6</v>
      </c>
    </row>
    <row r="538" spans="32:36">
      <c r="AF538" s="15" t="str">
        <f t="shared" si="307"/>
        <v>_subpop_172</v>
      </c>
      <c r="AG538" s="67">
        <f t="shared" ref="AG538:AJ538" si="350">AG177-AG360</f>
        <v>0</v>
      </c>
      <c r="AH538" s="67">
        <f t="shared" si="350"/>
        <v>2.8000000000007186E-6</v>
      </c>
      <c r="AI538" s="67">
        <f t="shared" si="350"/>
        <v>-6.1000000000088761E-6</v>
      </c>
      <c r="AJ538" s="67">
        <f t="shared" si="350"/>
        <v>6.0000000000060005E-6</v>
      </c>
    </row>
    <row r="539" spans="32:36">
      <c r="AF539" s="15" t="str">
        <f t="shared" si="307"/>
        <v>_subpop_173</v>
      </c>
      <c r="AG539" s="67">
        <f t="shared" ref="AG539:AJ539" si="351">AG178-AG361</f>
        <v>0</v>
      </c>
      <c r="AH539" s="67">
        <f t="shared" si="351"/>
        <v>3.599999999999437E-6</v>
      </c>
      <c r="AI539" s="67">
        <f t="shared" si="351"/>
        <v>-7.9000000000051251E-6</v>
      </c>
      <c r="AJ539" s="67">
        <f t="shared" si="351"/>
        <v>7.899999999949614E-6</v>
      </c>
    </row>
    <row r="540" spans="32:36">
      <c r="AF540" s="15" t="str">
        <f t="shared" si="307"/>
        <v>_subpop_174</v>
      </c>
      <c r="AG540" s="67">
        <f t="shared" ref="AG540:AJ540" si="352">AG179-AG362</f>
        <v>0</v>
      </c>
      <c r="AH540" s="67">
        <f t="shared" si="352"/>
        <v>2.4999999999990308E-6</v>
      </c>
      <c r="AI540" s="67">
        <f t="shared" si="352"/>
        <v>-5.3999999999887471E-6</v>
      </c>
      <c r="AJ540" s="67">
        <f t="shared" si="352"/>
        <v>5.2999999999858716E-6</v>
      </c>
    </row>
    <row r="541" spans="32:36">
      <c r="AF541" s="15" t="str">
        <f t="shared" si="307"/>
        <v>_subpop_175</v>
      </c>
      <c r="AG541" s="67">
        <f t="shared" ref="AG541:AJ541" si="353">AG180-AG363</f>
        <v>0</v>
      </c>
      <c r="AH541" s="67">
        <f t="shared" si="353"/>
        <v>2.3000000000002185E-6</v>
      </c>
      <c r="AI541" s="67">
        <f t="shared" si="353"/>
        <v>-5.000000000032756E-6</v>
      </c>
      <c r="AJ541" s="67">
        <f t="shared" si="353"/>
        <v>4.9999999999772449E-6</v>
      </c>
    </row>
    <row r="542" spans="32:36">
      <c r="AF542" s="15" t="str">
        <f t="shared" si="307"/>
        <v>_subpop_176</v>
      </c>
      <c r="AG542" s="67">
        <f t="shared" ref="AG542:AJ542" si="354">AG181-AG364</f>
        <v>0</v>
      </c>
      <c r="AH542" s="67">
        <f t="shared" si="354"/>
        <v>1.8999999999991246E-6</v>
      </c>
      <c r="AI542" s="67">
        <f t="shared" si="354"/>
        <v>-4.2000000000097515E-6</v>
      </c>
      <c r="AJ542" s="67">
        <f t="shared" si="354"/>
        <v>4.1999999999819959E-6</v>
      </c>
    </row>
    <row r="543" spans="32:36">
      <c r="AG543" s="67"/>
      <c r="AH543" s="67"/>
      <c r="AI543" s="67"/>
      <c r="AJ543" s="67"/>
    </row>
    <row r="544" spans="32:36">
      <c r="AG544" s="67"/>
      <c r="AH544" s="67"/>
      <c r="AI544" s="67"/>
      <c r="AJ544" s="67"/>
    </row>
    <row r="545" spans="33:36">
      <c r="AG545" s="67"/>
      <c r="AH545" s="67"/>
      <c r="AI545" s="67"/>
      <c r="AJ545" s="67"/>
    </row>
    <row r="546" spans="33:36">
      <c r="AG546" s="67"/>
      <c r="AH546" s="67"/>
      <c r="AI546" s="67"/>
      <c r="AJ546" s="67"/>
    </row>
    <row r="547" spans="33:36">
      <c r="AG547" s="67"/>
      <c r="AH547" s="67"/>
      <c r="AI547" s="67"/>
      <c r="AJ547" s="67"/>
    </row>
    <row r="548" spans="33:36">
      <c r="AG548" s="67"/>
      <c r="AH548" s="67"/>
      <c r="AI548" s="67"/>
      <c r="AJ548" s="67"/>
    </row>
    <row r="549" spans="33:36">
      <c r="AG549" s="67"/>
      <c r="AH549" s="67"/>
      <c r="AI549" s="67"/>
      <c r="AJ549" s="67"/>
    </row>
    <row r="550" spans="33:36">
      <c r="AG550" s="67"/>
      <c r="AH550" s="67"/>
      <c r="AI550" s="67"/>
      <c r="AJ550" s="67"/>
    </row>
    <row r="551" spans="33:36">
      <c r="AG551" s="67"/>
      <c r="AH551" s="67"/>
      <c r="AI551" s="67"/>
      <c r="AJ551" s="67"/>
    </row>
    <row r="552" spans="33:36">
      <c r="AG552" s="67"/>
      <c r="AH552" s="67"/>
      <c r="AI552" s="67"/>
      <c r="AJ552" s="67"/>
    </row>
    <row r="553" spans="33:36">
      <c r="AG553" s="67"/>
      <c r="AH553" s="67"/>
      <c r="AI553" s="67"/>
      <c r="AJ553" s="67"/>
    </row>
    <row r="554" spans="33:36">
      <c r="AG554" s="67"/>
      <c r="AH554" s="67"/>
      <c r="AI554" s="67"/>
      <c r="AJ554" s="67"/>
    </row>
    <row r="555" spans="33:36">
      <c r="AG555" s="67"/>
      <c r="AH555" s="67"/>
      <c r="AI555" s="67"/>
      <c r="AJ555" s="67"/>
    </row>
    <row r="556" spans="33:36">
      <c r="AG556" s="67"/>
      <c r="AH556" s="67"/>
      <c r="AI556" s="67"/>
      <c r="AJ556" s="67"/>
    </row>
    <row r="557" spans="33:36">
      <c r="AG557" s="67"/>
      <c r="AH557" s="67"/>
      <c r="AI557" s="67"/>
      <c r="AJ557" s="67"/>
    </row>
    <row r="558" spans="33:36">
      <c r="AG558" s="67"/>
      <c r="AH558" s="67"/>
      <c r="AI558" s="67"/>
      <c r="AJ558" s="67"/>
    </row>
    <row r="559" spans="33:36">
      <c r="AG559" s="67"/>
      <c r="AH559" s="67"/>
      <c r="AI559" s="67"/>
      <c r="AJ559" s="67"/>
    </row>
    <row r="560" spans="33:36">
      <c r="AG560" s="67"/>
      <c r="AH560" s="67"/>
      <c r="AI560" s="67"/>
      <c r="AJ560" s="67"/>
    </row>
    <row r="561" spans="33:36">
      <c r="AG561" s="67"/>
      <c r="AH561" s="67"/>
      <c r="AI561" s="67"/>
      <c r="AJ561" s="67"/>
    </row>
    <row r="562" spans="33:36">
      <c r="AG562" s="67"/>
      <c r="AH562" s="67"/>
      <c r="AI562" s="67"/>
      <c r="AJ562" s="67"/>
    </row>
    <row r="563" spans="33:36">
      <c r="AG563" s="67"/>
      <c r="AH563" s="67"/>
      <c r="AI563" s="67"/>
      <c r="AJ563" s="67"/>
    </row>
    <row r="564" spans="33:36">
      <c r="AG564" s="67"/>
      <c r="AH564" s="67"/>
      <c r="AI564" s="67"/>
      <c r="AJ564" s="67"/>
    </row>
    <row r="565" spans="33:36">
      <c r="AG565" s="67"/>
      <c r="AH565" s="67"/>
      <c r="AI565" s="67"/>
      <c r="AJ565" s="67"/>
    </row>
    <row r="566" spans="33:36">
      <c r="AG566" s="67"/>
      <c r="AH566" s="67"/>
      <c r="AI566" s="67"/>
      <c r="AJ566" s="67"/>
    </row>
    <row r="567" spans="33:36">
      <c r="AG567" s="67"/>
      <c r="AH567" s="67"/>
      <c r="AI567" s="67"/>
      <c r="AJ567" s="67"/>
    </row>
    <row r="568" spans="33:36">
      <c r="AG568" s="67"/>
      <c r="AH568" s="67"/>
      <c r="AI568" s="67"/>
      <c r="AJ568" s="67"/>
    </row>
    <row r="569" spans="33:36">
      <c r="AG569" s="67"/>
      <c r="AH569" s="67"/>
      <c r="AI569" s="67"/>
      <c r="AJ569" s="67"/>
    </row>
    <row r="570" spans="33:36">
      <c r="AG570" s="67"/>
      <c r="AH570" s="67"/>
      <c r="AI570" s="67"/>
      <c r="AJ570" s="67"/>
    </row>
    <row r="571" spans="33:36">
      <c r="AG571" s="67"/>
      <c r="AH571" s="67"/>
      <c r="AI571" s="67"/>
      <c r="AJ571" s="67"/>
    </row>
    <row r="572" spans="33:36">
      <c r="AG572" s="67"/>
      <c r="AH572" s="67"/>
      <c r="AI572" s="67"/>
      <c r="AJ572" s="67"/>
    </row>
    <row r="573" spans="33:36">
      <c r="AG573" s="67"/>
      <c r="AH573" s="67"/>
      <c r="AI573" s="67"/>
      <c r="AJ573" s="67"/>
    </row>
    <row r="574" spans="33:36">
      <c r="AG574" s="67"/>
      <c r="AH574" s="67"/>
      <c r="AI574" s="67"/>
      <c r="AJ574" s="67"/>
    </row>
    <row r="575" spans="33:36">
      <c r="AG575" s="67"/>
      <c r="AH575" s="67"/>
      <c r="AI575" s="67"/>
      <c r="AJ575" s="67"/>
    </row>
    <row r="576" spans="33:36">
      <c r="AG576" s="67"/>
      <c r="AH576" s="67"/>
      <c r="AI576" s="67"/>
      <c r="AJ576" s="67"/>
    </row>
    <row r="577" spans="33:36">
      <c r="AG577" s="67"/>
      <c r="AH577" s="67"/>
      <c r="AI577" s="67"/>
      <c r="AJ577" s="67"/>
    </row>
    <row r="578" spans="33:36">
      <c r="AG578" s="67"/>
      <c r="AH578" s="67"/>
      <c r="AI578" s="67"/>
      <c r="AJ578" s="67"/>
    </row>
    <row r="579" spans="33:36">
      <c r="AG579" s="67"/>
      <c r="AH579" s="67"/>
      <c r="AI579" s="67"/>
      <c r="AJ579" s="67"/>
    </row>
    <row r="580" spans="33:36">
      <c r="AG580" s="67"/>
      <c r="AH580" s="67"/>
      <c r="AI580" s="67"/>
      <c r="AJ580" s="67"/>
    </row>
    <row r="581" spans="33:36">
      <c r="AG581" s="67"/>
      <c r="AH581" s="67"/>
      <c r="AI581" s="67"/>
      <c r="AJ581" s="67"/>
    </row>
    <row r="582" spans="33:36">
      <c r="AG582" s="67"/>
      <c r="AH582" s="67"/>
      <c r="AI582" s="67"/>
      <c r="AJ582" s="67"/>
    </row>
    <row r="583" spans="33:36">
      <c r="AG583" s="67"/>
      <c r="AH583" s="67"/>
      <c r="AI583" s="67"/>
      <c r="AJ583" s="67"/>
    </row>
    <row r="584" spans="33:36">
      <c r="AG584" s="67"/>
      <c r="AH584" s="67"/>
      <c r="AI584" s="67"/>
      <c r="AJ584" s="67"/>
    </row>
    <row r="585" spans="33:36">
      <c r="AG585" s="67"/>
      <c r="AH585" s="67"/>
      <c r="AI585" s="67"/>
      <c r="AJ585" s="67"/>
    </row>
    <row r="586" spans="33:36">
      <c r="AG586" s="67"/>
      <c r="AH586" s="67"/>
      <c r="AI586" s="67"/>
      <c r="AJ586" s="67"/>
    </row>
    <row r="587" spans="33:36">
      <c r="AG587" s="67"/>
      <c r="AH587" s="67"/>
      <c r="AI587" s="67"/>
      <c r="AJ587" s="67"/>
    </row>
    <row r="588" spans="33:36">
      <c r="AG588" s="67"/>
      <c r="AH588" s="67"/>
      <c r="AI588" s="67"/>
      <c r="AJ588" s="67"/>
    </row>
    <row r="589" spans="33:36">
      <c r="AG589" s="67"/>
      <c r="AH589" s="67"/>
      <c r="AI589" s="67"/>
      <c r="AJ589" s="67"/>
    </row>
    <row r="590" spans="33:36">
      <c r="AG590" s="67"/>
      <c r="AH590" s="67"/>
      <c r="AI590" s="67"/>
      <c r="AJ590" s="67"/>
    </row>
    <row r="591" spans="33:36">
      <c r="AG591" s="67"/>
      <c r="AH591" s="67"/>
      <c r="AI591" s="67"/>
      <c r="AJ591" s="67"/>
    </row>
    <row r="592" spans="33:36">
      <c r="AG592" s="67"/>
      <c r="AH592" s="67"/>
      <c r="AI592" s="67"/>
      <c r="AJ592" s="67"/>
    </row>
    <row r="593" spans="33:36">
      <c r="AG593" s="67"/>
      <c r="AH593" s="67"/>
      <c r="AI593" s="67"/>
      <c r="AJ593" s="67"/>
    </row>
    <row r="594" spans="33:36">
      <c r="AG594" s="67"/>
      <c r="AH594" s="67"/>
      <c r="AI594" s="67"/>
      <c r="AJ594" s="67"/>
    </row>
    <row r="595" spans="33:36">
      <c r="AG595" s="67"/>
      <c r="AH595" s="67"/>
      <c r="AI595" s="67"/>
      <c r="AJ595" s="67"/>
    </row>
    <row r="596" spans="33:36">
      <c r="AG596" s="67"/>
      <c r="AH596" s="67"/>
      <c r="AI596" s="67"/>
      <c r="AJ596" s="67"/>
    </row>
    <row r="597" spans="33:36">
      <c r="AG597" s="67"/>
      <c r="AH597" s="67"/>
      <c r="AI597" s="67"/>
      <c r="AJ597" s="67"/>
    </row>
    <row r="598" spans="33:36">
      <c r="AG598" s="67"/>
      <c r="AH598" s="67"/>
      <c r="AI598" s="67"/>
      <c r="AJ598" s="67"/>
    </row>
    <row r="599" spans="33:36">
      <c r="AG599" s="67"/>
      <c r="AH599" s="67"/>
      <c r="AI599" s="67"/>
      <c r="AJ599" s="67"/>
    </row>
    <row r="600" spans="33:36">
      <c r="AG600" s="67"/>
      <c r="AH600" s="67"/>
      <c r="AI600" s="67"/>
      <c r="AJ600" s="67"/>
    </row>
    <row r="601" spans="33:36">
      <c r="AG601" s="67"/>
      <c r="AH601" s="67"/>
      <c r="AI601" s="67"/>
      <c r="AJ601" s="67"/>
    </row>
    <row r="602" spans="33:36">
      <c r="AG602" s="67"/>
      <c r="AH602" s="67"/>
      <c r="AI602" s="67"/>
      <c r="AJ602" s="67"/>
    </row>
    <row r="603" spans="33:36">
      <c r="AG603" s="67"/>
      <c r="AH603" s="67"/>
      <c r="AI603" s="67"/>
      <c r="AJ603" s="67"/>
    </row>
    <row r="604" spans="33:36">
      <c r="AG604" s="67"/>
      <c r="AH604" s="67"/>
      <c r="AI604" s="67"/>
      <c r="AJ604" s="67"/>
    </row>
    <row r="605" spans="33:36">
      <c r="AG605" s="67"/>
      <c r="AH605" s="67"/>
      <c r="AI605" s="67"/>
      <c r="AJ605" s="67"/>
    </row>
    <row r="606" spans="33:36">
      <c r="AG606" s="67"/>
      <c r="AH606" s="67"/>
      <c r="AI606" s="67"/>
      <c r="AJ606" s="67"/>
    </row>
    <row r="607" spans="33:36">
      <c r="AG607" s="67"/>
      <c r="AH607" s="67"/>
      <c r="AI607" s="67"/>
      <c r="AJ607" s="67"/>
    </row>
    <row r="608" spans="33:36">
      <c r="AG608" s="67"/>
      <c r="AH608" s="67"/>
      <c r="AI608" s="67"/>
      <c r="AJ608" s="67"/>
    </row>
    <row r="609" spans="33:36">
      <c r="AG609" s="67"/>
      <c r="AH609" s="67"/>
      <c r="AI609" s="67"/>
      <c r="AJ609" s="67"/>
    </row>
    <row r="610" spans="33:36">
      <c r="AG610" s="67"/>
      <c r="AH610" s="67"/>
      <c r="AI610" s="67"/>
      <c r="AJ610" s="67"/>
    </row>
    <row r="611" spans="33:36">
      <c r="AG611" s="67"/>
      <c r="AH611" s="67"/>
      <c r="AI611" s="67"/>
      <c r="AJ611" s="67"/>
    </row>
    <row r="612" spans="33:36">
      <c r="AG612" s="67"/>
      <c r="AH612" s="67"/>
      <c r="AI612" s="67"/>
      <c r="AJ612" s="67"/>
    </row>
    <row r="613" spans="33:36">
      <c r="AG613" s="67"/>
      <c r="AH613" s="67"/>
      <c r="AI613" s="67"/>
      <c r="AJ613" s="67"/>
    </row>
    <row r="614" spans="33:36">
      <c r="AG614" s="67"/>
      <c r="AH614" s="67"/>
      <c r="AI614" s="67"/>
      <c r="AJ614" s="67"/>
    </row>
    <row r="615" spans="33:36">
      <c r="AG615" s="67"/>
      <c r="AH615" s="67"/>
      <c r="AI615" s="67"/>
      <c r="AJ615" s="67"/>
    </row>
    <row r="616" spans="33:36">
      <c r="AG616" s="67"/>
      <c r="AH616" s="67"/>
      <c r="AI616" s="67"/>
      <c r="AJ616" s="67"/>
    </row>
    <row r="617" spans="33:36">
      <c r="AG617" s="67"/>
      <c r="AH617" s="67"/>
      <c r="AI617" s="67"/>
      <c r="AJ617" s="67"/>
    </row>
  </sheetData>
  <mergeCells count="6">
    <mergeCell ref="BT1:BX1"/>
    <mergeCell ref="E1:I1"/>
    <mergeCell ref="S1:W1"/>
    <mergeCell ref="AF1:AJ1"/>
    <mergeCell ref="AT1:AX1"/>
    <mergeCell ref="BG1:B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46"/>
  <sheetViews>
    <sheetView workbookViewId="0">
      <selection activeCell="R18" sqref="R18"/>
    </sheetView>
  </sheetViews>
  <sheetFormatPr defaultRowHeight="15"/>
  <cols>
    <col min="1" max="1" width="9" style="15" customWidth="1"/>
    <col min="2" max="2" width="8.42578125" style="15" customWidth="1"/>
    <col min="3" max="3" width="7.28515625" style="15" customWidth="1"/>
    <col min="4" max="4" width="9.140625" style="15"/>
    <col min="5" max="5" width="13.140625" style="15" customWidth="1"/>
    <col min="6" max="9" width="9.140625" style="15"/>
    <col min="10" max="10" width="2.42578125" style="15" customWidth="1"/>
    <col min="11" max="11" width="8" style="15" customWidth="1"/>
    <col min="12" max="12" width="8.7109375" style="15" customWidth="1"/>
    <col min="13" max="18" width="9.140625" style="15"/>
    <col min="19" max="19" width="12.140625" style="15" customWidth="1"/>
    <col min="20" max="23" width="9.140625" style="15"/>
    <col min="24" max="24" width="2.5703125" style="15" customWidth="1"/>
    <col min="25" max="25" width="13.42578125" style="15" customWidth="1"/>
    <col min="26" max="30" width="9.140625" style="15"/>
    <col min="31" max="31" width="9.140625" style="15" customWidth="1"/>
    <col min="32" max="32" width="12.5703125" style="15" bestFit="1" customWidth="1"/>
    <col min="33" max="36" width="9.140625" style="15"/>
    <col min="37" max="37" width="3.85546875" style="15" customWidth="1"/>
    <col min="38" max="45" width="9.140625" style="15"/>
    <col min="46" max="46" width="11.85546875" style="15" customWidth="1"/>
    <col min="47" max="50" width="9.140625" style="15"/>
    <col min="51" max="51" width="3.85546875" style="15" customWidth="1"/>
    <col min="52" max="58" width="9.140625" style="15"/>
    <col min="59" max="59" width="11.85546875" style="15" customWidth="1"/>
    <col min="60" max="63" width="9.140625" style="15"/>
    <col min="64" max="64" width="4" style="15" customWidth="1"/>
    <col min="65" max="65" width="12.5703125" style="15" customWidth="1"/>
    <col min="66" max="66" width="9.140625" style="15"/>
    <col min="67" max="67" width="2.42578125" style="15" customWidth="1"/>
    <col min="68" max="70" width="10" style="15" customWidth="1"/>
    <col min="71" max="16384" width="9.140625" style="15"/>
  </cols>
  <sheetData>
    <row r="1" spans="1:76">
      <c r="E1" s="134" t="s">
        <v>148</v>
      </c>
      <c r="F1" s="134"/>
      <c r="G1" s="134"/>
      <c r="H1" s="134"/>
      <c r="I1" s="134"/>
      <c r="S1" s="134" t="s">
        <v>149</v>
      </c>
      <c r="T1" s="134"/>
      <c r="U1" s="134"/>
      <c r="V1" s="134"/>
      <c r="W1" s="134"/>
      <c r="AF1" s="134" t="s">
        <v>150</v>
      </c>
      <c r="AG1" s="134"/>
      <c r="AH1" s="134"/>
      <c r="AI1" s="134"/>
      <c r="AJ1" s="134"/>
      <c r="AT1" s="134" t="s">
        <v>151</v>
      </c>
      <c r="AU1" s="134"/>
      <c r="AV1" s="134"/>
      <c r="AW1" s="134"/>
      <c r="AX1" s="134"/>
      <c r="BG1" s="134" t="s">
        <v>152</v>
      </c>
      <c r="BH1" s="134"/>
      <c r="BI1" s="134"/>
      <c r="BJ1" s="134"/>
      <c r="BK1" s="134"/>
      <c r="BT1" s="134" t="s">
        <v>153</v>
      </c>
      <c r="BU1" s="134"/>
      <c r="BV1" s="134"/>
      <c r="BW1" s="134"/>
      <c r="BX1" s="134"/>
    </row>
    <row r="3" spans="1:76">
      <c r="E3" s="15" t="s">
        <v>154</v>
      </c>
      <c r="F3" s="15" t="s">
        <v>136</v>
      </c>
      <c r="G3" s="15" t="s">
        <v>155</v>
      </c>
      <c r="H3" s="15" t="s">
        <v>156</v>
      </c>
      <c r="I3" s="15" t="s">
        <v>157</v>
      </c>
      <c r="S3" s="15" t="s">
        <v>154</v>
      </c>
      <c r="T3" s="15" t="s">
        <v>136</v>
      </c>
      <c r="U3" s="15" t="s">
        <v>155</v>
      </c>
      <c r="V3" s="15" t="s">
        <v>156</v>
      </c>
      <c r="W3" s="15" t="s">
        <v>157</v>
      </c>
      <c r="AF3" s="15" t="s">
        <v>154</v>
      </c>
      <c r="AG3" s="15" t="s">
        <v>136</v>
      </c>
      <c r="AH3" s="15" t="s">
        <v>155</v>
      </c>
      <c r="AI3" s="15" t="s">
        <v>156</v>
      </c>
      <c r="AJ3" s="15" t="s">
        <v>157</v>
      </c>
      <c r="AT3" s="15" t="s">
        <v>154</v>
      </c>
      <c r="AU3" s="15" t="s">
        <v>136</v>
      </c>
      <c r="AV3" s="15" t="s">
        <v>155</v>
      </c>
      <c r="AW3" s="15" t="s">
        <v>156</v>
      </c>
      <c r="AX3" s="15" t="s">
        <v>157</v>
      </c>
      <c r="BG3" s="15" t="s">
        <v>154</v>
      </c>
      <c r="BH3" s="15" t="s">
        <v>136</v>
      </c>
      <c r="BI3" s="15" t="s">
        <v>155</v>
      </c>
      <c r="BJ3" s="15" t="s">
        <v>156</v>
      </c>
      <c r="BK3" s="15" t="s">
        <v>157</v>
      </c>
      <c r="BT3" s="15" t="s">
        <v>154</v>
      </c>
      <c r="BU3" s="15" t="s">
        <v>136</v>
      </c>
      <c r="BV3" s="15" t="s">
        <v>155</v>
      </c>
      <c r="BW3" s="15" t="s">
        <v>156</v>
      </c>
      <c r="BX3" s="15" t="s">
        <v>157</v>
      </c>
    </row>
    <row r="4" spans="1:76">
      <c r="E4" s="1"/>
    </row>
    <row r="5" spans="1:76">
      <c r="A5" s="64" t="s">
        <v>134</v>
      </c>
      <c r="B5" s="64" t="s">
        <v>158</v>
      </c>
      <c r="C5" s="64" t="s">
        <v>114</v>
      </c>
      <c r="D5" s="64" t="s">
        <v>135</v>
      </c>
      <c r="E5" s="15" t="s">
        <v>860</v>
      </c>
      <c r="F5" s="15" t="s">
        <v>136</v>
      </c>
      <c r="G5" s="15" t="str">
        <f>G3</f>
        <v>Std. Err.</v>
      </c>
      <c r="H5" s="15" t="s">
        <v>115</v>
      </c>
      <c r="I5" s="15" t="s">
        <v>116</v>
      </c>
      <c r="N5" s="64"/>
      <c r="O5" s="64" t="s">
        <v>134</v>
      </c>
      <c r="P5" s="64" t="s">
        <v>158</v>
      </c>
      <c r="Q5" s="64" t="s">
        <v>114</v>
      </c>
      <c r="R5" s="64" t="s">
        <v>135</v>
      </c>
      <c r="S5" s="15" t="s">
        <v>860</v>
      </c>
      <c r="T5" s="15" t="s">
        <v>136</v>
      </c>
      <c r="U5" s="15" t="str">
        <f>U3</f>
        <v>Std. Err.</v>
      </c>
      <c r="V5" s="15" t="s">
        <v>115</v>
      </c>
      <c r="W5" s="15" t="s">
        <v>116</v>
      </c>
      <c r="AB5" s="64" t="s">
        <v>134</v>
      </c>
      <c r="AC5" s="64" t="s">
        <v>158</v>
      </c>
      <c r="AD5" s="64" t="s">
        <v>114</v>
      </c>
      <c r="AE5" s="64" t="s">
        <v>135</v>
      </c>
      <c r="AG5" s="15" t="s">
        <v>136</v>
      </c>
      <c r="AH5" s="15" t="str">
        <f>AG3</f>
        <v>Mean</v>
      </c>
      <c r="AI5" s="15" t="s">
        <v>115</v>
      </c>
      <c r="AJ5" s="15" t="s">
        <v>116</v>
      </c>
      <c r="AP5" s="64" t="s">
        <v>134</v>
      </c>
      <c r="AQ5" s="64" t="s">
        <v>158</v>
      </c>
      <c r="AR5" s="64" t="s">
        <v>114</v>
      </c>
      <c r="AS5" s="64" t="s">
        <v>135</v>
      </c>
      <c r="AT5" s="15" t="s">
        <v>159</v>
      </c>
      <c r="BC5" s="64" t="s">
        <v>134</v>
      </c>
      <c r="BD5" s="64" t="s">
        <v>158</v>
      </c>
      <c r="BE5" s="64" t="s">
        <v>114</v>
      </c>
      <c r="BF5" s="64" t="s">
        <v>135</v>
      </c>
      <c r="BH5" s="15" t="s">
        <v>136</v>
      </c>
      <c r="BI5" s="15" t="str">
        <f>BI3</f>
        <v>Std. Err.</v>
      </c>
      <c r="BJ5" s="15" t="s">
        <v>115</v>
      </c>
      <c r="BK5" s="15" t="s">
        <v>116</v>
      </c>
      <c r="BP5" s="64" t="s">
        <v>134</v>
      </c>
      <c r="BQ5" s="64" t="s">
        <v>158</v>
      </c>
      <c r="BR5" s="64" t="s">
        <v>114</v>
      </c>
      <c r="BS5" s="64" t="s">
        <v>135</v>
      </c>
      <c r="BU5" s="15" t="s">
        <v>136</v>
      </c>
      <c r="BV5" s="15" t="str">
        <f>BV3</f>
        <v>Std. Err.</v>
      </c>
      <c r="BW5" s="15" t="s">
        <v>115</v>
      </c>
      <c r="BX5" s="15" t="s">
        <v>116</v>
      </c>
    </row>
    <row r="6" spans="1:76">
      <c r="A6" s="64" t="str">
        <f>B6&amp;"_"&amp;C6&amp;"_"&amp;D6</f>
        <v>Betsi Cadwaladr_16-24_Males</v>
      </c>
      <c r="B6" s="64" t="s">
        <v>139</v>
      </c>
      <c r="C6" s="64" t="s">
        <v>48</v>
      </c>
      <c r="D6" s="64" t="s">
        <v>21</v>
      </c>
      <c r="E6" s="15" t="s">
        <v>163</v>
      </c>
      <c r="F6" s="15">
        <v>0.31396210000000002</v>
      </c>
      <c r="G6" s="15">
        <v>1.6567700000000001E-2</v>
      </c>
      <c r="H6" s="15">
        <v>0.28148909999999999</v>
      </c>
      <c r="I6" s="15">
        <v>0.34643499999999999</v>
      </c>
      <c r="K6" s="15" t="s">
        <v>164</v>
      </c>
      <c r="L6" s="15" t="s">
        <v>165</v>
      </c>
      <c r="N6" s="64"/>
      <c r="O6" s="64" t="str">
        <f>P6&amp;"_"&amp;Q6&amp;"_"&amp;R6</f>
        <v>Betsi Cadwaladr_16-24_Persons</v>
      </c>
      <c r="P6" s="64" t="s">
        <v>139</v>
      </c>
      <c r="Q6" s="64" t="s">
        <v>48</v>
      </c>
      <c r="R6" s="64" t="s">
        <v>117</v>
      </c>
      <c r="S6" s="15" t="s">
        <v>163</v>
      </c>
      <c r="T6" s="15">
        <v>0.28669280000000003</v>
      </c>
      <c r="U6" s="15">
        <v>1.1639399999999999E-2</v>
      </c>
      <c r="V6" s="15">
        <v>0.26387939999999999</v>
      </c>
      <c r="W6" s="15">
        <v>0.30950630000000001</v>
      </c>
      <c r="Y6" s="15" t="s">
        <v>164</v>
      </c>
      <c r="Z6" s="15" t="s">
        <v>166</v>
      </c>
      <c r="AB6" s="64" t="str">
        <f>AC6&amp;"_"&amp;AD6&amp;"_"&amp;AE6</f>
        <v>Isle of Anglesey_16-24_Males</v>
      </c>
      <c r="AC6" s="64" t="s">
        <v>0</v>
      </c>
      <c r="AD6" s="64" t="s">
        <v>48</v>
      </c>
      <c r="AE6" s="64" t="s">
        <v>21</v>
      </c>
      <c r="AF6" s="15" t="s">
        <v>163</v>
      </c>
      <c r="AG6" s="15">
        <v>0.33398640000000002</v>
      </c>
      <c r="AH6" s="15">
        <v>4.11995E-2</v>
      </c>
      <c r="AI6" s="15">
        <v>0.25323459999999998</v>
      </c>
      <c r="AJ6" s="15">
        <v>0.4147383</v>
      </c>
      <c r="AL6" s="15" t="s">
        <v>164</v>
      </c>
      <c r="AM6" s="15" t="s">
        <v>167</v>
      </c>
      <c r="AP6" s="64" t="str">
        <f>AQ6&amp;"_"&amp;AR6&amp;"_"&amp;AS6</f>
        <v>Isle of Anglesey_16-24_Persons</v>
      </c>
      <c r="AQ6" s="64" t="s">
        <v>0</v>
      </c>
      <c r="AR6" s="64" t="s">
        <v>48</v>
      </c>
      <c r="AS6" s="64" t="s">
        <v>117</v>
      </c>
      <c r="AT6" s="15" t="s">
        <v>163</v>
      </c>
      <c r="AU6" s="15">
        <v>0.28118900000000002</v>
      </c>
      <c r="AV6" s="15">
        <v>2.8206599999999998E-2</v>
      </c>
      <c r="AW6" s="15">
        <v>0.2259034</v>
      </c>
      <c r="AX6" s="15">
        <v>0.33647450000000001</v>
      </c>
      <c r="AZ6" s="15" t="s">
        <v>164</v>
      </c>
      <c r="BA6" s="15" t="s">
        <v>168</v>
      </c>
      <c r="BC6" s="64" t="str">
        <f>BD6&amp;"_"&amp;BE6&amp;"_"&amp;BF6</f>
        <v>Wales_16-24_Males</v>
      </c>
      <c r="BD6" s="64" t="s">
        <v>119</v>
      </c>
      <c r="BE6" s="64" t="s">
        <v>48</v>
      </c>
      <c r="BF6" s="64" t="s">
        <v>21</v>
      </c>
      <c r="BG6" s="15" t="s">
        <v>163</v>
      </c>
      <c r="BH6" s="15">
        <v>0.30005609999999999</v>
      </c>
      <c r="BI6" s="15">
        <v>9.6945999999999994E-3</v>
      </c>
      <c r="BJ6" s="15">
        <v>0.28105439999999998</v>
      </c>
      <c r="BK6" s="15">
        <v>0.3190577</v>
      </c>
      <c r="BM6" s="15" t="s">
        <v>164</v>
      </c>
      <c r="BN6" s="15" t="s">
        <v>169</v>
      </c>
      <c r="BP6" s="64" t="str">
        <f>BQ6&amp;"_"&amp;BR6&amp;"_"&amp;BS6</f>
        <v>Wales_16-24_Persons</v>
      </c>
      <c r="BQ6" s="64" t="s">
        <v>119</v>
      </c>
      <c r="BR6" s="64" t="s">
        <v>48</v>
      </c>
      <c r="BS6" s="64" t="s">
        <v>117</v>
      </c>
      <c r="BT6" s="15">
        <v>1</v>
      </c>
      <c r="BU6" s="15">
        <v>0.28273039999999999</v>
      </c>
      <c r="BV6" s="15">
        <v>6.9350000000000002E-3</v>
      </c>
      <c r="BW6" s="15">
        <v>0.26913759999999998</v>
      </c>
      <c r="BX6" s="15">
        <v>0.29632320000000001</v>
      </c>
    </row>
    <row r="7" spans="1:76">
      <c r="A7" s="64" t="str">
        <f t="shared" ref="A7:A61" si="0">B7&amp;"_"&amp;C7&amp;"_"&amp;D7</f>
        <v>Betsi Cadwaladr_25-44_Males</v>
      </c>
      <c r="B7" s="64" t="s">
        <v>139</v>
      </c>
      <c r="C7" s="64" t="s">
        <v>49</v>
      </c>
      <c r="D7" s="64" t="s">
        <v>21</v>
      </c>
      <c r="E7" s="15" t="s">
        <v>170</v>
      </c>
      <c r="F7" s="15">
        <v>0.37691669999999999</v>
      </c>
      <c r="G7" s="15">
        <v>1.10648E-2</v>
      </c>
      <c r="H7" s="15">
        <v>0.35522949999999998</v>
      </c>
      <c r="I7" s="15">
        <v>0.39860380000000001</v>
      </c>
      <c r="K7" s="15" t="s">
        <v>171</v>
      </c>
      <c r="L7" s="15" t="s">
        <v>172</v>
      </c>
      <c r="N7" s="64"/>
      <c r="O7" s="64" t="str">
        <f t="shared" ref="O7:O33" si="1">P7&amp;"_"&amp;Q7&amp;"_"&amp;R7</f>
        <v>Betsi Cadwaladr_25-44_Persons</v>
      </c>
      <c r="P7" s="64" t="s">
        <v>139</v>
      </c>
      <c r="Q7" s="64" t="s">
        <v>49</v>
      </c>
      <c r="R7" s="64" t="s">
        <v>117</v>
      </c>
      <c r="S7" s="15" t="s">
        <v>170</v>
      </c>
      <c r="T7" s="15">
        <v>0.3268258</v>
      </c>
      <c r="U7" s="15">
        <v>7.7970000000000001E-3</v>
      </c>
      <c r="V7" s="15">
        <v>0.31154340000000003</v>
      </c>
      <c r="W7" s="15">
        <v>0.34210819999999997</v>
      </c>
      <c r="Y7" s="15" t="s">
        <v>171</v>
      </c>
      <c r="Z7" s="15" t="s">
        <v>173</v>
      </c>
      <c r="AB7" s="64" t="str">
        <f t="shared" ref="AB7:AB70" si="2">AC7&amp;"_"&amp;AD7&amp;"_"&amp;AE7</f>
        <v>Isle of Anglesey_25-44_Males</v>
      </c>
      <c r="AC7" s="64" t="s">
        <v>0</v>
      </c>
      <c r="AD7" s="64" t="s">
        <v>49</v>
      </c>
      <c r="AE7" s="64" t="s">
        <v>21</v>
      </c>
      <c r="AF7" s="15" t="s">
        <v>170</v>
      </c>
      <c r="AG7" s="15">
        <v>0.3159479</v>
      </c>
      <c r="AH7" s="15">
        <v>2.8111000000000001E-2</v>
      </c>
      <c r="AI7" s="15">
        <v>0.26084970000000002</v>
      </c>
      <c r="AJ7" s="15">
        <v>0.37104609999999999</v>
      </c>
      <c r="AL7" s="15" t="s">
        <v>171</v>
      </c>
      <c r="AM7" s="15" t="s">
        <v>174</v>
      </c>
      <c r="AP7" s="64" t="str">
        <f t="shared" ref="AP7:AP70" si="3">AQ7&amp;"_"&amp;AR7&amp;"_"&amp;AS7</f>
        <v>Isle of Anglesey_25-44_Persons</v>
      </c>
      <c r="AQ7" s="64" t="s">
        <v>0</v>
      </c>
      <c r="AR7" s="64" t="s">
        <v>49</v>
      </c>
      <c r="AS7" s="64" t="s">
        <v>117</v>
      </c>
      <c r="AT7" s="15" t="s">
        <v>170</v>
      </c>
      <c r="AU7" s="15">
        <v>0.30560009999999999</v>
      </c>
      <c r="AV7" s="15">
        <v>2.02548E-2</v>
      </c>
      <c r="AW7" s="15">
        <v>0.26590019999999998</v>
      </c>
      <c r="AX7" s="15">
        <v>0.34529989999999999</v>
      </c>
      <c r="AZ7" s="15" t="s">
        <v>171</v>
      </c>
      <c r="BA7" s="15" t="s">
        <v>175</v>
      </c>
      <c r="BC7" s="64" t="str">
        <f t="shared" ref="BC7:BC13" si="4">BD7&amp;"_"&amp;BE7&amp;"_"&amp;BF7</f>
        <v>Wales_25-44_Males</v>
      </c>
      <c r="BD7" s="64" t="s">
        <v>119</v>
      </c>
      <c r="BE7" s="64" t="s">
        <v>49</v>
      </c>
      <c r="BF7" s="64" t="s">
        <v>21</v>
      </c>
      <c r="BG7" s="15" t="s">
        <v>170</v>
      </c>
      <c r="BH7" s="15">
        <v>0.3769227</v>
      </c>
      <c r="BI7" s="15">
        <v>5.6680999999999997E-3</v>
      </c>
      <c r="BJ7" s="15">
        <v>0.3658131</v>
      </c>
      <c r="BK7" s="15">
        <v>0.3880323</v>
      </c>
      <c r="BM7" s="15" t="s">
        <v>171</v>
      </c>
      <c r="BN7" s="15" t="s">
        <v>176</v>
      </c>
      <c r="BP7" s="64" t="str">
        <f t="shared" ref="BP7:BP9" si="5">BQ7&amp;"_"&amp;BR7&amp;"_"&amp;BS7</f>
        <v>Wales_25-44_Persons</v>
      </c>
      <c r="BQ7" s="64" t="s">
        <v>119</v>
      </c>
      <c r="BR7" s="64" t="s">
        <v>49</v>
      </c>
      <c r="BS7" s="64" t="s">
        <v>117</v>
      </c>
      <c r="BT7" s="15">
        <v>2</v>
      </c>
      <c r="BU7" s="15">
        <v>0.32846199999999998</v>
      </c>
      <c r="BV7" s="15">
        <v>4.0159000000000002E-3</v>
      </c>
      <c r="BW7" s="15">
        <v>0.32059070000000001</v>
      </c>
      <c r="BX7" s="15">
        <v>0.3363333</v>
      </c>
    </row>
    <row r="8" spans="1:76">
      <c r="A8" s="64" t="str">
        <f t="shared" si="0"/>
        <v>Betsi Cadwaladr_45-64_Males</v>
      </c>
      <c r="B8" s="64" t="s">
        <v>139</v>
      </c>
      <c r="C8" s="64" t="s">
        <v>50</v>
      </c>
      <c r="D8" s="64" t="s">
        <v>21</v>
      </c>
      <c r="E8" s="15" t="s">
        <v>177</v>
      </c>
      <c r="F8" s="15">
        <v>0.33474140000000002</v>
      </c>
      <c r="G8" s="15">
        <v>8.8798999999999996E-3</v>
      </c>
      <c r="H8" s="15">
        <v>0.31733670000000003</v>
      </c>
      <c r="I8" s="15">
        <v>0.35214610000000002</v>
      </c>
      <c r="K8" s="15" t="s">
        <v>178</v>
      </c>
      <c r="L8" s="15" t="s">
        <v>179</v>
      </c>
      <c r="N8" s="64"/>
      <c r="O8" s="64" t="str">
        <f t="shared" si="1"/>
        <v>Betsi Cadwaladr_45-64_Persons</v>
      </c>
      <c r="P8" s="64" t="s">
        <v>139</v>
      </c>
      <c r="Q8" s="64" t="s">
        <v>50</v>
      </c>
      <c r="R8" s="64" t="s">
        <v>117</v>
      </c>
      <c r="S8" s="15" t="s">
        <v>177</v>
      </c>
      <c r="T8" s="15">
        <v>0.2762772</v>
      </c>
      <c r="U8" s="15">
        <v>6.3216000000000001E-3</v>
      </c>
      <c r="V8" s="15">
        <v>0.26388669999999997</v>
      </c>
      <c r="W8" s="15">
        <v>0.28866770000000003</v>
      </c>
      <c r="Y8" s="15" t="s">
        <v>178</v>
      </c>
      <c r="Z8" s="15" t="s">
        <v>180</v>
      </c>
      <c r="AB8" s="64" t="str">
        <f t="shared" si="2"/>
        <v>Isle of Anglesey_45-64_Males</v>
      </c>
      <c r="AC8" s="64" t="s">
        <v>0</v>
      </c>
      <c r="AD8" s="64" t="s">
        <v>50</v>
      </c>
      <c r="AE8" s="64" t="s">
        <v>21</v>
      </c>
      <c r="AF8" s="15" t="s">
        <v>177</v>
      </c>
      <c r="AG8" s="15">
        <v>0.34416639999999998</v>
      </c>
      <c r="AH8" s="15">
        <v>2.2259899999999999E-2</v>
      </c>
      <c r="AI8" s="15">
        <v>0.30053639999999998</v>
      </c>
      <c r="AJ8" s="15">
        <v>0.38779629999999998</v>
      </c>
      <c r="AL8" s="15" t="s">
        <v>178</v>
      </c>
      <c r="AM8" s="15" t="s">
        <v>181</v>
      </c>
      <c r="AP8" s="64" t="str">
        <f t="shared" si="3"/>
        <v>Isle of Anglesey_45-64_Persons</v>
      </c>
      <c r="AQ8" s="64" t="s">
        <v>0</v>
      </c>
      <c r="AR8" s="64" t="s">
        <v>50</v>
      </c>
      <c r="AS8" s="64" t="s">
        <v>117</v>
      </c>
      <c r="AT8" s="15" t="s">
        <v>177</v>
      </c>
      <c r="AU8" s="15">
        <v>0.26694889999999999</v>
      </c>
      <c r="AV8" s="15">
        <v>1.6125899999999999E-2</v>
      </c>
      <c r="AW8" s="15">
        <v>0.23534179999999999</v>
      </c>
      <c r="AX8" s="15">
        <v>0.29855599999999999</v>
      </c>
      <c r="AZ8" s="15" t="s">
        <v>178</v>
      </c>
      <c r="BA8" s="15" t="s">
        <v>182</v>
      </c>
      <c r="BC8" s="64" t="str">
        <f t="shared" si="4"/>
        <v>Wales_45-64_Males</v>
      </c>
      <c r="BD8" s="64" t="s">
        <v>119</v>
      </c>
      <c r="BE8" s="64" t="s">
        <v>50</v>
      </c>
      <c r="BF8" s="64" t="s">
        <v>21</v>
      </c>
      <c r="BG8" s="15" t="s">
        <v>177</v>
      </c>
      <c r="BH8" s="15">
        <v>0.35738350000000002</v>
      </c>
      <c r="BI8" s="15">
        <v>4.6928999999999998E-3</v>
      </c>
      <c r="BJ8" s="15">
        <v>0.34818529999999998</v>
      </c>
      <c r="BK8" s="15">
        <v>0.36658160000000001</v>
      </c>
      <c r="BM8" s="15" t="s">
        <v>178</v>
      </c>
      <c r="BN8" s="15" t="s">
        <v>183</v>
      </c>
      <c r="BP8" s="64" t="str">
        <f t="shared" si="5"/>
        <v>Wales_45-64_Persons</v>
      </c>
      <c r="BQ8" s="64" t="s">
        <v>119</v>
      </c>
      <c r="BR8" s="64" t="s">
        <v>50</v>
      </c>
      <c r="BS8" s="64" t="s">
        <v>117</v>
      </c>
      <c r="BT8" s="15">
        <v>3</v>
      </c>
      <c r="BU8" s="15">
        <v>0.28853210000000001</v>
      </c>
      <c r="BV8" s="15">
        <v>3.3168999999999998E-3</v>
      </c>
      <c r="BW8" s="15">
        <v>0.28203099999999998</v>
      </c>
      <c r="BX8" s="15">
        <v>0.2950333</v>
      </c>
    </row>
    <row r="9" spans="1:76">
      <c r="A9" s="64" t="str">
        <f t="shared" si="0"/>
        <v>Betsi Cadwaladr_65+_Males</v>
      </c>
      <c r="B9" s="64" t="s">
        <v>139</v>
      </c>
      <c r="C9" s="64" t="s">
        <v>43</v>
      </c>
      <c r="D9" s="64" t="s">
        <v>21</v>
      </c>
      <c r="E9" s="15" t="s">
        <v>184</v>
      </c>
      <c r="F9" s="15">
        <v>0.1322265</v>
      </c>
      <c r="G9" s="15">
        <v>6.8894999999999998E-3</v>
      </c>
      <c r="H9" s="15">
        <v>0.118723</v>
      </c>
      <c r="I9" s="15">
        <v>0.14573</v>
      </c>
      <c r="K9" s="15" t="s">
        <v>185</v>
      </c>
      <c r="L9" s="15" t="s">
        <v>186</v>
      </c>
      <c r="N9" s="64"/>
      <c r="O9" s="64" t="str">
        <f t="shared" si="1"/>
        <v>Betsi Cadwaladr_65+_Persons</v>
      </c>
      <c r="P9" s="64" t="s">
        <v>139</v>
      </c>
      <c r="Q9" s="64" t="s">
        <v>43</v>
      </c>
      <c r="R9" s="64" t="s">
        <v>117</v>
      </c>
      <c r="S9" s="15" t="s">
        <v>184</v>
      </c>
      <c r="T9" s="15">
        <v>9.0859300000000004E-2</v>
      </c>
      <c r="U9" s="15">
        <v>4.1777999999999997E-3</v>
      </c>
      <c r="V9" s="15">
        <v>8.26707E-2</v>
      </c>
      <c r="W9" s="15">
        <v>9.9047999999999997E-2</v>
      </c>
      <c r="Y9" s="15" t="s">
        <v>185</v>
      </c>
      <c r="Z9" s="15" t="s">
        <v>187</v>
      </c>
      <c r="AB9" s="64" t="str">
        <f t="shared" si="2"/>
        <v>Isle of Anglesey_65+_Males</v>
      </c>
      <c r="AC9" s="64" t="s">
        <v>0</v>
      </c>
      <c r="AD9" s="64" t="s">
        <v>43</v>
      </c>
      <c r="AE9" s="64" t="s">
        <v>21</v>
      </c>
      <c r="AF9" s="15" t="s">
        <v>184</v>
      </c>
      <c r="AG9" s="15">
        <v>0.1201796</v>
      </c>
      <c r="AH9" s="15">
        <v>1.6411100000000001E-2</v>
      </c>
      <c r="AI9" s="15">
        <v>8.8013499999999995E-2</v>
      </c>
      <c r="AJ9" s="15">
        <v>0.1523457</v>
      </c>
      <c r="AL9" s="15" t="s">
        <v>185</v>
      </c>
      <c r="AM9" s="15" t="s">
        <v>188</v>
      </c>
      <c r="AP9" s="64" t="str">
        <f t="shared" si="3"/>
        <v>Isle of Anglesey_65+_Persons</v>
      </c>
      <c r="AQ9" s="64" t="s">
        <v>0</v>
      </c>
      <c r="AR9" s="64" t="s">
        <v>43</v>
      </c>
      <c r="AS9" s="64" t="s">
        <v>117</v>
      </c>
      <c r="AT9" s="15" t="s">
        <v>184</v>
      </c>
      <c r="AU9" s="15">
        <v>7.9685500000000006E-2</v>
      </c>
      <c r="AV9" s="15">
        <v>9.4961999999999998E-3</v>
      </c>
      <c r="AW9" s="15">
        <v>6.1072799999999997E-2</v>
      </c>
      <c r="AX9" s="15">
        <v>9.8298200000000002E-2</v>
      </c>
      <c r="AZ9" s="15" t="s">
        <v>185</v>
      </c>
      <c r="BA9" s="15" t="s">
        <v>189</v>
      </c>
      <c r="BC9" s="64" t="str">
        <f t="shared" si="4"/>
        <v>Wales_65+_Males</v>
      </c>
      <c r="BD9" s="64" t="s">
        <v>119</v>
      </c>
      <c r="BE9" s="64" t="s">
        <v>43</v>
      </c>
      <c r="BF9" s="64" t="s">
        <v>21</v>
      </c>
      <c r="BG9" s="15" t="s">
        <v>184</v>
      </c>
      <c r="BH9" s="15">
        <v>0.1543863</v>
      </c>
      <c r="BI9" s="15">
        <v>3.9487999999999997E-3</v>
      </c>
      <c r="BJ9" s="15">
        <v>0.14664659999999999</v>
      </c>
      <c r="BK9" s="15">
        <v>0.16212599999999999</v>
      </c>
      <c r="BM9" s="15" t="s">
        <v>185</v>
      </c>
      <c r="BN9" s="15" t="s">
        <v>190</v>
      </c>
      <c r="BP9" s="64" t="str">
        <f t="shared" si="5"/>
        <v>Wales_65+_Persons</v>
      </c>
      <c r="BQ9" s="64" t="s">
        <v>119</v>
      </c>
      <c r="BR9" s="64" t="s">
        <v>43</v>
      </c>
      <c r="BS9" s="64" t="s">
        <v>117</v>
      </c>
      <c r="BT9" s="15">
        <v>4</v>
      </c>
      <c r="BU9" s="15">
        <v>0.1000123</v>
      </c>
      <c r="BV9" s="15">
        <v>2.3481000000000001E-3</v>
      </c>
      <c r="BW9" s="15">
        <v>9.5409900000000006E-2</v>
      </c>
      <c r="BX9" s="15">
        <v>0.1046147</v>
      </c>
    </row>
    <row r="10" spans="1:76">
      <c r="A10" s="64" t="str">
        <f t="shared" si="0"/>
        <v>Betsi Cadwaladr_16-24_Females</v>
      </c>
      <c r="B10" s="64" t="s">
        <v>139</v>
      </c>
      <c r="C10" s="64" t="s">
        <v>48</v>
      </c>
      <c r="D10" s="64" t="s">
        <v>120</v>
      </c>
      <c r="E10" s="15" t="s">
        <v>191</v>
      </c>
      <c r="F10" s="15">
        <v>0.25952609999999998</v>
      </c>
      <c r="G10" s="15">
        <v>1.4689600000000001E-2</v>
      </c>
      <c r="H10" s="15">
        <v>0.2307341</v>
      </c>
      <c r="I10" s="15">
        <v>0.28831800000000002</v>
      </c>
      <c r="K10" s="15" t="s">
        <v>192</v>
      </c>
      <c r="L10" s="15" t="s">
        <v>193</v>
      </c>
      <c r="N10" s="64"/>
      <c r="O10" s="64" t="str">
        <f t="shared" si="1"/>
        <v>Hywel Dda_16-24_Persons</v>
      </c>
      <c r="P10" s="64" t="s">
        <v>141</v>
      </c>
      <c r="Q10" s="64" t="s">
        <v>48</v>
      </c>
      <c r="R10" s="64" t="s">
        <v>117</v>
      </c>
      <c r="S10" s="15" t="s">
        <v>191</v>
      </c>
      <c r="T10" s="15">
        <v>0.29472470000000001</v>
      </c>
      <c r="U10" s="15">
        <v>1.8068299999999999E-2</v>
      </c>
      <c r="V10" s="15">
        <v>0.2593104</v>
      </c>
      <c r="W10" s="15">
        <v>0.33013910000000002</v>
      </c>
      <c r="Y10" s="15" t="s">
        <v>192</v>
      </c>
      <c r="Z10" s="15" t="s">
        <v>194</v>
      </c>
      <c r="AB10" s="64" t="str">
        <f t="shared" si="2"/>
        <v>Isle of Anglesey_16-24_Females</v>
      </c>
      <c r="AC10" s="64" t="s">
        <v>0</v>
      </c>
      <c r="AD10" s="64" t="s">
        <v>48</v>
      </c>
      <c r="AE10" s="64" t="s">
        <v>120</v>
      </c>
      <c r="AF10" s="15" t="s">
        <v>191</v>
      </c>
      <c r="AG10" s="15">
        <v>0.2289841</v>
      </c>
      <c r="AH10" s="15">
        <v>3.6929099999999999E-2</v>
      </c>
      <c r="AI10" s="15">
        <v>0.1566022</v>
      </c>
      <c r="AJ10" s="15">
        <v>0.30136600000000002</v>
      </c>
      <c r="AL10" s="15" t="s">
        <v>192</v>
      </c>
      <c r="AM10" s="15" t="s">
        <v>195</v>
      </c>
      <c r="AP10" s="64" t="str">
        <f t="shared" si="3"/>
        <v>Gwynedd_16-24_Persons</v>
      </c>
      <c r="AQ10" s="64" t="s">
        <v>1</v>
      </c>
      <c r="AR10" s="64" t="s">
        <v>48</v>
      </c>
      <c r="AS10" s="64" t="s">
        <v>117</v>
      </c>
      <c r="AT10" s="15" t="s">
        <v>191</v>
      </c>
      <c r="AU10" s="15">
        <v>0.3249628</v>
      </c>
      <c r="AV10" s="15">
        <v>3.0525099999999999E-2</v>
      </c>
      <c r="AW10" s="15">
        <v>0.2651329</v>
      </c>
      <c r="AX10" s="15">
        <v>0.38479279999999999</v>
      </c>
      <c r="AZ10" s="15" t="s">
        <v>192</v>
      </c>
      <c r="BA10" s="15" t="s">
        <v>196</v>
      </c>
      <c r="BC10" s="64" t="str">
        <f t="shared" si="4"/>
        <v>Wales_16-24_Females</v>
      </c>
      <c r="BD10" s="64" t="s">
        <v>119</v>
      </c>
      <c r="BE10" s="64" t="s">
        <v>48</v>
      </c>
      <c r="BF10" s="64" t="s">
        <v>120</v>
      </c>
      <c r="BG10" s="15" t="s">
        <v>191</v>
      </c>
      <c r="BH10" s="15">
        <v>0.26439859999999998</v>
      </c>
      <c r="BI10" s="15">
        <v>8.3157000000000005E-3</v>
      </c>
      <c r="BJ10" s="15">
        <v>0.24809970000000001</v>
      </c>
      <c r="BK10" s="15">
        <v>0.28069749999999999</v>
      </c>
      <c r="BM10" s="15" t="s">
        <v>192</v>
      </c>
      <c r="BN10" s="15" t="s">
        <v>197</v>
      </c>
      <c r="BO10" s="15">
        <v>1</v>
      </c>
    </row>
    <row r="11" spans="1:76">
      <c r="A11" s="64" t="str">
        <f t="shared" si="0"/>
        <v>Betsi Cadwaladr_25-44_Females</v>
      </c>
      <c r="B11" s="64" t="s">
        <v>139</v>
      </c>
      <c r="C11" s="64" t="s">
        <v>49</v>
      </c>
      <c r="D11" s="64" t="s">
        <v>120</v>
      </c>
      <c r="E11" s="15" t="s">
        <v>198</v>
      </c>
      <c r="F11" s="15">
        <v>0.27680870000000002</v>
      </c>
      <c r="G11" s="15">
        <v>9.0755000000000002E-3</v>
      </c>
      <c r="H11" s="15">
        <v>0.25902049999999999</v>
      </c>
      <c r="I11" s="15">
        <v>0.294597</v>
      </c>
      <c r="K11" s="15" t="s">
        <v>199</v>
      </c>
      <c r="L11" s="15" t="s">
        <v>200</v>
      </c>
      <c r="N11" s="64"/>
      <c r="O11" s="64" t="str">
        <f t="shared" si="1"/>
        <v>Hywel Dda_25-44_Persons</v>
      </c>
      <c r="P11" s="64" t="s">
        <v>141</v>
      </c>
      <c r="Q11" s="64" t="s">
        <v>49</v>
      </c>
      <c r="R11" s="64" t="s">
        <v>117</v>
      </c>
      <c r="S11" s="15" t="s">
        <v>198</v>
      </c>
      <c r="T11" s="15">
        <v>0.29103780000000001</v>
      </c>
      <c r="U11" s="15">
        <v>1.21225E-2</v>
      </c>
      <c r="V11" s="15">
        <v>0.2672775</v>
      </c>
      <c r="W11" s="15">
        <v>0.31479810000000003</v>
      </c>
      <c r="Y11" s="15" t="s">
        <v>199</v>
      </c>
      <c r="Z11" s="15" t="s">
        <v>201</v>
      </c>
      <c r="AB11" s="64" t="str">
        <f t="shared" si="2"/>
        <v>Isle of Anglesey_25-44_Females</v>
      </c>
      <c r="AC11" s="64" t="s">
        <v>0</v>
      </c>
      <c r="AD11" s="64" t="s">
        <v>49</v>
      </c>
      <c r="AE11" s="64" t="s">
        <v>120</v>
      </c>
      <c r="AF11" s="15" t="s">
        <v>198</v>
      </c>
      <c r="AG11" s="15">
        <v>0.29600989999999999</v>
      </c>
      <c r="AH11" s="15">
        <v>2.3311700000000001E-2</v>
      </c>
      <c r="AI11" s="15">
        <v>0.2503184</v>
      </c>
      <c r="AJ11" s="15">
        <v>0.34170139999999999</v>
      </c>
      <c r="AL11" s="15" t="s">
        <v>199</v>
      </c>
      <c r="AM11" s="15" t="s">
        <v>202</v>
      </c>
      <c r="AP11" s="64" t="str">
        <f t="shared" si="3"/>
        <v>Gwynedd_25-44_Persons</v>
      </c>
      <c r="AQ11" s="64" t="s">
        <v>1</v>
      </c>
      <c r="AR11" s="64" t="s">
        <v>49</v>
      </c>
      <c r="AS11" s="64" t="s">
        <v>117</v>
      </c>
      <c r="AT11" s="15" t="s">
        <v>198</v>
      </c>
      <c r="AU11" s="15">
        <v>0.32250060000000003</v>
      </c>
      <c r="AV11" s="15">
        <v>1.9662900000000001E-2</v>
      </c>
      <c r="AW11" s="15">
        <v>0.28396090000000002</v>
      </c>
      <c r="AX11" s="15">
        <v>0.36104019999999998</v>
      </c>
      <c r="AZ11" s="15" t="s">
        <v>199</v>
      </c>
      <c r="BA11" s="15" t="s">
        <v>203</v>
      </c>
      <c r="BC11" s="64" t="str">
        <f t="shared" si="4"/>
        <v>Wales_25-44_Females</v>
      </c>
      <c r="BD11" s="64" t="s">
        <v>119</v>
      </c>
      <c r="BE11" s="64" t="s">
        <v>49</v>
      </c>
      <c r="BF11" s="64" t="s">
        <v>120</v>
      </c>
      <c r="BG11" s="15" t="s">
        <v>198</v>
      </c>
      <c r="BH11" s="15">
        <v>0.28076960000000001</v>
      </c>
      <c r="BI11" s="15">
        <v>4.6667000000000002E-3</v>
      </c>
      <c r="BJ11" s="15">
        <v>0.27162269999999999</v>
      </c>
      <c r="BK11" s="15">
        <v>0.28991640000000002</v>
      </c>
      <c r="BM11" s="15" t="s">
        <v>199</v>
      </c>
      <c r="BN11" s="15" t="s">
        <v>197</v>
      </c>
      <c r="BO11" s="15">
        <v>2</v>
      </c>
    </row>
    <row r="12" spans="1:76">
      <c r="A12" s="64" t="str">
        <f t="shared" si="0"/>
        <v>Betsi Cadwaladr_45-64_Females</v>
      </c>
      <c r="B12" s="64" t="s">
        <v>139</v>
      </c>
      <c r="C12" s="64" t="s">
        <v>50</v>
      </c>
      <c r="D12" s="64" t="s">
        <v>120</v>
      </c>
      <c r="E12" s="15" t="s">
        <v>204</v>
      </c>
      <c r="F12" s="15">
        <v>0.2202132</v>
      </c>
      <c r="G12" s="15">
        <v>7.3143000000000001E-3</v>
      </c>
      <c r="H12" s="15">
        <v>0.205877</v>
      </c>
      <c r="I12" s="15">
        <v>0.23454939999999999</v>
      </c>
      <c r="K12" s="15" t="s">
        <v>205</v>
      </c>
      <c r="L12" s="15" t="s">
        <v>206</v>
      </c>
      <c r="N12" s="64"/>
      <c r="O12" s="64" t="str">
        <f t="shared" si="1"/>
        <v>Hywel Dda_45-64_Persons</v>
      </c>
      <c r="P12" s="64" t="s">
        <v>141</v>
      </c>
      <c r="Q12" s="64" t="s">
        <v>50</v>
      </c>
      <c r="R12" s="64" t="s">
        <v>117</v>
      </c>
      <c r="S12" s="15" t="s">
        <v>204</v>
      </c>
      <c r="T12" s="15">
        <v>0.24384400000000001</v>
      </c>
      <c r="U12" s="15">
        <v>8.7256E-3</v>
      </c>
      <c r="V12" s="15">
        <v>0.22674169999999999</v>
      </c>
      <c r="W12" s="15">
        <v>0.26094630000000002</v>
      </c>
      <c r="Y12" s="15" t="s">
        <v>205</v>
      </c>
      <c r="Z12" s="15" t="s">
        <v>207</v>
      </c>
      <c r="AB12" s="64" t="str">
        <f t="shared" si="2"/>
        <v>Isle of Anglesey_45-64_Females</v>
      </c>
      <c r="AC12" s="64" t="s">
        <v>0</v>
      </c>
      <c r="AD12" s="64" t="s">
        <v>50</v>
      </c>
      <c r="AE12" s="64" t="s">
        <v>120</v>
      </c>
      <c r="AF12" s="15" t="s">
        <v>204</v>
      </c>
      <c r="AG12" s="15">
        <v>0.19130459999999999</v>
      </c>
      <c r="AH12" s="15">
        <v>1.75833E-2</v>
      </c>
      <c r="AI12" s="15">
        <v>0.15684110000000001</v>
      </c>
      <c r="AJ12" s="15">
        <v>0.2257682</v>
      </c>
      <c r="AL12" s="15" t="s">
        <v>205</v>
      </c>
      <c r="AM12" s="15" t="s">
        <v>208</v>
      </c>
      <c r="AP12" s="64" t="str">
        <f t="shared" si="3"/>
        <v>Gwynedd_45-64_Persons</v>
      </c>
      <c r="AQ12" s="64" t="s">
        <v>1</v>
      </c>
      <c r="AR12" s="64" t="s">
        <v>50</v>
      </c>
      <c r="AS12" s="64" t="s">
        <v>117</v>
      </c>
      <c r="AT12" s="15" t="s">
        <v>204</v>
      </c>
      <c r="AU12" s="15">
        <v>0.27094620000000003</v>
      </c>
      <c r="AV12" s="15">
        <v>1.50712E-2</v>
      </c>
      <c r="AW12" s="15">
        <v>0.24140639999999999</v>
      </c>
      <c r="AX12" s="15">
        <v>0.30048609999999998</v>
      </c>
      <c r="AZ12" s="15" t="s">
        <v>205</v>
      </c>
      <c r="BA12" s="15" t="s">
        <v>209</v>
      </c>
      <c r="BC12" s="64" t="str">
        <f t="shared" si="4"/>
        <v>Wales_45-64_Females</v>
      </c>
      <c r="BD12" s="64" t="s">
        <v>119</v>
      </c>
      <c r="BE12" s="64" t="s">
        <v>50</v>
      </c>
      <c r="BF12" s="64" t="s">
        <v>120</v>
      </c>
      <c r="BG12" s="15" t="s">
        <v>204</v>
      </c>
      <c r="BH12" s="15">
        <v>0.2218194</v>
      </c>
      <c r="BI12" s="15">
        <v>3.8547E-3</v>
      </c>
      <c r="BJ12" s="15">
        <v>0.21426410000000001</v>
      </c>
      <c r="BK12" s="15">
        <v>0.22937460000000001</v>
      </c>
      <c r="BM12" s="15" t="s">
        <v>205</v>
      </c>
      <c r="BN12" s="15" t="s">
        <v>197</v>
      </c>
      <c r="BO12" s="15">
        <v>3</v>
      </c>
      <c r="BT12" s="66" t="s">
        <v>866</v>
      </c>
    </row>
    <row r="13" spans="1:76">
      <c r="A13" s="64" t="str">
        <f t="shared" si="0"/>
        <v>Betsi Cadwaladr_65+_Females</v>
      </c>
      <c r="B13" s="64" t="s">
        <v>139</v>
      </c>
      <c r="C13" s="64" t="s">
        <v>43</v>
      </c>
      <c r="D13" s="64" t="s">
        <v>120</v>
      </c>
      <c r="E13" s="15" t="s">
        <v>210</v>
      </c>
      <c r="F13" s="15">
        <v>5.6536000000000003E-2</v>
      </c>
      <c r="G13" s="15">
        <v>4.2900999999999998E-3</v>
      </c>
      <c r="H13" s="15">
        <v>4.8127299999999998E-2</v>
      </c>
      <c r="I13" s="15">
        <v>6.4944699999999994E-2</v>
      </c>
      <c r="K13" s="15" t="s">
        <v>211</v>
      </c>
      <c r="L13" s="15" t="s">
        <v>212</v>
      </c>
      <c r="N13" s="64"/>
      <c r="O13" s="64" t="str">
        <f t="shared" si="1"/>
        <v>Hywel Dda_65+_Persons</v>
      </c>
      <c r="P13" s="64" t="s">
        <v>141</v>
      </c>
      <c r="Q13" s="64" t="s">
        <v>43</v>
      </c>
      <c r="R13" s="64" t="s">
        <v>117</v>
      </c>
      <c r="S13" s="15" t="s">
        <v>210</v>
      </c>
      <c r="T13" s="15">
        <v>8.3160800000000007E-2</v>
      </c>
      <c r="U13" s="15">
        <v>5.6885E-3</v>
      </c>
      <c r="V13" s="15">
        <v>7.2011199999999997E-2</v>
      </c>
      <c r="W13" s="15">
        <v>9.4310400000000003E-2</v>
      </c>
      <c r="Y13" s="15" t="s">
        <v>211</v>
      </c>
      <c r="Z13" s="15" t="s">
        <v>213</v>
      </c>
      <c r="AB13" s="64" t="str">
        <f t="shared" si="2"/>
        <v>Isle of Anglesey_65+_Females</v>
      </c>
      <c r="AC13" s="64" t="s">
        <v>0</v>
      </c>
      <c r="AD13" s="64" t="s">
        <v>43</v>
      </c>
      <c r="AE13" s="64" t="s">
        <v>120</v>
      </c>
      <c r="AF13" s="15" t="s">
        <v>210</v>
      </c>
      <c r="AG13" s="15">
        <v>4.9618000000000002E-2</v>
      </c>
      <c r="AH13" s="15">
        <v>9.3744999999999992E-3</v>
      </c>
      <c r="AI13" s="15">
        <v>3.1243799999999999E-2</v>
      </c>
      <c r="AJ13" s="15">
        <v>6.7992200000000003E-2</v>
      </c>
      <c r="AL13" s="15" t="s">
        <v>211</v>
      </c>
      <c r="AM13" s="15" t="s">
        <v>214</v>
      </c>
      <c r="AP13" s="64" t="str">
        <f t="shared" si="3"/>
        <v>Gwynedd_65+_Persons</v>
      </c>
      <c r="AQ13" s="64" t="s">
        <v>1</v>
      </c>
      <c r="AR13" s="64" t="s">
        <v>43</v>
      </c>
      <c r="AS13" s="64" t="s">
        <v>117</v>
      </c>
      <c r="AT13" s="15" t="s">
        <v>210</v>
      </c>
      <c r="AU13" s="15">
        <v>0.1008542</v>
      </c>
      <c r="AV13" s="15">
        <v>1.0755000000000001E-2</v>
      </c>
      <c r="AW13" s="15">
        <v>7.9774200000000003E-2</v>
      </c>
      <c r="AX13" s="15">
        <v>0.12193420000000001</v>
      </c>
      <c r="AZ13" s="15" t="s">
        <v>211</v>
      </c>
      <c r="BA13" s="15" t="s">
        <v>215</v>
      </c>
      <c r="BC13" s="64" t="str">
        <f t="shared" si="4"/>
        <v>Wales_65+_Females</v>
      </c>
      <c r="BD13" s="64" t="s">
        <v>119</v>
      </c>
      <c r="BE13" s="64" t="s">
        <v>43</v>
      </c>
      <c r="BF13" s="64" t="s">
        <v>120</v>
      </c>
      <c r="BG13" s="15" t="s">
        <v>210</v>
      </c>
      <c r="BH13" s="15">
        <v>5.5015599999999998E-2</v>
      </c>
      <c r="BI13" s="15">
        <v>2.2710999999999999E-3</v>
      </c>
      <c r="BJ13" s="15">
        <v>5.05643E-2</v>
      </c>
      <c r="BK13" s="15">
        <v>5.9466999999999999E-2</v>
      </c>
      <c r="BM13" s="15" t="s">
        <v>211</v>
      </c>
      <c r="BN13" s="15" t="s">
        <v>197</v>
      </c>
      <c r="BO13" s="15">
        <v>4</v>
      </c>
      <c r="BV13" s="15" t="s">
        <v>863</v>
      </c>
    </row>
    <row r="14" spans="1:76">
      <c r="A14" s="64" t="str">
        <f t="shared" si="0"/>
        <v>Hywel Dda_16-24_Males</v>
      </c>
      <c r="B14" s="64" t="s">
        <v>141</v>
      </c>
      <c r="C14" s="64" t="s">
        <v>48</v>
      </c>
      <c r="D14" s="64" t="s">
        <v>21</v>
      </c>
      <c r="E14" s="15" t="s">
        <v>216</v>
      </c>
      <c r="F14" s="15">
        <v>0.30479479999999998</v>
      </c>
      <c r="G14" s="15">
        <v>2.3923300000000002E-2</v>
      </c>
      <c r="H14" s="15">
        <v>0.25790469999999999</v>
      </c>
      <c r="I14" s="15">
        <v>0.35168490000000002</v>
      </c>
      <c r="K14" s="15" t="s">
        <v>217</v>
      </c>
      <c r="L14" s="15" t="s">
        <v>218</v>
      </c>
      <c r="N14" s="64"/>
      <c r="O14" s="64" t="str">
        <f t="shared" si="1"/>
        <v>Powys_16-24_Persons</v>
      </c>
      <c r="P14" s="64" t="s">
        <v>118</v>
      </c>
      <c r="Q14" s="64" t="s">
        <v>48</v>
      </c>
      <c r="R14" s="64" t="s">
        <v>117</v>
      </c>
      <c r="S14" s="15" t="s">
        <v>216</v>
      </c>
      <c r="T14" s="15">
        <v>0.29145280000000001</v>
      </c>
      <c r="U14" s="15">
        <v>2.6910300000000002E-2</v>
      </c>
      <c r="V14" s="15">
        <v>0.23870810000000001</v>
      </c>
      <c r="W14" s="15">
        <v>0.34419749999999999</v>
      </c>
      <c r="Y14" s="15" t="s">
        <v>217</v>
      </c>
      <c r="Z14" s="15" t="s">
        <v>219</v>
      </c>
      <c r="AB14" s="64" t="str">
        <f t="shared" si="2"/>
        <v>Gwynedd_16-24_Males</v>
      </c>
      <c r="AC14" s="64" t="s">
        <v>1</v>
      </c>
      <c r="AD14" s="64" t="s">
        <v>48</v>
      </c>
      <c r="AE14" s="64" t="s">
        <v>21</v>
      </c>
      <c r="AF14" s="15" t="s">
        <v>216</v>
      </c>
      <c r="AG14" s="15">
        <v>0.37251020000000001</v>
      </c>
      <c r="AH14" s="15">
        <v>4.3728099999999999E-2</v>
      </c>
      <c r="AI14" s="15">
        <v>0.28680220000000001</v>
      </c>
      <c r="AJ14" s="15">
        <v>0.45821820000000002</v>
      </c>
      <c r="AL14" s="15" t="s">
        <v>217</v>
      </c>
      <c r="AM14" s="15" t="s">
        <v>220</v>
      </c>
      <c r="AP14" s="64" t="str">
        <f t="shared" si="3"/>
        <v>Conwy_16-24_Persons</v>
      </c>
      <c r="AQ14" s="64" t="s">
        <v>2</v>
      </c>
      <c r="AR14" s="64" t="s">
        <v>48</v>
      </c>
      <c r="AS14" s="64" t="s">
        <v>117</v>
      </c>
      <c r="AT14" s="15" t="s">
        <v>216</v>
      </c>
      <c r="AU14" s="15">
        <v>0.25659650000000001</v>
      </c>
      <c r="AV14" s="15">
        <v>2.8311099999999999E-2</v>
      </c>
      <c r="AW14" s="15">
        <v>0.20110610000000001</v>
      </c>
      <c r="AX14" s="15">
        <v>0.3120869</v>
      </c>
      <c r="AZ14" s="15" t="s">
        <v>217</v>
      </c>
      <c r="BA14" s="15" t="s">
        <v>221</v>
      </c>
      <c r="BT14" s="15" t="s">
        <v>154</v>
      </c>
      <c r="BU14" s="15" t="s">
        <v>136</v>
      </c>
      <c r="BV14" s="15" t="s">
        <v>155</v>
      </c>
      <c r="BW14" s="15" t="s">
        <v>156</v>
      </c>
      <c r="BX14" s="15" t="s">
        <v>157</v>
      </c>
    </row>
    <row r="15" spans="1:76">
      <c r="A15" s="64" t="str">
        <f t="shared" si="0"/>
        <v>Hywel Dda_25-44_Males</v>
      </c>
      <c r="B15" s="64" t="s">
        <v>141</v>
      </c>
      <c r="C15" s="64" t="s">
        <v>49</v>
      </c>
      <c r="D15" s="64" t="s">
        <v>21</v>
      </c>
      <c r="E15" s="15" t="s">
        <v>222</v>
      </c>
      <c r="F15" s="15">
        <v>0.32468239999999998</v>
      </c>
      <c r="G15" s="15">
        <v>1.7017999999999998E-2</v>
      </c>
      <c r="H15" s="15">
        <v>0.2913268</v>
      </c>
      <c r="I15" s="15">
        <v>0.35803800000000002</v>
      </c>
      <c r="K15" s="15" t="s">
        <v>223</v>
      </c>
      <c r="L15" s="15" t="s">
        <v>224</v>
      </c>
      <c r="N15" s="64"/>
      <c r="O15" s="64" t="str">
        <f t="shared" si="1"/>
        <v>Powys_25-44_Persons</v>
      </c>
      <c r="P15" s="64" t="s">
        <v>118</v>
      </c>
      <c r="Q15" s="64" t="s">
        <v>49</v>
      </c>
      <c r="R15" s="64" t="s">
        <v>117</v>
      </c>
      <c r="S15" s="15" t="s">
        <v>222</v>
      </c>
      <c r="T15" s="15">
        <v>0.31687700000000002</v>
      </c>
      <c r="U15" s="15">
        <v>1.9656E-2</v>
      </c>
      <c r="V15" s="15">
        <v>0.27835090000000001</v>
      </c>
      <c r="W15" s="15">
        <v>0.35540310000000003</v>
      </c>
      <c r="Y15" s="15" t="s">
        <v>223</v>
      </c>
      <c r="Z15" s="15" t="s">
        <v>225</v>
      </c>
      <c r="AB15" s="64" t="str">
        <f t="shared" si="2"/>
        <v>Gwynedd_25-44_Males</v>
      </c>
      <c r="AC15" s="64" t="s">
        <v>1</v>
      </c>
      <c r="AD15" s="64" t="s">
        <v>49</v>
      </c>
      <c r="AE15" s="64" t="s">
        <v>21</v>
      </c>
      <c r="AF15" s="15" t="s">
        <v>222</v>
      </c>
      <c r="AG15" s="15">
        <v>0.36836259999999998</v>
      </c>
      <c r="AH15" s="15">
        <v>2.73884E-2</v>
      </c>
      <c r="AI15" s="15">
        <v>0.31468069999999998</v>
      </c>
      <c r="AJ15" s="15">
        <v>0.42204449999999999</v>
      </c>
      <c r="AL15" s="15" t="s">
        <v>223</v>
      </c>
      <c r="AM15" s="15" t="s">
        <v>226</v>
      </c>
      <c r="AP15" s="64" t="str">
        <f t="shared" si="3"/>
        <v>Conwy_25-44_Persons</v>
      </c>
      <c r="AQ15" s="64" t="s">
        <v>2</v>
      </c>
      <c r="AR15" s="64" t="s">
        <v>49</v>
      </c>
      <c r="AS15" s="64" t="s">
        <v>117</v>
      </c>
      <c r="AT15" s="15" t="s">
        <v>222</v>
      </c>
      <c r="AU15" s="15">
        <v>0.30614130000000001</v>
      </c>
      <c r="AV15" s="15">
        <v>1.9103800000000001E-2</v>
      </c>
      <c r="AW15" s="15">
        <v>0.26869739999999998</v>
      </c>
      <c r="AX15" s="15">
        <v>0.34358509999999998</v>
      </c>
      <c r="AZ15" s="15" t="s">
        <v>223</v>
      </c>
      <c r="BA15" s="15" t="s">
        <v>227</v>
      </c>
    </row>
    <row r="16" spans="1:76">
      <c r="A16" s="64" t="str">
        <f t="shared" si="0"/>
        <v>Hywel Dda_45-64_Males</v>
      </c>
      <c r="B16" s="64" t="s">
        <v>141</v>
      </c>
      <c r="C16" s="64" t="s">
        <v>50</v>
      </c>
      <c r="D16" s="64" t="s">
        <v>21</v>
      </c>
      <c r="E16" s="15" t="s">
        <v>228</v>
      </c>
      <c r="F16" s="15">
        <v>0.30455310000000002</v>
      </c>
      <c r="G16" s="15">
        <v>1.26407E-2</v>
      </c>
      <c r="H16" s="15">
        <v>0.279777</v>
      </c>
      <c r="I16" s="15">
        <v>0.32932919999999999</v>
      </c>
      <c r="K16" s="15" t="s">
        <v>229</v>
      </c>
      <c r="L16" s="15" t="s">
        <v>230</v>
      </c>
      <c r="N16" s="64"/>
      <c r="O16" s="64" t="str">
        <f t="shared" si="1"/>
        <v>Powys_45-64_Persons</v>
      </c>
      <c r="P16" s="64" t="s">
        <v>118</v>
      </c>
      <c r="Q16" s="64" t="s">
        <v>50</v>
      </c>
      <c r="R16" s="64" t="s">
        <v>117</v>
      </c>
      <c r="S16" s="15" t="s">
        <v>228</v>
      </c>
      <c r="T16" s="15">
        <v>0.2231591</v>
      </c>
      <c r="U16" s="15">
        <v>1.32274E-2</v>
      </c>
      <c r="V16" s="15">
        <v>0.1972332</v>
      </c>
      <c r="W16" s="15">
        <v>0.249085</v>
      </c>
      <c r="Y16" s="15" t="s">
        <v>229</v>
      </c>
      <c r="Z16" s="15" t="s">
        <v>231</v>
      </c>
      <c r="AB16" s="64" t="str">
        <f t="shared" si="2"/>
        <v>Gwynedd_45-64_Males</v>
      </c>
      <c r="AC16" s="64" t="s">
        <v>1</v>
      </c>
      <c r="AD16" s="64" t="s">
        <v>50</v>
      </c>
      <c r="AE16" s="64" t="s">
        <v>21</v>
      </c>
      <c r="AF16" s="15" t="s">
        <v>228</v>
      </c>
      <c r="AG16" s="15">
        <v>0.3519351</v>
      </c>
      <c r="AH16" s="15">
        <v>2.24069E-2</v>
      </c>
      <c r="AI16" s="15">
        <v>0.30801709999999999</v>
      </c>
      <c r="AJ16" s="15">
        <v>0.39585300000000001</v>
      </c>
      <c r="AL16" s="15" t="s">
        <v>229</v>
      </c>
      <c r="AM16" s="15" t="s">
        <v>232</v>
      </c>
      <c r="AP16" s="64" t="str">
        <f t="shared" si="3"/>
        <v>Conwy_45-64_Persons</v>
      </c>
      <c r="AQ16" s="64" t="s">
        <v>2</v>
      </c>
      <c r="AR16" s="64" t="s">
        <v>50</v>
      </c>
      <c r="AS16" s="64" t="s">
        <v>117</v>
      </c>
      <c r="AT16" s="15" t="s">
        <v>228</v>
      </c>
      <c r="AU16" s="15">
        <v>0.26034750000000001</v>
      </c>
      <c r="AV16" s="15">
        <v>1.49617E-2</v>
      </c>
      <c r="AW16" s="15">
        <v>0.23102239999999999</v>
      </c>
      <c r="AX16" s="15">
        <v>0.28967270000000001</v>
      </c>
      <c r="AZ16" s="15" t="s">
        <v>229</v>
      </c>
      <c r="BA16" s="15" t="s">
        <v>233</v>
      </c>
      <c r="BG16" s="66" t="s">
        <v>866</v>
      </c>
    </row>
    <row r="17" spans="1:76">
      <c r="A17" s="64" t="str">
        <f t="shared" si="0"/>
        <v>Hywel Dda_65+_Males</v>
      </c>
      <c r="B17" s="64" t="s">
        <v>141</v>
      </c>
      <c r="C17" s="64" t="s">
        <v>43</v>
      </c>
      <c r="D17" s="64" t="s">
        <v>21</v>
      </c>
      <c r="E17" s="15" t="s">
        <v>234</v>
      </c>
      <c r="F17" s="15">
        <v>0.12829299999999999</v>
      </c>
      <c r="G17" s="15">
        <v>9.7103999999999992E-3</v>
      </c>
      <c r="H17" s="15">
        <v>0.10926039999999999</v>
      </c>
      <c r="I17" s="15">
        <v>0.1473256</v>
      </c>
      <c r="K17" s="15" t="s">
        <v>235</v>
      </c>
      <c r="L17" s="15" t="s">
        <v>236</v>
      </c>
      <c r="N17" s="64"/>
      <c r="O17" s="64" t="str">
        <f t="shared" si="1"/>
        <v>Powys_65+_Persons</v>
      </c>
      <c r="P17" s="64" t="s">
        <v>118</v>
      </c>
      <c r="Q17" s="64" t="s">
        <v>43</v>
      </c>
      <c r="R17" s="64" t="s">
        <v>117</v>
      </c>
      <c r="S17" s="15" t="s">
        <v>234</v>
      </c>
      <c r="T17" s="15">
        <v>8.8801900000000003E-2</v>
      </c>
      <c r="U17" s="15">
        <v>1.00748E-2</v>
      </c>
      <c r="V17" s="15">
        <v>6.9055000000000005E-2</v>
      </c>
      <c r="W17" s="15">
        <v>0.1085487</v>
      </c>
      <c r="Y17" s="15" t="s">
        <v>235</v>
      </c>
      <c r="Z17" s="15" t="s">
        <v>237</v>
      </c>
      <c r="AB17" s="64" t="str">
        <f t="shared" si="2"/>
        <v>Gwynedd_65+_Males</v>
      </c>
      <c r="AC17" s="64" t="s">
        <v>1</v>
      </c>
      <c r="AD17" s="64" t="s">
        <v>43</v>
      </c>
      <c r="AE17" s="64" t="s">
        <v>21</v>
      </c>
      <c r="AF17" s="15" t="s">
        <v>234</v>
      </c>
      <c r="AG17" s="15">
        <v>0.15236069999999999</v>
      </c>
      <c r="AH17" s="15">
        <v>1.7403399999999999E-2</v>
      </c>
      <c r="AI17" s="15">
        <v>0.1182497</v>
      </c>
      <c r="AJ17" s="15">
        <v>0.18647159999999999</v>
      </c>
      <c r="AL17" s="15" t="s">
        <v>235</v>
      </c>
      <c r="AM17" s="15" t="s">
        <v>238</v>
      </c>
      <c r="AP17" s="64" t="str">
        <f t="shared" si="3"/>
        <v>Conwy_65+_Persons</v>
      </c>
      <c r="AQ17" s="64" t="s">
        <v>2</v>
      </c>
      <c r="AR17" s="64" t="s">
        <v>43</v>
      </c>
      <c r="AS17" s="64" t="s">
        <v>117</v>
      </c>
      <c r="AT17" s="15" t="s">
        <v>234</v>
      </c>
      <c r="AU17" s="15">
        <v>9.6157500000000007E-2</v>
      </c>
      <c r="AV17" s="15">
        <v>9.5355000000000006E-3</v>
      </c>
      <c r="AW17" s="15">
        <v>7.7467800000000003E-2</v>
      </c>
      <c r="AX17" s="15">
        <v>0.1148472</v>
      </c>
      <c r="AZ17" s="15" t="s">
        <v>235</v>
      </c>
      <c r="BA17" s="15" t="s">
        <v>239</v>
      </c>
      <c r="BI17" s="15" t="s">
        <v>863</v>
      </c>
      <c r="BT17" s="15">
        <v>1</v>
      </c>
      <c r="BU17" s="15">
        <v>0.28273039999999999</v>
      </c>
      <c r="BV17" s="15">
        <v>6.9359000000000001E-3</v>
      </c>
      <c r="BW17" s="15">
        <v>0.26913609999999999</v>
      </c>
      <c r="BX17" s="15">
        <v>0.2963248</v>
      </c>
    </row>
    <row r="18" spans="1:76">
      <c r="A18" s="64" t="str">
        <f t="shared" si="0"/>
        <v>Hywel Dda_16-24_Females</v>
      </c>
      <c r="B18" s="64" t="s">
        <v>141</v>
      </c>
      <c r="C18" s="64" t="s">
        <v>48</v>
      </c>
      <c r="D18" s="64" t="s">
        <v>120</v>
      </c>
      <c r="E18" s="15" t="s">
        <v>240</v>
      </c>
      <c r="F18" s="15">
        <v>0.28244419999999998</v>
      </c>
      <c r="G18" s="15">
        <v>2.3395300000000001E-2</v>
      </c>
      <c r="H18" s="15">
        <v>0.23658889999999999</v>
      </c>
      <c r="I18" s="15">
        <v>0.32829950000000002</v>
      </c>
      <c r="K18" s="15" t="s">
        <v>241</v>
      </c>
      <c r="L18" s="15" t="s">
        <v>242</v>
      </c>
      <c r="N18" s="64"/>
      <c r="O18" s="64" t="str">
        <f t="shared" si="1"/>
        <v>ABM_16-24_Persons</v>
      </c>
      <c r="P18" s="64" t="s">
        <v>143</v>
      </c>
      <c r="Q18" s="64" t="s">
        <v>48</v>
      </c>
      <c r="R18" s="64" t="s">
        <v>117</v>
      </c>
      <c r="S18" s="15" t="s">
        <v>240</v>
      </c>
      <c r="T18" s="15">
        <v>0.31478780000000001</v>
      </c>
      <c r="U18" s="15">
        <v>2.2190399999999999E-2</v>
      </c>
      <c r="V18" s="15">
        <v>0.27129409999999998</v>
      </c>
      <c r="W18" s="15">
        <v>0.35828149999999997</v>
      </c>
      <c r="Y18" s="15" t="s">
        <v>241</v>
      </c>
      <c r="Z18" s="15" t="s">
        <v>243</v>
      </c>
      <c r="AB18" s="64" t="str">
        <f t="shared" si="2"/>
        <v>Gwynedd_16-24_Females</v>
      </c>
      <c r="AC18" s="64" t="s">
        <v>1</v>
      </c>
      <c r="AD18" s="64" t="s">
        <v>48</v>
      </c>
      <c r="AE18" s="64" t="s">
        <v>120</v>
      </c>
      <c r="AF18" s="15" t="s">
        <v>240</v>
      </c>
      <c r="AG18" s="15">
        <v>0.28172700000000001</v>
      </c>
      <c r="AH18" s="15">
        <v>3.5324300000000003E-2</v>
      </c>
      <c r="AI18" s="15">
        <v>0.2124906</v>
      </c>
      <c r="AJ18" s="15">
        <v>0.35096339999999998</v>
      </c>
      <c r="AL18" s="15" t="s">
        <v>241</v>
      </c>
      <c r="AM18" s="15" t="s">
        <v>244</v>
      </c>
      <c r="AP18" s="64" t="str">
        <f t="shared" si="3"/>
        <v>Denbighshire_16-24_Persons</v>
      </c>
      <c r="AQ18" s="64" t="s">
        <v>3</v>
      </c>
      <c r="AR18" s="64" t="s">
        <v>48</v>
      </c>
      <c r="AS18" s="64" t="s">
        <v>117</v>
      </c>
      <c r="AT18" s="15" t="s">
        <v>240</v>
      </c>
      <c r="AU18" s="15">
        <v>0.28551199999999999</v>
      </c>
      <c r="AV18" s="15">
        <v>2.7079800000000001E-2</v>
      </c>
      <c r="AW18" s="15">
        <v>0.232435</v>
      </c>
      <c r="AX18" s="15">
        <v>0.33858899999999997</v>
      </c>
      <c r="AZ18" s="15" t="s">
        <v>241</v>
      </c>
      <c r="BA18" s="15" t="s">
        <v>245</v>
      </c>
      <c r="BG18" s="15" t="s">
        <v>154</v>
      </c>
      <c r="BH18" s="15" t="s">
        <v>136</v>
      </c>
      <c r="BI18" s="15" t="s">
        <v>155</v>
      </c>
      <c r="BJ18" s="15" t="s">
        <v>156</v>
      </c>
      <c r="BK18" s="15" t="s">
        <v>157</v>
      </c>
      <c r="BT18" s="15">
        <v>2</v>
      </c>
      <c r="BU18" s="15">
        <v>0.32846199999999998</v>
      </c>
      <c r="BV18" s="15">
        <v>4.0166000000000004E-3</v>
      </c>
      <c r="BW18" s="15">
        <v>0.32058940000000002</v>
      </c>
      <c r="BX18" s="15">
        <v>0.33633459999999998</v>
      </c>
    </row>
    <row r="19" spans="1:76">
      <c r="A19" s="64" t="str">
        <f t="shared" si="0"/>
        <v>Hywel Dda_25-44_Females</v>
      </c>
      <c r="B19" s="64" t="s">
        <v>141</v>
      </c>
      <c r="C19" s="64" t="s">
        <v>49</v>
      </c>
      <c r="D19" s="64" t="s">
        <v>120</v>
      </c>
      <c r="E19" s="15" t="s">
        <v>246</v>
      </c>
      <c r="F19" s="15">
        <v>0.25846859999999999</v>
      </c>
      <c r="G19" s="15">
        <v>1.4043E-2</v>
      </c>
      <c r="H19" s="15">
        <v>0.23094390000000001</v>
      </c>
      <c r="I19" s="15">
        <v>0.2859932</v>
      </c>
      <c r="K19" s="15" t="s">
        <v>247</v>
      </c>
      <c r="L19" s="15" t="s">
        <v>248</v>
      </c>
      <c r="N19" s="64"/>
      <c r="O19" s="64" t="str">
        <f t="shared" si="1"/>
        <v>ABM_25-44_Persons</v>
      </c>
      <c r="P19" s="64" t="s">
        <v>143</v>
      </c>
      <c r="Q19" s="64" t="s">
        <v>49</v>
      </c>
      <c r="R19" s="64" t="s">
        <v>117</v>
      </c>
      <c r="S19" s="15" t="s">
        <v>246</v>
      </c>
      <c r="T19" s="15">
        <v>0.3259494</v>
      </c>
      <c r="U19" s="15">
        <v>9.9217999999999997E-3</v>
      </c>
      <c r="V19" s="15">
        <v>0.30650250000000001</v>
      </c>
      <c r="W19" s="15">
        <v>0.34539629999999999</v>
      </c>
      <c r="Y19" s="15" t="s">
        <v>247</v>
      </c>
      <c r="Z19" s="15" t="s">
        <v>249</v>
      </c>
      <c r="AB19" s="64" t="str">
        <f t="shared" si="2"/>
        <v>Gwynedd_25-44_Females</v>
      </c>
      <c r="AC19" s="64" t="s">
        <v>1</v>
      </c>
      <c r="AD19" s="64" t="s">
        <v>49</v>
      </c>
      <c r="AE19" s="64" t="s">
        <v>120</v>
      </c>
      <c r="AF19" s="15" t="s">
        <v>246</v>
      </c>
      <c r="AG19" s="15">
        <v>0.27422770000000002</v>
      </c>
      <c r="AH19" s="15">
        <v>2.3114200000000001E-2</v>
      </c>
      <c r="AI19" s="15">
        <v>0.2289233</v>
      </c>
      <c r="AJ19" s="15">
        <v>0.31953199999999998</v>
      </c>
      <c r="AL19" s="15" t="s">
        <v>247</v>
      </c>
      <c r="AM19" s="15" t="s">
        <v>250</v>
      </c>
      <c r="AP19" s="64" t="str">
        <f t="shared" si="3"/>
        <v>Denbighshire_25-44_Persons</v>
      </c>
      <c r="AQ19" s="64" t="s">
        <v>3</v>
      </c>
      <c r="AR19" s="64" t="s">
        <v>49</v>
      </c>
      <c r="AS19" s="64" t="s">
        <v>117</v>
      </c>
      <c r="AT19" s="15" t="s">
        <v>246</v>
      </c>
      <c r="AU19" s="15">
        <v>0.3134477</v>
      </c>
      <c r="AV19" s="15">
        <v>1.7964600000000001E-2</v>
      </c>
      <c r="AW19" s="15">
        <v>0.27823680000000001</v>
      </c>
      <c r="AX19" s="15">
        <v>0.34865869999999999</v>
      </c>
      <c r="AZ19" s="15" t="s">
        <v>247</v>
      </c>
      <c r="BA19" s="15" t="s">
        <v>251</v>
      </c>
      <c r="BT19" s="15">
        <v>3</v>
      </c>
      <c r="BU19" s="15">
        <v>0.28853210000000001</v>
      </c>
      <c r="BV19" s="15">
        <v>3.3183000000000002E-3</v>
      </c>
      <c r="BW19" s="15">
        <v>0.28202830000000001</v>
      </c>
      <c r="BX19" s="15">
        <v>0.29503600000000002</v>
      </c>
    </row>
    <row r="20" spans="1:76">
      <c r="A20" s="64" t="str">
        <f t="shared" si="0"/>
        <v>Hywel Dda_45-64_Females</v>
      </c>
      <c r="B20" s="64" t="s">
        <v>141</v>
      </c>
      <c r="C20" s="64" t="s">
        <v>50</v>
      </c>
      <c r="D20" s="64" t="s">
        <v>120</v>
      </c>
      <c r="E20" s="15" t="s">
        <v>252</v>
      </c>
      <c r="F20" s="15">
        <v>0.18708350000000001</v>
      </c>
      <c r="G20" s="15">
        <v>9.8981999999999994E-3</v>
      </c>
      <c r="H20" s="15">
        <v>0.1676829</v>
      </c>
      <c r="I20" s="15">
        <v>0.2064841</v>
      </c>
      <c r="K20" s="15" t="s">
        <v>253</v>
      </c>
      <c r="L20" s="15" t="s">
        <v>254</v>
      </c>
      <c r="N20" s="64"/>
      <c r="O20" s="64" t="str">
        <f t="shared" si="1"/>
        <v>ABM_45-64_Persons</v>
      </c>
      <c r="P20" s="64" t="s">
        <v>143</v>
      </c>
      <c r="Q20" s="64" t="s">
        <v>50</v>
      </c>
      <c r="R20" s="64" t="s">
        <v>117</v>
      </c>
      <c r="S20" s="15" t="s">
        <v>252</v>
      </c>
      <c r="T20" s="15">
        <v>0.3237275</v>
      </c>
      <c r="U20" s="15">
        <v>8.8175000000000007E-3</v>
      </c>
      <c r="V20" s="15">
        <v>0.30644500000000002</v>
      </c>
      <c r="W20" s="15">
        <v>0.34101009999999998</v>
      </c>
      <c r="Y20" s="15" t="s">
        <v>253</v>
      </c>
      <c r="Z20" s="15" t="s">
        <v>255</v>
      </c>
      <c r="AB20" s="64" t="str">
        <f t="shared" si="2"/>
        <v>Gwynedd_45-64_Females</v>
      </c>
      <c r="AC20" s="64" t="s">
        <v>1</v>
      </c>
      <c r="AD20" s="64" t="s">
        <v>50</v>
      </c>
      <c r="AE20" s="64" t="s">
        <v>120</v>
      </c>
      <c r="AF20" s="15" t="s">
        <v>252</v>
      </c>
      <c r="AG20" s="15">
        <v>0.1928407</v>
      </c>
      <c r="AH20" s="15">
        <v>1.6644699999999998E-2</v>
      </c>
      <c r="AI20" s="15">
        <v>0.16021679999999999</v>
      </c>
      <c r="AJ20" s="15">
        <v>0.22546459999999999</v>
      </c>
      <c r="AL20" s="15" t="s">
        <v>253</v>
      </c>
      <c r="AM20" s="15" t="s">
        <v>256</v>
      </c>
      <c r="AP20" s="64" t="str">
        <f t="shared" si="3"/>
        <v>Denbighshire_45-64_Persons</v>
      </c>
      <c r="AQ20" s="64" t="s">
        <v>3</v>
      </c>
      <c r="AR20" s="64" t="s">
        <v>50</v>
      </c>
      <c r="AS20" s="64" t="s">
        <v>117</v>
      </c>
      <c r="AT20" s="15" t="s">
        <v>252</v>
      </c>
      <c r="AU20" s="15">
        <v>0.2556293</v>
      </c>
      <c r="AV20" s="15">
        <v>1.45758E-2</v>
      </c>
      <c r="AW20" s="15">
        <v>0.22706029999999999</v>
      </c>
      <c r="AX20" s="15">
        <v>0.28419820000000001</v>
      </c>
      <c r="AZ20" s="15" t="s">
        <v>253</v>
      </c>
      <c r="BA20" s="15" t="s">
        <v>257</v>
      </c>
      <c r="BG20" s="15" t="s">
        <v>860</v>
      </c>
      <c r="BT20" s="15">
        <v>4</v>
      </c>
      <c r="BU20" s="15">
        <v>0.1000123</v>
      </c>
      <c r="BV20" s="15">
        <v>2.3483000000000002E-3</v>
      </c>
      <c r="BW20" s="15">
        <v>9.54097E-2</v>
      </c>
      <c r="BX20" s="15">
        <v>0.104615</v>
      </c>
    </row>
    <row r="21" spans="1:76">
      <c r="A21" s="64" t="str">
        <f t="shared" si="0"/>
        <v>Hywel Dda_65+_Females</v>
      </c>
      <c r="B21" s="64" t="s">
        <v>141</v>
      </c>
      <c r="C21" s="64" t="s">
        <v>43</v>
      </c>
      <c r="D21" s="64" t="s">
        <v>120</v>
      </c>
      <c r="E21" s="15" t="s">
        <v>258</v>
      </c>
      <c r="F21" s="15">
        <v>4.4447899999999999E-2</v>
      </c>
      <c r="G21" s="15">
        <v>5.4472000000000001E-3</v>
      </c>
      <c r="H21" s="15">
        <v>3.3771299999999997E-2</v>
      </c>
      <c r="I21" s="15">
        <v>5.5124399999999997E-2</v>
      </c>
      <c r="K21" s="15" t="s">
        <v>259</v>
      </c>
      <c r="L21" s="15" t="s">
        <v>260</v>
      </c>
      <c r="N21" s="64"/>
      <c r="O21" s="64" t="str">
        <f t="shared" si="1"/>
        <v>ABM_65+_Persons</v>
      </c>
      <c r="P21" s="64" t="s">
        <v>143</v>
      </c>
      <c r="Q21" s="64" t="s">
        <v>43</v>
      </c>
      <c r="R21" s="64" t="s">
        <v>117</v>
      </c>
      <c r="S21" s="15" t="s">
        <v>258</v>
      </c>
      <c r="T21" s="15">
        <v>0.11309</v>
      </c>
      <c r="U21" s="15">
        <v>6.3460000000000001E-3</v>
      </c>
      <c r="V21" s="15">
        <v>0.1006517</v>
      </c>
      <c r="W21" s="15">
        <v>0.12552820000000001</v>
      </c>
      <c r="Y21" s="15" t="s">
        <v>259</v>
      </c>
      <c r="Z21" s="15" t="s">
        <v>261</v>
      </c>
      <c r="AB21" s="64" t="str">
        <f t="shared" si="2"/>
        <v>Gwynedd_65+_Females</v>
      </c>
      <c r="AC21" s="64" t="s">
        <v>1</v>
      </c>
      <c r="AD21" s="64" t="s">
        <v>43</v>
      </c>
      <c r="AE21" s="64" t="s">
        <v>120</v>
      </c>
      <c r="AF21" s="15" t="s">
        <v>258</v>
      </c>
      <c r="AG21" s="15">
        <v>5.6240900000000003E-2</v>
      </c>
      <c r="AH21" s="15">
        <v>1.0217E-2</v>
      </c>
      <c r="AI21" s="15">
        <v>3.6215299999999999E-2</v>
      </c>
      <c r="AJ21" s="15">
        <v>7.6266399999999998E-2</v>
      </c>
      <c r="AL21" s="15" t="s">
        <v>259</v>
      </c>
      <c r="AM21" s="15" t="s">
        <v>262</v>
      </c>
      <c r="AP21" s="64" t="str">
        <f t="shared" si="3"/>
        <v>Denbighshire_65+_Persons</v>
      </c>
      <c r="AQ21" s="64" t="s">
        <v>3</v>
      </c>
      <c r="AR21" s="64" t="s">
        <v>43</v>
      </c>
      <c r="AS21" s="64" t="s">
        <v>117</v>
      </c>
      <c r="AT21" s="15" t="s">
        <v>258</v>
      </c>
      <c r="AU21" s="15">
        <v>8.6308700000000002E-2</v>
      </c>
      <c r="AV21" s="15">
        <v>9.6091000000000006E-3</v>
      </c>
      <c r="AW21" s="15">
        <v>6.7474699999999999E-2</v>
      </c>
      <c r="AX21" s="15">
        <v>0.10514270000000001</v>
      </c>
      <c r="AZ21" s="15" t="s">
        <v>259</v>
      </c>
      <c r="BA21" s="15" t="s">
        <v>263</v>
      </c>
      <c r="BG21" s="15" t="s">
        <v>163</v>
      </c>
      <c r="BH21" s="15">
        <v>0.30005609999999999</v>
      </c>
      <c r="BI21" s="15">
        <v>9.6950999999999999E-3</v>
      </c>
      <c r="BJ21" s="15">
        <v>0.28105360000000001</v>
      </c>
      <c r="BK21" s="15">
        <v>0.31905850000000002</v>
      </c>
    </row>
    <row r="22" spans="1:76">
      <c r="A22" s="64" t="str">
        <f t="shared" si="0"/>
        <v>Powys_16-24_Males</v>
      </c>
      <c r="B22" s="64" t="s">
        <v>118</v>
      </c>
      <c r="C22" s="64" t="s">
        <v>48</v>
      </c>
      <c r="D22" s="64" t="s">
        <v>21</v>
      </c>
      <c r="E22" s="15" t="s">
        <v>264</v>
      </c>
      <c r="F22" s="15">
        <v>0.31735629999999998</v>
      </c>
      <c r="G22" s="15">
        <v>3.7590100000000001E-2</v>
      </c>
      <c r="H22" s="15">
        <v>0.24367900000000001</v>
      </c>
      <c r="I22" s="15">
        <v>0.39103359999999998</v>
      </c>
      <c r="K22" s="15" t="s">
        <v>265</v>
      </c>
      <c r="L22" s="15" t="s">
        <v>266</v>
      </c>
      <c r="N22" s="64"/>
      <c r="O22" s="64" t="str">
        <f t="shared" si="1"/>
        <v>Cwm Taf_16-24_Persons</v>
      </c>
      <c r="P22" s="64" t="s">
        <v>144</v>
      </c>
      <c r="Q22" s="64" t="s">
        <v>48</v>
      </c>
      <c r="R22" s="64" t="s">
        <v>117</v>
      </c>
      <c r="S22" s="15" t="s">
        <v>264</v>
      </c>
      <c r="T22" s="15">
        <v>0.24784880000000001</v>
      </c>
      <c r="U22" s="15">
        <v>1.80494E-2</v>
      </c>
      <c r="V22" s="15">
        <v>0.21247160000000001</v>
      </c>
      <c r="W22" s="15">
        <v>0.28322609999999998</v>
      </c>
      <c r="Y22" s="15" t="s">
        <v>265</v>
      </c>
      <c r="Z22" s="15" t="s">
        <v>267</v>
      </c>
      <c r="AB22" s="64" t="str">
        <f t="shared" si="2"/>
        <v>Conwy_16-24_Males</v>
      </c>
      <c r="AC22" s="64" t="s">
        <v>2</v>
      </c>
      <c r="AD22" s="64" t="s">
        <v>48</v>
      </c>
      <c r="AE22" s="64" t="s">
        <v>21</v>
      </c>
      <c r="AF22" s="15" t="s">
        <v>264</v>
      </c>
      <c r="AG22" s="15">
        <v>0.30704189999999998</v>
      </c>
      <c r="AH22" s="15">
        <v>4.31425E-2</v>
      </c>
      <c r="AI22" s="15">
        <v>0.2224817</v>
      </c>
      <c r="AJ22" s="15">
        <v>0.39160220000000001</v>
      </c>
      <c r="AL22" s="15" t="s">
        <v>265</v>
      </c>
      <c r="AM22" s="15" t="s">
        <v>268</v>
      </c>
      <c r="AP22" s="64" t="str">
        <f t="shared" si="3"/>
        <v>Flintshire_16-24_Persons</v>
      </c>
      <c r="AQ22" s="64" t="s">
        <v>4</v>
      </c>
      <c r="AR22" s="64" t="s">
        <v>48</v>
      </c>
      <c r="AS22" s="64" t="s">
        <v>117</v>
      </c>
      <c r="AT22" s="15" t="s">
        <v>264</v>
      </c>
      <c r="AU22" s="15">
        <v>0.29441200000000001</v>
      </c>
      <c r="AV22" s="15">
        <v>2.54757E-2</v>
      </c>
      <c r="AW22" s="15">
        <v>0.244479</v>
      </c>
      <c r="AX22" s="15">
        <v>0.34434490000000001</v>
      </c>
      <c r="AZ22" s="15" t="s">
        <v>265</v>
      </c>
      <c r="BA22" s="15" t="s">
        <v>269</v>
      </c>
      <c r="BG22" s="15" t="s">
        <v>170</v>
      </c>
      <c r="BH22" s="15">
        <v>0.3769227</v>
      </c>
      <c r="BI22" s="15">
        <v>5.6687999999999999E-3</v>
      </c>
      <c r="BJ22" s="15">
        <v>0.36581190000000002</v>
      </c>
      <c r="BK22" s="15">
        <v>0.38803359999999998</v>
      </c>
    </row>
    <row r="23" spans="1:76">
      <c r="A23" s="64" t="str">
        <f t="shared" si="0"/>
        <v>Powys_25-44_Males</v>
      </c>
      <c r="B23" s="64" t="s">
        <v>118</v>
      </c>
      <c r="C23" s="64" t="s">
        <v>49</v>
      </c>
      <c r="D23" s="64" t="s">
        <v>21</v>
      </c>
      <c r="E23" s="15" t="s">
        <v>270</v>
      </c>
      <c r="F23" s="15">
        <v>0.37206830000000002</v>
      </c>
      <c r="G23" s="15">
        <v>2.70583E-2</v>
      </c>
      <c r="H23" s="15">
        <v>0.31903340000000002</v>
      </c>
      <c r="I23" s="15">
        <v>0.42510310000000001</v>
      </c>
      <c r="K23" s="15" t="s">
        <v>271</v>
      </c>
      <c r="L23" s="15" t="s">
        <v>272</v>
      </c>
      <c r="N23" s="64"/>
      <c r="O23" s="64" t="str">
        <f t="shared" si="1"/>
        <v>Cwm Taf_25-44_Persons</v>
      </c>
      <c r="P23" s="64" t="s">
        <v>144</v>
      </c>
      <c r="Q23" s="64" t="s">
        <v>49</v>
      </c>
      <c r="R23" s="64" t="s">
        <v>117</v>
      </c>
      <c r="S23" s="15" t="s">
        <v>270</v>
      </c>
      <c r="T23" s="15">
        <v>0.36438680000000001</v>
      </c>
      <c r="U23" s="15">
        <v>1.2832700000000001E-2</v>
      </c>
      <c r="V23" s="15">
        <v>0.33923439999999999</v>
      </c>
      <c r="W23" s="15">
        <v>0.38953919999999997</v>
      </c>
      <c r="Y23" s="15" t="s">
        <v>271</v>
      </c>
      <c r="Z23" s="15" t="s">
        <v>273</v>
      </c>
      <c r="AB23" s="64" t="str">
        <f t="shared" si="2"/>
        <v>Conwy_25-44_Males</v>
      </c>
      <c r="AC23" s="64" t="s">
        <v>2</v>
      </c>
      <c r="AD23" s="64" t="s">
        <v>49</v>
      </c>
      <c r="AE23" s="64" t="s">
        <v>21</v>
      </c>
      <c r="AF23" s="15" t="s">
        <v>270</v>
      </c>
      <c r="AG23" s="15">
        <v>0.33559870000000003</v>
      </c>
      <c r="AH23" s="15">
        <v>2.7814100000000001E-2</v>
      </c>
      <c r="AI23" s="15">
        <v>0.28108240000000001</v>
      </c>
      <c r="AJ23" s="15">
        <v>0.39011499999999999</v>
      </c>
      <c r="AL23" s="15" t="s">
        <v>271</v>
      </c>
      <c r="AM23" s="15" t="s">
        <v>274</v>
      </c>
      <c r="AP23" s="64" t="str">
        <f t="shared" si="3"/>
        <v>Flintshire_25-44_Persons</v>
      </c>
      <c r="AQ23" s="64" t="s">
        <v>4</v>
      </c>
      <c r="AR23" s="64" t="s">
        <v>49</v>
      </c>
      <c r="AS23" s="64" t="s">
        <v>117</v>
      </c>
      <c r="AT23" s="15" t="s">
        <v>270</v>
      </c>
      <c r="AU23" s="15">
        <v>0.3802374</v>
      </c>
      <c r="AV23" s="15">
        <v>1.8007499999999999E-2</v>
      </c>
      <c r="AW23" s="15">
        <v>0.34494239999999998</v>
      </c>
      <c r="AX23" s="15">
        <v>0.41553250000000003</v>
      </c>
      <c r="AZ23" s="15" t="s">
        <v>271</v>
      </c>
      <c r="BA23" s="15" t="s">
        <v>275</v>
      </c>
      <c r="BG23" s="15" t="s">
        <v>177</v>
      </c>
      <c r="BH23" s="15">
        <v>0.35738350000000002</v>
      </c>
      <c r="BI23" s="15">
        <v>4.6947999999999998E-3</v>
      </c>
      <c r="BJ23" s="15">
        <v>0.34818169999999998</v>
      </c>
      <c r="BK23" s="15">
        <v>0.3665852</v>
      </c>
      <c r="BT23" s="15">
        <f>BT17</f>
        <v>1</v>
      </c>
      <c r="BU23" s="67">
        <f>BU6-BU17</f>
        <v>0</v>
      </c>
      <c r="BV23" s="67">
        <f>BV6-BV17</f>
        <v>-8.9999999999985925E-7</v>
      </c>
      <c r="BW23" s="67">
        <f>BW6-BW17</f>
        <v>1.4999999999876223E-6</v>
      </c>
      <c r="BX23" s="67">
        <f>BX6-BX17</f>
        <v>-1.5999999999904979E-6</v>
      </c>
    </row>
    <row r="24" spans="1:76">
      <c r="A24" s="64" t="str">
        <f t="shared" si="0"/>
        <v>Powys_45-64_Males</v>
      </c>
      <c r="B24" s="64" t="s">
        <v>118</v>
      </c>
      <c r="C24" s="64" t="s">
        <v>50</v>
      </c>
      <c r="D24" s="64" t="s">
        <v>21</v>
      </c>
      <c r="E24" s="15" t="s">
        <v>276</v>
      </c>
      <c r="F24" s="15">
        <v>0.2776631</v>
      </c>
      <c r="G24" s="15">
        <v>1.8529E-2</v>
      </c>
      <c r="H24" s="15">
        <v>0.2413459</v>
      </c>
      <c r="I24" s="15">
        <v>0.31398019999999999</v>
      </c>
      <c r="K24" s="15" t="s">
        <v>277</v>
      </c>
      <c r="L24" s="15" t="s">
        <v>278</v>
      </c>
      <c r="N24" s="64"/>
      <c r="O24" s="64" t="str">
        <f t="shared" si="1"/>
        <v>Cwm Taf_45-64_Persons</v>
      </c>
      <c r="P24" s="64" t="s">
        <v>144</v>
      </c>
      <c r="Q24" s="64" t="s">
        <v>50</v>
      </c>
      <c r="R24" s="64" t="s">
        <v>117</v>
      </c>
      <c r="S24" s="15" t="s">
        <v>276</v>
      </c>
      <c r="T24" s="15">
        <v>0.32706269999999998</v>
      </c>
      <c r="U24" s="15">
        <v>1.15817E-2</v>
      </c>
      <c r="V24" s="15">
        <v>0.30436239999999998</v>
      </c>
      <c r="W24" s="15">
        <v>0.34976309999999999</v>
      </c>
      <c r="Y24" s="15" t="s">
        <v>277</v>
      </c>
      <c r="Z24" s="15" t="s">
        <v>279</v>
      </c>
      <c r="AB24" s="64" t="str">
        <f t="shared" si="2"/>
        <v>Conwy_45-64_Males</v>
      </c>
      <c r="AC24" s="64" t="s">
        <v>2</v>
      </c>
      <c r="AD24" s="64" t="s">
        <v>50</v>
      </c>
      <c r="AE24" s="64" t="s">
        <v>21</v>
      </c>
      <c r="AF24" s="15" t="s">
        <v>276</v>
      </c>
      <c r="AG24" s="15">
        <v>0.29473070000000001</v>
      </c>
      <c r="AH24" s="15">
        <v>2.0954199999999999E-2</v>
      </c>
      <c r="AI24" s="15">
        <v>0.2536601</v>
      </c>
      <c r="AJ24" s="15">
        <v>0.33580130000000002</v>
      </c>
      <c r="AL24" s="15" t="s">
        <v>277</v>
      </c>
      <c r="AM24" s="15" t="s">
        <v>280</v>
      </c>
      <c r="AP24" s="64" t="str">
        <f t="shared" si="3"/>
        <v>Flintshire_45-64_Persons</v>
      </c>
      <c r="AQ24" s="64" t="s">
        <v>4</v>
      </c>
      <c r="AR24" s="64" t="s">
        <v>50</v>
      </c>
      <c r="AS24" s="64" t="s">
        <v>117</v>
      </c>
      <c r="AT24" s="15" t="s">
        <v>276</v>
      </c>
      <c r="AU24" s="15">
        <v>0.3156273</v>
      </c>
      <c r="AV24" s="15">
        <v>1.5797800000000001E-2</v>
      </c>
      <c r="AW24" s="15">
        <v>0.28466320000000001</v>
      </c>
      <c r="AX24" s="15">
        <v>0.34659139999999999</v>
      </c>
      <c r="AZ24" s="15" t="s">
        <v>277</v>
      </c>
      <c r="BA24" s="15" t="s">
        <v>281</v>
      </c>
      <c r="BG24" s="15" t="s">
        <v>184</v>
      </c>
      <c r="BH24" s="15">
        <v>0.1543863</v>
      </c>
      <c r="BI24" s="15">
        <v>3.9493000000000002E-3</v>
      </c>
      <c r="BJ24" s="15">
        <v>0.14664559999999999</v>
      </c>
      <c r="BK24" s="15">
        <v>0.16212689999999999</v>
      </c>
      <c r="BT24" s="15">
        <f t="shared" ref="BT24:BT26" si="6">BT18</f>
        <v>2</v>
      </c>
      <c r="BU24" s="67">
        <f t="shared" ref="BU24:BX24" si="7">BU7-BU18</f>
        <v>0</v>
      </c>
      <c r="BV24" s="67">
        <f t="shared" si="7"/>
        <v>-7.0000000000017965E-7</v>
      </c>
      <c r="BW24" s="67">
        <f t="shared" si="7"/>
        <v>1.2999999999818712E-6</v>
      </c>
      <c r="BX24" s="67">
        <f t="shared" si="7"/>
        <v>-1.2999999999818712E-6</v>
      </c>
    </row>
    <row r="25" spans="1:76">
      <c r="A25" s="64" t="str">
        <f t="shared" si="0"/>
        <v>Powys_65+_Males</v>
      </c>
      <c r="B25" s="64" t="s">
        <v>118</v>
      </c>
      <c r="C25" s="64" t="s">
        <v>43</v>
      </c>
      <c r="D25" s="64" t="s">
        <v>21</v>
      </c>
      <c r="E25" s="15" t="s">
        <v>282</v>
      </c>
      <c r="F25" s="15">
        <v>0.1226592</v>
      </c>
      <c r="G25" s="15">
        <v>1.50727E-2</v>
      </c>
      <c r="H25" s="15">
        <v>9.3116400000000002E-2</v>
      </c>
      <c r="I25" s="15">
        <v>0.152202</v>
      </c>
      <c r="K25" s="15" t="s">
        <v>283</v>
      </c>
      <c r="L25" s="15" t="s">
        <v>284</v>
      </c>
      <c r="N25" s="64"/>
      <c r="O25" s="64" t="str">
        <f t="shared" si="1"/>
        <v>Cwm Taf_65+_Persons</v>
      </c>
      <c r="P25" s="64" t="s">
        <v>144</v>
      </c>
      <c r="Q25" s="64" t="s">
        <v>43</v>
      </c>
      <c r="R25" s="64" t="s">
        <v>117</v>
      </c>
      <c r="S25" s="15" t="s">
        <v>282</v>
      </c>
      <c r="T25" s="15">
        <v>0.1140935</v>
      </c>
      <c r="U25" s="15">
        <v>8.7466000000000002E-3</v>
      </c>
      <c r="V25" s="15">
        <v>9.6949999999999995E-2</v>
      </c>
      <c r="W25" s="15">
        <v>0.1312371</v>
      </c>
      <c r="Y25" s="15" t="s">
        <v>283</v>
      </c>
      <c r="Z25" s="15" t="s">
        <v>285</v>
      </c>
      <c r="AB25" s="64" t="str">
        <f t="shared" si="2"/>
        <v>Conwy_65+_Males</v>
      </c>
      <c r="AC25" s="64" t="s">
        <v>2</v>
      </c>
      <c r="AD25" s="64" t="s">
        <v>43</v>
      </c>
      <c r="AE25" s="64" t="s">
        <v>21</v>
      </c>
      <c r="AF25" s="15" t="s">
        <v>282</v>
      </c>
      <c r="AG25" s="15">
        <v>0.15699489999999999</v>
      </c>
      <c r="AH25" s="15">
        <v>1.6741599999999999E-2</v>
      </c>
      <c r="AI25" s="15">
        <v>0.124181</v>
      </c>
      <c r="AJ25" s="15">
        <v>0.1898089</v>
      </c>
      <c r="AL25" s="15" t="s">
        <v>283</v>
      </c>
      <c r="AM25" s="15" t="s">
        <v>286</v>
      </c>
      <c r="AP25" s="64" t="str">
        <f t="shared" si="3"/>
        <v>Flintshire_65+_Persons</v>
      </c>
      <c r="AQ25" s="64" t="s">
        <v>4</v>
      </c>
      <c r="AR25" s="64" t="s">
        <v>43</v>
      </c>
      <c r="AS25" s="64" t="s">
        <v>117</v>
      </c>
      <c r="AT25" s="15" t="s">
        <v>282</v>
      </c>
      <c r="AU25" s="15">
        <v>8.6461099999999999E-2</v>
      </c>
      <c r="AV25" s="15">
        <v>1.0116399999999999E-2</v>
      </c>
      <c r="AW25" s="15">
        <v>6.6632800000000006E-2</v>
      </c>
      <c r="AX25" s="15">
        <v>0.1062893</v>
      </c>
      <c r="AZ25" s="15" t="s">
        <v>283</v>
      </c>
      <c r="BA25" s="15" t="s">
        <v>287</v>
      </c>
      <c r="BG25" s="15" t="s">
        <v>191</v>
      </c>
      <c r="BH25" s="15">
        <v>0.26439859999999998</v>
      </c>
      <c r="BI25" s="15">
        <v>8.3160999999999999E-3</v>
      </c>
      <c r="BJ25" s="15">
        <v>0.24809899999999999</v>
      </c>
      <c r="BK25" s="15">
        <v>0.28069820000000001</v>
      </c>
      <c r="BT25" s="15">
        <f t="shared" si="6"/>
        <v>3</v>
      </c>
      <c r="BU25" s="67">
        <f t="shared" ref="BU25:BX25" si="8">BU8-BU19</f>
        <v>0</v>
      </c>
      <c r="BV25" s="67">
        <f t="shared" si="8"/>
        <v>-1.4000000000003593E-6</v>
      </c>
      <c r="BW25" s="67">
        <f t="shared" si="8"/>
        <v>2.699999999966618E-6</v>
      </c>
      <c r="BX25" s="67">
        <f t="shared" si="8"/>
        <v>-2.7000000000221291E-6</v>
      </c>
    </row>
    <row r="26" spans="1:76">
      <c r="A26" s="64" t="str">
        <f t="shared" si="0"/>
        <v>Powys_16-24_Females</v>
      </c>
      <c r="B26" s="64" t="s">
        <v>118</v>
      </c>
      <c r="C26" s="64" t="s">
        <v>48</v>
      </c>
      <c r="D26" s="64" t="s">
        <v>120</v>
      </c>
      <c r="E26" s="15" t="s">
        <v>288</v>
      </c>
      <c r="F26" s="15">
        <v>0.26377529999999999</v>
      </c>
      <c r="G26" s="15">
        <v>3.8544599999999998E-2</v>
      </c>
      <c r="H26" s="15">
        <v>0.18822700000000001</v>
      </c>
      <c r="I26" s="15">
        <v>0.3393235</v>
      </c>
      <c r="K26" s="15" t="s">
        <v>289</v>
      </c>
      <c r="L26" s="15" t="s">
        <v>290</v>
      </c>
      <c r="N26" s="64"/>
      <c r="O26" s="64" t="str">
        <f t="shared" si="1"/>
        <v>Cardiff and Vale_16-24_Persons</v>
      </c>
      <c r="P26" s="64" t="s">
        <v>145</v>
      </c>
      <c r="Q26" s="64" t="s">
        <v>48</v>
      </c>
      <c r="R26" s="64" t="s">
        <v>117</v>
      </c>
      <c r="S26" s="15" t="s">
        <v>288</v>
      </c>
      <c r="T26" s="15">
        <v>0.2796054</v>
      </c>
      <c r="U26" s="15">
        <v>1.8704100000000001E-2</v>
      </c>
      <c r="V26" s="15">
        <v>0.24294499999999999</v>
      </c>
      <c r="W26" s="15">
        <v>0.31626569999999998</v>
      </c>
      <c r="Y26" s="15" t="s">
        <v>289</v>
      </c>
      <c r="Z26" s="15" t="s">
        <v>291</v>
      </c>
      <c r="AB26" s="64" t="str">
        <f t="shared" si="2"/>
        <v>Conwy_16-24_Females</v>
      </c>
      <c r="AC26" s="64" t="s">
        <v>2</v>
      </c>
      <c r="AD26" s="64" t="s">
        <v>48</v>
      </c>
      <c r="AE26" s="64" t="s">
        <v>120</v>
      </c>
      <c r="AF26" s="15" t="s">
        <v>288</v>
      </c>
      <c r="AG26" s="15">
        <v>0.21155399999999999</v>
      </c>
      <c r="AH26" s="15">
        <v>3.3530600000000001E-2</v>
      </c>
      <c r="AI26" s="15">
        <v>0.1458332</v>
      </c>
      <c r="AJ26" s="15">
        <v>0.27727479999999999</v>
      </c>
      <c r="AL26" s="15" t="s">
        <v>289</v>
      </c>
      <c r="AM26" s="15" t="s">
        <v>292</v>
      </c>
      <c r="AP26" s="64" t="str">
        <f t="shared" si="3"/>
        <v>Wrexham_16-24_Persons</v>
      </c>
      <c r="AQ26" s="64" t="s">
        <v>5</v>
      </c>
      <c r="AR26" s="64" t="s">
        <v>48</v>
      </c>
      <c r="AS26" s="64" t="s">
        <v>117</v>
      </c>
      <c r="AT26" s="15" t="s">
        <v>288</v>
      </c>
      <c r="AU26" s="15">
        <v>0.26313999999999999</v>
      </c>
      <c r="AV26" s="15">
        <v>2.4553800000000001E-2</v>
      </c>
      <c r="AW26" s="15">
        <v>0.21501400000000001</v>
      </c>
      <c r="AX26" s="15">
        <v>0.31126589999999998</v>
      </c>
      <c r="AZ26" s="15" t="s">
        <v>289</v>
      </c>
      <c r="BA26" s="15" t="s">
        <v>293</v>
      </c>
      <c r="BG26" s="15" t="s">
        <v>198</v>
      </c>
      <c r="BH26" s="15">
        <v>0.28076960000000001</v>
      </c>
      <c r="BI26" s="15">
        <v>4.6670000000000001E-3</v>
      </c>
      <c r="BJ26" s="15">
        <v>0.27162229999999998</v>
      </c>
      <c r="BK26" s="15">
        <v>0.28991679999999997</v>
      </c>
      <c r="BT26" s="15">
        <f t="shared" si="6"/>
        <v>4</v>
      </c>
      <c r="BU26" s="67">
        <f t="shared" ref="BU26:BX26" si="9">BU9-BU20</f>
        <v>0</v>
      </c>
      <c r="BV26" s="67">
        <f t="shared" si="9"/>
        <v>-2.0000000000011328E-7</v>
      </c>
      <c r="BW26" s="67">
        <f t="shared" si="9"/>
        <v>2.0000000000575113E-7</v>
      </c>
      <c r="BX26" s="67">
        <f t="shared" si="9"/>
        <v>-2.9999999999474891E-7</v>
      </c>
    </row>
    <row r="27" spans="1:76">
      <c r="A27" s="64" t="str">
        <f t="shared" si="0"/>
        <v>Powys_25-44_Females</v>
      </c>
      <c r="B27" s="64" t="s">
        <v>118</v>
      </c>
      <c r="C27" s="64" t="s">
        <v>49</v>
      </c>
      <c r="D27" s="64" t="s">
        <v>120</v>
      </c>
      <c r="E27" s="15" t="s">
        <v>294</v>
      </c>
      <c r="F27" s="15">
        <v>0.26030039999999999</v>
      </c>
      <c r="G27" s="15">
        <v>2.2778900000000001E-2</v>
      </c>
      <c r="H27" s="15">
        <v>0.21565319999999999</v>
      </c>
      <c r="I27" s="15">
        <v>0.30494749999999998</v>
      </c>
      <c r="K27" s="15" t="s">
        <v>295</v>
      </c>
      <c r="L27" s="15" t="s">
        <v>296</v>
      </c>
      <c r="N27" s="64"/>
      <c r="O27" s="64" t="str">
        <f t="shared" si="1"/>
        <v>Cardiff and Vale_25-44_Persons</v>
      </c>
      <c r="P27" s="64" t="s">
        <v>145</v>
      </c>
      <c r="Q27" s="64" t="s">
        <v>49</v>
      </c>
      <c r="R27" s="64" t="s">
        <v>117</v>
      </c>
      <c r="S27" s="15" t="s">
        <v>294</v>
      </c>
      <c r="T27" s="15">
        <v>0.31254090000000001</v>
      </c>
      <c r="U27" s="15">
        <v>1.1167E-2</v>
      </c>
      <c r="V27" s="15">
        <v>0.2906533</v>
      </c>
      <c r="W27" s="15">
        <v>0.33442850000000002</v>
      </c>
      <c r="Y27" s="15" t="s">
        <v>295</v>
      </c>
      <c r="Z27" s="15" t="s">
        <v>297</v>
      </c>
      <c r="AB27" s="64" t="str">
        <f t="shared" si="2"/>
        <v>Conwy_25-44_Females</v>
      </c>
      <c r="AC27" s="64" t="s">
        <v>2</v>
      </c>
      <c r="AD27" s="64" t="s">
        <v>49</v>
      </c>
      <c r="AE27" s="64" t="s">
        <v>120</v>
      </c>
      <c r="AF27" s="15" t="s">
        <v>294</v>
      </c>
      <c r="AG27" s="15">
        <v>0.27702680000000002</v>
      </c>
      <c r="AH27" s="15">
        <v>2.3730500000000002E-2</v>
      </c>
      <c r="AI27" s="15">
        <v>0.23051450000000001</v>
      </c>
      <c r="AJ27" s="15">
        <v>0.32353910000000002</v>
      </c>
      <c r="AL27" s="15" t="s">
        <v>295</v>
      </c>
      <c r="AM27" s="15" t="s">
        <v>298</v>
      </c>
      <c r="AP27" s="64" t="str">
        <f t="shared" si="3"/>
        <v>Wrexham_25-44_Persons</v>
      </c>
      <c r="AQ27" s="64" t="s">
        <v>5</v>
      </c>
      <c r="AR27" s="64" t="s">
        <v>49</v>
      </c>
      <c r="AS27" s="64" t="s">
        <v>117</v>
      </c>
      <c r="AT27" s="15" t="s">
        <v>294</v>
      </c>
      <c r="AU27" s="15">
        <v>0.30273610000000001</v>
      </c>
      <c r="AV27" s="15">
        <v>1.6978099999999999E-2</v>
      </c>
      <c r="AW27" s="15">
        <v>0.26945859999999999</v>
      </c>
      <c r="AX27" s="15">
        <v>0.33601350000000002</v>
      </c>
      <c r="AZ27" s="15" t="s">
        <v>295</v>
      </c>
      <c r="BA27" s="15" t="s">
        <v>299</v>
      </c>
      <c r="BG27" s="15" t="s">
        <v>204</v>
      </c>
      <c r="BH27" s="15">
        <v>0.2218194</v>
      </c>
      <c r="BI27" s="15">
        <v>3.8552E-3</v>
      </c>
      <c r="BJ27" s="15">
        <v>0.21426319999999999</v>
      </c>
      <c r="BK27" s="15">
        <v>0.22937550000000001</v>
      </c>
      <c r="BU27" s="67"/>
      <c r="BV27" s="67"/>
      <c r="BW27" s="67"/>
      <c r="BX27" s="67"/>
    </row>
    <row r="28" spans="1:76">
      <c r="A28" s="64" t="str">
        <f t="shared" si="0"/>
        <v>Powys_45-64_Females</v>
      </c>
      <c r="B28" s="64" t="s">
        <v>118</v>
      </c>
      <c r="C28" s="64" t="s">
        <v>50</v>
      </c>
      <c r="D28" s="64" t="s">
        <v>120</v>
      </c>
      <c r="E28" s="15" t="s">
        <v>300</v>
      </c>
      <c r="F28" s="15">
        <v>0.1679329</v>
      </c>
      <c r="G28" s="15">
        <v>1.53475E-2</v>
      </c>
      <c r="H28" s="15">
        <v>0.13785159999999999</v>
      </c>
      <c r="I28" s="15">
        <v>0.1980143</v>
      </c>
      <c r="K28" s="15" t="s">
        <v>301</v>
      </c>
      <c r="L28" s="15" t="s">
        <v>302</v>
      </c>
      <c r="N28" s="64"/>
      <c r="O28" s="64" t="str">
        <f t="shared" si="1"/>
        <v>Cardiff and Vale_45-64_Persons</v>
      </c>
      <c r="P28" s="64" t="s">
        <v>145</v>
      </c>
      <c r="Q28" s="64" t="s">
        <v>50</v>
      </c>
      <c r="R28" s="64" t="s">
        <v>117</v>
      </c>
      <c r="S28" s="15" t="s">
        <v>300</v>
      </c>
      <c r="T28" s="15">
        <v>0.30042010000000002</v>
      </c>
      <c r="U28" s="15">
        <v>1.026E-2</v>
      </c>
      <c r="V28" s="15">
        <v>0.28031030000000001</v>
      </c>
      <c r="W28" s="15">
        <v>0.32052989999999998</v>
      </c>
      <c r="Y28" s="15" t="s">
        <v>301</v>
      </c>
      <c r="Z28" s="15" t="s">
        <v>303</v>
      </c>
      <c r="AB28" s="64" t="str">
        <f t="shared" si="2"/>
        <v>Conwy_45-64_Females</v>
      </c>
      <c r="AC28" s="64" t="s">
        <v>2</v>
      </c>
      <c r="AD28" s="64" t="s">
        <v>50</v>
      </c>
      <c r="AE28" s="64" t="s">
        <v>120</v>
      </c>
      <c r="AF28" s="15" t="s">
        <v>300</v>
      </c>
      <c r="AG28" s="15">
        <v>0.2295925</v>
      </c>
      <c r="AH28" s="15">
        <v>1.7706E-2</v>
      </c>
      <c r="AI28" s="15">
        <v>0.19488839999999999</v>
      </c>
      <c r="AJ28" s="15">
        <v>0.2642967</v>
      </c>
      <c r="AL28" s="15" t="s">
        <v>301</v>
      </c>
      <c r="AM28" s="15" t="s">
        <v>304</v>
      </c>
      <c r="AP28" s="64" t="str">
        <f t="shared" si="3"/>
        <v>Wrexham_45-64_Persons</v>
      </c>
      <c r="AQ28" s="64" t="s">
        <v>5</v>
      </c>
      <c r="AR28" s="64" t="s">
        <v>50</v>
      </c>
      <c r="AS28" s="64" t="s">
        <v>117</v>
      </c>
      <c r="AT28" s="15" t="s">
        <v>300</v>
      </c>
      <c r="AU28" s="15">
        <v>0.27156000000000002</v>
      </c>
      <c r="AV28" s="15">
        <v>1.43132E-2</v>
      </c>
      <c r="AW28" s="15">
        <v>0.2435059</v>
      </c>
      <c r="AX28" s="15">
        <v>0.2996142</v>
      </c>
      <c r="AZ28" s="15" t="s">
        <v>301</v>
      </c>
      <c r="BA28" s="15" t="s">
        <v>305</v>
      </c>
      <c r="BG28" s="15" t="s">
        <v>210</v>
      </c>
      <c r="BH28" s="15">
        <v>5.5015599999999998E-2</v>
      </c>
      <c r="BI28" s="15">
        <v>2.2710999999999999E-3</v>
      </c>
      <c r="BJ28" s="15">
        <v>5.05643E-2</v>
      </c>
      <c r="BK28" s="15">
        <v>5.9466900000000003E-2</v>
      </c>
    </row>
    <row r="29" spans="1:76">
      <c r="A29" s="64" t="str">
        <f t="shared" si="0"/>
        <v>Powys_65+_Females</v>
      </c>
      <c r="B29" s="64" t="s">
        <v>118</v>
      </c>
      <c r="C29" s="64" t="s">
        <v>43</v>
      </c>
      <c r="D29" s="64" t="s">
        <v>120</v>
      </c>
      <c r="E29" s="15" t="s">
        <v>306</v>
      </c>
      <c r="F29" s="15">
        <v>5.9974100000000002E-2</v>
      </c>
      <c r="G29" s="15">
        <v>1.01922E-2</v>
      </c>
      <c r="H29" s="15">
        <v>3.9997199999999997E-2</v>
      </c>
      <c r="I29" s="15">
        <v>7.9950999999999994E-2</v>
      </c>
      <c r="K29" s="15" t="s">
        <v>307</v>
      </c>
      <c r="L29" s="15" t="s">
        <v>308</v>
      </c>
      <c r="N29" s="64"/>
      <c r="O29" s="64" t="str">
        <f t="shared" si="1"/>
        <v>Cardiff and Vale_65+_Persons</v>
      </c>
      <c r="P29" s="64" t="s">
        <v>145</v>
      </c>
      <c r="Q29" s="64" t="s">
        <v>43</v>
      </c>
      <c r="R29" s="64" t="s">
        <v>117</v>
      </c>
      <c r="S29" s="15" t="s">
        <v>306</v>
      </c>
      <c r="T29" s="15">
        <v>0.10888680000000001</v>
      </c>
      <c r="U29" s="15">
        <v>7.5959E-3</v>
      </c>
      <c r="V29" s="15">
        <v>9.3998700000000004E-2</v>
      </c>
      <c r="W29" s="15">
        <v>0.123775</v>
      </c>
      <c r="Y29" s="15" t="s">
        <v>307</v>
      </c>
      <c r="Z29" s="15" t="s">
        <v>309</v>
      </c>
      <c r="AB29" s="64" t="str">
        <f t="shared" si="2"/>
        <v>Conwy_65+_Females</v>
      </c>
      <c r="AC29" s="64" t="s">
        <v>2</v>
      </c>
      <c r="AD29" s="64" t="s">
        <v>43</v>
      </c>
      <c r="AE29" s="64" t="s">
        <v>120</v>
      </c>
      <c r="AF29" s="15" t="s">
        <v>306</v>
      </c>
      <c r="AG29" s="15">
        <v>4.3766199999999998E-2</v>
      </c>
      <c r="AH29" s="15">
        <v>8.5965999999999994E-3</v>
      </c>
      <c r="AI29" s="15">
        <v>2.6916699999999998E-2</v>
      </c>
      <c r="AJ29" s="15">
        <v>6.0615799999999997E-2</v>
      </c>
      <c r="AL29" s="15" t="s">
        <v>307</v>
      </c>
      <c r="AM29" s="15" t="s">
        <v>310</v>
      </c>
      <c r="AP29" s="64" t="str">
        <f t="shared" si="3"/>
        <v>Wrexham_65+_Persons</v>
      </c>
      <c r="AQ29" s="64" t="s">
        <v>5</v>
      </c>
      <c r="AR29" s="64" t="s">
        <v>43</v>
      </c>
      <c r="AS29" s="64" t="s">
        <v>117</v>
      </c>
      <c r="AT29" s="15" t="s">
        <v>306</v>
      </c>
      <c r="AU29" s="15">
        <v>9.0749099999999999E-2</v>
      </c>
      <c r="AV29" s="15">
        <v>1.02757E-2</v>
      </c>
      <c r="AW29" s="15">
        <v>7.0608500000000005E-2</v>
      </c>
      <c r="AX29" s="15">
        <v>0.11088969999999999</v>
      </c>
      <c r="AZ29" s="15" t="s">
        <v>307</v>
      </c>
      <c r="BA29" s="15" t="s">
        <v>311</v>
      </c>
    </row>
    <row r="30" spans="1:76">
      <c r="A30" s="64" t="str">
        <f t="shared" si="0"/>
        <v>ABM_16-24_Males</v>
      </c>
      <c r="B30" s="64" t="s">
        <v>143</v>
      </c>
      <c r="C30" s="64" t="s">
        <v>48</v>
      </c>
      <c r="D30" s="64" t="s">
        <v>21</v>
      </c>
      <c r="E30" s="15" t="s">
        <v>312</v>
      </c>
      <c r="F30" s="15">
        <v>0.33577299999999999</v>
      </c>
      <c r="G30" s="15">
        <v>2.9275800000000001E-2</v>
      </c>
      <c r="H30" s="15">
        <v>0.27839180000000002</v>
      </c>
      <c r="I30" s="15">
        <v>0.39315430000000001</v>
      </c>
      <c r="K30" s="15" t="s">
        <v>313</v>
      </c>
      <c r="L30" s="15" t="s">
        <v>314</v>
      </c>
      <c r="N30" s="64"/>
      <c r="O30" s="64" t="str">
        <f t="shared" si="1"/>
        <v>Aneurin Bevan_16-24_Persons</v>
      </c>
      <c r="P30" s="64" t="s">
        <v>146</v>
      </c>
      <c r="Q30" s="64" t="s">
        <v>48</v>
      </c>
      <c r="R30" s="64" t="s">
        <v>117</v>
      </c>
      <c r="S30" s="15" t="s">
        <v>312</v>
      </c>
      <c r="T30" s="15">
        <v>0.25719059999999999</v>
      </c>
      <c r="U30" s="15">
        <v>1.14404E-2</v>
      </c>
      <c r="V30" s="15">
        <v>0.23476710000000001</v>
      </c>
      <c r="W30" s="15">
        <v>0.27961399999999997</v>
      </c>
      <c r="Y30" s="15" t="s">
        <v>313</v>
      </c>
      <c r="Z30" s="15" t="s">
        <v>315</v>
      </c>
      <c r="AB30" s="64" t="str">
        <f t="shared" si="2"/>
        <v>Denbighshire_16-24_Males</v>
      </c>
      <c r="AC30" s="64" t="s">
        <v>3</v>
      </c>
      <c r="AD30" s="64" t="s">
        <v>48</v>
      </c>
      <c r="AE30" s="64" t="s">
        <v>21</v>
      </c>
      <c r="AF30" s="15" t="s">
        <v>312</v>
      </c>
      <c r="AG30" s="15">
        <v>0.27335359999999997</v>
      </c>
      <c r="AH30" s="15">
        <v>3.4514299999999998E-2</v>
      </c>
      <c r="AI30" s="15">
        <v>0.20570479999999999</v>
      </c>
      <c r="AJ30" s="15">
        <v>0.34100249999999999</v>
      </c>
      <c r="AL30" s="15" t="s">
        <v>313</v>
      </c>
      <c r="AM30" s="15" t="s">
        <v>316</v>
      </c>
      <c r="AP30" s="64" t="str">
        <f t="shared" si="3"/>
        <v>Powys_16-24_Persons</v>
      </c>
      <c r="AQ30" s="64" t="s">
        <v>118</v>
      </c>
      <c r="AR30" s="64" t="s">
        <v>48</v>
      </c>
      <c r="AS30" s="64" t="s">
        <v>117</v>
      </c>
      <c r="AT30" s="15" t="s">
        <v>312</v>
      </c>
      <c r="AU30" s="15">
        <v>0.29145280000000001</v>
      </c>
      <c r="AV30" s="15">
        <v>2.6910300000000002E-2</v>
      </c>
      <c r="AW30" s="15">
        <v>0.23870810000000001</v>
      </c>
      <c r="AX30" s="15">
        <v>0.34419749999999999</v>
      </c>
      <c r="AZ30" s="15" t="s">
        <v>313</v>
      </c>
      <c r="BA30" s="15" t="s">
        <v>317</v>
      </c>
    </row>
    <row r="31" spans="1:76">
      <c r="A31" s="64" t="str">
        <f t="shared" si="0"/>
        <v>ABM_25-44_Males</v>
      </c>
      <c r="B31" s="64" t="s">
        <v>143</v>
      </c>
      <c r="C31" s="64" t="s">
        <v>49</v>
      </c>
      <c r="D31" s="64" t="s">
        <v>21</v>
      </c>
      <c r="E31" s="15" t="s">
        <v>318</v>
      </c>
      <c r="F31" s="15">
        <v>0.37754919999999997</v>
      </c>
      <c r="G31" s="15">
        <v>1.42674E-2</v>
      </c>
      <c r="H31" s="15">
        <v>0.34958479999999997</v>
      </c>
      <c r="I31" s="15">
        <v>0.40551359999999997</v>
      </c>
      <c r="K31" s="15" t="s">
        <v>319</v>
      </c>
      <c r="L31" s="15" t="s">
        <v>320</v>
      </c>
      <c r="N31" s="64"/>
      <c r="O31" s="64" t="str">
        <f t="shared" si="1"/>
        <v>Aneurin Bevan_25-44_Persons</v>
      </c>
      <c r="P31" s="64" t="s">
        <v>146</v>
      </c>
      <c r="Q31" s="64" t="s">
        <v>49</v>
      </c>
      <c r="R31" s="64" t="s">
        <v>117</v>
      </c>
      <c r="S31" s="15" t="s">
        <v>318</v>
      </c>
      <c r="T31" s="15">
        <v>0.35100389999999998</v>
      </c>
      <c r="U31" s="15">
        <v>8.3432000000000003E-3</v>
      </c>
      <c r="V31" s="15">
        <v>0.33465109999999998</v>
      </c>
      <c r="W31" s="15">
        <v>0.36735679999999998</v>
      </c>
      <c r="Y31" s="15" t="s">
        <v>319</v>
      </c>
      <c r="Z31" s="15" t="s">
        <v>321</v>
      </c>
      <c r="AB31" s="64" t="str">
        <f t="shared" si="2"/>
        <v>Denbighshire_25-44_Males</v>
      </c>
      <c r="AC31" s="64" t="s">
        <v>3</v>
      </c>
      <c r="AD31" s="64" t="s">
        <v>49</v>
      </c>
      <c r="AE31" s="64" t="s">
        <v>21</v>
      </c>
      <c r="AF31" s="15" t="s">
        <v>318</v>
      </c>
      <c r="AG31" s="15">
        <v>0.38560949999999999</v>
      </c>
      <c r="AH31" s="15">
        <v>2.7316799999999999E-2</v>
      </c>
      <c r="AI31" s="15">
        <v>0.33206799999999997</v>
      </c>
      <c r="AJ31" s="15">
        <v>0.43915100000000001</v>
      </c>
      <c r="AL31" s="15" t="s">
        <v>319</v>
      </c>
      <c r="AM31" s="15" t="s">
        <v>322</v>
      </c>
      <c r="AP31" s="64" t="str">
        <f t="shared" si="3"/>
        <v>Powys_25-44_Persons</v>
      </c>
      <c r="AQ31" s="64" t="s">
        <v>118</v>
      </c>
      <c r="AR31" s="64" t="s">
        <v>49</v>
      </c>
      <c r="AS31" s="64" t="s">
        <v>117</v>
      </c>
      <c r="AT31" s="15" t="s">
        <v>318</v>
      </c>
      <c r="AU31" s="15">
        <v>0.31687700000000002</v>
      </c>
      <c r="AV31" s="15">
        <v>1.9656E-2</v>
      </c>
      <c r="AW31" s="15">
        <v>0.27835090000000001</v>
      </c>
      <c r="AX31" s="15">
        <v>0.35540310000000003</v>
      </c>
      <c r="AZ31" s="15" t="s">
        <v>319</v>
      </c>
      <c r="BA31" s="15" t="s">
        <v>323</v>
      </c>
      <c r="BG31" s="15" t="str">
        <f>BG21</f>
        <v>_subpop_1</v>
      </c>
      <c r="BH31" s="67">
        <f>BH6-BH21</f>
        <v>0</v>
      </c>
      <c r="BI31" s="67">
        <f t="shared" ref="BI31:BK31" si="10">BI6-BI21</f>
        <v>-5.0000000000050004E-7</v>
      </c>
      <c r="BJ31" s="67">
        <f t="shared" si="10"/>
        <v>7.9999999996749338E-7</v>
      </c>
      <c r="BK31" s="67">
        <f t="shared" si="10"/>
        <v>-8.0000000002300453E-7</v>
      </c>
    </row>
    <row r="32" spans="1:76">
      <c r="A32" s="64" t="str">
        <f t="shared" si="0"/>
        <v>ABM_45-64_Males</v>
      </c>
      <c r="B32" s="64" t="s">
        <v>143</v>
      </c>
      <c r="C32" s="64" t="s">
        <v>50</v>
      </c>
      <c r="D32" s="64" t="s">
        <v>21</v>
      </c>
      <c r="E32" s="15" t="s">
        <v>324</v>
      </c>
      <c r="F32" s="15">
        <v>0.41078559999999997</v>
      </c>
      <c r="G32" s="15">
        <v>1.24336E-2</v>
      </c>
      <c r="H32" s="15">
        <v>0.38641550000000002</v>
      </c>
      <c r="I32" s="15">
        <v>0.43515559999999998</v>
      </c>
      <c r="K32" s="15" t="s">
        <v>325</v>
      </c>
      <c r="L32" s="15" t="s">
        <v>326</v>
      </c>
      <c r="N32" s="64"/>
      <c r="O32" s="64" t="str">
        <f t="shared" si="1"/>
        <v>Aneurin Bevan_45-64_Persons</v>
      </c>
      <c r="P32" s="64" t="s">
        <v>146</v>
      </c>
      <c r="Q32" s="64" t="s">
        <v>50</v>
      </c>
      <c r="R32" s="64" t="s">
        <v>117</v>
      </c>
      <c r="S32" s="15" t="s">
        <v>324</v>
      </c>
      <c r="T32" s="15">
        <v>0.29321779999999997</v>
      </c>
      <c r="U32" s="15">
        <v>6.9994000000000002E-3</v>
      </c>
      <c r="V32" s="15">
        <v>0.27949889999999999</v>
      </c>
      <c r="W32" s="15">
        <v>0.30693670000000001</v>
      </c>
      <c r="Y32" s="15" t="s">
        <v>325</v>
      </c>
      <c r="Z32" s="15" t="s">
        <v>327</v>
      </c>
      <c r="AB32" s="64" t="str">
        <f t="shared" si="2"/>
        <v>Denbighshire_45-64_Males</v>
      </c>
      <c r="AC32" s="64" t="s">
        <v>3</v>
      </c>
      <c r="AD32" s="64" t="s">
        <v>50</v>
      </c>
      <c r="AE32" s="64" t="s">
        <v>21</v>
      </c>
      <c r="AF32" s="15" t="s">
        <v>324</v>
      </c>
      <c r="AG32" s="15">
        <v>0.29998330000000001</v>
      </c>
      <c r="AH32" s="15">
        <v>1.9716000000000001E-2</v>
      </c>
      <c r="AI32" s="15">
        <v>0.26133960000000001</v>
      </c>
      <c r="AJ32" s="15">
        <v>0.33862700000000001</v>
      </c>
      <c r="AL32" s="15" t="s">
        <v>325</v>
      </c>
      <c r="AM32" s="15" t="s">
        <v>328</v>
      </c>
      <c r="AP32" s="64" t="str">
        <f t="shared" si="3"/>
        <v>Powys_45-64_Persons</v>
      </c>
      <c r="AQ32" s="64" t="s">
        <v>118</v>
      </c>
      <c r="AR32" s="64" t="s">
        <v>50</v>
      </c>
      <c r="AS32" s="64" t="s">
        <v>117</v>
      </c>
      <c r="AT32" s="15" t="s">
        <v>324</v>
      </c>
      <c r="AU32" s="15">
        <v>0.2231591</v>
      </c>
      <c r="AV32" s="15">
        <v>1.32274E-2</v>
      </c>
      <c r="AW32" s="15">
        <v>0.1972332</v>
      </c>
      <c r="AX32" s="15">
        <v>0.249085</v>
      </c>
      <c r="AZ32" s="15" t="s">
        <v>325</v>
      </c>
      <c r="BA32" s="15" t="s">
        <v>329</v>
      </c>
      <c r="BG32" s="15" t="str">
        <f t="shared" ref="BG32:BG38" si="11">BG22</f>
        <v>_subpop_2</v>
      </c>
      <c r="BH32" s="67">
        <f t="shared" ref="BH32:BK32" si="12">BH7-BH22</f>
        <v>0</v>
      </c>
      <c r="BI32" s="67">
        <f t="shared" si="12"/>
        <v>-7.0000000000017965E-7</v>
      </c>
      <c r="BJ32" s="67">
        <f t="shared" si="12"/>
        <v>1.1999999999789956E-6</v>
      </c>
      <c r="BK32" s="67">
        <f t="shared" si="12"/>
        <v>-1.2999999999818712E-6</v>
      </c>
    </row>
    <row r="33" spans="1:63">
      <c r="A33" s="64" t="str">
        <f t="shared" si="0"/>
        <v>ABM_65+_Males</v>
      </c>
      <c r="B33" s="64" t="s">
        <v>143</v>
      </c>
      <c r="C33" s="64" t="s">
        <v>43</v>
      </c>
      <c r="D33" s="64" t="s">
        <v>21</v>
      </c>
      <c r="E33" s="15" t="s">
        <v>330</v>
      </c>
      <c r="F33" s="15">
        <v>0.17718449999999999</v>
      </c>
      <c r="G33" s="15">
        <v>1.07449E-2</v>
      </c>
      <c r="H33" s="15">
        <v>0.15612409999999999</v>
      </c>
      <c r="I33" s="15">
        <v>0.1982448</v>
      </c>
      <c r="K33" s="15" t="s">
        <v>331</v>
      </c>
      <c r="L33" s="15" t="s">
        <v>332</v>
      </c>
      <c r="N33" s="64"/>
      <c r="O33" s="64" t="str">
        <f t="shared" si="1"/>
        <v>Aneurin Bevan_65+_Persons</v>
      </c>
      <c r="P33" s="64" t="s">
        <v>146</v>
      </c>
      <c r="Q33" s="64" t="s">
        <v>43</v>
      </c>
      <c r="R33" s="64" t="s">
        <v>117</v>
      </c>
      <c r="S33" s="15" t="s">
        <v>330</v>
      </c>
      <c r="T33" s="15">
        <v>0.10366939999999999</v>
      </c>
      <c r="U33" s="15">
        <v>5.2128000000000001E-3</v>
      </c>
      <c r="V33" s="15">
        <v>9.3452099999999996E-2</v>
      </c>
      <c r="W33" s="15">
        <v>0.11388669999999999</v>
      </c>
      <c r="Y33" s="15" t="s">
        <v>331</v>
      </c>
      <c r="Z33" s="15" t="s">
        <v>333</v>
      </c>
      <c r="AB33" s="64" t="str">
        <f t="shared" si="2"/>
        <v>Denbighshire_65+_Males</v>
      </c>
      <c r="AC33" s="64" t="s">
        <v>3</v>
      </c>
      <c r="AD33" s="64" t="s">
        <v>43</v>
      </c>
      <c r="AE33" s="64" t="s">
        <v>21</v>
      </c>
      <c r="AF33" s="15" t="s">
        <v>330</v>
      </c>
      <c r="AG33" s="15">
        <v>0.11541319999999999</v>
      </c>
      <c r="AH33" s="15">
        <v>1.5190800000000001E-2</v>
      </c>
      <c r="AI33" s="15">
        <v>8.5638800000000001E-2</v>
      </c>
      <c r="AJ33" s="15">
        <v>0.1451876</v>
      </c>
      <c r="AL33" s="15" t="s">
        <v>331</v>
      </c>
      <c r="AM33" s="15" t="s">
        <v>334</v>
      </c>
      <c r="AP33" s="64" t="str">
        <f t="shared" si="3"/>
        <v>Powys_65+_Persons</v>
      </c>
      <c r="AQ33" s="64" t="s">
        <v>118</v>
      </c>
      <c r="AR33" s="64" t="s">
        <v>43</v>
      </c>
      <c r="AS33" s="64" t="s">
        <v>117</v>
      </c>
      <c r="AT33" s="15" t="s">
        <v>330</v>
      </c>
      <c r="AU33" s="15">
        <v>8.8801900000000003E-2</v>
      </c>
      <c r="AV33" s="15">
        <v>1.00748E-2</v>
      </c>
      <c r="AW33" s="15">
        <v>6.9055000000000005E-2</v>
      </c>
      <c r="AX33" s="15">
        <v>0.1085487</v>
      </c>
      <c r="AZ33" s="15" t="s">
        <v>331</v>
      </c>
      <c r="BA33" s="15" t="s">
        <v>335</v>
      </c>
      <c r="BG33" s="15" t="str">
        <f t="shared" si="11"/>
        <v>_subpop_3</v>
      </c>
      <c r="BH33" s="67">
        <f t="shared" ref="BH33:BK33" si="13">BH8-BH23</f>
        <v>0</v>
      </c>
      <c r="BI33" s="67">
        <f t="shared" si="13"/>
        <v>-1.899999999999992E-6</v>
      </c>
      <c r="BJ33" s="67">
        <f t="shared" si="13"/>
        <v>3.5999999999924981E-6</v>
      </c>
      <c r="BK33" s="67">
        <f t="shared" si="13"/>
        <v>-3.5999999999924981E-6</v>
      </c>
    </row>
    <row r="34" spans="1:63">
      <c r="A34" s="64" t="str">
        <f t="shared" si="0"/>
        <v>ABM_16-24_Females</v>
      </c>
      <c r="B34" s="64" t="s">
        <v>143</v>
      </c>
      <c r="C34" s="64" t="s">
        <v>48</v>
      </c>
      <c r="D34" s="64" t="s">
        <v>120</v>
      </c>
      <c r="E34" s="15" t="s">
        <v>336</v>
      </c>
      <c r="F34" s="15">
        <v>0.2916511</v>
      </c>
      <c r="G34" s="15">
        <v>2.5127500000000001E-2</v>
      </c>
      <c r="H34" s="15">
        <v>0.24240059999999999</v>
      </c>
      <c r="I34" s="15">
        <v>0.34090160000000003</v>
      </c>
      <c r="K34" s="15" t="s">
        <v>337</v>
      </c>
      <c r="L34" s="15" t="s">
        <v>338</v>
      </c>
      <c r="AB34" s="64" t="str">
        <f t="shared" si="2"/>
        <v>Denbighshire_16-24_Females</v>
      </c>
      <c r="AC34" s="64" t="s">
        <v>3</v>
      </c>
      <c r="AD34" s="64" t="s">
        <v>48</v>
      </c>
      <c r="AE34" s="64" t="s">
        <v>120</v>
      </c>
      <c r="AF34" s="15" t="s">
        <v>336</v>
      </c>
      <c r="AG34" s="15">
        <v>0.30041709999999999</v>
      </c>
      <c r="AH34" s="15">
        <v>3.9641000000000003E-2</v>
      </c>
      <c r="AI34" s="15">
        <v>0.22272</v>
      </c>
      <c r="AJ34" s="15">
        <v>0.37811420000000001</v>
      </c>
      <c r="AL34" s="15" t="s">
        <v>337</v>
      </c>
      <c r="AM34" s="15" t="s">
        <v>339</v>
      </c>
      <c r="AP34" s="64" t="str">
        <f t="shared" si="3"/>
        <v>Ceredigion_16-24_Persons</v>
      </c>
      <c r="AQ34" s="64" t="s">
        <v>6</v>
      </c>
      <c r="AR34" s="64" t="s">
        <v>48</v>
      </c>
      <c r="AS34" s="64" t="s">
        <v>117</v>
      </c>
      <c r="AT34" s="15" t="s">
        <v>336</v>
      </c>
      <c r="AU34" s="15">
        <v>0.38709310000000002</v>
      </c>
      <c r="AV34" s="15">
        <v>3.3730400000000001E-2</v>
      </c>
      <c r="AW34" s="15">
        <v>0.32098080000000001</v>
      </c>
      <c r="AX34" s="15">
        <v>0.45320539999999998</v>
      </c>
      <c r="AZ34" s="15" t="s">
        <v>337</v>
      </c>
      <c r="BA34" s="15" t="s">
        <v>340</v>
      </c>
      <c r="BG34" s="15" t="str">
        <f t="shared" si="11"/>
        <v>_subpop_4</v>
      </c>
      <c r="BH34" s="67">
        <f t="shared" ref="BH34:BK34" si="14">BH9-BH24</f>
        <v>0</v>
      </c>
      <c r="BI34" s="67">
        <f t="shared" si="14"/>
        <v>-5.0000000000050004E-7</v>
      </c>
      <c r="BJ34" s="67">
        <f t="shared" si="14"/>
        <v>1.0000000000010001E-6</v>
      </c>
      <c r="BK34" s="67">
        <f t="shared" si="14"/>
        <v>-8.9999999999812452E-7</v>
      </c>
    </row>
    <row r="35" spans="1:63">
      <c r="A35" s="64" t="str">
        <f t="shared" si="0"/>
        <v>ABM_25-44_Females</v>
      </c>
      <c r="B35" s="64" t="s">
        <v>143</v>
      </c>
      <c r="C35" s="64" t="s">
        <v>49</v>
      </c>
      <c r="D35" s="64" t="s">
        <v>120</v>
      </c>
      <c r="E35" s="15" t="s">
        <v>341</v>
      </c>
      <c r="F35" s="15">
        <v>0.27722289999999999</v>
      </c>
      <c r="G35" s="15">
        <v>1.1657000000000001E-2</v>
      </c>
      <c r="H35" s="15">
        <v>0.25437480000000001</v>
      </c>
      <c r="I35" s="15">
        <v>0.30007089999999997</v>
      </c>
      <c r="K35" s="15" t="s">
        <v>342</v>
      </c>
      <c r="L35" s="15" t="s">
        <v>343</v>
      </c>
      <c r="AB35" s="64" t="str">
        <f t="shared" si="2"/>
        <v>Denbighshire_25-44_Females</v>
      </c>
      <c r="AC35" s="64" t="s">
        <v>3</v>
      </c>
      <c r="AD35" s="64" t="s">
        <v>49</v>
      </c>
      <c r="AE35" s="64" t="s">
        <v>120</v>
      </c>
      <c r="AF35" s="15" t="s">
        <v>341</v>
      </c>
      <c r="AG35" s="15">
        <v>0.24756069999999999</v>
      </c>
      <c r="AH35" s="15">
        <v>2.1290799999999999E-2</v>
      </c>
      <c r="AI35" s="15">
        <v>0.20583029999999999</v>
      </c>
      <c r="AJ35" s="15">
        <v>0.28929110000000002</v>
      </c>
      <c r="AL35" s="15" t="s">
        <v>342</v>
      </c>
      <c r="AM35" s="15" t="s">
        <v>344</v>
      </c>
      <c r="AP35" s="64" t="str">
        <f t="shared" si="3"/>
        <v>Ceredigion_25-44_Persons</v>
      </c>
      <c r="AQ35" s="64" t="s">
        <v>6</v>
      </c>
      <c r="AR35" s="64" t="s">
        <v>49</v>
      </c>
      <c r="AS35" s="64" t="s">
        <v>117</v>
      </c>
      <c r="AT35" s="15" t="s">
        <v>341</v>
      </c>
      <c r="AU35" s="15">
        <v>0.30363440000000003</v>
      </c>
      <c r="AV35" s="15">
        <v>1.9947800000000002E-2</v>
      </c>
      <c r="AW35" s="15">
        <v>0.2645363</v>
      </c>
      <c r="AX35" s="15">
        <v>0.3427325</v>
      </c>
      <c r="AZ35" s="15" t="s">
        <v>342</v>
      </c>
      <c r="BA35" s="15" t="s">
        <v>345</v>
      </c>
      <c r="BG35" s="15" t="str">
        <f t="shared" si="11"/>
        <v>_subpop_5</v>
      </c>
      <c r="BH35" s="67">
        <f t="shared" ref="BH35:BK35" si="15">BH10-BH25</f>
        <v>0</v>
      </c>
      <c r="BI35" s="67">
        <f t="shared" si="15"/>
        <v>-3.999999999993592E-7</v>
      </c>
      <c r="BJ35" s="67">
        <f t="shared" si="15"/>
        <v>7.0000000002012897E-7</v>
      </c>
      <c r="BK35" s="67">
        <f t="shared" si="15"/>
        <v>-7.0000000002012897E-7</v>
      </c>
    </row>
    <row r="36" spans="1:63">
      <c r="A36" s="64" t="str">
        <f t="shared" si="0"/>
        <v>ABM_45-64_Females</v>
      </c>
      <c r="B36" s="64" t="s">
        <v>143</v>
      </c>
      <c r="C36" s="64" t="s">
        <v>50</v>
      </c>
      <c r="D36" s="64" t="s">
        <v>120</v>
      </c>
      <c r="E36" s="15" t="s">
        <v>346</v>
      </c>
      <c r="F36" s="15">
        <v>0.23844019999999999</v>
      </c>
      <c r="G36" s="15">
        <v>1.0227999999999999E-2</v>
      </c>
      <c r="H36" s="15">
        <v>0.21839310000000001</v>
      </c>
      <c r="I36" s="15">
        <v>0.25848739999999998</v>
      </c>
      <c r="K36" s="15" t="s">
        <v>347</v>
      </c>
      <c r="L36" s="15" t="s">
        <v>348</v>
      </c>
      <c r="S36" s="66" t="s">
        <v>866</v>
      </c>
      <c r="AB36" s="64" t="str">
        <f t="shared" si="2"/>
        <v>Denbighshire_45-64_Females</v>
      </c>
      <c r="AC36" s="64" t="s">
        <v>3</v>
      </c>
      <c r="AD36" s="64" t="s">
        <v>50</v>
      </c>
      <c r="AE36" s="64" t="s">
        <v>120</v>
      </c>
      <c r="AF36" s="15" t="s">
        <v>346</v>
      </c>
      <c r="AG36" s="15">
        <v>0.20933560000000001</v>
      </c>
      <c r="AH36" s="15">
        <v>1.7331900000000001E-2</v>
      </c>
      <c r="AI36" s="15">
        <v>0.17536470000000001</v>
      </c>
      <c r="AJ36" s="15">
        <v>0.24330650000000001</v>
      </c>
      <c r="AL36" s="15" t="s">
        <v>347</v>
      </c>
      <c r="AM36" s="15" t="s">
        <v>349</v>
      </c>
      <c r="AP36" s="64" t="str">
        <f t="shared" si="3"/>
        <v>Ceredigion_45-64_Persons</v>
      </c>
      <c r="AQ36" s="64" t="s">
        <v>6</v>
      </c>
      <c r="AR36" s="64" t="s">
        <v>50</v>
      </c>
      <c r="AS36" s="64" t="s">
        <v>117</v>
      </c>
      <c r="AT36" s="15" t="s">
        <v>346</v>
      </c>
      <c r="AU36" s="15">
        <v>0.23580290000000001</v>
      </c>
      <c r="AV36" s="15">
        <v>1.4812000000000001E-2</v>
      </c>
      <c r="AW36" s="15">
        <v>0.20677110000000001</v>
      </c>
      <c r="AX36" s="15">
        <v>0.26483459999999998</v>
      </c>
      <c r="AZ36" s="15" t="s">
        <v>347</v>
      </c>
      <c r="BA36" s="15" t="s">
        <v>350</v>
      </c>
      <c r="BG36" s="15" t="str">
        <f t="shared" si="11"/>
        <v>_subpop_6</v>
      </c>
      <c r="BH36" s="67">
        <f t="shared" ref="BH36:BK36" si="16">BH11-BH26</f>
        <v>0</v>
      </c>
      <c r="BI36" s="67">
        <f t="shared" si="16"/>
        <v>-2.9999999999995308E-7</v>
      </c>
      <c r="BJ36" s="67">
        <f t="shared" si="16"/>
        <v>4.0000000001150227E-7</v>
      </c>
      <c r="BK36" s="67">
        <f t="shared" si="16"/>
        <v>-3.9999999995599111E-7</v>
      </c>
    </row>
    <row r="37" spans="1:63">
      <c r="A37" s="64" t="str">
        <f t="shared" si="0"/>
        <v>ABM_65+_Females</v>
      </c>
      <c r="B37" s="64" t="s">
        <v>143</v>
      </c>
      <c r="C37" s="64" t="s">
        <v>43</v>
      </c>
      <c r="D37" s="64" t="s">
        <v>120</v>
      </c>
      <c r="E37" s="15" t="s">
        <v>351</v>
      </c>
      <c r="F37" s="15">
        <v>6.0236999999999999E-2</v>
      </c>
      <c r="G37" s="15">
        <v>6.0585999999999999E-3</v>
      </c>
      <c r="H37" s="15">
        <v>4.8362000000000002E-2</v>
      </c>
      <c r="I37" s="15">
        <v>7.2111999999999996E-2</v>
      </c>
      <c r="K37" s="15" t="s">
        <v>352</v>
      </c>
      <c r="L37" s="15" t="s">
        <v>353</v>
      </c>
      <c r="U37" s="15" t="s">
        <v>863</v>
      </c>
      <c r="AB37" s="64" t="str">
        <f t="shared" si="2"/>
        <v>Denbighshire_65+_Females</v>
      </c>
      <c r="AC37" s="64" t="s">
        <v>3</v>
      </c>
      <c r="AD37" s="64" t="s">
        <v>43</v>
      </c>
      <c r="AE37" s="64" t="s">
        <v>120</v>
      </c>
      <c r="AF37" s="15" t="s">
        <v>351</v>
      </c>
      <c r="AG37" s="15">
        <v>6.2991099999999994E-2</v>
      </c>
      <c r="AH37" s="15">
        <v>1.05796E-2</v>
      </c>
      <c r="AI37" s="15">
        <v>4.2254699999999999E-2</v>
      </c>
      <c r="AJ37" s="15">
        <v>8.3727399999999993E-2</v>
      </c>
      <c r="AL37" s="15" t="s">
        <v>352</v>
      </c>
      <c r="AM37" s="15" t="s">
        <v>354</v>
      </c>
      <c r="AP37" s="64" t="str">
        <f t="shared" si="3"/>
        <v>Ceredigion_65+_Persons</v>
      </c>
      <c r="AQ37" s="64" t="s">
        <v>6</v>
      </c>
      <c r="AR37" s="64" t="s">
        <v>43</v>
      </c>
      <c r="AS37" s="64" t="s">
        <v>117</v>
      </c>
      <c r="AT37" s="15" t="s">
        <v>351</v>
      </c>
      <c r="AU37" s="15">
        <v>7.4133099999999993E-2</v>
      </c>
      <c r="AV37" s="15">
        <v>8.6488999999999993E-3</v>
      </c>
      <c r="AW37" s="15">
        <v>5.7181099999999999E-2</v>
      </c>
      <c r="AX37" s="15">
        <v>9.1085100000000002E-2</v>
      </c>
      <c r="AZ37" s="15" t="s">
        <v>352</v>
      </c>
      <c r="BA37" s="15" t="s">
        <v>355</v>
      </c>
      <c r="BG37" s="15" t="str">
        <f t="shared" si="11"/>
        <v>_subpop_7</v>
      </c>
      <c r="BH37" s="67">
        <f t="shared" ref="BH37:BK37" si="17">BH12-BH27</f>
        <v>0</v>
      </c>
      <c r="BI37" s="67">
        <f t="shared" si="17"/>
        <v>-5.0000000000006636E-7</v>
      </c>
      <c r="BJ37" s="67">
        <f t="shared" si="17"/>
        <v>9.000000000258801E-7</v>
      </c>
      <c r="BK37" s="67">
        <f t="shared" si="17"/>
        <v>-8.9999999999812452E-7</v>
      </c>
    </row>
    <row r="38" spans="1:63">
      <c r="A38" s="64" t="str">
        <f t="shared" si="0"/>
        <v>Cwm Taf_16-24_Males</v>
      </c>
      <c r="B38" s="64" t="s">
        <v>144</v>
      </c>
      <c r="C38" s="64" t="s">
        <v>48</v>
      </c>
      <c r="D38" s="64" t="s">
        <v>21</v>
      </c>
      <c r="E38" s="15" t="s">
        <v>356</v>
      </c>
      <c r="F38" s="15">
        <v>0.2836148</v>
      </c>
      <c r="G38" s="15">
        <v>2.6589999999999999E-2</v>
      </c>
      <c r="H38" s="15">
        <v>0.23149790000000001</v>
      </c>
      <c r="I38" s="15">
        <v>0.33573170000000002</v>
      </c>
      <c r="K38" s="15" t="s">
        <v>357</v>
      </c>
      <c r="L38" s="15" t="s">
        <v>358</v>
      </c>
      <c r="S38" s="15" t="s">
        <v>154</v>
      </c>
      <c r="T38" s="15" t="s">
        <v>136</v>
      </c>
      <c r="U38" s="15" t="s">
        <v>155</v>
      </c>
      <c r="V38" s="15" t="s">
        <v>156</v>
      </c>
      <c r="W38" s="15" t="s">
        <v>157</v>
      </c>
      <c r="AB38" s="64" t="str">
        <f t="shared" si="2"/>
        <v>Flintshire_16-24_Males</v>
      </c>
      <c r="AC38" s="64" t="s">
        <v>4</v>
      </c>
      <c r="AD38" s="64" t="s">
        <v>48</v>
      </c>
      <c r="AE38" s="64" t="s">
        <v>21</v>
      </c>
      <c r="AF38" s="15" t="s">
        <v>356</v>
      </c>
      <c r="AG38" s="15">
        <v>0.31281009999999998</v>
      </c>
      <c r="AH38" s="15">
        <v>3.5197199999999998E-2</v>
      </c>
      <c r="AI38" s="15">
        <v>0.24382290000000001</v>
      </c>
      <c r="AJ38" s="15">
        <v>0.38179740000000001</v>
      </c>
      <c r="AL38" s="15" t="s">
        <v>357</v>
      </c>
      <c r="AM38" s="15" t="s">
        <v>359</v>
      </c>
      <c r="AP38" s="64" t="str">
        <f t="shared" si="3"/>
        <v>Pembrokeshire_16-24_Persons</v>
      </c>
      <c r="AQ38" s="64" t="s">
        <v>7</v>
      </c>
      <c r="AR38" s="64" t="s">
        <v>48</v>
      </c>
      <c r="AS38" s="64" t="s">
        <v>117</v>
      </c>
      <c r="AT38" s="15" t="s">
        <v>356</v>
      </c>
      <c r="AU38" s="15">
        <v>0.23452110000000001</v>
      </c>
      <c r="AV38" s="15">
        <v>2.9279699999999999E-2</v>
      </c>
      <c r="AW38" s="15">
        <v>0.17713229999999999</v>
      </c>
      <c r="AX38" s="15">
        <v>0.29191</v>
      </c>
      <c r="AZ38" s="15" t="s">
        <v>357</v>
      </c>
      <c r="BA38" s="15" t="s">
        <v>360</v>
      </c>
      <c r="BG38" s="15" t="str">
        <f t="shared" si="11"/>
        <v>_subpop_8</v>
      </c>
      <c r="BH38" s="67">
        <f t="shared" ref="BH38:BK38" si="18">BH13-BH28</f>
        <v>0</v>
      </c>
      <c r="BI38" s="67">
        <f t="shared" si="18"/>
        <v>0</v>
      </c>
      <c r="BJ38" s="67">
        <f t="shared" si="18"/>
        <v>0</v>
      </c>
      <c r="BK38" s="67">
        <f t="shared" si="18"/>
        <v>9.9999999995936673E-8</v>
      </c>
    </row>
    <row r="39" spans="1:63">
      <c r="A39" s="64" t="str">
        <f t="shared" si="0"/>
        <v>Cwm Taf_25-44_Males</v>
      </c>
      <c r="B39" s="64" t="s">
        <v>144</v>
      </c>
      <c r="C39" s="64" t="s">
        <v>49</v>
      </c>
      <c r="D39" s="64" t="s">
        <v>21</v>
      </c>
      <c r="E39" s="15" t="s">
        <v>361</v>
      </c>
      <c r="F39" s="15">
        <v>0.41574739999999999</v>
      </c>
      <c r="G39" s="15">
        <v>1.8102799999999999E-2</v>
      </c>
      <c r="H39" s="15">
        <v>0.38026549999999998</v>
      </c>
      <c r="I39" s="15">
        <v>0.4512294</v>
      </c>
      <c r="K39" s="15" t="s">
        <v>362</v>
      </c>
      <c r="L39" s="15" t="s">
        <v>363</v>
      </c>
      <c r="AB39" s="64" t="str">
        <f t="shared" si="2"/>
        <v>Flintshire_25-44_Males</v>
      </c>
      <c r="AC39" s="64" t="s">
        <v>4</v>
      </c>
      <c r="AD39" s="64" t="s">
        <v>49</v>
      </c>
      <c r="AE39" s="64" t="s">
        <v>21</v>
      </c>
      <c r="AF39" s="15" t="s">
        <v>361</v>
      </c>
      <c r="AG39" s="15">
        <v>0.44050410000000001</v>
      </c>
      <c r="AH39" s="15">
        <v>2.4623099999999998E-2</v>
      </c>
      <c r="AI39" s="15">
        <v>0.39224229999999999</v>
      </c>
      <c r="AJ39" s="15">
        <v>0.48876599999999998</v>
      </c>
      <c r="AL39" s="15" t="s">
        <v>362</v>
      </c>
      <c r="AM39" s="15" t="s">
        <v>364</v>
      </c>
      <c r="AP39" s="64" t="str">
        <f t="shared" si="3"/>
        <v>Pembrokeshire_25-44_Persons</v>
      </c>
      <c r="AQ39" s="64" t="s">
        <v>7</v>
      </c>
      <c r="AR39" s="64" t="s">
        <v>49</v>
      </c>
      <c r="AS39" s="64" t="s">
        <v>117</v>
      </c>
      <c r="AT39" s="15" t="s">
        <v>361</v>
      </c>
      <c r="AU39" s="15">
        <v>0.2817327</v>
      </c>
      <c r="AV39" s="15">
        <v>2.09978E-2</v>
      </c>
      <c r="AW39" s="15">
        <v>0.2405766</v>
      </c>
      <c r="AX39" s="15">
        <v>0.32288869999999997</v>
      </c>
      <c r="AZ39" s="15" t="s">
        <v>362</v>
      </c>
      <c r="BA39" s="15" t="s">
        <v>365</v>
      </c>
    </row>
    <row r="40" spans="1:63">
      <c r="A40" s="64" t="str">
        <f t="shared" si="0"/>
        <v>Cwm Taf_45-64_Males</v>
      </c>
      <c r="B40" s="64" t="s">
        <v>144</v>
      </c>
      <c r="C40" s="64" t="s">
        <v>50</v>
      </c>
      <c r="D40" s="64" t="s">
        <v>21</v>
      </c>
      <c r="E40" s="15" t="s">
        <v>366</v>
      </c>
      <c r="F40" s="15">
        <v>0.41364220000000002</v>
      </c>
      <c r="G40" s="15">
        <v>1.6392E-2</v>
      </c>
      <c r="H40" s="15">
        <v>0.38151360000000001</v>
      </c>
      <c r="I40" s="15">
        <v>0.44577080000000002</v>
      </c>
      <c r="K40" s="15" t="s">
        <v>367</v>
      </c>
      <c r="L40" s="15" t="s">
        <v>368</v>
      </c>
      <c r="S40" s="15" t="s">
        <v>860</v>
      </c>
      <c r="AB40" s="64" t="str">
        <f t="shared" si="2"/>
        <v>Flintshire_45-64_Males</v>
      </c>
      <c r="AC40" s="64" t="s">
        <v>4</v>
      </c>
      <c r="AD40" s="64" t="s">
        <v>50</v>
      </c>
      <c r="AE40" s="64" t="s">
        <v>21</v>
      </c>
      <c r="AF40" s="15" t="s">
        <v>366</v>
      </c>
      <c r="AG40" s="15">
        <v>0.38000309999999998</v>
      </c>
      <c r="AH40" s="15">
        <v>2.18152E-2</v>
      </c>
      <c r="AI40" s="15">
        <v>0.33724480000000001</v>
      </c>
      <c r="AJ40" s="15">
        <v>0.42276140000000001</v>
      </c>
      <c r="AL40" s="15" t="s">
        <v>367</v>
      </c>
      <c r="AM40" s="15" t="s">
        <v>369</v>
      </c>
      <c r="AP40" s="64" t="str">
        <f t="shared" si="3"/>
        <v>Pembrokeshire_45-64_Persons</v>
      </c>
      <c r="AQ40" s="64" t="s">
        <v>7</v>
      </c>
      <c r="AR40" s="64" t="s">
        <v>50</v>
      </c>
      <c r="AS40" s="64" t="s">
        <v>117</v>
      </c>
      <c r="AT40" s="15" t="s">
        <v>366</v>
      </c>
      <c r="AU40" s="15">
        <v>0.22434699999999999</v>
      </c>
      <c r="AV40" s="15">
        <v>1.50274E-2</v>
      </c>
      <c r="AW40" s="15">
        <v>0.19489300000000001</v>
      </c>
      <c r="AX40" s="15">
        <v>0.2538011</v>
      </c>
      <c r="AZ40" s="15" t="s">
        <v>367</v>
      </c>
      <c r="BA40" s="15" t="s">
        <v>370</v>
      </c>
    </row>
    <row r="41" spans="1:63">
      <c r="A41" s="64" t="str">
        <f t="shared" si="0"/>
        <v>Cwm Taf_65+_Males</v>
      </c>
      <c r="B41" s="64" t="s">
        <v>144</v>
      </c>
      <c r="C41" s="64" t="s">
        <v>43</v>
      </c>
      <c r="D41" s="64" t="s">
        <v>21</v>
      </c>
      <c r="E41" s="15" t="s">
        <v>371</v>
      </c>
      <c r="F41" s="15">
        <v>0.19195190000000001</v>
      </c>
      <c r="G41" s="15">
        <v>1.50756E-2</v>
      </c>
      <c r="H41" s="15">
        <v>0.16240350000000001</v>
      </c>
      <c r="I41" s="15">
        <v>0.22150030000000001</v>
      </c>
      <c r="K41" s="15" t="s">
        <v>372</v>
      </c>
      <c r="L41" s="15" t="s">
        <v>373</v>
      </c>
      <c r="S41" s="15" t="s">
        <v>163</v>
      </c>
      <c r="T41" s="15">
        <v>0.28669280000000003</v>
      </c>
      <c r="U41" s="15">
        <v>1.1639200000000001E-2</v>
      </c>
      <c r="V41" s="15">
        <v>0.26388</v>
      </c>
      <c r="W41" s="15">
        <v>0.30950569999999999</v>
      </c>
      <c r="AB41" s="64" t="str">
        <f t="shared" si="2"/>
        <v>Flintshire_65+_Males</v>
      </c>
      <c r="AC41" s="64" t="s">
        <v>4</v>
      </c>
      <c r="AD41" s="64" t="s">
        <v>43</v>
      </c>
      <c r="AE41" s="64" t="s">
        <v>21</v>
      </c>
      <c r="AF41" s="15" t="s">
        <v>371</v>
      </c>
      <c r="AG41" s="15">
        <v>0.108574</v>
      </c>
      <c r="AH41" s="15">
        <v>1.5537199999999999E-2</v>
      </c>
      <c r="AI41" s="15">
        <v>7.8120800000000004E-2</v>
      </c>
      <c r="AJ41" s="15">
        <v>0.13902719999999999</v>
      </c>
      <c r="AL41" s="15" t="s">
        <v>372</v>
      </c>
      <c r="AM41" s="15" t="s">
        <v>374</v>
      </c>
      <c r="AP41" s="64" t="str">
        <f t="shared" si="3"/>
        <v>Pembrokeshire_65+_Persons</v>
      </c>
      <c r="AQ41" s="64" t="s">
        <v>7</v>
      </c>
      <c r="AR41" s="64" t="s">
        <v>43</v>
      </c>
      <c r="AS41" s="64" t="s">
        <v>117</v>
      </c>
      <c r="AT41" s="15" t="s">
        <v>371</v>
      </c>
      <c r="AU41" s="15">
        <v>7.2996599999999995E-2</v>
      </c>
      <c r="AV41" s="15">
        <v>8.8245000000000007E-3</v>
      </c>
      <c r="AW41" s="15">
        <v>5.5700399999999997E-2</v>
      </c>
      <c r="AX41" s="15">
        <v>9.0292899999999995E-2</v>
      </c>
      <c r="AZ41" s="15" t="s">
        <v>372</v>
      </c>
      <c r="BA41" s="15" t="s">
        <v>375</v>
      </c>
    </row>
    <row r="42" spans="1:63">
      <c r="A42" s="64" t="str">
        <f t="shared" si="0"/>
        <v>Cwm Taf_16-24_Females</v>
      </c>
      <c r="B42" s="64" t="s">
        <v>144</v>
      </c>
      <c r="C42" s="64" t="s">
        <v>48</v>
      </c>
      <c r="D42" s="64" t="s">
        <v>120</v>
      </c>
      <c r="E42" s="15" t="s">
        <v>376</v>
      </c>
      <c r="F42" s="15">
        <v>0.2101219</v>
      </c>
      <c r="G42" s="15">
        <v>2.2193500000000001E-2</v>
      </c>
      <c r="H42" s="15">
        <v>0.1666223</v>
      </c>
      <c r="I42" s="15">
        <v>0.2536216</v>
      </c>
      <c r="K42" s="15" t="s">
        <v>377</v>
      </c>
      <c r="L42" s="15" t="s">
        <v>378</v>
      </c>
      <c r="S42" s="15" t="s">
        <v>170</v>
      </c>
      <c r="T42" s="15">
        <v>0.3268258</v>
      </c>
      <c r="U42" s="15">
        <v>7.7990999999999998E-3</v>
      </c>
      <c r="V42" s="15">
        <v>0.31153960000000003</v>
      </c>
      <c r="W42" s="15">
        <v>0.34211200000000003</v>
      </c>
      <c r="AB42" s="64" t="str">
        <f t="shared" si="2"/>
        <v>Flintshire_16-24_Females</v>
      </c>
      <c r="AC42" s="64" t="s">
        <v>4</v>
      </c>
      <c r="AD42" s="64" t="s">
        <v>48</v>
      </c>
      <c r="AE42" s="64" t="s">
        <v>120</v>
      </c>
      <c r="AF42" s="15" t="s">
        <v>376</v>
      </c>
      <c r="AG42" s="15">
        <v>0.27281030000000001</v>
      </c>
      <c r="AH42" s="15">
        <v>3.5073800000000002E-2</v>
      </c>
      <c r="AI42" s="15">
        <v>0.20406489999999999</v>
      </c>
      <c r="AJ42" s="15">
        <v>0.34155570000000002</v>
      </c>
      <c r="AL42" s="15" t="s">
        <v>377</v>
      </c>
      <c r="AM42" s="15" t="s">
        <v>379</v>
      </c>
      <c r="AP42" s="64" t="str">
        <f t="shared" si="3"/>
        <v>Carmarthenshire_16-24_Persons</v>
      </c>
      <c r="AQ42" s="64" t="s">
        <v>8</v>
      </c>
      <c r="AR42" s="64" t="s">
        <v>48</v>
      </c>
      <c r="AS42" s="64" t="s">
        <v>117</v>
      </c>
      <c r="AT42" s="15" t="s">
        <v>376</v>
      </c>
      <c r="AU42" s="15">
        <v>0.26516899999999999</v>
      </c>
      <c r="AV42" s="15">
        <v>2.6545599999999999E-2</v>
      </c>
      <c r="AW42" s="15">
        <v>0.2131391</v>
      </c>
      <c r="AX42" s="15">
        <v>0.31719900000000001</v>
      </c>
      <c r="AZ42" s="15" t="s">
        <v>377</v>
      </c>
      <c r="BA42" s="15" t="s">
        <v>380</v>
      </c>
    </row>
    <row r="43" spans="1:63">
      <c r="A43" s="64" t="str">
        <f t="shared" si="0"/>
        <v>Cwm Taf_25-44_Females</v>
      </c>
      <c r="B43" s="64" t="s">
        <v>144</v>
      </c>
      <c r="C43" s="64" t="s">
        <v>49</v>
      </c>
      <c r="D43" s="64" t="s">
        <v>120</v>
      </c>
      <c r="E43" s="15" t="s">
        <v>381</v>
      </c>
      <c r="F43" s="15">
        <v>0.31385380000000002</v>
      </c>
      <c r="G43" s="15">
        <v>1.54416E-2</v>
      </c>
      <c r="H43" s="15">
        <v>0.28358800000000001</v>
      </c>
      <c r="I43" s="15">
        <v>0.34411969999999997</v>
      </c>
      <c r="K43" s="15" t="s">
        <v>382</v>
      </c>
      <c r="L43" s="15" t="s">
        <v>383</v>
      </c>
      <c r="S43" s="15" t="s">
        <v>177</v>
      </c>
      <c r="T43" s="15">
        <v>0.2762772</v>
      </c>
      <c r="U43" s="15">
        <v>6.3225E-3</v>
      </c>
      <c r="V43" s="15">
        <v>0.26388509999999998</v>
      </c>
      <c r="W43" s="15">
        <v>0.28866920000000001</v>
      </c>
      <c r="AB43" s="64" t="str">
        <f t="shared" si="2"/>
        <v>Flintshire_25-44_Females</v>
      </c>
      <c r="AC43" s="64" t="s">
        <v>4</v>
      </c>
      <c r="AD43" s="64" t="s">
        <v>49</v>
      </c>
      <c r="AE43" s="64" t="s">
        <v>120</v>
      </c>
      <c r="AF43" s="15" t="s">
        <v>381</v>
      </c>
      <c r="AG43" s="15">
        <v>0.31783420000000001</v>
      </c>
      <c r="AH43" s="15">
        <v>2.11585E-2</v>
      </c>
      <c r="AI43" s="15">
        <v>0.27636309999999997</v>
      </c>
      <c r="AJ43" s="15">
        <v>0.35930519999999999</v>
      </c>
      <c r="AL43" s="15" t="s">
        <v>382</v>
      </c>
      <c r="AM43" s="15" t="s">
        <v>384</v>
      </c>
      <c r="AP43" s="64" t="str">
        <f t="shared" si="3"/>
        <v>Carmarthenshire_25-44_Persons</v>
      </c>
      <c r="AQ43" s="64" t="s">
        <v>8</v>
      </c>
      <c r="AR43" s="64" t="s">
        <v>49</v>
      </c>
      <c r="AS43" s="64" t="s">
        <v>117</v>
      </c>
      <c r="AT43" s="15" t="s">
        <v>381</v>
      </c>
      <c r="AU43" s="15">
        <v>0.29171069999999999</v>
      </c>
      <c r="AV43" s="15">
        <v>1.9137000000000001E-2</v>
      </c>
      <c r="AW43" s="15">
        <v>0.25420179999999998</v>
      </c>
      <c r="AX43" s="15">
        <v>0.3292197</v>
      </c>
      <c r="AZ43" s="15" t="s">
        <v>382</v>
      </c>
      <c r="BA43" s="15" t="s">
        <v>385</v>
      </c>
    </row>
    <row r="44" spans="1:63">
      <c r="A44" s="64" t="str">
        <f t="shared" si="0"/>
        <v>Cwm Taf_45-64_Females</v>
      </c>
      <c r="B44" s="64" t="s">
        <v>144</v>
      </c>
      <c r="C44" s="64" t="s">
        <v>50</v>
      </c>
      <c r="D44" s="64" t="s">
        <v>120</v>
      </c>
      <c r="E44" s="15" t="s">
        <v>386</v>
      </c>
      <c r="F44" s="15">
        <v>0.2421644</v>
      </c>
      <c r="G44" s="15">
        <v>1.3601E-2</v>
      </c>
      <c r="H44" s="15">
        <v>0.21550620000000001</v>
      </c>
      <c r="I44" s="15">
        <v>0.26882260000000002</v>
      </c>
      <c r="K44" s="15" t="s">
        <v>387</v>
      </c>
      <c r="L44" s="15" t="s">
        <v>388</v>
      </c>
      <c r="S44" s="15" t="s">
        <v>184</v>
      </c>
      <c r="T44" s="15">
        <v>9.0859300000000004E-2</v>
      </c>
      <c r="U44" s="15">
        <v>4.1776000000000001E-3</v>
      </c>
      <c r="V44" s="15">
        <v>8.2671300000000003E-2</v>
      </c>
      <c r="W44" s="15">
        <v>9.9047300000000005E-2</v>
      </c>
      <c r="AB44" s="64" t="str">
        <f t="shared" si="2"/>
        <v>Flintshire_45-64_Females</v>
      </c>
      <c r="AC44" s="64" t="s">
        <v>4</v>
      </c>
      <c r="AD44" s="64" t="s">
        <v>50</v>
      </c>
      <c r="AE44" s="64" t="s">
        <v>120</v>
      </c>
      <c r="AF44" s="15" t="s">
        <v>386</v>
      </c>
      <c r="AG44" s="15">
        <v>0.25580849999999999</v>
      </c>
      <c r="AH44" s="15">
        <v>1.8086499999999998E-2</v>
      </c>
      <c r="AI44" s="15">
        <v>0.22035850000000001</v>
      </c>
      <c r="AJ44" s="15">
        <v>0.29125859999999998</v>
      </c>
      <c r="AL44" s="15" t="s">
        <v>387</v>
      </c>
      <c r="AM44" s="15" t="s">
        <v>389</v>
      </c>
      <c r="AP44" s="64" t="str">
        <f t="shared" si="3"/>
        <v>Carmarthenshire_45-64_Persons</v>
      </c>
      <c r="AQ44" s="64" t="s">
        <v>8</v>
      </c>
      <c r="AR44" s="64" t="s">
        <v>50</v>
      </c>
      <c r="AS44" s="64" t="s">
        <v>117</v>
      </c>
      <c r="AT44" s="15" t="s">
        <v>386</v>
      </c>
      <c r="AU44" s="15">
        <v>0.25893149999999998</v>
      </c>
      <c r="AV44" s="15">
        <v>1.3493E-2</v>
      </c>
      <c r="AW44" s="15">
        <v>0.232485</v>
      </c>
      <c r="AX44" s="15">
        <v>0.28537800000000002</v>
      </c>
      <c r="AZ44" s="15" t="s">
        <v>387</v>
      </c>
      <c r="BA44" s="15" t="s">
        <v>390</v>
      </c>
    </row>
    <row r="45" spans="1:63">
      <c r="A45" s="64" t="str">
        <f t="shared" si="0"/>
        <v>Cwm Taf_65+_Females</v>
      </c>
      <c r="B45" s="64" t="s">
        <v>144</v>
      </c>
      <c r="C45" s="64" t="s">
        <v>43</v>
      </c>
      <c r="D45" s="64" t="s">
        <v>120</v>
      </c>
      <c r="E45" s="15" t="s">
        <v>391</v>
      </c>
      <c r="F45" s="15">
        <v>4.8722300000000003E-2</v>
      </c>
      <c r="G45" s="15">
        <v>7.7031000000000001E-3</v>
      </c>
      <c r="H45" s="15">
        <v>3.3624099999999997E-2</v>
      </c>
      <c r="I45" s="15">
        <v>6.3820500000000002E-2</v>
      </c>
      <c r="K45" s="15" t="s">
        <v>392</v>
      </c>
      <c r="L45" s="15" t="s">
        <v>393</v>
      </c>
      <c r="S45" s="15" t="s">
        <v>191</v>
      </c>
      <c r="T45" s="15">
        <v>0.29472470000000001</v>
      </c>
      <c r="U45" s="15">
        <v>1.8073800000000001E-2</v>
      </c>
      <c r="V45" s="15">
        <v>0.25929999999999997</v>
      </c>
      <c r="W45" s="15">
        <v>0.33014949999999998</v>
      </c>
      <c r="AB45" s="64" t="str">
        <f t="shared" si="2"/>
        <v>Flintshire_65+_Females</v>
      </c>
      <c r="AC45" s="64" t="s">
        <v>4</v>
      </c>
      <c r="AD45" s="64" t="s">
        <v>43</v>
      </c>
      <c r="AE45" s="64" t="s">
        <v>120</v>
      </c>
      <c r="AF45" s="15" t="s">
        <v>391</v>
      </c>
      <c r="AG45" s="15">
        <v>6.9050899999999998E-2</v>
      </c>
      <c r="AH45" s="15">
        <v>1.1384200000000001E-2</v>
      </c>
      <c r="AI45" s="15">
        <v>4.67377E-2</v>
      </c>
      <c r="AJ45" s="15">
        <v>9.1364200000000007E-2</v>
      </c>
      <c r="AL45" s="15" t="s">
        <v>392</v>
      </c>
      <c r="AM45" s="15" t="s">
        <v>394</v>
      </c>
      <c r="AP45" s="64" t="str">
        <f t="shared" si="3"/>
        <v>Carmarthenshire_65+_Persons</v>
      </c>
      <c r="AQ45" s="64" t="s">
        <v>8</v>
      </c>
      <c r="AR45" s="64" t="s">
        <v>43</v>
      </c>
      <c r="AS45" s="64" t="s">
        <v>117</v>
      </c>
      <c r="AT45" s="15" t="s">
        <v>391</v>
      </c>
      <c r="AU45" s="15">
        <v>9.5018599999999995E-2</v>
      </c>
      <c r="AV45" s="15">
        <v>9.8194000000000007E-3</v>
      </c>
      <c r="AW45" s="15">
        <v>7.5772400000000004E-2</v>
      </c>
      <c r="AX45" s="15">
        <v>0.1142647</v>
      </c>
      <c r="AZ45" s="15" t="s">
        <v>392</v>
      </c>
      <c r="BA45" s="15" t="s">
        <v>395</v>
      </c>
    </row>
    <row r="46" spans="1:63">
      <c r="A46" s="64" t="str">
        <f t="shared" si="0"/>
        <v>Cardiff and Vale_16-24_Males</v>
      </c>
      <c r="B46" s="64" t="s">
        <v>145</v>
      </c>
      <c r="C46" s="64" t="s">
        <v>48</v>
      </c>
      <c r="D46" s="64" t="s">
        <v>21</v>
      </c>
      <c r="E46" s="15" t="s">
        <v>396</v>
      </c>
      <c r="F46" s="15">
        <v>0.28936699999999999</v>
      </c>
      <c r="G46" s="15">
        <v>2.70607E-2</v>
      </c>
      <c r="H46" s="15">
        <v>0.2363275</v>
      </c>
      <c r="I46" s="15">
        <v>0.3424065</v>
      </c>
      <c r="K46" s="15" t="s">
        <v>397</v>
      </c>
      <c r="L46" s="15" t="s">
        <v>398</v>
      </c>
      <c r="S46" s="15" t="s">
        <v>198</v>
      </c>
      <c r="T46" s="15">
        <v>0.29103780000000001</v>
      </c>
      <c r="U46" s="15">
        <v>1.21213E-2</v>
      </c>
      <c r="V46" s="15">
        <v>0.26728010000000002</v>
      </c>
      <c r="W46" s="15">
        <v>0.31479550000000001</v>
      </c>
      <c r="AB46" s="64" t="str">
        <f t="shared" si="2"/>
        <v>Wrexham_16-24_Males</v>
      </c>
      <c r="AC46" s="64" t="s">
        <v>5</v>
      </c>
      <c r="AD46" s="64" t="s">
        <v>48</v>
      </c>
      <c r="AE46" s="64" t="s">
        <v>21</v>
      </c>
      <c r="AF46" s="15" t="s">
        <v>396</v>
      </c>
      <c r="AG46" s="15">
        <v>0.27653440000000001</v>
      </c>
      <c r="AH46" s="15">
        <v>3.7226500000000003E-2</v>
      </c>
      <c r="AI46" s="15">
        <v>0.20356959999999999</v>
      </c>
      <c r="AJ46" s="15">
        <v>0.34949920000000001</v>
      </c>
      <c r="AL46" s="15" t="s">
        <v>397</v>
      </c>
      <c r="AM46" s="15" t="s">
        <v>399</v>
      </c>
      <c r="AP46" s="64" t="str">
        <f t="shared" si="3"/>
        <v>Swansea_16-24_Persons</v>
      </c>
      <c r="AQ46" s="64" t="s">
        <v>9</v>
      </c>
      <c r="AR46" s="64" t="s">
        <v>48</v>
      </c>
      <c r="AS46" s="64" t="s">
        <v>117</v>
      </c>
      <c r="AT46" s="15" t="s">
        <v>396</v>
      </c>
      <c r="AU46" s="15">
        <v>0.3637765</v>
      </c>
      <c r="AV46" s="15">
        <v>3.6104999999999998E-2</v>
      </c>
      <c r="AW46" s="15">
        <v>0.29300989999999999</v>
      </c>
      <c r="AX46" s="15">
        <v>0.43454310000000002</v>
      </c>
      <c r="AZ46" s="15" t="s">
        <v>397</v>
      </c>
      <c r="BA46" s="15" t="s">
        <v>400</v>
      </c>
    </row>
    <row r="47" spans="1:63">
      <c r="A47" s="64" t="str">
        <f t="shared" si="0"/>
        <v>Cardiff and Vale_25-44_Males</v>
      </c>
      <c r="B47" s="64" t="s">
        <v>145</v>
      </c>
      <c r="C47" s="64" t="s">
        <v>49</v>
      </c>
      <c r="D47" s="64" t="s">
        <v>21</v>
      </c>
      <c r="E47" s="15" t="s">
        <v>401</v>
      </c>
      <c r="F47" s="15">
        <v>0.35617979999999999</v>
      </c>
      <c r="G47" s="15">
        <v>1.57944E-2</v>
      </c>
      <c r="H47" s="15">
        <v>0.32522250000000003</v>
      </c>
      <c r="I47" s="15">
        <v>0.38713710000000001</v>
      </c>
      <c r="K47" s="15" t="s">
        <v>402</v>
      </c>
      <c r="L47" s="15" t="s">
        <v>403</v>
      </c>
      <c r="S47" s="15" t="s">
        <v>204</v>
      </c>
      <c r="T47" s="15">
        <v>0.24384400000000001</v>
      </c>
      <c r="U47" s="15">
        <v>8.7258000000000006E-3</v>
      </c>
      <c r="V47" s="15">
        <v>0.22674140000000001</v>
      </c>
      <c r="W47" s="15">
        <v>0.26094659999999997</v>
      </c>
      <c r="AB47" s="64" t="str">
        <f t="shared" si="2"/>
        <v>Wrexham_25-44_Males</v>
      </c>
      <c r="AC47" s="64" t="s">
        <v>5</v>
      </c>
      <c r="AD47" s="64" t="s">
        <v>49</v>
      </c>
      <c r="AE47" s="64" t="s">
        <v>21</v>
      </c>
      <c r="AF47" s="15" t="s">
        <v>401</v>
      </c>
      <c r="AG47" s="15">
        <v>0.36156539999999998</v>
      </c>
      <c r="AH47" s="15">
        <v>2.4035899999999999E-2</v>
      </c>
      <c r="AI47" s="15">
        <v>0.31445459999999997</v>
      </c>
      <c r="AJ47" s="15">
        <v>0.40867629999999999</v>
      </c>
      <c r="AL47" s="15" t="s">
        <v>402</v>
      </c>
      <c r="AM47" s="15" t="s">
        <v>404</v>
      </c>
      <c r="AP47" s="64" t="str">
        <f t="shared" si="3"/>
        <v>Swansea_25-44_Persons</v>
      </c>
      <c r="AQ47" s="64" t="s">
        <v>9</v>
      </c>
      <c r="AR47" s="64" t="s">
        <v>49</v>
      </c>
      <c r="AS47" s="64" t="s">
        <v>117</v>
      </c>
      <c r="AT47" s="15" t="s">
        <v>401</v>
      </c>
      <c r="AU47" s="15">
        <v>0.32575710000000002</v>
      </c>
      <c r="AV47" s="15">
        <v>1.58517E-2</v>
      </c>
      <c r="AW47" s="15">
        <v>0.29468739999999999</v>
      </c>
      <c r="AX47" s="15">
        <v>0.3568268</v>
      </c>
      <c r="AZ47" s="15" t="s">
        <v>402</v>
      </c>
      <c r="BA47" s="15" t="s">
        <v>405</v>
      </c>
    </row>
    <row r="48" spans="1:63">
      <c r="A48" s="64" t="str">
        <f t="shared" si="0"/>
        <v>Cardiff and Vale_45-64_Males</v>
      </c>
      <c r="B48" s="64" t="s">
        <v>145</v>
      </c>
      <c r="C48" s="64" t="s">
        <v>50</v>
      </c>
      <c r="D48" s="64" t="s">
        <v>21</v>
      </c>
      <c r="E48" s="15" t="s">
        <v>406</v>
      </c>
      <c r="F48" s="15">
        <v>0.36019390000000001</v>
      </c>
      <c r="G48" s="15">
        <v>1.44117E-2</v>
      </c>
      <c r="H48" s="15">
        <v>0.33194659999999998</v>
      </c>
      <c r="I48" s="15">
        <v>0.38844119999999999</v>
      </c>
      <c r="K48" s="15" t="s">
        <v>407</v>
      </c>
      <c r="L48" s="15" t="s">
        <v>408</v>
      </c>
      <c r="S48" s="15" t="s">
        <v>210</v>
      </c>
      <c r="T48" s="15">
        <v>8.3160800000000007E-2</v>
      </c>
      <c r="U48" s="15">
        <v>5.6886999999999997E-3</v>
      </c>
      <c r="V48" s="15">
        <v>7.2010900000000003E-2</v>
      </c>
      <c r="W48" s="15">
        <v>9.4310699999999997E-2</v>
      </c>
      <c r="AB48" s="64" t="str">
        <f t="shared" si="2"/>
        <v>Wrexham_45-64_Males</v>
      </c>
      <c r="AC48" s="64" t="s">
        <v>5</v>
      </c>
      <c r="AD48" s="64" t="s">
        <v>50</v>
      </c>
      <c r="AE48" s="64" t="s">
        <v>21</v>
      </c>
      <c r="AF48" s="15" t="s">
        <v>406</v>
      </c>
      <c r="AG48" s="15">
        <v>0.32579659999999999</v>
      </c>
      <c r="AH48" s="15">
        <v>2.0324600000000002E-2</v>
      </c>
      <c r="AI48" s="15">
        <v>0.28596009999999999</v>
      </c>
      <c r="AJ48" s="15">
        <v>0.36563319999999999</v>
      </c>
      <c r="AL48" s="15" t="s">
        <v>407</v>
      </c>
      <c r="AM48" s="15" t="s">
        <v>409</v>
      </c>
      <c r="AP48" s="64" t="str">
        <f t="shared" si="3"/>
        <v>Swansea_45-64_Persons</v>
      </c>
      <c r="AQ48" s="64" t="s">
        <v>9</v>
      </c>
      <c r="AR48" s="64" t="s">
        <v>50</v>
      </c>
      <c r="AS48" s="64" t="s">
        <v>117</v>
      </c>
      <c r="AT48" s="15" t="s">
        <v>406</v>
      </c>
      <c r="AU48" s="15">
        <v>0.31991839999999999</v>
      </c>
      <c r="AV48" s="15">
        <v>1.4098599999999999E-2</v>
      </c>
      <c r="AW48" s="15">
        <v>0.29228490000000001</v>
      </c>
      <c r="AX48" s="15">
        <v>0.34755190000000002</v>
      </c>
      <c r="AZ48" s="15" t="s">
        <v>407</v>
      </c>
      <c r="BA48" s="15" t="s">
        <v>410</v>
      </c>
    </row>
    <row r="49" spans="1:54">
      <c r="A49" s="64" t="str">
        <f t="shared" si="0"/>
        <v>Cardiff and Vale_65+_Males</v>
      </c>
      <c r="B49" s="64" t="s">
        <v>145</v>
      </c>
      <c r="C49" s="64" t="s">
        <v>43</v>
      </c>
      <c r="D49" s="64" t="s">
        <v>21</v>
      </c>
      <c r="E49" s="15" t="s">
        <v>411</v>
      </c>
      <c r="F49" s="15">
        <v>0.1677149</v>
      </c>
      <c r="G49" s="15">
        <v>1.27694E-2</v>
      </c>
      <c r="H49" s="15">
        <v>0.1426866</v>
      </c>
      <c r="I49" s="15">
        <v>0.1927431</v>
      </c>
      <c r="K49" s="15" t="s">
        <v>412</v>
      </c>
      <c r="L49" s="15" t="s">
        <v>413</v>
      </c>
      <c r="S49" s="15" t="s">
        <v>216</v>
      </c>
      <c r="T49" s="15">
        <v>0.29145280000000001</v>
      </c>
      <c r="U49" s="15">
        <v>2.69077E-2</v>
      </c>
      <c r="V49" s="15">
        <v>0.2387137</v>
      </c>
      <c r="W49" s="15">
        <v>0.3441919</v>
      </c>
      <c r="AB49" s="64" t="str">
        <f t="shared" si="2"/>
        <v>Wrexham_65+_Males</v>
      </c>
      <c r="AC49" s="64" t="s">
        <v>5</v>
      </c>
      <c r="AD49" s="64" t="s">
        <v>43</v>
      </c>
      <c r="AE49" s="64" t="s">
        <v>21</v>
      </c>
      <c r="AF49" s="15" t="s">
        <v>411</v>
      </c>
      <c r="AG49" s="15">
        <v>0.13079789999999999</v>
      </c>
      <c r="AH49" s="15">
        <v>1.7196599999999999E-2</v>
      </c>
      <c r="AI49" s="15">
        <v>9.7092200000000004E-2</v>
      </c>
      <c r="AJ49" s="15">
        <v>0.1645036</v>
      </c>
      <c r="AL49" s="15" t="s">
        <v>412</v>
      </c>
      <c r="AM49" s="15" t="s">
        <v>414</v>
      </c>
      <c r="AP49" s="64" t="str">
        <f t="shared" si="3"/>
        <v>Swansea_65+_Persons</v>
      </c>
      <c r="AQ49" s="64" t="s">
        <v>9</v>
      </c>
      <c r="AR49" s="64" t="s">
        <v>43</v>
      </c>
      <c r="AS49" s="64" t="s">
        <v>117</v>
      </c>
      <c r="AT49" s="15" t="s">
        <v>411</v>
      </c>
      <c r="AU49" s="15">
        <v>0.1067924</v>
      </c>
      <c r="AV49" s="15">
        <v>9.7865000000000001E-3</v>
      </c>
      <c r="AW49" s="15">
        <v>8.76107E-2</v>
      </c>
      <c r="AX49" s="15">
        <v>0.12597410000000001</v>
      </c>
      <c r="AZ49" s="15" t="s">
        <v>412</v>
      </c>
      <c r="BA49" s="15" t="s">
        <v>415</v>
      </c>
    </row>
    <row r="50" spans="1:54">
      <c r="A50" s="64" t="str">
        <f t="shared" si="0"/>
        <v>Cardiff and Vale_16-24_Females</v>
      </c>
      <c r="B50" s="64" t="s">
        <v>145</v>
      </c>
      <c r="C50" s="64" t="s">
        <v>48</v>
      </c>
      <c r="D50" s="64" t="s">
        <v>120</v>
      </c>
      <c r="E50" s="15" t="s">
        <v>416</v>
      </c>
      <c r="F50" s="15">
        <v>0.26912629999999998</v>
      </c>
      <c r="G50" s="15">
        <v>2.29865E-2</v>
      </c>
      <c r="H50" s="15">
        <v>0.2240723</v>
      </c>
      <c r="I50" s="15">
        <v>0.31418030000000002</v>
      </c>
      <c r="K50" s="15" t="s">
        <v>417</v>
      </c>
      <c r="L50" s="15" t="s">
        <v>418</v>
      </c>
      <c r="S50" s="15" t="s">
        <v>222</v>
      </c>
      <c r="T50" s="15">
        <v>0.31687700000000002</v>
      </c>
      <c r="U50" s="15">
        <v>1.9654100000000001E-2</v>
      </c>
      <c r="V50" s="15">
        <v>0.27835490000000002</v>
      </c>
      <c r="W50" s="15">
        <v>0.35539910000000002</v>
      </c>
      <c r="AB50" s="64" t="str">
        <f t="shared" si="2"/>
        <v>Wrexham_16-24_Females</v>
      </c>
      <c r="AC50" s="64" t="s">
        <v>5</v>
      </c>
      <c r="AD50" s="64" t="s">
        <v>48</v>
      </c>
      <c r="AE50" s="64" t="s">
        <v>120</v>
      </c>
      <c r="AF50" s="15" t="s">
        <v>416</v>
      </c>
      <c r="AG50" s="15">
        <v>0.2512836</v>
      </c>
      <c r="AH50" s="15">
        <v>3.0744199999999999E-2</v>
      </c>
      <c r="AI50" s="15">
        <v>0.19102440000000001</v>
      </c>
      <c r="AJ50" s="15">
        <v>0.31154270000000001</v>
      </c>
      <c r="AL50" s="15" t="s">
        <v>417</v>
      </c>
      <c r="AM50" s="15" t="s">
        <v>419</v>
      </c>
      <c r="AP50" s="64" t="str">
        <f t="shared" si="3"/>
        <v>Neath Port Talbot_16-24_Persons</v>
      </c>
      <c r="AQ50" s="64" t="s">
        <v>10</v>
      </c>
      <c r="AR50" s="64" t="s">
        <v>48</v>
      </c>
      <c r="AS50" s="64" t="s">
        <v>117</v>
      </c>
      <c r="AT50" s="15" t="s">
        <v>416</v>
      </c>
      <c r="AU50" s="15">
        <v>0.2322002</v>
      </c>
      <c r="AV50" s="15">
        <v>2.3562E-2</v>
      </c>
      <c r="AW50" s="15">
        <v>0.18601819999999999</v>
      </c>
      <c r="AX50" s="15">
        <v>0.27838230000000003</v>
      </c>
      <c r="AZ50" s="15" t="s">
        <v>417</v>
      </c>
      <c r="BA50" s="15" t="s">
        <v>420</v>
      </c>
    </row>
    <row r="51" spans="1:54">
      <c r="A51" s="64" t="str">
        <f t="shared" si="0"/>
        <v>Cardiff and Vale_25-44_Females</v>
      </c>
      <c r="B51" s="64" t="s">
        <v>145</v>
      </c>
      <c r="C51" s="64" t="s">
        <v>49</v>
      </c>
      <c r="D51" s="64" t="s">
        <v>120</v>
      </c>
      <c r="E51" s="15" t="s">
        <v>421</v>
      </c>
      <c r="F51" s="15">
        <v>0.2690032</v>
      </c>
      <c r="G51" s="15">
        <v>1.2633500000000001E-2</v>
      </c>
      <c r="H51" s="15">
        <v>0.24424129999999999</v>
      </c>
      <c r="I51" s="15">
        <v>0.293765</v>
      </c>
      <c r="K51" s="15" t="s">
        <v>422</v>
      </c>
      <c r="L51" s="15" t="s">
        <v>423</v>
      </c>
      <c r="S51" s="15" t="s">
        <v>228</v>
      </c>
      <c r="T51" s="15">
        <v>0.2231591</v>
      </c>
      <c r="U51" s="15">
        <v>1.3226099999999999E-2</v>
      </c>
      <c r="V51" s="15">
        <v>0.19723589999999999</v>
      </c>
      <c r="W51" s="15">
        <v>0.24908230000000001</v>
      </c>
      <c r="AB51" s="64" t="str">
        <f t="shared" si="2"/>
        <v>Wrexham_25-44_Females</v>
      </c>
      <c r="AC51" s="64" t="s">
        <v>5</v>
      </c>
      <c r="AD51" s="64" t="s">
        <v>49</v>
      </c>
      <c r="AE51" s="64" t="s">
        <v>120</v>
      </c>
      <c r="AF51" s="15" t="s">
        <v>421</v>
      </c>
      <c r="AG51" s="15">
        <v>0.24311179999999999</v>
      </c>
      <c r="AH51" s="15">
        <v>1.9027100000000002E-2</v>
      </c>
      <c r="AI51" s="15">
        <v>0.20581820000000001</v>
      </c>
      <c r="AJ51" s="15">
        <v>0.28040530000000002</v>
      </c>
      <c r="AL51" s="15" t="s">
        <v>422</v>
      </c>
      <c r="AM51" s="15" t="s">
        <v>424</v>
      </c>
      <c r="AP51" s="64" t="str">
        <f t="shared" si="3"/>
        <v>Neath Port Talbot_25-44_Persons</v>
      </c>
      <c r="AQ51" s="64" t="s">
        <v>10</v>
      </c>
      <c r="AR51" s="64" t="s">
        <v>49</v>
      </c>
      <c r="AS51" s="64" t="s">
        <v>117</v>
      </c>
      <c r="AT51" s="15" t="s">
        <v>421</v>
      </c>
      <c r="AU51" s="15">
        <v>0.31329889999999999</v>
      </c>
      <c r="AV51" s="15">
        <v>1.7511499999999999E-2</v>
      </c>
      <c r="AW51" s="15">
        <v>0.278976</v>
      </c>
      <c r="AX51" s="15">
        <v>0.34762189999999998</v>
      </c>
      <c r="AZ51" s="15" t="s">
        <v>422</v>
      </c>
      <c r="BA51" s="15" t="s">
        <v>425</v>
      </c>
    </row>
    <row r="52" spans="1:54">
      <c r="A52" s="64" t="str">
        <f t="shared" si="0"/>
        <v>Cardiff and Vale_45-64_Females</v>
      </c>
      <c r="B52" s="64" t="s">
        <v>145</v>
      </c>
      <c r="C52" s="64" t="s">
        <v>50</v>
      </c>
      <c r="D52" s="64" t="s">
        <v>120</v>
      </c>
      <c r="E52" s="15" t="s">
        <v>426</v>
      </c>
      <c r="F52" s="15">
        <v>0.24225469999999999</v>
      </c>
      <c r="G52" s="15">
        <v>1.22153E-2</v>
      </c>
      <c r="H52" s="15">
        <v>0.21831249999999999</v>
      </c>
      <c r="I52" s="15">
        <v>0.26619690000000001</v>
      </c>
      <c r="K52" s="15" t="s">
        <v>427</v>
      </c>
      <c r="L52" s="15" t="s">
        <v>428</v>
      </c>
      <c r="S52" s="15" t="s">
        <v>234</v>
      </c>
      <c r="T52" s="15">
        <v>8.8801900000000003E-2</v>
      </c>
      <c r="U52" s="15">
        <v>1.00739E-2</v>
      </c>
      <c r="V52" s="15">
        <v>6.9057099999999996E-2</v>
      </c>
      <c r="W52" s="15">
        <v>0.1085467</v>
      </c>
      <c r="AB52" s="64" t="str">
        <f t="shared" si="2"/>
        <v>Wrexham_45-64_Females</v>
      </c>
      <c r="AC52" s="64" t="s">
        <v>5</v>
      </c>
      <c r="AD52" s="64" t="s">
        <v>50</v>
      </c>
      <c r="AE52" s="64" t="s">
        <v>120</v>
      </c>
      <c r="AF52" s="15" t="s">
        <v>426</v>
      </c>
      <c r="AG52" s="15">
        <v>0.21854499999999999</v>
      </c>
      <c r="AH52" s="15">
        <v>1.69681E-2</v>
      </c>
      <c r="AI52" s="15">
        <v>0.18528720000000001</v>
      </c>
      <c r="AJ52" s="15">
        <v>0.2518029</v>
      </c>
      <c r="AL52" s="15" t="s">
        <v>427</v>
      </c>
      <c r="AM52" s="15" t="s">
        <v>429</v>
      </c>
      <c r="AP52" s="64" t="str">
        <f t="shared" si="3"/>
        <v>Neath Port Talbot_45-64_Persons</v>
      </c>
      <c r="AQ52" s="64" t="s">
        <v>10</v>
      </c>
      <c r="AR52" s="64" t="s">
        <v>50</v>
      </c>
      <c r="AS52" s="64" t="s">
        <v>117</v>
      </c>
      <c r="AT52" s="15" t="s">
        <v>426</v>
      </c>
      <c r="AU52" s="15">
        <v>0.31533410000000001</v>
      </c>
      <c r="AV52" s="15">
        <v>1.50247E-2</v>
      </c>
      <c r="AW52" s="15">
        <v>0.28588530000000001</v>
      </c>
      <c r="AX52" s="15">
        <v>0.3447829</v>
      </c>
      <c r="AZ52" s="15" t="s">
        <v>427</v>
      </c>
      <c r="BA52" s="15" t="s">
        <v>430</v>
      </c>
    </row>
    <row r="53" spans="1:54">
      <c r="A53" s="64" t="str">
        <f t="shared" si="0"/>
        <v>Cardiff and Vale_65+_Females</v>
      </c>
      <c r="B53" s="64" t="s">
        <v>145</v>
      </c>
      <c r="C53" s="64" t="s">
        <v>43</v>
      </c>
      <c r="D53" s="64" t="s">
        <v>120</v>
      </c>
      <c r="E53" s="15" t="s">
        <v>431</v>
      </c>
      <c r="F53" s="15">
        <v>6.1493399999999997E-2</v>
      </c>
      <c r="G53" s="15">
        <v>7.5129999999999997E-3</v>
      </c>
      <c r="H53" s="15">
        <v>4.6767700000000002E-2</v>
      </c>
      <c r="I53" s="15">
        <v>7.6218999999999995E-2</v>
      </c>
      <c r="K53" s="15" t="s">
        <v>432</v>
      </c>
      <c r="L53" s="15" t="s">
        <v>433</v>
      </c>
      <c r="S53" s="15" t="s">
        <v>240</v>
      </c>
      <c r="T53" s="15">
        <v>0.31478780000000001</v>
      </c>
      <c r="U53" s="15">
        <v>2.2193000000000001E-2</v>
      </c>
      <c r="V53" s="15">
        <v>0.27128950000000002</v>
      </c>
      <c r="W53" s="15">
        <v>0.3582861</v>
      </c>
      <c r="AB53" s="64" t="str">
        <f t="shared" si="2"/>
        <v>Wrexham_65+_Females</v>
      </c>
      <c r="AC53" s="64" t="s">
        <v>5</v>
      </c>
      <c r="AD53" s="64" t="s">
        <v>43</v>
      </c>
      <c r="AE53" s="64" t="s">
        <v>120</v>
      </c>
      <c r="AF53" s="15" t="s">
        <v>431</v>
      </c>
      <c r="AG53" s="15">
        <v>5.4756699999999998E-2</v>
      </c>
      <c r="AH53" s="15">
        <v>1.09684E-2</v>
      </c>
      <c r="AI53" s="15">
        <v>3.3258299999999998E-2</v>
      </c>
      <c r="AJ53" s="15">
        <v>7.6255000000000003E-2</v>
      </c>
      <c r="AL53" s="15" t="s">
        <v>432</v>
      </c>
      <c r="AM53" s="15" t="s">
        <v>434</v>
      </c>
      <c r="AP53" s="64" t="str">
        <f t="shared" si="3"/>
        <v>Neath Port Talbot_65+_Persons</v>
      </c>
      <c r="AQ53" s="64" t="s">
        <v>10</v>
      </c>
      <c r="AR53" s="64" t="s">
        <v>43</v>
      </c>
      <c r="AS53" s="64" t="s">
        <v>117</v>
      </c>
      <c r="AT53" s="15" t="s">
        <v>431</v>
      </c>
      <c r="AU53" s="15">
        <v>0.10996690000000001</v>
      </c>
      <c r="AV53" s="15">
        <v>1.14162E-2</v>
      </c>
      <c r="AW53" s="15">
        <v>8.7590899999999999E-2</v>
      </c>
      <c r="AX53" s="15">
        <v>0.13234290000000001</v>
      </c>
      <c r="AZ53" s="15" t="s">
        <v>432</v>
      </c>
      <c r="BA53" s="15" t="s">
        <v>435</v>
      </c>
    </row>
    <row r="54" spans="1:54">
      <c r="A54" s="64" t="str">
        <f t="shared" si="0"/>
        <v>Aneurin Bevan_16-24_Males</v>
      </c>
      <c r="B54" s="64" t="s">
        <v>146</v>
      </c>
      <c r="C54" s="64" t="s">
        <v>48</v>
      </c>
      <c r="D54" s="64" t="s">
        <v>21</v>
      </c>
      <c r="E54" s="15" t="s">
        <v>436</v>
      </c>
      <c r="F54" s="15">
        <v>0.25926579999999999</v>
      </c>
      <c r="G54" s="15">
        <v>1.6389399999999998E-2</v>
      </c>
      <c r="H54" s="15">
        <v>0.22714219999999999</v>
      </c>
      <c r="I54" s="15">
        <v>0.29138940000000002</v>
      </c>
      <c r="K54" s="15" t="s">
        <v>437</v>
      </c>
      <c r="L54" s="15" t="s">
        <v>438</v>
      </c>
      <c r="S54" s="15" t="s">
        <v>246</v>
      </c>
      <c r="T54" s="15">
        <v>0.3259494</v>
      </c>
      <c r="U54" s="15">
        <v>9.9211000000000004E-3</v>
      </c>
      <c r="V54" s="15">
        <v>0.3065041</v>
      </c>
      <c r="W54" s="15">
        <v>0.3453947</v>
      </c>
      <c r="AB54" s="64" t="str">
        <f t="shared" si="2"/>
        <v>Powys_16-24_Males</v>
      </c>
      <c r="AC54" s="64" t="s">
        <v>118</v>
      </c>
      <c r="AD54" s="64" t="s">
        <v>48</v>
      </c>
      <c r="AE54" s="64" t="s">
        <v>21</v>
      </c>
      <c r="AF54" s="15" t="s">
        <v>436</v>
      </c>
      <c r="AG54" s="15">
        <v>0.31735629999999998</v>
      </c>
      <c r="AH54" s="15">
        <v>3.7590100000000001E-2</v>
      </c>
      <c r="AI54" s="15">
        <v>0.24367900000000001</v>
      </c>
      <c r="AJ54" s="15">
        <v>0.39103359999999998</v>
      </c>
      <c r="AL54" s="15" t="s">
        <v>437</v>
      </c>
      <c r="AM54" s="15" t="s">
        <v>439</v>
      </c>
      <c r="AP54" s="64" t="str">
        <f t="shared" si="3"/>
        <v>Bridgend_16-24_Persons</v>
      </c>
      <c r="AQ54" s="64" t="s">
        <v>11</v>
      </c>
      <c r="AR54" s="64" t="s">
        <v>48</v>
      </c>
      <c r="AS54" s="64" t="s">
        <v>117</v>
      </c>
      <c r="AT54" s="15" t="s">
        <v>436</v>
      </c>
      <c r="AU54" s="15">
        <v>0.28521429999999998</v>
      </c>
      <c r="AV54" s="15">
        <v>2.5156499999999998E-2</v>
      </c>
      <c r="AW54" s="15">
        <v>0.23590700000000001</v>
      </c>
      <c r="AX54" s="15">
        <v>0.33452169999999998</v>
      </c>
      <c r="AZ54" s="15" t="s">
        <v>437</v>
      </c>
      <c r="BA54" s="15" t="s">
        <v>440</v>
      </c>
    </row>
    <row r="55" spans="1:54">
      <c r="A55" s="64" t="str">
        <f t="shared" si="0"/>
        <v>Aneurin Bevan_25-44_Males</v>
      </c>
      <c r="B55" s="64" t="s">
        <v>146</v>
      </c>
      <c r="C55" s="64" t="s">
        <v>49</v>
      </c>
      <c r="D55" s="64" t="s">
        <v>21</v>
      </c>
      <c r="E55" s="15" t="s">
        <v>441</v>
      </c>
      <c r="F55" s="15">
        <v>0.40456019999999998</v>
      </c>
      <c r="G55" s="15">
        <v>1.15529E-2</v>
      </c>
      <c r="H55" s="15">
        <v>0.38191609999999998</v>
      </c>
      <c r="I55" s="15">
        <v>0.42720419999999998</v>
      </c>
      <c r="K55" s="15" t="s">
        <v>442</v>
      </c>
      <c r="L55" s="15" t="s">
        <v>443</v>
      </c>
      <c r="S55" s="15" t="s">
        <v>252</v>
      </c>
      <c r="T55" s="15">
        <v>0.3237275</v>
      </c>
      <c r="U55" s="15">
        <v>8.8170000000000002E-3</v>
      </c>
      <c r="V55" s="15">
        <v>0.3064462</v>
      </c>
      <c r="W55" s="15">
        <v>0.3410089</v>
      </c>
      <c r="AB55" s="64" t="str">
        <f t="shared" si="2"/>
        <v>Powys_25-44_Males</v>
      </c>
      <c r="AC55" s="64" t="s">
        <v>118</v>
      </c>
      <c r="AD55" s="64" t="s">
        <v>49</v>
      </c>
      <c r="AE55" s="64" t="s">
        <v>21</v>
      </c>
      <c r="AF55" s="15" t="s">
        <v>441</v>
      </c>
      <c r="AG55" s="15">
        <v>0.37206830000000002</v>
      </c>
      <c r="AH55" s="15">
        <v>2.70583E-2</v>
      </c>
      <c r="AI55" s="15">
        <v>0.31903340000000002</v>
      </c>
      <c r="AJ55" s="15">
        <v>0.42510310000000001</v>
      </c>
      <c r="AL55" s="15" t="s">
        <v>442</v>
      </c>
      <c r="AM55" s="15" t="s">
        <v>444</v>
      </c>
      <c r="AP55" s="64" t="str">
        <f t="shared" si="3"/>
        <v>Bridgend_25-44_Persons</v>
      </c>
      <c r="AQ55" s="64" t="s">
        <v>11</v>
      </c>
      <c r="AR55" s="64" t="s">
        <v>49</v>
      </c>
      <c r="AS55" s="64" t="s">
        <v>117</v>
      </c>
      <c r="AT55" s="15" t="s">
        <v>441</v>
      </c>
      <c r="AU55" s="15">
        <v>0.33890629999999999</v>
      </c>
      <c r="AV55" s="15">
        <v>1.8007200000000001E-2</v>
      </c>
      <c r="AW55" s="15">
        <v>0.30361169999999998</v>
      </c>
      <c r="AX55" s="15">
        <v>0.3742009</v>
      </c>
      <c r="AZ55" s="15" t="s">
        <v>442</v>
      </c>
      <c r="BA55" s="15" t="s">
        <v>445</v>
      </c>
    </row>
    <row r="56" spans="1:54">
      <c r="A56" s="64" t="str">
        <f t="shared" si="0"/>
        <v>Aneurin Bevan_45-64_Males</v>
      </c>
      <c r="B56" s="64" t="s">
        <v>146</v>
      </c>
      <c r="C56" s="64" t="s">
        <v>50</v>
      </c>
      <c r="D56" s="64" t="s">
        <v>21</v>
      </c>
      <c r="E56" s="15" t="s">
        <v>446</v>
      </c>
      <c r="F56" s="15">
        <v>0.36484739999999999</v>
      </c>
      <c r="G56" s="15">
        <v>9.8794999999999994E-3</v>
      </c>
      <c r="H56" s="15">
        <v>0.34548329999999999</v>
      </c>
      <c r="I56" s="15">
        <v>0.38421149999999998</v>
      </c>
      <c r="K56" s="15" t="s">
        <v>447</v>
      </c>
      <c r="L56" s="15" t="s">
        <v>448</v>
      </c>
      <c r="S56" s="15" t="s">
        <v>258</v>
      </c>
      <c r="T56" s="15">
        <v>0.11309</v>
      </c>
      <c r="U56" s="15">
        <v>6.3457000000000001E-3</v>
      </c>
      <c r="V56" s="15">
        <v>0.1006524</v>
      </c>
      <c r="W56" s="15">
        <v>0.12552759999999999</v>
      </c>
      <c r="AB56" s="64" t="str">
        <f t="shared" si="2"/>
        <v>Powys_45-64_Males</v>
      </c>
      <c r="AC56" s="64" t="s">
        <v>118</v>
      </c>
      <c r="AD56" s="64" t="s">
        <v>50</v>
      </c>
      <c r="AE56" s="64" t="s">
        <v>21</v>
      </c>
      <c r="AF56" s="15" t="s">
        <v>446</v>
      </c>
      <c r="AG56" s="15">
        <v>0.2776631</v>
      </c>
      <c r="AH56" s="15">
        <v>1.8529E-2</v>
      </c>
      <c r="AI56" s="15">
        <v>0.2413459</v>
      </c>
      <c r="AJ56" s="15">
        <v>0.31398019999999999</v>
      </c>
      <c r="AL56" s="15" t="s">
        <v>447</v>
      </c>
      <c r="AM56" s="15" t="s">
        <v>449</v>
      </c>
      <c r="AP56" s="64" t="str">
        <f t="shared" si="3"/>
        <v>Bridgend_45-64_Persons</v>
      </c>
      <c r="AQ56" s="64" t="s">
        <v>11</v>
      </c>
      <c r="AR56" s="64" t="s">
        <v>50</v>
      </c>
      <c r="AS56" s="64" t="s">
        <v>117</v>
      </c>
      <c r="AT56" s="15" t="s">
        <v>446</v>
      </c>
      <c r="AU56" s="15">
        <v>0.33862350000000002</v>
      </c>
      <c r="AV56" s="15">
        <v>1.6600299999999998E-2</v>
      </c>
      <c r="AW56" s="15">
        <v>0.30608659999999999</v>
      </c>
      <c r="AX56" s="15">
        <v>0.3711603</v>
      </c>
      <c r="AZ56" s="15" t="s">
        <v>447</v>
      </c>
      <c r="BA56" s="15" t="s">
        <v>450</v>
      </c>
    </row>
    <row r="57" spans="1:54">
      <c r="A57" s="64" t="str">
        <f t="shared" si="0"/>
        <v>Aneurin Bevan_65+_Males</v>
      </c>
      <c r="B57" s="64" t="s">
        <v>146</v>
      </c>
      <c r="C57" s="64" t="s">
        <v>43</v>
      </c>
      <c r="D57" s="64" t="s">
        <v>21</v>
      </c>
      <c r="E57" s="15" t="s">
        <v>451</v>
      </c>
      <c r="F57" s="15">
        <v>0.1661753</v>
      </c>
      <c r="G57" s="15">
        <v>8.9519999999999999E-3</v>
      </c>
      <c r="H57" s="15">
        <v>0.14862919999999999</v>
      </c>
      <c r="I57" s="15">
        <v>0.1837213</v>
      </c>
      <c r="K57" s="15" t="s">
        <v>452</v>
      </c>
      <c r="L57" s="15" t="s">
        <v>453</v>
      </c>
      <c r="S57" s="15" t="s">
        <v>264</v>
      </c>
      <c r="T57" s="15">
        <v>0.24784880000000001</v>
      </c>
      <c r="U57" s="15">
        <v>1.8047899999999999E-2</v>
      </c>
      <c r="V57" s="15">
        <v>0.212475</v>
      </c>
      <c r="W57" s="15">
        <v>0.28322269999999999</v>
      </c>
      <c r="AB57" s="64" t="str">
        <f t="shared" si="2"/>
        <v>Powys_65+_Males</v>
      </c>
      <c r="AC57" s="64" t="s">
        <v>118</v>
      </c>
      <c r="AD57" s="64" t="s">
        <v>43</v>
      </c>
      <c r="AE57" s="64" t="s">
        <v>21</v>
      </c>
      <c r="AF57" s="15" t="s">
        <v>451</v>
      </c>
      <c r="AG57" s="15">
        <v>0.1226592</v>
      </c>
      <c r="AH57" s="15">
        <v>1.50727E-2</v>
      </c>
      <c r="AI57" s="15">
        <v>9.3116400000000002E-2</v>
      </c>
      <c r="AJ57" s="15">
        <v>0.152202</v>
      </c>
      <c r="AL57" s="15" t="s">
        <v>452</v>
      </c>
      <c r="AM57" s="15" t="s">
        <v>454</v>
      </c>
      <c r="AP57" s="64" t="str">
        <f t="shared" si="3"/>
        <v>Bridgend_65+_Persons</v>
      </c>
      <c r="AQ57" s="64" t="s">
        <v>11</v>
      </c>
      <c r="AR57" s="64" t="s">
        <v>43</v>
      </c>
      <c r="AS57" s="64" t="s">
        <v>117</v>
      </c>
      <c r="AT57" s="15" t="s">
        <v>451</v>
      </c>
      <c r="AU57" s="15">
        <v>0.1263734</v>
      </c>
      <c r="AV57" s="15">
        <v>1.2047499999999999E-2</v>
      </c>
      <c r="AW57" s="15">
        <v>0.10276009999999999</v>
      </c>
      <c r="AX57" s="15">
        <v>0.1499867</v>
      </c>
      <c r="AZ57" s="15" t="s">
        <v>452</v>
      </c>
      <c r="BA57" s="15" t="s">
        <v>455</v>
      </c>
    </row>
    <row r="58" spans="1:54">
      <c r="A58" s="64" t="str">
        <f t="shared" si="0"/>
        <v>Aneurin Bevan_16-24_Females</v>
      </c>
      <c r="B58" s="64" t="s">
        <v>146</v>
      </c>
      <c r="C58" s="64" t="s">
        <v>48</v>
      </c>
      <c r="D58" s="64" t="s">
        <v>120</v>
      </c>
      <c r="E58" s="15" t="s">
        <v>456</v>
      </c>
      <c r="F58" s="15">
        <v>0.25517699999999999</v>
      </c>
      <c r="G58" s="15">
        <v>1.46397E-2</v>
      </c>
      <c r="H58" s="15">
        <v>0.22648289999999999</v>
      </c>
      <c r="I58" s="15">
        <v>0.28387109999999999</v>
      </c>
      <c r="K58" s="15" t="s">
        <v>457</v>
      </c>
      <c r="L58" s="15" t="s">
        <v>458</v>
      </c>
      <c r="S58" s="15" t="s">
        <v>270</v>
      </c>
      <c r="T58" s="15">
        <v>0.36438680000000001</v>
      </c>
      <c r="U58" s="15">
        <v>1.28328E-2</v>
      </c>
      <c r="V58" s="15">
        <v>0.33923449999999999</v>
      </c>
      <c r="W58" s="15">
        <v>0.38953910000000003</v>
      </c>
      <c r="AB58" s="64" t="str">
        <f t="shared" si="2"/>
        <v>Powys_16-24_Females</v>
      </c>
      <c r="AC58" s="64" t="s">
        <v>118</v>
      </c>
      <c r="AD58" s="64" t="s">
        <v>48</v>
      </c>
      <c r="AE58" s="64" t="s">
        <v>120</v>
      </c>
      <c r="AF58" s="15" t="s">
        <v>456</v>
      </c>
      <c r="AG58" s="15">
        <v>0.26377529999999999</v>
      </c>
      <c r="AH58" s="15">
        <v>3.8544599999999998E-2</v>
      </c>
      <c r="AI58" s="15">
        <v>0.18822700000000001</v>
      </c>
      <c r="AJ58" s="15">
        <v>0.3393235</v>
      </c>
      <c r="AL58" s="15" t="s">
        <v>457</v>
      </c>
      <c r="AM58" s="15" t="s">
        <v>459</v>
      </c>
      <c r="AP58" s="64" t="str">
        <f t="shared" si="3"/>
        <v>Vale of Glamorgan_16-24_Persons</v>
      </c>
      <c r="AQ58" s="64" t="s">
        <v>147</v>
      </c>
      <c r="AR58" s="64" t="s">
        <v>48</v>
      </c>
      <c r="AS58" s="64" t="s">
        <v>117</v>
      </c>
      <c r="AT58" s="15" t="s">
        <v>456</v>
      </c>
      <c r="AU58" s="15">
        <v>0.23993419999999999</v>
      </c>
      <c r="AV58" s="15">
        <v>2.6342999999999998E-2</v>
      </c>
      <c r="AW58" s="15">
        <v>0.18830150000000001</v>
      </c>
      <c r="AX58" s="15">
        <v>0.29156700000000002</v>
      </c>
      <c r="AZ58" s="15" t="s">
        <v>457</v>
      </c>
      <c r="BA58" s="15" t="s">
        <v>12</v>
      </c>
      <c r="BB58" s="15">
        <v>1</v>
      </c>
    </row>
    <row r="59" spans="1:54">
      <c r="A59" s="64" t="str">
        <f t="shared" si="0"/>
        <v>Aneurin Bevan_25-44_Females</v>
      </c>
      <c r="B59" s="64" t="s">
        <v>146</v>
      </c>
      <c r="C59" s="64" t="s">
        <v>49</v>
      </c>
      <c r="D59" s="64" t="s">
        <v>120</v>
      </c>
      <c r="E59" s="15" t="s">
        <v>460</v>
      </c>
      <c r="F59" s="15">
        <v>0.29783520000000002</v>
      </c>
      <c r="G59" s="15">
        <v>9.7546000000000004E-3</v>
      </c>
      <c r="H59" s="15">
        <v>0.27871600000000002</v>
      </c>
      <c r="I59" s="15">
        <v>0.31695430000000002</v>
      </c>
      <c r="K59" s="15" t="s">
        <v>461</v>
      </c>
      <c r="L59" s="15" t="s">
        <v>462</v>
      </c>
      <c r="S59" s="15" t="s">
        <v>276</v>
      </c>
      <c r="T59" s="15">
        <v>0.32706269999999998</v>
      </c>
      <c r="U59" s="15">
        <v>1.15809E-2</v>
      </c>
      <c r="V59" s="15">
        <v>0.30436419999999997</v>
      </c>
      <c r="W59" s="15">
        <v>0.34976119999999999</v>
      </c>
      <c r="AB59" s="64" t="str">
        <f t="shared" si="2"/>
        <v>Powys_25-44_Females</v>
      </c>
      <c r="AC59" s="64" t="s">
        <v>118</v>
      </c>
      <c r="AD59" s="64" t="s">
        <v>49</v>
      </c>
      <c r="AE59" s="64" t="s">
        <v>120</v>
      </c>
      <c r="AF59" s="15" t="s">
        <v>460</v>
      </c>
      <c r="AG59" s="15">
        <v>0.26030039999999999</v>
      </c>
      <c r="AH59" s="15">
        <v>2.2778900000000001E-2</v>
      </c>
      <c r="AI59" s="15">
        <v>0.21565319999999999</v>
      </c>
      <c r="AJ59" s="15">
        <v>0.30494749999999998</v>
      </c>
      <c r="AL59" s="15" t="s">
        <v>461</v>
      </c>
      <c r="AM59" s="15" t="s">
        <v>463</v>
      </c>
      <c r="AP59" s="64" t="str">
        <f t="shared" si="3"/>
        <v>Vale of Glamorgan_25-44_Persons</v>
      </c>
      <c r="AQ59" s="64" t="s">
        <v>147</v>
      </c>
      <c r="AR59" s="64" t="s">
        <v>49</v>
      </c>
      <c r="AS59" s="64" t="s">
        <v>117</v>
      </c>
      <c r="AT59" s="15" t="s">
        <v>460</v>
      </c>
      <c r="AU59" s="15">
        <v>0.30590349999999999</v>
      </c>
      <c r="AV59" s="15">
        <v>1.8974700000000001E-2</v>
      </c>
      <c r="AW59" s="15">
        <v>0.26871270000000003</v>
      </c>
      <c r="AX59" s="15">
        <v>0.34309440000000002</v>
      </c>
      <c r="AZ59" s="15" t="s">
        <v>461</v>
      </c>
      <c r="BA59" s="15" t="s">
        <v>12</v>
      </c>
      <c r="BB59" s="15">
        <v>2</v>
      </c>
    </row>
    <row r="60" spans="1:54">
      <c r="A60" s="64" t="str">
        <f t="shared" si="0"/>
        <v>Aneurin Bevan_45-64_Females</v>
      </c>
      <c r="B60" s="64" t="s">
        <v>146</v>
      </c>
      <c r="C60" s="64" t="s">
        <v>50</v>
      </c>
      <c r="D60" s="64" t="s">
        <v>120</v>
      </c>
      <c r="E60" s="15" t="s">
        <v>464</v>
      </c>
      <c r="F60" s="15">
        <v>0.22328880000000001</v>
      </c>
      <c r="G60" s="15">
        <v>8.1391999999999992E-3</v>
      </c>
      <c r="H60" s="15">
        <v>0.20733579999999999</v>
      </c>
      <c r="I60" s="15">
        <v>0.23924190000000001</v>
      </c>
      <c r="K60" s="15" t="s">
        <v>465</v>
      </c>
      <c r="L60" s="15" t="s">
        <v>466</v>
      </c>
      <c r="S60" s="15" t="s">
        <v>282</v>
      </c>
      <c r="T60" s="15">
        <v>0.1140935</v>
      </c>
      <c r="U60" s="15">
        <v>8.7458999999999992E-3</v>
      </c>
      <c r="V60" s="15">
        <v>9.6951499999999996E-2</v>
      </c>
      <c r="W60" s="15">
        <v>0.13123560000000001</v>
      </c>
      <c r="AB60" s="64" t="str">
        <f t="shared" si="2"/>
        <v>Powys_45-64_Females</v>
      </c>
      <c r="AC60" s="64" t="s">
        <v>118</v>
      </c>
      <c r="AD60" s="64" t="s">
        <v>50</v>
      </c>
      <c r="AE60" s="64" t="s">
        <v>120</v>
      </c>
      <c r="AF60" s="15" t="s">
        <v>464</v>
      </c>
      <c r="AG60" s="15">
        <v>0.1679329</v>
      </c>
      <c r="AH60" s="15">
        <v>1.53475E-2</v>
      </c>
      <c r="AI60" s="15">
        <v>0.13785159999999999</v>
      </c>
      <c r="AJ60" s="15">
        <v>0.1980143</v>
      </c>
      <c r="AL60" s="15" t="s">
        <v>465</v>
      </c>
      <c r="AM60" s="15" t="s">
        <v>467</v>
      </c>
      <c r="AP60" s="64" t="str">
        <f t="shared" si="3"/>
        <v>Vale of Glamorgan_45-64_Persons</v>
      </c>
      <c r="AQ60" s="64" t="s">
        <v>147</v>
      </c>
      <c r="AR60" s="64" t="s">
        <v>50</v>
      </c>
      <c r="AS60" s="64" t="s">
        <v>117</v>
      </c>
      <c r="AT60" s="15" t="s">
        <v>464</v>
      </c>
      <c r="AU60" s="15">
        <v>0.31867719999999999</v>
      </c>
      <c r="AV60" s="15">
        <v>1.6087799999999999E-2</v>
      </c>
      <c r="AW60" s="15">
        <v>0.28714469999999997</v>
      </c>
      <c r="AX60" s="15">
        <v>0.35020970000000001</v>
      </c>
      <c r="AZ60" s="15" t="s">
        <v>465</v>
      </c>
      <c r="BA60" s="15" t="s">
        <v>12</v>
      </c>
      <c r="BB60" s="15">
        <v>3</v>
      </c>
    </row>
    <row r="61" spans="1:54">
      <c r="A61" s="64" t="str">
        <f t="shared" si="0"/>
        <v>Aneurin Bevan_65+_Females</v>
      </c>
      <c r="B61" s="64" t="s">
        <v>146</v>
      </c>
      <c r="C61" s="64" t="s">
        <v>43</v>
      </c>
      <c r="D61" s="64" t="s">
        <v>120</v>
      </c>
      <c r="E61" s="15" t="s">
        <v>468</v>
      </c>
      <c r="F61" s="15">
        <v>5.3262799999999999E-2</v>
      </c>
      <c r="G61" s="15">
        <v>4.8599000000000003E-3</v>
      </c>
      <c r="H61" s="15">
        <v>4.37373E-2</v>
      </c>
      <c r="I61" s="15">
        <v>6.2788300000000005E-2</v>
      </c>
      <c r="K61" s="15" t="s">
        <v>469</v>
      </c>
      <c r="L61" s="15" t="s">
        <v>470</v>
      </c>
      <c r="S61" s="15" t="s">
        <v>288</v>
      </c>
      <c r="T61" s="15">
        <v>0.2796054</v>
      </c>
      <c r="U61" s="15">
        <v>1.8703299999999999E-2</v>
      </c>
      <c r="V61" s="15">
        <v>0.242947</v>
      </c>
      <c r="W61" s="15">
        <v>0.31626379999999998</v>
      </c>
      <c r="AB61" s="64" t="str">
        <f t="shared" si="2"/>
        <v>Powys_65+_Females</v>
      </c>
      <c r="AC61" s="64" t="s">
        <v>118</v>
      </c>
      <c r="AD61" s="64" t="s">
        <v>43</v>
      </c>
      <c r="AE61" s="64" t="s">
        <v>120</v>
      </c>
      <c r="AF61" s="15" t="s">
        <v>468</v>
      </c>
      <c r="AG61" s="15">
        <v>5.9974100000000002E-2</v>
      </c>
      <c r="AH61" s="15">
        <v>1.01922E-2</v>
      </c>
      <c r="AI61" s="15">
        <v>3.9997199999999997E-2</v>
      </c>
      <c r="AJ61" s="15">
        <v>7.9950999999999994E-2</v>
      </c>
      <c r="AL61" s="15" t="s">
        <v>469</v>
      </c>
      <c r="AM61" s="15" t="s">
        <v>471</v>
      </c>
      <c r="AP61" s="64" t="str">
        <f t="shared" si="3"/>
        <v>Vale of Glamorgan_65+_Persons</v>
      </c>
      <c r="AQ61" s="64" t="s">
        <v>147</v>
      </c>
      <c r="AR61" s="64" t="s">
        <v>43</v>
      </c>
      <c r="AS61" s="64" t="s">
        <v>117</v>
      </c>
      <c r="AT61" s="15" t="s">
        <v>468</v>
      </c>
      <c r="AU61" s="15">
        <v>0.113455</v>
      </c>
      <c r="AV61" s="15">
        <v>1.07898E-2</v>
      </c>
      <c r="AW61" s="15">
        <v>9.2306700000000005E-2</v>
      </c>
      <c r="AX61" s="15">
        <v>0.13460330000000001</v>
      </c>
      <c r="AZ61" s="15" t="s">
        <v>469</v>
      </c>
      <c r="BA61" s="15" t="s">
        <v>12</v>
      </c>
      <c r="BB61" s="15">
        <v>4</v>
      </c>
    </row>
    <row r="62" spans="1:54">
      <c r="S62" s="15" t="s">
        <v>294</v>
      </c>
      <c r="T62" s="15">
        <v>0.31254090000000001</v>
      </c>
      <c r="U62" s="15">
        <v>1.1166199999999999E-2</v>
      </c>
      <c r="V62" s="15">
        <v>0.2906551</v>
      </c>
      <c r="W62" s="15">
        <v>0.33442660000000002</v>
      </c>
      <c r="AB62" s="64" t="str">
        <f t="shared" si="2"/>
        <v>Ceredigion_16-24_Males</v>
      </c>
      <c r="AC62" s="64" t="s">
        <v>6</v>
      </c>
      <c r="AD62" s="64" t="s">
        <v>48</v>
      </c>
      <c r="AE62" s="64" t="s">
        <v>21</v>
      </c>
      <c r="AF62" s="15" t="s">
        <v>472</v>
      </c>
      <c r="AG62" s="15">
        <v>0.38906279999999999</v>
      </c>
      <c r="AH62" s="15">
        <v>3.8657299999999999E-2</v>
      </c>
      <c r="AI62" s="15">
        <v>0.3132935</v>
      </c>
      <c r="AJ62" s="15">
        <v>0.46483200000000002</v>
      </c>
      <c r="AL62" s="15" t="s">
        <v>473</v>
      </c>
      <c r="AM62" s="15" t="s">
        <v>474</v>
      </c>
      <c r="AP62" s="64" t="str">
        <f t="shared" si="3"/>
        <v>Cardiff_16-24_Persons</v>
      </c>
      <c r="AQ62" s="64" t="s">
        <v>13</v>
      </c>
      <c r="AR62" s="64" t="s">
        <v>48</v>
      </c>
      <c r="AS62" s="64" t="s">
        <v>117</v>
      </c>
      <c r="AT62" s="15" t="s">
        <v>472</v>
      </c>
      <c r="AU62" s="15">
        <v>0.28898449999999998</v>
      </c>
      <c r="AV62" s="15">
        <v>2.2126300000000002E-2</v>
      </c>
      <c r="AW62" s="15">
        <v>0.24561649999999999</v>
      </c>
      <c r="AX62" s="15">
        <v>0.33235239999999999</v>
      </c>
      <c r="AZ62" s="15" t="s">
        <v>473</v>
      </c>
      <c r="BA62" s="15" t="s">
        <v>475</v>
      </c>
    </row>
    <row r="63" spans="1:54">
      <c r="S63" s="15" t="s">
        <v>300</v>
      </c>
      <c r="T63" s="15">
        <v>0.30042010000000002</v>
      </c>
      <c r="U63" s="15">
        <v>1.0259799999999999E-2</v>
      </c>
      <c r="V63" s="15">
        <v>0.28031099999999998</v>
      </c>
      <c r="W63" s="15">
        <v>0.32052920000000001</v>
      </c>
      <c r="AB63" s="64" t="str">
        <f t="shared" si="2"/>
        <v>Ceredigion_25-44_Males</v>
      </c>
      <c r="AC63" s="64" t="s">
        <v>6</v>
      </c>
      <c r="AD63" s="64" t="s">
        <v>49</v>
      </c>
      <c r="AE63" s="64" t="s">
        <v>21</v>
      </c>
      <c r="AF63" s="15" t="s">
        <v>476</v>
      </c>
      <c r="AG63" s="15">
        <v>0.33156780000000002</v>
      </c>
      <c r="AH63" s="15">
        <v>2.7650600000000001E-2</v>
      </c>
      <c r="AI63" s="15">
        <v>0.27737200000000001</v>
      </c>
      <c r="AJ63" s="15">
        <v>0.38576369999999999</v>
      </c>
      <c r="AL63" s="15" t="s">
        <v>477</v>
      </c>
      <c r="AM63" s="15" t="s">
        <v>478</v>
      </c>
      <c r="AP63" s="64" t="str">
        <f t="shared" si="3"/>
        <v>Cardiff_25-44_Persons</v>
      </c>
      <c r="AQ63" s="64" t="s">
        <v>13</v>
      </c>
      <c r="AR63" s="64" t="s">
        <v>49</v>
      </c>
      <c r="AS63" s="64" t="s">
        <v>117</v>
      </c>
      <c r="AT63" s="15" t="s">
        <v>476</v>
      </c>
      <c r="AU63" s="15">
        <v>0.314386</v>
      </c>
      <c r="AV63" s="15">
        <v>1.3259399999999999E-2</v>
      </c>
      <c r="AW63" s="15">
        <v>0.28839720000000002</v>
      </c>
      <c r="AX63" s="15">
        <v>0.34037479999999998</v>
      </c>
      <c r="AZ63" s="15" t="s">
        <v>477</v>
      </c>
      <c r="BA63" s="15" t="s">
        <v>479</v>
      </c>
    </row>
    <row r="64" spans="1:54">
      <c r="E64" s="66" t="s">
        <v>866</v>
      </c>
      <c r="S64" s="15" t="s">
        <v>306</v>
      </c>
      <c r="T64" s="15">
        <v>0.10888680000000001</v>
      </c>
      <c r="U64" s="15">
        <v>7.5954000000000004E-3</v>
      </c>
      <c r="V64" s="15">
        <v>9.3999899999999997E-2</v>
      </c>
      <c r="W64" s="15">
        <v>0.1237738</v>
      </c>
      <c r="AB64" s="64" t="str">
        <f t="shared" si="2"/>
        <v>Ceredigion_45-64_Males</v>
      </c>
      <c r="AC64" s="64" t="s">
        <v>6</v>
      </c>
      <c r="AD64" s="64" t="s">
        <v>50</v>
      </c>
      <c r="AE64" s="64" t="s">
        <v>21</v>
      </c>
      <c r="AF64" s="15" t="s">
        <v>480</v>
      </c>
      <c r="AG64" s="15">
        <v>0.28099030000000003</v>
      </c>
      <c r="AH64" s="15">
        <v>2.1275200000000001E-2</v>
      </c>
      <c r="AI64" s="15">
        <v>0.23929039999999999</v>
      </c>
      <c r="AJ64" s="15">
        <v>0.32269019999999998</v>
      </c>
      <c r="AL64" s="15" t="s">
        <v>481</v>
      </c>
      <c r="AM64" s="15" t="s">
        <v>482</v>
      </c>
      <c r="AP64" s="64" t="str">
        <f t="shared" si="3"/>
        <v>Cardiff_45-64_Persons</v>
      </c>
      <c r="AQ64" s="64" t="s">
        <v>13</v>
      </c>
      <c r="AR64" s="64" t="s">
        <v>50</v>
      </c>
      <c r="AS64" s="64" t="s">
        <v>117</v>
      </c>
      <c r="AT64" s="15" t="s">
        <v>480</v>
      </c>
      <c r="AU64" s="15">
        <v>0.29206710000000002</v>
      </c>
      <c r="AV64" s="15">
        <v>1.3004E-2</v>
      </c>
      <c r="AW64" s="15">
        <v>0.26657900000000001</v>
      </c>
      <c r="AX64" s="15">
        <v>0.31755519999999998</v>
      </c>
      <c r="AZ64" s="15" t="s">
        <v>481</v>
      </c>
      <c r="BA64" s="15" t="s">
        <v>483</v>
      </c>
    </row>
    <row r="65" spans="5:53">
      <c r="G65" s="15" t="s">
        <v>863</v>
      </c>
      <c r="S65" s="15" t="s">
        <v>312</v>
      </c>
      <c r="T65" s="15">
        <v>0.25719059999999999</v>
      </c>
      <c r="U65" s="15">
        <v>1.14409E-2</v>
      </c>
      <c r="V65" s="15">
        <v>0.23476639999999999</v>
      </c>
      <c r="W65" s="15">
        <v>0.2796148</v>
      </c>
      <c r="AB65" s="64" t="str">
        <f t="shared" si="2"/>
        <v>Ceredigion_65+_Males</v>
      </c>
      <c r="AC65" s="64" t="s">
        <v>6</v>
      </c>
      <c r="AD65" s="64" t="s">
        <v>43</v>
      </c>
      <c r="AE65" s="64" t="s">
        <v>21</v>
      </c>
      <c r="AF65" s="15" t="s">
        <v>484</v>
      </c>
      <c r="AG65" s="15">
        <v>9.6861100000000006E-2</v>
      </c>
      <c r="AH65" s="15">
        <v>1.3824599999999999E-2</v>
      </c>
      <c r="AI65" s="15">
        <v>6.9764599999999996E-2</v>
      </c>
      <c r="AJ65" s="15">
        <v>0.1239575</v>
      </c>
      <c r="AL65" s="15" t="s">
        <v>485</v>
      </c>
      <c r="AM65" s="15" t="s">
        <v>486</v>
      </c>
      <c r="AP65" s="64" t="str">
        <f t="shared" si="3"/>
        <v>Cardiff_65+_Persons</v>
      </c>
      <c r="AQ65" s="64" t="s">
        <v>13</v>
      </c>
      <c r="AR65" s="64" t="s">
        <v>43</v>
      </c>
      <c r="AS65" s="64" t="s">
        <v>117</v>
      </c>
      <c r="AT65" s="15" t="s">
        <v>484</v>
      </c>
      <c r="AU65" s="15">
        <v>0.1063505</v>
      </c>
      <c r="AV65" s="15">
        <v>1.01818E-2</v>
      </c>
      <c r="AW65" s="15">
        <v>8.6393999999999999E-2</v>
      </c>
      <c r="AX65" s="15">
        <v>0.126307</v>
      </c>
      <c r="AZ65" s="15" t="s">
        <v>485</v>
      </c>
      <c r="BA65" s="15" t="s">
        <v>487</v>
      </c>
    </row>
    <row r="66" spans="5:53">
      <c r="E66" s="15" t="s">
        <v>154</v>
      </c>
      <c r="F66" s="15" t="s">
        <v>136</v>
      </c>
      <c r="G66" s="15" t="s">
        <v>155</v>
      </c>
      <c r="H66" s="15" t="s">
        <v>156</v>
      </c>
      <c r="I66" s="15" t="s">
        <v>157</v>
      </c>
      <c r="S66" s="15" t="s">
        <v>318</v>
      </c>
      <c r="T66" s="15">
        <v>0.35100389999999998</v>
      </c>
      <c r="U66" s="15">
        <v>8.3437000000000008E-3</v>
      </c>
      <c r="V66" s="15">
        <v>0.33465020000000001</v>
      </c>
      <c r="W66" s="15">
        <v>0.36735770000000001</v>
      </c>
      <c r="AB66" s="64" t="str">
        <f t="shared" si="2"/>
        <v>Ceredigion_16-24_Females</v>
      </c>
      <c r="AC66" s="64" t="s">
        <v>6</v>
      </c>
      <c r="AD66" s="64" t="s">
        <v>48</v>
      </c>
      <c r="AE66" s="64" t="s">
        <v>120</v>
      </c>
      <c r="AF66" s="15" t="s">
        <v>488</v>
      </c>
      <c r="AG66" s="15">
        <v>0.3844785</v>
      </c>
      <c r="AH66" s="15">
        <v>4.5438600000000003E-2</v>
      </c>
      <c r="AI66" s="15">
        <v>0.29541790000000001</v>
      </c>
      <c r="AJ66" s="15">
        <v>0.47353909999999999</v>
      </c>
      <c r="AL66" s="15" t="s">
        <v>489</v>
      </c>
      <c r="AM66" s="15" t="s">
        <v>490</v>
      </c>
      <c r="AP66" s="64" t="str">
        <f t="shared" si="3"/>
        <v>Rhondda Cynon Taf_16-24_Persons</v>
      </c>
      <c r="AQ66" s="64" t="s">
        <v>20</v>
      </c>
      <c r="AR66" s="64" t="s">
        <v>48</v>
      </c>
      <c r="AS66" s="64" t="s">
        <v>117</v>
      </c>
      <c r="AT66" s="15" t="s">
        <v>488</v>
      </c>
      <c r="AU66" s="15">
        <v>0.2486854</v>
      </c>
      <c r="AV66" s="15">
        <v>2.18766E-2</v>
      </c>
      <c r="AW66" s="15">
        <v>0.20580680000000001</v>
      </c>
      <c r="AX66" s="15">
        <v>0.29156409999999999</v>
      </c>
      <c r="AZ66" s="15" t="s">
        <v>489</v>
      </c>
      <c r="BA66" s="15" t="s">
        <v>491</v>
      </c>
    </row>
    <row r="67" spans="5:53">
      <c r="S67" s="15" t="s">
        <v>324</v>
      </c>
      <c r="T67" s="15">
        <v>0.29321779999999997</v>
      </c>
      <c r="U67" s="15">
        <v>7.0001999999999998E-3</v>
      </c>
      <c r="V67" s="15">
        <v>0.27949740000000001</v>
      </c>
      <c r="W67" s="15">
        <v>0.30693819999999999</v>
      </c>
      <c r="AB67" s="64" t="str">
        <f t="shared" si="2"/>
        <v>Ceredigion_25-44_Females</v>
      </c>
      <c r="AC67" s="64" t="s">
        <v>6</v>
      </c>
      <c r="AD67" s="64" t="s">
        <v>49</v>
      </c>
      <c r="AE67" s="64" t="s">
        <v>120</v>
      </c>
      <c r="AF67" s="15" t="s">
        <v>492</v>
      </c>
      <c r="AG67" s="15">
        <v>0.27654679999999998</v>
      </c>
      <c r="AH67" s="15">
        <v>2.30274E-2</v>
      </c>
      <c r="AI67" s="15">
        <v>0.2314127</v>
      </c>
      <c r="AJ67" s="15">
        <v>0.32168099999999999</v>
      </c>
      <c r="AL67" s="15" t="s">
        <v>493</v>
      </c>
      <c r="AM67" s="15" t="s">
        <v>494</v>
      </c>
      <c r="AP67" s="64" t="str">
        <f t="shared" si="3"/>
        <v>Rhondda Cynon Taf_25-44_Persons</v>
      </c>
      <c r="AQ67" s="64" t="s">
        <v>20</v>
      </c>
      <c r="AR67" s="64" t="s">
        <v>49</v>
      </c>
      <c r="AS67" s="64" t="s">
        <v>117</v>
      </c>
      <c r="AT67" s="15" t="s">
        <v>492</v>
      </c>
      <c r="AU67" s="15">
        <v>0.37541930000000001</v>
      </c>
      <c r="AV67" s="15">
        <v>1.5452199999999999E-2</v>
      </c>
      <c r="AW67" s="15">
        <v>0.34513260000000001</v>
      </c>
      <c r="AX67" s="15">
        <v>0.40570600000000001</v>
      </c>
      <c r="AZ67" s="15" t="s">
        <v>493</v>
      </c>
      <c r="BA67" s="15" t="s">
        <v>495</v>
      </c>
    </row>
    <row r="68" spans="5:53">
      <c r="E68" s="15" t="s">
        <v>860</v>
      </c>
      <c r="S68" s="15" t="s">
        <v>330</v>
      </c>
      <c r="T68" s="15">
        <v>0.10366939999999999</v>
      </c>
      <c r="U68" s="15">
        <v>5.2126000000000004E-3</v>
      </c>
      <c r="V68" s="15">
        <v>9.3452800000000003E-2</v>
      </c>
      <c r="W68" s="15">
        <v>0.113886</v>
      </c>
      <c r="AB68" s="64" t="str">
        <f t="shared" si="2"/>
        <v>Ceredigion_45-64_Females</v>
      </c>
      <c r="AC68" s="64" t="s">
        <v>6</v>
      </c>
      <c r="AD68" s="64" t="s">
        <v>50</v>
      </c>
      <c r="AE68" s="64" t="s">
        <v>120</v>
      </c>
      <c r="AF68" s="15" t="s">
        <v>496</v>
      </c>
      <c r="AG68" s="15">
        <v>0.19218009999999999</v>
      </c>
      <c r="AH68" s="15">
        <v>1.7108499999999999E-2</v>
      </c>
      <c r="AI68" s="15">
        <v>0.15864710000000001</v>
      </c>
      <c r="AJ68" s="15">
        <v>0.225713</v>
      </c>
      <c r="AL68" s="15" t="s">
        <v>497</v>
      </c>
      <c r="AM68" s="15" t="s">
        <v>498</v>
      </c>
      <c r="AP68" s="64" t="str">
        <f t="shared" si="3"/>
        <v>Rhondda Cynon Taf_45-64_Persons</v>
      </c>
      <c r="AQ68" s="64" t="s">
        <v>20</v>
      </c>
      <c r="AR68" s="64" t="s">
        <v>50</v>
      </c>
      <c r="AS68" s="64" t="s">
        <v>117</v>
      </c>
      <c r="AT68" s="15" t="s">
        <v>496</v>
      </c>
      <c r="AU68" s="15">
        <v>0.33094479999999998</v>
      </c>
      <c r="AV68" s="15">
        <v>1.3846000000000001E-2</v>
      </c>
      <c r="AW68" s="15">
        <v>0.30380639999999998</v>
      </c>
      <c r="AX68" s="15">
        <v>0.35808319999999999</v>
      </c>
      <c r="AZ68" s="15" t="s">
        <v>497</v>
      </c>
      <c r="BA68" s="15" t="s">
        <v>499</v>
      </c>
    </row>
    <row r="69" spans="5:53">
      <c r="E69" s="15" t="s">
        <v>163</v>
      </c>
      <c r="F69" s="15">
        <v>0.31396210000000002</v>
      </c>
      <c r="G69" s="15">
        <v>1.6567399999999999E-2</v>
      </c>
      <c r="H69" s="15">
        <v>0.28149000000000002</v>
      </c>
      <c r="I69" s="15">
        <v>0.34643410000000002</v>
      </c>
      <c r="AB69" s="64" t="str">
        <f t="shared" si="2"/>
        <v>Ceredigion_65+_Females</v>
      </c>
      <c r="AC69" s="64" t="s">
        <v>6</v>
      </c>
      <c r="AD69" s="64" t="s">
        <v>43</v>
      </c>
      <c r="AE69" s="64" t="s">
        <v>120</v>
      </c>
      <c r="AF69" s="15" t="s">
        <v>500</v>
      </c>
      <c r="AG69" s="15">
        <v>5.3206999999999997E-2</v>
      </c>
      <c r="AH69" s="15">
        <v>1.00287E-2</v>
      </c>
      <c r="AI69" s="15">
        <v>3.35506E-2</v>
      </c>
      <c r="AJ69" s="15">
        <v>7.2863399999999995E-2</v>
      </c>
      <c r="AL69" s="15" t="s">
        <v>501</v>
      </c>
      <c r="AM69" s="15" t="s">
        <v>502</v>
      </c>
      <c r="AP69" s="64" t="str">
        <f t="shared" si="3"/>
        <v>Rhondda Cynon Taf_65+_Persons</v>
      </c>
      <c r="AQ69" s="64" t="s">
        <v>20</v>
      </c>
      <c r="AR69" s="64" t="s">
        <v>43</v>
      </c>
      <c r="AS69" s="64" t="s">
        <v>117</v>
      </c>
      <c r="AT69" s="15" t="s">
        <v>500</v>
      </c>
      <c r="AU69" s="15">
        <v>0.1161724</v>
      </c>
      <c r="AV69" s="15">
        <v>1.05129E-2</v>
      </c>
      <c r="AW69" s="15">
        <v>9.5566899999999996E-2</v>
      </c>
      <c r="AX69" s="15">
        <v>0.1367778</v>
      </c>
      <c r="AZ69" s="15" t="s">
        <v>501</v>
      </c>
      <c r="BA69" s="15" t="s">
        <v>503</v>
      </c>
    </row>
    <row r="70" spans="5:53">
      <c r="E70" s="15" t="s">
        <v>170</v>
      </c>
      <c r="F70" s="15">
        <v>0.37691669999999999</v>
      </c>
      <c r="G70" s="15">
        <v>1.10668E-2</v>
      </c>
      <c r="H70" s="15">
        <v>0.35522579999999998</v>
      </c>
      <c r="I70" s="15">
        <v>0.3986075</v>
      </c>
      <c r="AB70" s="64" t="str">
        <f t="shared" si="2"/>
        <v>Pembrokeshire_16-24_Males</v>
      </c>
      <c r="AC70" s="64" t="s">
        <v>7</v>
      </c>
      <c r="AD70" s="64" t="s">
        <v>48</v>
      </c>
      <c r="AE70" s="64" t="s">
        <v>21</v>
      </c>
      <c r="AF70" s="15" t="s">
        <v>504</v>
      </c>
      <c r="AG70" s="15">
        <v>0.2328006</v>
      </c>
      <c r="AH70" s="15">
        <v>3.9171999999999998E-2</v>
      </c>
      <c r="AI70" s="15">
        <v>0.15602260000000001</v>
      </c>
      <c r="AJ70" s="15">
        <v>0.30957859999999998</v>
      </c>
      <c r="AL70" s="15" t="s">
        <v>505</v>
      </c>
      <c r="AM70" s="15" t="s">
        <v>506</v>
      </c>
      <c r="AP70" s="64" t="str">
        <f t="shared" si="3"/>
        <v>Merthyr Tydfil_16-24_Persons</v>
      </c>
      <c r="AQ70" s="64" t="s">
        <v>14</v>
      </c>
      <c r="AR70" s="64" t="s">
        <v>48</v>
      </c>
      <c r="AS70" s="64" t="s">
        <v>117</v>
      </c>
      <c r="AT70" s="15" t="s">
        <v>504</v>
      </c>
      <c r="AU70" s="15">
        <v>0.24461740000000001</v>
      </c>
      <c r="AV70" s="15">
        <v>2.3679599999999999E-2</v>
      </c>
      <c r="AW70" s="15">
        <v>0.19820489999999999</v>
      </c>
      <c r="AX70" s="15">
        <v>0.29102990000000001</v>
      </c>
      <c r="AZ70" s="15" t="s">
        <v>505</v>
      </c>
      <c r="BA70" s="15" t="s">
        <v>507</v>
      </c>
    </row>
    <row r="71" spans="5:53">
      <c r="E71" s="15" t="s">
        <v>177</v>
      </c>
      <c r="F71" s="15">
        <v>0.33474140000000002</v>
      </c>
      <c r="G71" s="15">
        <v>8.8810999999999994E-3</v>
      </c>
      <c r="H71" s="15">
        <v>0.31733450000000002</v>
      </c>
      <c r="I71" s="15">
        <v>0.35214830000000003</v>
      </c>
      <c r="S71" s="15" t="str">
        <f>S41</f>
        <v>_subpop_1</v>
      </c>
      <c r="T71" s="67">
        <f>T6-T41</f>
        <v>0</v>
      </c>
      <c r="U71" s="67">
        <f t="shared" ref="U71:W71" si="19">U6-U41</f>
        <v>1.9999999999881224E-7</v>
      </c>
      <c r="V71" s="67">
        <f t="shared" si="19"/>
        <v>-6.000000000172534E-7</v>
      </c>
      <c r="W71" s="67">
        <f t="shared" si="19"/>
        <v>6.000000000172534E-7</v>
      </c>
      <c r="AB71" s="64" t="str">
        <f t="shared" ref="AB71:AB134" si="20">AC71&amp;"_"&amp;AD71&amp;"_"&amp;AE71</f>
        <v>Pembrokeshire_25-44_Males</v>
      </c>
      <c r="AC71" s="64" t="s">
        <v>7</v>
      </c>
      <c r="AD71" s="64" t="s">
        <v>49</v>
      </c>
      <c r="AE71" s="64" t="s">
        <v>21</v>
      </c>
      <c r="AF71" s="15" t="s">
        <v>508</v>
      </c>
      <c r="AG71" s="15">
        <v>0.32637969999999999</v>
      </c>
      <c r="AH71" s="15">
        <v>2.9947600000000001E-2</v>
      </c>
      <c r="AI71" s="15">
        <v>0.26768180000000003</v>
      </c>
      <c r="AJ71" s="15">
        <v>0.38507760000000002</v>
      </c>
      <c r="AL71" s="15" t="s">
        <v>509</v>
      </c>
      <c r="AM71" s="15" t="s">
        <v>510</v>
      </c>
      <c r="AP71" s="64" t="str">
        <f t="shared" ref="AP71:AP93" si="21">AQ71&amp;"_"&amp;AR71&amp;"_"&amp;AS71</f>
        <v>Merthyr Tydfil_25-44_Persons</v>
      </c>
      <c r="AQ71" s="64" t="s">
        <v>14</v>
      </c>
      <c r="AR71" s="64" t="s">
        <v>49</v>
      </c>
      <c r="AS71" s="64" t="s">
        <v>117</v>
      </c>
      <c r="AT71" s="15" t="s">
        <v>508</v>
      </c>
      <c r="AU71" s="15">
        <v>0.32038090000000002</v>
      </c>
      <c r="AV71" s="15">
        <v>1.71865E-2</v>
      </c>
      <c r="AW71" s="15">
        <v>0.28669499999999998</v>
      </c>
      <c r="AX71" s="15">
        <v>0.35406690000000002</v>
      </c>
      <c r="AZ71" s="15" t="s">
        <v>509</v>
      </c>
      <c r="BA71" s="15" t="s">
        <v>511</v>
      </c>
    </row>
    <row r="72" spans="5:53">
      <c r="E72" s="15" t="s">
        <v>184</v>
      </c>
      <c r="F72" s="15">
        <v>0.1322265</v>
      </c>
      <c r="G72" s="15">
        <v>6.8897999999999997E-3</v>
      </c>
      <c r="H72" s="15">
        <v>0.11872249999999999</v>
      </c>
      <c r="I72" s="15">
        <v>0.14573050000000001</v>
      </c>
      <c r="S72" s="15" t="str">
        <f t="shared" ref="S72:S98" si="22">S42</f>
        <v>_subpop_2</v>
      </c>
      <c r="T72" s="67">
        <f t="shared" ref="T72:W72" si="23">T7-T42</f>
        <v>0</v>
      </c>
      <c r="U72" s="67">
        <f t="shared" si="23"/>
        <v>-2.0999999999996716E-6</v>
      </c>
      <c r="V72" s="67">
        <f t="shared" si="23"/>
        <v>3.7999999999982492E-6</v>
      </c>
      <c r="W72" s="67">
        <f t="shared" si="23"/>
        <v>-3.8000000000537604E-6</v>
      </c>
      <c r="AB72" s="64" t="str">
        <f t="shared" si="20"/>
        <v>Pembrokeshire_45-64_Males</v>
      </c>
      <c r="AC72" s="64" t="s">
        <v>7</v>
      </c>
      <c r="AD72" s="64" t="s">
        <v>50</v>
      </c>
      <c r="AE72" s="64" t="s">
        <v>21</v>
      </c>
      <c r="AF72" s="15" t="s">
        <v>512</v>
      </c>
      <c r="AG72" s="15">
        <v>0.26384590000000002</v>
      </c>
      <c r="AH72" s="15">
        <v>2.08005E-2</v>
      </c>
      <c r="AI72" s="15">
        <v>0.22307650000000001</v>
      </c>
      <c r="AJ72" s="15">
        <v>0.30461529999999998</v>
      </c>
      <c r="AL72" s="15" t="s">
        <v>513</v>
      </c>
      <c r="AM72" s="15" t="s">
        <v>514</v>
      </c>
      <c r="AP72" s="64" t="str">
        <f t="shared" si="21"/>
        <v>Merthyr Tydfil_45-64_Persons</v>
      </c>
      <c r="AQ72" s="64" t="s">
        <v>14</v>
      </c>
      <c r="AR72" s="64" t="s">
        <v>50</v>
      </c>
      <c r="AS72" s="64" t="s">
        <v>117</v>
      </c>
      <c r="AT72" s="15" t="s">
        <v>512</v>
      </c>
      <c r="AU72" s="15">
        <v>0.31091859999999999</v>
      </c>
      <c r="AV72" s="15">
        <v>1.5909099999999999E-2</v>
      </c>
      <c r="AW72" s="15">
        <v>0.2797365</v>
      </c>
      <c r="AX72" s="15">
        <v>0.34210069999999998</v>
      </c>
      <c r="AZ72" s="15" t="s">
        <v>513</v>
      </c>
      <c r="BA72" s="15" t="s">
        <v>515</v>
      </c>
    </row>
    <row r="73" spans="5:53">
      <c r="E73" s="15" t="s">
        <v>191</v>
      </c>
      <c r="F73" s="15">
        <v>0.25952609999999998</v>
      </c>
      <c r="G73" s="15">
        <v>1.46889E-2</v>
      </c>
      <c r="H73" s="15">
        <v>0.23073579999999999</v>
      </c>
      <c r="I73" s="15">
        <v>0.28831639999999997</v>
      </c>
      <c r="S73" s="15" t="str">
        <f t="shared" si="22"/>
        <v>_subpop_3</v>
      </c>
      <c r="T73" s="67">
        <f t="shared" ref="T73:W73" si="24">T8-T43</f>
        <v>0</v>
      </c>
      <c r="U73" s="67">
        <f t="shared" si="24"/>
        <v>-8.9999999999985925E-7</v>
      </c>
      <c r="V73" s="67">
        <f t="shared" si="24"/>
        <v>1.5999999999904979E-6</v>
      </c>
      <c r="W73" s="67">
        <f t="shared" si="24"/>
        <v>-1.4999999999876223E-6</v>
      </c>
      <c r="AB73" s="64" t="str">
        <f t="shared" si="20"/>
        <v>Pembrokeshire_65+_Males</v>
      </c>
      <c r="AC73" s="64" t="s">
        <v>7</v>
      </c>
      <c r="AD73" s="64" t="s">
        <v>43</v>
      </c>
      <c r="AE73" s="64" t="s">
        <v>21</v>
      </c>
      <c r="AF73" s="15" t="s">
        <v>516</v>
      </c>
      <c r="AG73" s="15">
        <v>0.1197749</v>
      </c>
      <c r="AH73" s="15">
        <v>1.5630999999999999E-2</v>
      </c>
      <c r="AI73" s="15">
        <v>8.9137800000000003E-2</v>
      </c>
      <c r="AJ73" s="15">
        <v>0.15041199999999999</v>
      </c>
      <c r="AL73" s="15" t="s">
        <v>517</v>
      </c>
      <c r="AM73" s="15" t="s">
        <v>518</v>
      </c>
      <c r="AP73" s="64" t="str">
        <f t="shared" si="21"/>
        <v>Merthyr Tydfil_65+_Persons</v>
      </c>
      <c r="AQ73" s="64" t="s">
        <v>14</v>
      </c>
      <c r="AR73" s="64" t="s">
        <v>43</v>
      </c>
      <c r="AS73" s="64" t="s">
        <v>117</v>
      </c>
      <c r="AT73" s="15" t="s">
        <v>516</v>
      </c>
      <c r="AU73" s="15">
        <v>0.1057198</v>
      </c>
      <c r="AV73" s="15">
        <v>1.18713E-2</v>
      </c>
      <c r="AW73" s="15">
        <v>8.2451800000000006E-2</v>
      </c>
      <c r="AX73" s="15">
        <v>0.12898789999999999</v>
      </c>
      <c r="AZ73" s="15" t="s">
        <v>517</v>
      </c>
      <c r="BA73" s="15" t="s">
        <v>519</v>
      </c>
    </row>
    <row r="74" spans="5:53">
      <c r="E74" s="15" t="s">
        <v>198</v>
      </c>
      <c r="F74" s="15">
        <v>0.27680870000000002</v>
      </c>
      <c r="G74" s="15">
        <v>9.0764999999999995E-3</v>
      </c>
      <c r="H74" s="15">
        <v>0.25901869999999999</v>
      </c>
      <c r="I74" s="15">
        <v>0.29459869999999999</v>
      </c>
      <c r="S74" s="15" t="str">
        <f t="shared" si="22"/>
        <v>_subpop_4</v>
      </c>
      <c r="T74" s="67">
        <f t="shared" ref="T74:W74" si="25">T9-T44</f>
        <v>0</v>
      </c>
      <c r="U74" s="67">
        <f t="shared" si="25"/>
        <v>1.999999999996796E-7</v>
      </c>
      <c r="V74" s="67">
        <f t="shared" si="25"/>
        <v>-6.0000000000337561E-7</v>
      </c>
      <c r="W74" s="67">
        <f t="shared" si="25"/>
        <v>6.9999999999237339E-7</v>
      </c>
      <c r="AB74" s="64" t="str">
        <f t="shared" si="20"/>
        <v>Pembrokeshire_16-24_Females</v>
      </c>
      <c r="AC74" s="64" t="s">
        <v>7</v>
      </c>
      <c r="AD74" s="64" t="s">
        <v>48</v>
      </c>
      <c r="AE74" s="64" t="s">
        <v>120</v>
      </c>
      <c r="AF74" s="15" t="s">
        <v>520</v>
      </c>
      <c r="AG74" s="15">
        <v>0.23696619999999999</v>
      </c>
      <c r="AH74" s="15">
        <v>4.0210799999999998E-2</v>
      </c>
      <c r="AI74" s="15">
        <v>0.15815209999999999</v>
      </c>
      <c r="AJ74" s="15">
        <v>0.31578020000000001</v>
      </c>
      <c r="AL74" s="15" t="s">
        <v>521</v>
      </c>
      <c r="AM74" s="15" t="s">
        <v>522</v>
      </c>
      <c r="AP74" s="64" t="str">
        <f t="shared" si="21"/>
        <v>Caerphilly_16-24_Persons</v>
      </c>
      <c r="AQ74" s="64" t="s">
        <v>15</v>
      </c>
      <c r="AR74" s="64" t="s">
        <v>48</v>
      </c>
      <c r="AS74" s="64" t="s">
        <v>117</v>
      </c>
      <c r="AT74" s="15" t="s">
        <v>520</v>
      </c>
      <c r="AU74" s="15">
        <v>0.26272719999999999</v>
      </c>
      <c r="AV74" s="15">
        <v>2.1526900000000002E-2</v>
      </c>
      <c r="AW74" s="15">
        <v>0.2205339</v>
      </c>
      <c r="AX74" s="15">
        <v>0.30492039999999998</v>
      </c>
      <c r="AZ74" s="15" t="s">
        <v>521</v>
      </c>
      <c r="BA74" s="15" t="s">
        <v>523</v>
      </c>
    </row>
    <row r="75" spans="5:53">
      <c r="E75" s="15" t="s">
        <v>204</v>
      </c>
      <c r="F75" s="15">
        <v>0.2202132</v>
      </c>
      <c r="G75" s="15">
        <v>7.3149E-3</v>
      </c>
      <c r="H75" s="15">
        <v>0.2058759</v>
      </c>
      <c r="I75" s="15">
        <v>0.2345505</v>
      </c>
      <c r="S75" s="15" t="str">
        <f t="shared" si="22"/>
        <v>_subpop_5</v>
      </c>
      <c r="T75" s="67">
        <f t="shared" ref="T75:W75" si="26">T10-T45</f>
        <v>0</v>
      </c>
      <c r="U75" s="67">
        <f t="shared" si="26"/>
        <v>-5.500000000002031E-6</v>
      </c>
      <c r="V75" s="67">
        <f t="shared" si="26"/>
        <v>1.0400000000021503E-5</v>
      </c>
      <c r="W75" s="67">
        <f t="shared" si="26"/>
        <v>-1.0399999999965992E-5</v>
      </c>
      <c r="AB75" s="64" t="str">
        <f t="shared" si="20"/>
        <v>Pembrokeshire_25-44_Females</v>
      </c>
      <c r="AC75" s="64" t="s">
        <v>7</v>
      </c>
      <c r="AD75" s="64" t="s">
        <v>49</v>
      </c>
      <c r="AE75" s="64" t="s">
        <v>120</v>
      </c>
      <c r="AF75" s="15" t="s">
        <v>524</v>
      </c>
      <c r="AG75" s="15">
        <v>0.24114050000000001</v>
      </c>
      <c r="AH75" s="15">
        <v>2.4397800000000001E-2</v>
      </c>
      <c r="AI75" s="15">
        <v>0.1933203</v>
      </c>
      <c r="AJ75" s="15">
        <v>0.28896070000000001</v>
      </c>
      <c r="AL75" s="15" t="s">
        <v>525</v>
      </c>
      <c r="AM75" s="15" t="s">
        <v>526</v>
      </c>
      <c r="AP75" s="64" t="str">
        <f t="shared" si="21"/>
        <v>Caerphilly_25-44_Persons</v>
      </c>
      <c r="AQ75" s="64" t="s">
        <v>15</v>
      </c>
      <c r="AR75" s="64" t="s">
        <v>49</v>
      </c>
      <c r="AS75" s="64" t="s">
        <v>117</v>
      </c>
      <c r="AT75" s="15" t="s">
        <v>524</v>
      </c>
      <c r="AU75" s="15">
        <v>0.37674930000000001</v>
      </c>
      <c r="AV75" s="15">
        <v>1.6159699999999999E-2</v>
      </c>
      <c r="AW75" s="15">
        <v>0.34507589999999999</v>
      </c>
      <c r="AX75" s="15">
        <v>0.40842260000000002</v>
      </c>
      <c r="AZ75" s="15" t="s">
        <v>525</v>
      </c>
      <c r="BA75" s="15" t="s">
        <v>527</v>
      </c>
    </row>
    <row r="76" spans="5:53">
      <c r="E76" s="15" t="s">
        <v>210</v>
      </c>
      <c r="F76" s="15">
        <v>5.6536000000000003E-2</v>
      </c>
      <c r="G76" s="15">
        <v>4.2900000000000004E-3</v>
      </c>
      <c r="H76" s="15">
        <v>4.8127499999999997E-2</v>
      </c>
      <c r="I76" s="15">
        <v>6.4944500000000002E-2</v>
      </c>
      <c r="S76" s="15" t="str">
        <f t="shared" si="22"/>
        <v>_subpop_6</v>
      </c>
      <c r="T76" s="67">
        <f t="shared" ref="T76:W76" si="27">T11-T46</f>
        <v>0</v>
      </c>
      <c r="U76" s="67">
        <f t="shared" si="27"/>
        <v>1.1999999999998123E-6</v>
      </c>
      <c r="V76" s="67">
        <f t="shared" si="27"/>
        <v>-2.6000000000192536E-6</v>
      </c>
      <c r="W76" s="67">
        <f t="shared" si="27"/>
        <v>2.6000000000192536E-6</v>
      </c>
      <c r="AB76" s="64" t="str">
        <f t="shared" si="20"/>
        <v>Pembrokeshire_45-64_Females</v>
      </c>
      <c r="AC76" s="64" t="s">
        <v>7</v>
      </c>
      <c r="AD76" s="64" t="s">
        <v>50</v>
      </c>
      <c r="AE76" s="64" t="s">
        <v>120</v>
      </c>
      <c r="AF76" s="15" t="s">
        <v>528</v>
      </c>
      <c r="AG76" s="15">
        <v>0.18732650000000001</v>
      </c>
      <c r="AH76" s="15">
        <v>1.7151199999999998E-2</v>
      </c>
      <c r="AI76" s="15">
        <v>0.15370980000000001</v>
      </c>
      <c r="AJ76" s="15">
        <v>0.22094320000000001</v>
      </c>
      <c r="AL76" s="15" t="s">
        <v>529</v>
      </c>
      <c r="AM76" s="15" t="s">
        <v>530</v>
      </c>
      <c r="AP76" s="64" t="str">
        <f t="shared" si="21"/>
        <v>Caerphilly_45-64_Persons</v>
      </c>
      <c r="AQ76" s="64" t="s">
        <v>15</v>
      </c>
      <c r="AR76" s="64" t="s">
        <v>50</v>
      </c>
      <c r="AS76" s="64" t="s">
        <v>117</v>
      </c>
      <c r="AT76" s="15" t="s">
        <v>528</v>
      </c>
      <c r="AU76" s="15">
        <v>0.30191249999999997</v>
      </c>
      <c r="AV76" s="15">
        <v>1.4437999999999999E-2</v>
      </c>
      <c r="AW76" s="15">
        <v>0.27361380000000002</v>
      </c>
      <c r="AX76" s="15">
        <v>0.33021129999999999</v>
      </c>
      <c r="AZ76" s="15" t="s">
        <v>529</v>
      </c>
      <c r="BA76" s="15" t="s">
        <v>531</v>
      </c>
    </row>
    <row r="77" spans="5:53">
      <c r="E77" s="15" t="s">
        <v>216</v>
      </c>
      <c r="F77" s="15">
        <v>0.30479479999999998</v>
      </c>
      <c r="G77" s="15">
        <v>2.3926200000000002E-2</v>
      </c>
      <c r="H77" s="15">
        <v>0.2578994</v>
      </c>
      <c r="I77" s="15">
        <v>0.35169020000000001</v>
      </c>
      <c r="S77" s="15" t="str">
        <f t="shared" si="22"/>
        <v>_subpop_7</v>
      </c>
      <c r="T77" s="67">
        <f t="shared" ref="T77:W77" si="28">T12-T47</f>
        <v>0</v>
      </c>
      <c r="U77" s="67">
        <f t="shared" si="28"/>
        <v>-2.0000000000054696E-7</v>
      </c>
      <c r="V77" s="67">
        <f t="shared" si="28"/>
        <v>2.9999999998087112E-7</v>
      </c>
      <c r="W77" s="67">
        <f t="shared" si="28"/>
        <v>-2.9999999995311555E-7</v>
      </c>
      <c r="AB77" s="64" t="str">
        <f t="shared" si="20"/>
        <v>Pembrokeshire_65+_Females</v>
      </c>
      <c r="AC77" s="64" t="s">
        <v>7</v>
      </c>
      <c r="AD77" s="64" t="s">
        <v>43</v>
      </c>
      <c r="AE77" s="64" t="s">
        <v>120</v>
      </c>
      <c r="AF77" s="15" t="s">
        <v>532</v>
      </c>
      <c r="AG77" s="15">
        <v>3.4279499999999997E-2</v>
      </c>
      <c r="AH77" s="15">
        <v>7.8574999999999999E-3</v>
      </c>
      <c r="AI77" s="15">
        <v>1.8878700000000002E-2</v>
      </c>
      <c r="AJ77" s="15">
        <v>4.9680299999999997E-2</v>
      </c>
      <c r="AL77" s="15" t="s">
        <v>533</v>
      </c>
      <c r="AM77" s="15" t="s">
        <v>534</v>
      </c>
      <c r="AP77" s="64" t="str">
        <f t="shared" si="21"/>
        <v>Caerphilly_65+_Persons</v>
      </c>
      <c r="AQ77" s="64" t="s">
        <v>15</v>
      </c>
      <c r="AR77" s="64" t="s">
        <v>43</v>
      </c>
      <c r="AS77" s="64" t="s">
        <v>117</v>
      </c>
      <c r="AT77" s="15" t="s">
        <v>532</v>
      </c>
      <c r="AU77" s="15">
        <v>0.1089434</v>
      </c>
      <c r="AV77" s="15">
        <v>1.1032399999999999E-2</v>
      </c>
      <c r="AW77" s="15">
        <v>8.73197E-2</v>
      </c>
      <c r="AX77" s="15">
        <v>0.13056709999999999</v>
      </c>
      <c r="AZ77" s="15" t="s">
        <v>533</v>
      </c>
      <c r="BA77" s="15" t="s">
        <v>535</v>
      </c>
    </row>
    <row r="78" spans="5:53">
      <c r="E78" s="15" t="s">
        <v>222</v>
      </c>
      <c r="F78" s="15">
        <v>0.32468239999999998</v>
      </c>
      <c r="G78" s="15">
        <v>1.7016099999999999E-2</v>
      </c>
      <c r="H78" s="15">
        <v>0.2913308</v>
      </c>
      <c r="I78" s="15">
        <v>0.35803400000000002</v>
      </c>
      <c r="S78" s="15" t="str">
        <f t="shared" si="22"/>
        <v>_subpop_8</v>
      </c>
      <c r="T78" s="67">
        <f t="shared" ref="T78:W78" si="29">T13-T48</f>
        <v>0</v>
      </c>
      <c r="U78" s="67">
        <f t="shared" si="29"/>
        <v>-1.999999999996796E-7</v>
      </c>
      <c r="V78" s="67">
        <f t="shared" si="29"/>
        <v>2.9999999999474891E-7</v>
      </c>
      <c r="W78" s="67">
        <f t="shared" si="29"/>
        <v>-2.9999999999474891E-7</v>
      </c>
      <c r="AB78" s="64" t="str">
        <f t="shared" si="20"/>
        <v>Carmarthenshire_16-24_Males</v>
      </c>
      <c r="AC78" s="64" t="s">
        <v>8</v>
      </c>
      <c r="AD78" s="64" t="s">
        <v>48</v>
      </c>
      <c r="AE78" s="64" t="s">
        <v>21</v>
      </c>
      <c r="AF78" s="15" t="s">
        <v>536</v>
      </c>
      <c r="AG78" s="15">
        <v>0.28818450000000001</v>
      </c>
      <c r="AH78" s="15">
        <v>4.0620299999999998E-2</v>
      </c>
      <c r="AI78" s="15">
        <v>0.20856769999999999</v>
      </c>
      <c r="AJ78" s="15">
        <v>0.36780119999999999</v>
      </c>
      <c r="AL78" s="15" t="s">
        <v>537</v>
      </c>
      <c r="AM78" s="15" t="s">
        <v>538</v>
      </c>
      <c r="AP78" s="64" t="str">
        <f t="shared" si="21"/>
        <v>Blaenau Gwent_16-24_Persons</v>
      </c>
      <c r="AQ78" s="64" t="s">
        <v>16</v>
      </c>
      <c r="AR78" s="64" t="s">
        <v>48</v>
      </c>
      <c r="AS78" s="64" t="s">
        <v>117</v>
      </c>
      <c r="AT78" s="15" t="s">
        <v>536</v>
      </c>
      <c r="AU78" s="15">
        <v>0.28548600000000002</v>
      </c>
      <c r="AV78" s="15">
        <v>2.61284E-2</v>
      </c>
      <c r="AW78" s="15">
        <v>0.2342738</v>
      </c>
      <c r="AX78" s="15">
        <v>0.3366981</v>
      </c>
      <c r="AZ78" s="15" t="s">
        <v>537</v>
      </c>
      <c r="BA78" s="15" t="s">
        <v>539</v>
      </c>
    </row>
    <row r="79" spans="5:53">
      <c r="E79" s="15" t="s">
        <v>228</v>
      </c>
      <c r="F79" s="15">
        <v>0.30455310000000002</v>
      </c>
      <c r="G79" s="15">
        <v>1.26435E-2</v>
      </c>
      <c r="H79" s="15">
        <v>0.27977180000000001</v>
      </c>
      <c r="I79" s="15">
        <v>0.32933440000000003</v>
      </c>
      <c r="S79" s="15" t="str">
        <f t="shared" si="22"/>
        <v>_subpop_9</v>
      </c>
      <c r="T79" s="67">
        <f t="shared" ref="T79:W79" si="30">T14-T49</f>
        <v>0</v>
      </c>
      <c r="U79" s="67">
        <f t="shared" si="30"/>
        <v>2.6000000000019063E-6</v>
      </c>
      <c r="V79" s="67">
        <f t="shared" si="30"/>
        <v>-5.5999999999944983E-6</v>
      </c>
      <c r="W79" s="67">
        <f t="shared" si="30"/>
        <v>5.5999999999944983E-6</v>
      </c>
      <c r="AB79" s="64" t="str">
        <f t="shared" si="20"/>
        <v>Carmarthenshire_25-44_Males</v>
      </c>
      <c r="AC79" s="64" t="s">
        <v>8</v>
      </c>
      <c r="AD79" s="64" t="s">
        <v>49</v>
      </c>
      <c r="AE79" s="64" t="s">
        <v>21</v>
      </c>
      <c r="AF79" s="15" t="s">
        <v>540</v>
      </c>
      <c r="AG79" s="15">
        <v>0.32097779999999998</v>
      </c>
      <c r="AH79" s="15">
        <v>2.6623299999999999E-2</v>
      </c>
      <c r="AI79" s="15">
        <v>0.26879550000000002</v>
      </c>
      <c r="AJ79" s="15">
        <v>0.37315999999999999</v>
      </c>
      <c r="AL79" s="15" t="s">
        <v>541</v>
      </c>
      <c r="AM79" s="15" t="s">
        <v>542</v>
      </c>
      <c r="AP79" s="64" t="str">
        <f t="shared" si="21"/>
        <v>Blaenau Gwent_25-44_Persons</v>
      </c>
      <c r="AQ79" s="64" t="s">
        <v>16</v>
      </c>
      <c r="AR79" s="64" t="s">
        <v>49</v>
      </c>
      <c r="AS79" s="64" t="s">
        <v>117</v>
      </c>
      <c r="AT79" s="15" t="s">
        <v>540</v>
      </c>
      <c r="AU79" s="15">
        <v>0.36862840000000002</v>
      </c>
      <c r="AV79" s="15">
        <v>1.9075399999999999E-2</v>
      </c>
      <c r="AW79" s="15">
        <v>0.33124019999999998</v>
      </c>
      <c r="AX79" s="15">
        <v>0.40601660000000001</v>
      </c>
      <c r="AZ79" s="15" t="s">
        <v>541</v>
      </c>
      <c r="BA79" s="15" t="s">
        <v>543</v>
      </c>
    </row>
    <row r="80" spans="5:53">
      <c r="E80" s="15" t="s">
        <v>234</v>
      </c>
      <c r="F80" s="15">
        <v>0.12829299999999999</v>
      </c>
      <c r="G80" s="15">
        <v>9.7108000000000003E-3</v>
      </c>
      <c r="H80" s="15">
        <v>0.10925989999999999</v>
      </c>
      <c r="I80" s="15">
        <v>0.14732619999999999</v>
      </c>
      <c r="S80" s="15" t="str">
        <f t="shared" si="22"/>
        <v>_subpop_10</v>
      </c>
      <c r="T80" s="67">
        <f t="shared" ref="T80:W80" si="31">T15-T50</f>
        <v>0</v>
      </c>
      <c r="U80" s="67">
        <f t="shared" si="31"/>
        <v>1.8999999999991246E-6</v>
      </c>
      <c r="V80" s="67">
        <f t="shared" si="31"/>
        <v>-4.0000000000040004E-6</v>
      </c>
      <c r="W80" s="67">
        <f t="shared" si="31"/>
        <v>4.0000000000040004E-6</v>
      </c>
      <c r="AB80" s="64" t="str">
        <f t="shared" si="20"/>
        <v>Carmarthenshire_45-64_Males</v>
      </c>
      <c r="AC80" s="64" t="s">
        <v>8</v>
      </c>
      <c r="AD80" s="64" t="s">
        <v>50</v>
      </c>
      <c r="AE80" s="64" t="s">
        <v>21</v>
      </c>
      <c r="AF80" s="15" t="s">
        <v>544</v>
      </c>
      <c r="AG80" s="15">
        <v>0.3388391</v>
      </c>
      <c r="AH80" s="15">
        <v>2.00217E-2</v>
      </c>
      <c r="AI80" s="15">
        <v>0.29959609999999998</v>
      </c>
      <c r="AJ80" s="15">
        <v>0.37808199999999997</v>
      </c>
      <c r="AL80" s="15" t="s">
        <v>545</v>
      </c>
      <c r="AM80" s="15" t="s">
        <v>546</v>
      </c>
      <c r="AP80" s="64" t="str">
        <f t="shared" si="21"/>
        <v>Blaenau Gwent_45-64_Persons</v>
      </c>
      <c r="AQ80" s="64" t="s">
        <v>16</v>
      </c>
      <c r="AR80" s="64" t="s">
        <v>50</v>
      </c>
      <c r="AS80" s="64" t="s">
        <v>117</v>
      </c>
      <c r="AT80" s="15" t="s">
        <v>544</v>
      </c>
      <c r="AU80" s="15">
        <v>0.27951409999999999</v>
      </c>
      <c r="AV80" s="15">
        <v>1.5047100000000001E-2</v>
      </c>
      <c r="AW80" s="15">
        <v>0.25002150000000001</v>
      </c>
      <c r="AX80" s="15">
        <v>0.30900660000000002</v>
      </c>
      <c r="AZ80" s="15" t="s">
        <v>545</v>
      </c>
      <c r="BA80" s="15" t="s">
        <v>547</v>
      </c>
    </row>
    <row r="81" spans="5:53">
      <c r="E81" s="15" t="s">
        <v>240</v>
      </c>
      <c r="F81" s="15">
        <v>0.28244419999999998</v>
      </c>
      <c r="G81" s="15">
        <v>2.3399199999999998E-2</v>
      </c>
      <c r="H81" s="15">
        <v>0.23658180000000001</v>
      </c>
      <c r="I81" s="15">
        <v>0.3283066</v>
      </c>
      <c r="S81" s="15" t="str">
        <f t="shared" si="22"/>
        <v>_subpop_11</v>
      </c>
      <c r="T81" s="67">
        <f t="shared" ref="T81:W81" si="32">T16-T51</f>
        <v>0</v>
      </c>
      <c r="U81" s="67">
        <f t="shared" si="32"/>
        <v>1.3000000000009532E-6</v>
      </c>
      <c r="V81" s="67">
        <f t="shared" si="32"/>
        <v>-2.6999999999943736E-6</v>
      </c>
      <c r="W81" s="67">
        <f t="shared" si="32"/>
        <v>2.6999999999943736E-6</v>
      </c>
      <c r="AB81" s="64" t="str">
        <f t="shared" si="20"/>
        <v>Carmarthenshire_65+_Males</v>
      </c>
      <c r="AC81" s="64" t="s">
        <v>8</v>
      </c>
      <c r="AD81" s="64" t="s">
        <v>43</v>
      </c>
      <c r="AE81" s="64" t="s">
        <v>21</v>
      </c>
      <c r="AF81" s="15" t="s">
        <v>548</v>
      </c>
      <c r="AG81" s="15">
        <v>0.14877190000000001</v>
      </c>
      <c r="AH81" s="15">
        <v>1.6687799999999999E-2</v>
      </c>
      <c r="AI81" s="15">
        <v>0.1160634</v>
      </c>
      <c r="AJ81" s="15">
        <v>0.18148039999999999</v>
      </c>
      <c r="AL81" s="15" t="s">
        <v>549</v>
      </c>
      <c r="AM81" s="15" t="s">
        <v>550</v>
      </c>
      <c r="AP81" s="64" t="str">
        <f t="shared" si="21"/>
        <v>Blaenau Gwent_65+_Persons</v>
      </c>
      <c r="AQ81" s="64" t="s">
        <v>16</v>
      </c>
      <c r="AR81" s="64" t="s">
        <v>43</v>
      </c>
      <c r="AS81" s="64" t="s">
        <v>117</v>
      </c>
      <c r="AT81" s="15" t="s">
        <v>548</v>
      </c>
      <c r="AU81" s="15">
        <v>9.5169100000000006E-2</v>
      </c>
      <c r="AV81" s="15">
        <v>1.0730699999999999E-2</v>
      </c>
      <c r="AW81" s="15">
        <v>7.4136800000000003E-2</v>
      </c>
      <c r="AX81" s="15">
        <v>0.1162014</v>
      </c>
      <c r="AZ81" s="15" t="s">
        <v>549</v>
      </c>
      <c r="BA81" s="15" t="s">
        <v>551</v>
      </c>
    </row>
    <row r="82" spans="5:53">
      <c r="E82" s="15" t="s">
        <v>246</v>
      </c>
      <c r="F82" s="15">
        <v>0.25846859999999999</v>
      </c>
      <c r="G82" s="15">
        <v>1.40419E-2</v>
      </c>
      <c r="H82" s="15">
        <v>0.2309465</v>
      </c>
      <c r="I82" s="15">
        <v>0.28599059999999998</v>
      </c>
      <c r="S82" s="15" t="str">
        <f t="shared" si="22"/>
        <v>_subpop_12</v>
      </c>
      <c r="T82" s="67">
        <f t="shared" ref="T82:W82" si="33">T17-T52</f>
        <v>0</v>
      </c>
      <c r="U82" s="67">
        <f t="shared" si="33"/>
        <v>8.9999999999985925E-7</v>
      </c>
      <c r="V82" s="67">
        <f t="shared" si="33"/>
        <v>-2.099999999990998E-6</v>
      </c>
      <c r="W82" s="67">
        <f t="shared" si="33"/>
        <v>2.0000000000020002E-6</v>
      </c>
      <c r="AB82" s="64" t="str">
        <f t="shared" si="20"/>
        <v>Carmarthenshire_16-24_Females</v>
      </c>
      <c r="AC82" s="64" t="s">
        <v>8</v>
      </c>
      <c r="AD82" s="64" t="s">
        <v>48</v>
      </c>
      <c r="AE82" s="64" t="s">
        <v>120</v>
      </c>
      <c r="AF82" s="15" t="s">
        <v>552</v>
      </c>
      <c r="AG82" s="15">
        <v>0.2411663</v>
      </c>
      <c r="AH82" s="15">
        <v>3.2893899999999997E-2</v>
      </c>
      <c r="AI82" s="15">
        <v>0.1766935</v>
      </c>
      <c r="AJ82" s="15">
        <v>0.3056391</v>
      </c>
      <c r="AL82" s="15" t="s">
        <v>553</v>
      </c>
      <c r="AM82" s="15" t="s">
        <v>554</v>
      </c>
      <c r="AP82" s="64" t="str">
        <f t="shared" si="21"/>
        <v>Torfaen_16-24_Persons</v>
      </c>
      <c r="AQ82" s="64" t="s">
        <v>17</v>
      </c>
      <c r="AR82" s="64" t="s">
        <v>48</v>
      </c>
      <c r="AS82" s="64" t="s">
        <v>117</v>
      </c>
      <c r="AT82" s="15" t="s">
        <v>552</v>
      </c>
      <c r="AU82" s="15">
        <v>0.2230568</v>
      </c>
      <c r="AV82" s="15">
        <v>2.49616E-2</v>
      </c>
      <c r="AW82" s="15">
        <v>0.17413149999999999</v>
      </c>
      <c r="AX82" s="15">
        <v>0.271982</v>
      </c>
      <c r="AZ82" s="15" t="s">
        <v>553</v>
      </c>
      <c r="BA82" s="15" t="s">
        <v>555</v>
      </c>
    </row>
    <row r="83" spans="5:53">
      <c r="E83" s="15" t="s">
        <v>252</v>
      </c>
      <c r="F83" s="15">
        <v>0.18708350000000001</v>
      </c>
      <c r="G83" s="15">
        <v>9.8971000000000007E-3</v>
      </c>
      <c r="H83" s="15">
        <v>0.16768520000000001</v>
      </c>
      <c r="I83" s="15">
        <v>0.20648179999999999</v>
      </c>
      <c r="S83" s="15" t="str">
        <f t="shared" si="22"/>
        <v>_subpop_13</v>
      </c>
      <c r="T83" s="67">
        <f t="shared" ref="T83:W83" si="34">T18-T53</f>
        <v>0</v>
      </c>
      <c r="U83" s="67">
        <f t="shared" si="34"/>
        <v>-2.6000000000019063E-6</v>
      </c>
      <c r="V83" s="67">
        <f t="shared" si="34"/>
        <v>4.5999999999657426E-6</v>
      </c>
      <c r="W83" s="67">
        <f t="shared" si="34"/>
        <v>-4.6000000000212538E-6</v>
      </c>
      <c r="AB83" s="64" t="str">
        <f t="shared" si="20"/>
        <v>Carmarthenshire_25-44_Females</v>
      </c>
      <c r="AC83" s="64" t="s">
        <v>8</v>
      </c>
      <c r="AD83" s="64" t="s">
        <v>49</v>
      </c>
      <c r="AE83" s="64" t="s">
        <v>120</v>
      </c>
      <c r="AF83" s="15" t="s">
        <v>556</v>
      </c>
      <c r="AG83" s="15">
        <v>0.26228560000000001</v>
      </c>
      <c r="AH83" s="15">
        <v>2.2252600000000001E-2</v>
      </c>
      <c r="AI83" s="15">
        <v>0.21867010000000001</v>
      </c>
      <c r="AJ83" s="15">
        <v>0.30590109999999998</v>
      </c>
      <c r="AL83" s="15" t="s">
        <v>557</v>
      </c>
      <c r="AM83" s="15" t="s">
        <v>558</v>
      </c>
      <c r="AP83" s="64" t="str">
        <f t="shared" si="21"/>
        <v>Torfaen_25-44_Persons</v>
      </c>
      <c r="AQ83" s="64" t="s">
        <v>17</v>
      </c>
      <c r="AR83" s="64" t="s">
        <v>49</v>
      </c>
      <c r="AS83" s="64" t="s">
        <v>117</v>
      </c>
      <c r="AT83" s="15" t="s">
        <v>556</v>
      </c>
      <c r="AU83" s="15">
        <v>0.34156399999999998</v>
      </c>
      <c r="AV83" s="15">
        <v>1.76819E-2</v>
      </c>
      <c r="AW83" s="15">
        <v>0.30690709999999999</v>
      </c>
      <c r="AX83" s="15">
        <v>0.37622080000000002</v>
      </c>
      <c r="AZ83" s="15" t="s">
        <v>557</v>
      </c>
      <c r="BA83" s="15" t="s">
        <v>559</v>
      </c>
    </row>
    <row r="84" spans="5:53">
      <c r="E84" s="15" t="s">
        <v>258</v>
      </c>
      <c r="F84" s="15">
        <v>4.4447899999999999E-2</v>
      </c>
      <c r="G84" s="15">
        <v>5.4469999999999996E-3</v>
      </c>
      <c r="H84" s="15">
        <v>3.3771700000000002E-2</v>
      </c>
      <c r="I84" s="15">
        <v>5.5123999999999999E-2</v>
      </c>
      <c r="S84" s="15" t="str">
        <f t="shared" si="22"/>
        <v>_subpop_14</v>
      </c>
      <c r="T84" s="67">
        <f t="shared" ref="T84:W84" si="35">T19-T54</f>
        <v>0</v>
      </c>
      <c r="U84" s="67">
        <f t="shared" si="35"/>
        <v>6.9999999999931228E-7</v>
      </c>
      <c r="V84" s="67">
        <f t="shared" si="35"/>
        <v>-1.5999999999904979E-6</v>
      </c>
      <c r="W84" s="67">
        <f t="shared" si="35"/>
        <v>1.5999999999904979E-6</v>
      </c>
      <c r="AB84" s="64" t="str">
        <f t="shared" si="20"/>
        <v>Carmarthenshire_45-64_Females</v>
      </c>
      <c r="AC84" s="64" t="s">
        <v>8</v>
      </c>
      <c r="AD84" s="64" t="s">
        <v>50</v>
      </c>
      <c r="AE84" s="64" t="s">
        <v>120</v>
      </c>
      <c r="AF84" s="15" t="s">
        <v>560</v>
      </c>
      <c r="AG84" s="15">
        <v>0.1851739</v>
      </c>
      <c r="AH84" s="15">
        <v>1.5180000000000001E-2</v>
      </c>
      <c r="AI84" s="15">
        <v>0.1554208</v>
      </c>
      <c r="AJ84" s="15">
        <v>0.21492700000000001</v>
      </c>
      <c r="AL84" s="15" t="s">
        <v>561</v>
      </c>
      <c r="AM84" s="15" t="s">
        <v>562</v>
      </c>
      <c r="AP84" s="64" t="str">
        <f t="shared" si="21"/>
        <v>Torfaen_45-64_Persons</v>
      </c>
      <c r="AQ84" s="64" t="s">
        <v>17</v>
      </c>
      <c r="AR84" s="64" t="s">
        <v>50</v>
      </c>
      <c r="AS84" s="64" t="s">
        <v>117</v>
      </c>
      <c r="AT84" s="15" t="s">
        <v>560</v>
      </c>
      <c r="AU84" s="15">
        <v>0.25121260000000001</v>
      </c>
      <c r="AV84" s="15">
        <v>1.41014E-2</v>
      </c>
      <c r="AW84" s="15">
        <v>0.22357369999999999</v>
      </c>
      <c r="AX84" s="15">
        <v>0.27885159999999998</v>
      </c>
      <c r="AZ84" s="15" t="s">
        <v>561</v>
      </c>
      <c r="BA84" s="15" t="s">
        <v>563</v>
      </c>
    </row>
    <row r="85" spans="5:53">
      <c r="E85" s="15" t="s">
        <v>264</v>
      </c>
      <c r="F85" s="15">
        <v>0.31735629999999998</v>
      </c>
      <c r="G85" s="15">
        <v>3.7586500000000002E-2</v>
      </c>
      <c r="H85" s="15">
        <v>0.24368680000000001</v>
      </c>
      <c r="I85" s="15">
        <v>0.39102589999999998</v>
      </c>
      <c r="S85" s="15" t="str">
        <f t="shared" si="22"/>
        <v>_subpop_15</v>
      </c>
      <c r="T85" s="67">
        <f t="shared" ref="T85:W85" si="36">T20-T55</f>
        <v>0</v>
      </c>
      <c r="U85" s="67">
        <f t="shared" si="36"/>
        <v>5.0000000000050004E-7</v>
      </c>
      <c r="V85" s="67">
        <f t="shared" si="36"/>
        <v>-1.1999999999789956E-6</v>
      </c>
      <c r="W85" s="67">
        <f t="shared" si="36"/>
        <v>1.1999999999789956E-6</v>
      </c>
      <c r="AB85" s="64" t="str">
        <f t="shared" si="20"/>
        <v>Carmarthenshire_65+_Females</v>
      </c>
      <c r="AC85" s="64" t="s">
        <v>8</v>
      </c>
      <c r="AD85" s="64" t="s">
        <v>43</v>
      </c>
      <c r="AE85" s="64" t="s">
        <v>120</v>
      </c>
      <c r="AF85" s="15" t="s">
        <v>564</v>
      </c>
      <c r="AG85" s="15">
        <v>4.90033E-2</v>
      </c>
      <c r="AH85" s="15">
        <v>9.4018000000000001E-3</v>
      </c>
      <c r="AI85" s="15">
        <v>3.0575600000000001E-2</v>
      </c>
      <c r="AJ85" s="15">
        <v>6.7431000000000005E-2</v>
      </c>
      <c r="AL85" s="15" t="s">
        <v>565</v>
      </c>
      <c r="AM85" s="15" t="s">
        <v>566</v>
      </c>
      <c r="AP85" s="64" t="str">
        <f t="shared" si="21"/>
        <v>Torfaen_65+_Persons</v>
      </c>
      <c r="AQ85" s="64" t="s">
        <v>17</v>
      </c>
      <c r="AR85" s="64" t="s">
        <v>43</v>
      </c>
      <c r="AS85" s="64" t="s">
        <v>117</v>
      </c>
      <c r="AT85" s="15" t="s">
        <v>564</v>
      </c>
      <c r="AU85" s="15">
        <v>9.5234200000000005E-2</v>
      </c>
      <c r="AV85" s="15">
        <v>1.1388799999999999E-2</v>
      </c>
      <c r="AW85" s="15">
        <v>7.2912000000000005E-2</v>
      </c>
      <c r="AX85" s="15">
        <v>0.11755640000000001</v>
      </c>
      <c r="AZ85" s="15" t="s">
        <v>565</v>
      </c>
      <c r="BA85" s="15" t="s">
        <v>567</v>
      </c>
    </row>
    <row r="86" spans="5:53">
      <c r="E86" s="15" t="s">
        <v>270</v>
      </c>
      <c r="F86" s="15">
        <v>0.37206830000000002</v>
      </c>
      <c r="G86" s="15">
        <v>2.7055800000000001E-2</v>
      </c>
      <c r="H86" s="15">
        <v>0.31903900000000002</v>
      </c>
      <c r="I86" s="15">
        <v>0.42509750000000002</v>
      </c>
      <c r="S86" s="15" t="str">
        <f t="shared" si="22"/>
        <v>_subpop_16</v>
      </c>
      <c r="T86" s="67">
        <f t="shared" ref="T86:W86" si="37">T21-T56</f>
        <v>0</v>
      </c>
      <c r="U86" s="67">
        <f t="shared" si="37"/>
        <v>2.9999999999995308E-7</v>
      </c>
      <c r="V86" s="67">
        <f t="shared" si="37"/>
        <v>-7.0000000000625118E-7</v>
      </c>
      <c r="W86" s="67">
        <f t="shared" si="37"/>
        <v>6.000000000172534E-7</v>
      </c>
      <c r="AB86" s="64" t="str">
        <f t="shared" si="20"/>
        <v>Swansea_16-24_Males</v>
      </c>
      <c r="AC86" s="64" t="s">
        <v>9</v>
      </c>
      <c r="AD86" s="64" t="s">
        <v>48</v>
      </c>
      <c r="AE86" s="64" t="s">
        <v>21</v>
      </c>
      <c r="AF86" s="15" t="s">
        <v>568</v>
      </c>
      <c r="AG86" s="15">
        <v>0.39145249999999998</v>
      </c>
      <c r="AH86" s="15">
        <v>4.6538099999999999E-2</v>
      </c>
      <c r="AI86" s="15">
        <v>0.30023670000000002</v>
      </c>
      <c r="AJ86" s="15">
        <v>0.48266819999999999</v>
      </c>
      <c r="AL86" s="15" t="s">
        <v>569</v>
      </c>
      <c r="AM86" s="15" t="s">
        <v>570</v>
      </c>
      <c r="AP86" s="64" t="str">
        <f t="shared" si="21"/>
        <v>Monmouthshire_16-24_Persons</v>
      </c>
      <c r="AQ86" s="64" t="s">
        <v>18</v>
      </c>
      <c r="AR86" s="64" t="s">
        <v>48</v>
      </c>
      <c r="AS86" s="64" t="s">
        <v>117</v>
      </c>
      <c r="AT86" s="15" t="s">
        <v>568</v>
      </c>
      <c r="AU86" s="15">
        <v>0.32402940000000002</v>
      </c>
      <c r="AV86" s="15">
        <v>3.3362200000000002E-2</v>
      </c>
      <c r="AW86" s="15">
        <v>0.2586387</v>
      </c>
      <c r="AX86" s="15">
        <v>0.38941999999999999</v>
      </c>
      <c r="AZ86" s="15" t="s">
        <v>569</v>
      </c>
      <c r="BA86" s="15" t="s">
        <v>571</v>
      </c>
    </row>
    <row r="87" spans="5:53">
      <c r="E87" s="15" t="s">
        <v>276</v>
      </c>
      <c r="F87" s="15">
        <v>0.2776631</v>
      </c>
      <c r="G87" s="15">
        <v>1.8527200000000001E-2</v>
      </c>
      <c r="H87" s="15">
        <v>0.2413497</v>
      </c>
      <c r="I87" s="15">
        <v>0.31397639999999999</v>
      </c>
      <c r="S87" s="15" t="str">
        <f t="shared" si="22"/>
        <v>_subpop_17</v>
      </c>
      <c r="T87" s="67">
        <f t="shared" ref="T87:W87" si="38">T22-T57</f>
        <v>0</v>
      </c>
      <c r="U87" s="67">
        <f t="shared" si="38"/>
        <v>1.5000000000015001E-6</v>
      </c>
      <c r="V87" s="67">
        <f t="shared" si="38"/>
        <v>-3.399999999986747E-6</v>
      </c>
      <c r="W87" s="67">
        <f t="shared" si="38"/>
        <v>3.399999999986747E-6</v>
      </c>
      <c r="AB87" s="64" t="str">
        <f t="shared" si="20"/>
        <v>Swansea_25-44_Males</v>
      </c>
      <c r="AC87" s="64" t="s">
        <v>9</v>
      </c>
      <c r="AD87" s="64" t="s">
        <v>49</v>
      </c>
      <c r="AE87" s="64" t="s">
        <v>21</v>
      </c>
      <c r="AF87" s="15" t="s">
        <v>572</v>
      </c>
      <c r="AG87" s="15">
        <v>0.37151430000000002</v>
      </c>
      <c r="AH87" s="15">
        <v>2.2695799999999999E-2</v>
      </c>
      <c r="AI87" s="15">
        <v>0.32702999999999999</v>
      </c>
      <c r="AJ87" s="15">
        <v>0.41599849999999999</v>
      </c>
      <c r="AL87" s="15" t="s">
        <v>573</v>
      </c>
      <c r="AM87" s="15" t="s">
        <v>574</v>
      </c>
      <c r="AP87" s="64" t="str">
        <f t="shared" si="21"/>
        <v>Monmouthshire_25-44_Persons</v>
      </c>
      <c r="AQ87" s="64" t="s">
        <v>18</v>
      </c>
      <c r="AR87" s="64" t="s">
        <v>49</v>
      </c>
      <c r="AS87" s="64" t="s">
        <v>117</v>
      </c>
      <c r="AT87" s="15" t="s">
        <v>572</v>
      </c>
      <c r="AU87" s="15">
        <v>0.33514250000000001</v>
      </c>
      <c r="AV87" s="15">
        <v>2.0184299999999999E-2</v>
      </c>
      <c r="AW87" s="15">
        <v>0.29558079999999998</v>
      </c>
      <c r="AX87" s="15">
        <v>0.37470419999999999</v>
      </c>
      <c r="AZ87" s="15" t="s">
        <v>573</v>
      </c>
      <c r="BA87" s="15" t="s">
        <v>575</v>
      </c>
    </row>
    <row r="88" spans="5:53">
      <c r="E88" s="15" t="s">
        <v>282</v>
      </c>
      <c r="F88" s="15">
        <v>0.1226592</v>
      </c>
      <c r="G88" s="15">
        <v>1.5071299999999999E-2</v>
      </c>
      <c r="H88" s="15">
        <v>9.3119499999999994E-2</v>
      </c>
      <c r="I88" s="15">
        <v>0.1521989</v>
      </c>
      <c r="S88" s="15" t="str">
        <f t="shared" si="22"/>
        <v>_subpop_18</v>
      </c>
      <c r="T88" s="67">
        <f t="shared" ref="T88:W88" si="39">T23-T58</f>
        <v>0</v>
      </c>
      <c r="U88" s="67">
        <f t="shared" si="39"/>
        <v>-9.9999999999406119E-8</v>
      </c>
      <c r="V88" s="67">
        <f t="shared" si="39"/>
        <v>-1.0000000000287557E-7</v>
      </c>
      <c r="W88" s="67">
        <f t="shared" si="39"/>
        <v>9.9999999947364415E-8</v>
      </c>
      <c r="AB88" s="64" t="str">
        <f t="shared" si="20"/>
        <v>Swansea_45-64_Males</v>
      </c>
      <c r="AC88" s="64" t="s">
        <v>9</v>
      </c>
      <c r="AD88" s="64" t="s">
        <v>50</v>
      </c>
      <c r="AE88" s="64" t="s">
        <v>21</v>
      </c>
      <c r="AF88" s="15" t="s">
        <v>576</v>
      </c>
      <c r="AG88" s="15">
        <v>0.4024549</v>
      </c>
      <c r="AH88" s="15">
        <v>2.01742E-2</v>
      </c>
      <c r="AI88" s="15">
        <v>0.36291299999999999</v>
      </c>
      <c r="AJ88" s="15">
        <v>0.44199680000000002</v>
      </c>
      <c r="AL88" s="15" t="s">
        <v>577</v>
      </c>
      <c r="AM88" s="15" t="s">
        <v>578</v>
      </c>
      <c r="AP88" s="64" t="str">
        <f t="shared" si="21"/>
        <v>Monmouthshire_45-64_Persons</v>
      </c>
      <c r="AQ88" s="64" t="s">
        <v>18</v>
      </c>
      <c r="AR88" s="64" t="s">
        <v>50</v>
      </c>
      <c r="AS88" s="64" t="s">
        <v>117</v>
      </c>
      <c r="AT88" s="15" t="s">
        <v>576</v>
      </c>
      <c r="AU88" s="15">
        <v>0.2897441</v>
      </c>
      <c r="AV88" s="15">
        <v>1.48535E-2</v>
      </c>
      <c r="AW88" s="15">
        <v>0.260631</v>
      </c>
      <c r="AX88" s="15">
        <v>0.31885720000000001</v>
      </c>
      <c r="AZ88" s="15" t="s">
        <v>577</v>
      </c>
      <c r="BA88" s="15" t="s">
        <v>579</v>
      </c>
    </row>
    <row r="89" spans="5:53">
      <c r="E89" s="15" t="s">
        <v>288</v>
      </c>
      <c r="F89" s="15">
        <v>0.26377529999999999</v>
      </c>
      <c r="G89" s="15">
        <v>3.8540999999999999E-2</v>
      </c>
      <c r="H89" s="15">
        <v>0.18823500000000001</v>
      </c>
      <c r="I89" s="15">
        <v>0.33931549999999999</v>
      </c>
      <c r="S89" s="15" t="str">
        <f t="shared" si="22"/>
        <v>_subpop_19</v>
      </c>
      <c r="T89" s="67">
        <f t="shared" ref="T89:W89" si="40">T24-T59</f>
        <v>0</v>
      </c>
      <c r="U89" s="67">
        <f t="shared" si="40"/>
        <v>8.0000000000045313E-7</v>
      </c>
      <c r="V89" s="67">
        <f t="shared" si="40"/>
        <v>-1.799999999996249E-6</v>
      </c>
      <c r="W89" s="67">
        <f t="shared" si="40"/>
        <v>1.8999999999991246E-6</v>
      </c>
      <c r="AB89" s="64" t="str">
        <f t="shared" si="20"/>
        <v>Swansea_65+_Males</v>
      </c>
      <c r="AC89" s="64" t="s">
        <v>9</v>
      </c>
      <c r="AD89" s="64" t="s">
        <v>43</v>
      </c>
      <c r="AE89" s="64" t="s">
        <v>21</v>
      </c>
      <c r="AF89" s="15" t="s">
        <v>580</v>
      </c>
      <c r="AG89" s="15">
        <v>0.17451369999999999</v>
      </c>
      <c r="AH89" s="15">
        <v>1.7271499999999999E-2</v>
      </c>
      <c r="AI89" s="15">
        <v>0.14066110000000001</v>
      </c>
      <c r="AJ89" s="15">
        <v>0.20836640000000001</v>
      </c>
      <c r="AL89" s="15" t="s">
        <v>581</v>
      </c>
      <c r="AM89" s="15" t="s">
        <v>582</v>
      </c>
      <c r="AP89" s="64" t="str">
        <f t="shared" si="21"/>
        <v>Monmouthshire_65+_Persons</v>
      </c>
      <c r="AQ89" s="64" t="s">
        <v>18</v>
      </c>
      <c r="AR89" s="64" t="s">
        <v>43</v>
      </c>
      <c r="AS89" s="64" t="s">
        <v>117</v>
      </c>
      <c r="AT89" s="15" t="s">
        <v>580</v>
      </c>
      <c r="AU89" s="15">
        <v>9.6358799999999994E-2</v>
      </c>
      <c r="AV89" s="15">
        <v>1.00426E-2</v>
      </c>
      <c r="AW89" s="15">
        <v>7.6675099999999996E-2</v>
      </c>
      <c r="AX89" s="15">
        <v>0.11604250000000001</v>
      </c>
      <c r="AZ89" s="15" t="s">
        <v>581</v>
      </c>
      <c r="BA89" s="15" t="s">
        <v>583</v>
      </c>
    </row>
    <row r="90" spans="5:53">
      <c r="E90" s="15" t="s">
        <v>294</v>
      </c>
      <c r="F90" s="15">
        <v>0.26030039999999999</v>
      </c>
      <c r="G90" s="15">
        <v>2.27768E-2</v>
      </c>
      <c r="H90" s="15">
        <v>0.21565790000000001</v>
      </c>
      <c r="I90" s="15">
        <v>0.30494280000000001</v>
      </c>
      <c r="S90" s="15" t="str">
        <f t="shared" si="22"/>
        <v>_subpop_20</v>
      </c>
      <c r="T90" s="67">
        <f t="shared" ref="T90:W90" si="41">T25-T60</f>
        <v>0</v>
      </c>
      <c r="U90" s="67">
        <f t="shared" si="41"/>
        <v>7.0000000000104701E-7</v>
      </c>
      <c r="V90" s="67">
        <f t="shared" si="41"/>
        <v>-1.5000000000015001E-6</v>
      </c>
      <c r="W90" s="67">
        <f t="shared" si="41"/>
        <v>1.4999999999876223E-6</v>
      </c>
      <c r="AB90" s="64" t="str">
        <f t="shared" si="20"/>
        <v>Swansea_16-24_Females</v>
      </c>
      <c r="AC90" s="64" t="s">
        <v>9</v>
      </c>
      <c r="AD90" s="64" t="s">
        <v>48</v>
      </c>
      <c r="AE90" s="64" t="s">
        <v>120</v>
      </c>
      <c r="AF90" s="15" t="s">
        <v>584</v>
      </c>
      <c r="AG90" s="15">
        <v>0.33321139999999999</v>
      </c>
      <c r="AH90" s="15">
        <v>4.1034399999999999E-2</v>
      </c>
      <c r="AI90" s="15">
        <v>0.25278309999999998</v>
      </c>
      <c r="AJ90" s="15">
        <v>0.4136396</v>
      </c>
      <c r="AL90" s="15" t="s">
        <v>585</v>
      </c>
      <c r="AM90" s="15" t="s">
        <v>586</v>
      </c>
      <c r="AP90" s="64" t="str">
        <f t="shared" si="21"/>
        <v>Newport_16-24_Persons</v>
      </c>
      <c r="AQ90" s="64" t="s">
        <v>19</v>
      </c>
      <c r="AR90" s="64" t="s">
        <v>48</v>
      </c>
      <c r="AS90" s="64" t="s">
        <v>117</v>
      </c>
      <c r="AT90" s="15" t="s">
        <v>584</v>
      </c>
      <c r="AU90" s="15">
        <v>0.22638610000000001</v>
      </c>
      <c r="AV90" s="15">
        <v>2.2405000000000001E-2</v>
      </c>
      <c r="AW90" s="15">
        <v>0.18247179999999999</v>
      </c>
      <c r="AX90" s="15">
        <v>0.2703004</v>
      </c>
      <c r="AZ90" s="15" t="s">
        <v>585</v>
      </c>
      <c r="BA90" s="15" t="s">
        <v>587</v>
      </c>
    </row>
    <row r="91" spans="5:53">
      <c r="E91" s="15" t="s">
        <v>300</v>
      </c>
      <c r="F91" s="15">
        <v>0.1679329</v>
      </c>
      <c r="G91" s="15">
        <v>1.5346E-2</v>
      </c>
      <c r="H91" s="15">
        <v>0.1378548</v>
      </c>
      <c r="I91" s="15">
        <v>0.1980111</v>
      </c>
      <c r="S91" s="15" t="str">
        <f t="shared" si="22"/>
        <v>_subpop_21</v>
      </c>
      <c r="T91" s="67">
        <f t="shared" ref="T91:W91" si="42">T26-T61</f>
        <v>0</v>
      </c>
      <c r="U91" s="67">
        <f t="shared" si="42"/>
        <v>8.0000000000218785E-7</v>
      </c>
      <c r="V91" s="67">
        <f t="shared" si="42"/>
        <v>-2.0000000000020002E-6</v>
      </c>
      <c r="W91" s="67">
        <f t="shared" si="42"/>
        <v>1.8999999999991246E-6</v>
      </c>
      <c r="AB91" s="64" t="str">
        <f t="shared" si="20"/>
        <v>Swansea_25-44_Females</v>
      </c>
      <c r="AC91" s="64" t="s">
        <v>9</v>
      </c>
      <c r="AD91" s="64" t="s">
        <v>49</v>
      </c>
      <c r="AE91" s="64" t="s">
        <v>120</v>
      </c>
      <c r="AF91" s="15" t="s">
        <v>588</v>
      </c>
      <c r="AG91" s="15">
        <v>0.28244829999999999</v>
      </c>
      <c r="AH91" s="15">
        <v>1.87113E-2</v>
      </c>
      <c r="AI91" s="15">
        <v>0.24577360000000001</v>
      </c>
      <c r="AJ91" s="15">
        <v>0.31912289999999999</v>
      </c>
      <c r="AL91" s="15" t="s">
        <v>589</v>
      </c>
      <c r="AM91" s="15" t="s">
        <v>590</v>
      </c>
      <c r="AP91" s="64" t="str">
        <f t="shared" si="21"/>
        <v>Newport_25-44_Persons</v>
      </c>
      <c r="AQ91" s="64" t="s">
        <v>19</v>
      </c>
      <c r="AR91" s="64" t="s">
        <v>49</v>
      </c>
      <c r="AS91" s="64" t="s">
        <v>117</v>
      </c>
      <c r="AT91" s="15" t="s">
        <v>588</v>
      </c>
      <c r="AU91" s="15">
        <v>0.32585229999999998</v>
      </c>
      <c r="AV91" s="15">
        <v>1.7995899999999999E-2</v>
      </c>
      <c r="AW91" s="15">
        <v>0.29058</v>
      </c>
      <c r="AX91" s="15">
        <v>0.36112470000000002</v>
      </c>
      <c r="AZ91" s="15" t="s">
        <v>589</v>
      </c>
      <c r="BA91" s="15" t="s">
        <v>591</v>
      </c>
    </row>
    <row r="92" spans="5:53">
      <c r="E92" s="15" t="s">
        <v>306</v>
      </c>
      <c r="F92" s="15">
        <v>5.9974100000000002E-2</v>
      </c>
      <c r="G92" s="15">
        <v>1.0191199999999999E-2</v>
      </c>
      <c r="H92" s="15">
        <v>3.9999300000000002E-2</v>
      </c>
      <c r="I92" s="15">
        <v>7.9948900000000003E-2</v>
      </c>
      <c r="S92" s="15" t="str">
        <f t="shared" si="22"/>
        <v>_subpop_22</v>
      </c>
      <c r="T92" s="67">
        <f t="shared" ref="T92:W92" si="43">T27-T62</f>
        <v>0</v>
      </c>
      <c r="U92" s="67">
        <f t="shared" si="43"/>
        <v>8.0000000000045313E-7</v>
      </c>
      <c r="V92" s="67">
        <f t="shared" si="43"/>
        <v>-1.799999999996249E-6</v>
      </c>
      <c r="W92" s="67">
        <f t="shared" si="43"/>
        <v>1.8999999999991246E-6</v>
      </c>
      <c r="AB92" s="64" t="str">
        <f t="shared" si="20"/>
        <v>Swansea_45-64_Females</v>
      </c>
      <c r="AC92" s="64" t="s">
        <v>9</v>
      </c>
      <c r="AD92" s="64" t="s">
        <v>50</v>
      </c>
      <c r="AE92" s="64" t="s">
        <v>120</v>
      </c>
      <c r="AF92" s="15" t="s">
        <v>592</v>
      </c>
      <c r="AG92" s="15">
        <v>0.24071600000000001</v>
      </c>
      <c r="AH92" s="15">
        <v>1.6534400000000001E-2</v>
      </c>
      <c r="AI92" s="15">
        <v>0.2083081</v>
      </c>
      <c r="AJ92" s="15">
        <v>0.27312389999999998</v>
      </c>
      <c r="AL92" s="15" t="s">
        <v>593</v>
      </c>
      <c r="AM92" s="15" t="s">
        <v>594</v>
      </c>
      <c r="AP92" s="64" t="str">
        <f t="shared" si="21"/>
        <v>Newport_45-64_Persons</v>
      </c>
      <c r="AQ92" s="64" t="s">
        <v>19</v>
      </c>
      <c r="AR92" s="64" t="s">
        <v>50</v>
      </c>
      <c r="AS92" s="64" t="s">
        <v>117</v>
      </c>
      <c r="AT92" s="15" t="s">
        <v>592</v>
      </c>
      <c r="AU92" s="15">
        <v>0.32137769999999999</v>
      </c>
      <c r="AV92" s="15">
        <v>1.62103E-2</v>
      </c>
      <c r="AW92" s="15">
        <v>0.28960520000000001</v>
      </c>
      <c r="AX92" s="15">
        <v>0.35315029999999997</v>
      </c>
      <c r="AZ92" s="15" t="s">
        <v>593</v>
      </c>
      <c r="BA92" s="15" t="s">
        <v>595</v>
      </c>
    </row>
    <row r="93" spans="5:53">
      <c r="E93" s="15" t="s">
        <v>312</v>
      </c>
      <c r="F93" s="15">
        <v>0.33577299999999999</v>
      </c>
      <c r="G93" s="15">
        <v>2.9277399999999999E-2</v>
      </c>
      <c r="H93" s="15">
        <v>0.27838930000000001</v>
      </c>
      <c r="I93" s="15">
        <v>0.39315679999999997</v>
      </c>
      <c r="S93" s="15" t="str">
        <f t="shared" si="22"/>
        <v>_subpop_23</v>
      </c>
      <c r="T93" s="67">
        <f t="shared" ref="T93:W93" si="44">T28-T63</f>
        <v>0</v>
      </c>
      <c r="U93" s="67">
        <f t="shared" si="44"/>
        <v>2.0000000000054696E-7</v>
      </c>
      <c r="V93" s="67">
        <f t="shared" si="44"/>
        <v>-6.9999999996461781E-7</v>
      </c>
      <c r="W93" s="67">
        <f t="shared" si="44"/>
        <v>6.9999999996461781E-7</v>
      </c>
      <c r="AB93" s="64" t="str">
        <f t="shared" si="20"/>
        <v>Swansea_65+_Females</v>
      </c>
      <c r="AC93" s="64" t="s">
        <v>9</v>
      </c>
      <c r="AD93" s="64" t="s">
        <v>43</v>
      </c>
      <c r="AE93" s="64" t="s">
        <v>120</v>
      </c>
      <c r="AF93" s="15" t="s">
        <v>596</v>
      </c>
      <c r="AG93" s="15">
        <v>5.1976399999999999E-2</v>
      </c>
      <c r="AH93" s="15">
        <v>9.0302000000000004E-3</v>
      </c>
      <c r="AI93" s="15">
        <v>3.4277099999999998E-2</v>
      </c>
      <c r="AJ93" s="15">
        <v>6.9675699999999993E-2</v>
      </c>
      <c r="AL93" s="15" t="s">
        <v>597</v>
      </c>
      <c r="AM93" s="15" t="s">
        <v>598</v>
      </c>
      <c r="AP93" s="64" t="str">
        <f t="shared" si="21"/>
        <v>Newport_65+_Persons</v>
      </c>
      <c r="AQ93" s="64" t="s">
        <v>19</v>
      </c>
      <c r="AR93" s="64" t="s">
        <v>43</v>
      </c>
      <c r="AS93" s="64" t="s">
        <v>117</v>
      </c>
      <c r="AT93" s="15" t="s">
        <v>596</v>
      </c>
      <c r="AU93" s="15">
        <v>0.11263289999999999</v>
      </c>
      <c r="AV93" s="15">
        <v>1.1919799999999999E-2</v>
      </c>
      <c r="AW93" s="15">
        <v>8.9269899999999999E-2</v>
      </c>
      <c r="AX93" s="15">
        <v>0.1359959</v>
      </c>
      <c r="AZ93" s="15" t="s">
        <v>597</v>
      </c>
      <c r="BA93" s="15" t="s">
        <v>599</v>
      </c>
    </row>
    <row r="94" spans="5:53">
      <c r="E94" s="15" t="s">
        <v>318</v>
      </c>
      <c r="F94" s="15">
        <v>0.37754919999999997</v>
      </c>
      <c r="G94" s="15">
        <v>1.42661E-2</v>
      </c>
      <c r="H94" s="15">
        <v>0.3495876</v>
      </c>
      <c r="I94" s="15">
        <v>0.4055108</v>
      </c>
      <c r="S94" s="15" t="str">
        <f t="shared" si="22"/>
        <v>_subpop_24</v>
      </c>
      <c r="T94" s="67">
        <f t="shared" ref="T94:W94" si="45">T29-T64</f>
        <v>0</v>
      </c>
      <c r="U94" s="67">
        <f t="shared" si="45"/>
        <v>4.9999999999963268E-7</v>
      </c>
      <c r="V94" s="67">
        <f t="shared" si="45"/>
        <v>-1.1999999999928734E-6</v>
      </c>
      <c r="W94" s="67">
        <f t="shared" si="45"/>
        <v>1.1999999999928734E-6</v>
      </c>
      <c r="AB94" s="64" t="str">
        <f t="shared" si="20"/>
        <v>Neath Port Talbot_16-24_Males</v>
      </c>
      <c r="AC94" s="64" t="s">
        <v>10</v>
      </c>
      <c r="AD94" s="64" t="s">
        <v>48</v>
      </c>
      <c r="AE94" s="64" t="s">
        <v>21</v>
      </c>
      <c r="AF94" s="15" t="s">
        <v>600</v>
      </c>
      <c r="AG94" s="15">
        <v>0.25753320000000002</v>
      </c>
      <c r="AH94" s="15">
        <v>3.4218400000000003E-2</v>
      </c>
      <c r="AI94" s="15">
        <v>0.19046450000000001</v>
      </c>
      <c r="AJ94" s="15">
        <v>0.3246019</v>
      </c>
      <c r="AL94" s="15" t="s">
        <v>601</v>
      </c>
      <c r="AM94" s="15" t="s">
        <v>602</v>
      </c>
    </row>
    <row r="95" spans="5:53">
      <c r="E95" s="15" t="s">
        <v>324</v>
      </c>
      <c r="F95" s="15">
        <v>0.41078559999999997</v>
      </c>
      <c r="G95" s="15">
        <v>1.2432500000000001E-2</v>
      </c>
      <c r="H95" s="15">
        <v>0.38641779999999998</v>
      </c>
      <c r="I95" s="15">
        <v>0.43515330000000002</v>
      </c>
      <c r="S95" s="15" t="str">
        <f t="shared" si="22"/>
        <v>_subpop_25</v>
      </c>
      <c r="T95" s="67">
        <f t="shared" ref="T95:W95" si="46">T30-T65</f>
        <v>0</v>
      </c>
      <c r="U95" s="67">
        <f t="shared" si="46"/>
        <v>-5.0000000000050004E-7</v>
      </c>
      <c r="V95" s="67">
        <f t="shared" si="46"/>
        <v>7.0000000002012897E-7</v>
      </c>
      <c r="W95" s="67">
        <f t="shared" si="46"/>
        <v>-8.0000000002300453E-7</v>
      </c>
      <c r="AB95" s="64" t="str">
        <f t="shared" si="20"/>
        <v>Neath Port Talbot_25-44_Males</v>
      </c>
      <c r="AC95" s="64" t="s">
        <v>10</v>
      </c>
      <c r="AD95" s="64" t="s">
        <v>49</v>
      </c>
      <c r="AE95" s="64" t="s">
        <v>21</v>
      </c>
      <c r="AF95" s="15" t="s">
        <v>603</v>
      </c>
      <c r="AG95" s="15">
        <v>0.38109959999999998</v>
      </c>
      <c r="AH95" s="15">
        <v>2.4784899999999999E-2</v>
      </c>
      <c r="AI95" s="15">
        <v>0.3325207</v>
      </c>
      <c r="AJ95" s="15">
        <v>0.42967850000000002</v>
      </c>
      <c r="AL95" s="15" t="s">
        <v>604</v>
      </c>
      <c r="AM95" s="15" t="s">
        <v>605</v>
      </c>
    </row>
    <row r="96" spans="5:53">
      <c r="E96" s="15" t="s">
        <v>330</v>
      </c>
      <c r="F96" s="15">
        <v>0.17718449999999999</v>
      </c>
      <c r="G96" s="15">
        <v>1.0744E-2</v>
      </c>
      <c r="H96" s="15">
        <v>0.15612619999999999</v>
      </c>
      <c r="I96" s="15">
        <v>0.19824269999999999</v>
      </c>
      <c r="S96" s="15" t="str">
        <f t="shared" si="22"/>
        <v>_subpop_26</v>
      </c>
      <c r="T96" s="67">
        <f t="shared" ref="T96:W96" si="47">T31-T66</f>
        <v>0</v>
      </c>
      <c r="U96" s="67">
        <f t="shared" si="47"/>
        <v>-5.0000000000050004E-7</v>
      </c>
      <c r="V96" s="67">
        <f t="shared" si="47"/>
        <v>8.9999999997036895E-7</v>
      </c>
      <c r="W96" s="67">
        <f t="shared" si="47"/>
        <v>-9.000000000258801E-7</v>
      </c>
      <c r="AB96" s="64" t="str">
        <f t="shared" si="20"/>
        <v>Neath Port Talbot_45-64_Males</v>
      </c>
      <c r="AC96" s="64" t="s">
        <v>10</v>
      </c>
      <c r="AD96" s="64" t="s">
        <v>50</v>
      </c>
      <c r="AE96" s="64" t="s">
        <v>21</v>
      </c>
      <c r="AF96" s="15" t="s">
        <v>606</v>
      </c>
      <c r="AG96" s="15">
        <v>0.41644579999999998</v>
      </c>
      <c r="AH96" s="15">
        <v>2.1611600000000002E-2</v>
      </c>
      <c r="AI96" s="15">
        <v>0.37408659999999999</v>
      </c>
      <c r="AJ96" s="15">
        <v>0.45880500000000002</v>
      </c>
      <c r="AL96" s="15" t="s">
        <v>607</v>
      </c>
      <c r="AM96" s="15" t="s">
        <v>608</v>
      </c>
      <c r="AT96" s="66" t="s">
        <v>866</v>
      </c>
    </row>
    <row r="97" spans="5:50">
      <c r="E97" s="15" t="s">
        <v>336</v>
      </c>
      <c r="F97" s="15">
        <v>0.2916511</v>
      </c>
      <c r="G97" s="15">
        <v>2.51287E-2</v>
      </c>
      <c r="H97" s="15">
        <v>0.2423989</v>
      </c>
      <c r="I97" s="15">
        <v>0.34090330000000002</v>
      </c>
      <c r="S97" s="15" t="str">
        <f t="shared" si="22"/>
        <v>_subpop_27</v>
      </c>
      <c r="T97" s="67">
        <f t="shared" ref="T97:W97" si="48">T32-T67</f>
        <v>0</v>
      </c>
      <c r="U97" s="67">
        <f t="shared" si="48"/>
        <v>-7.9999999999958576E-7</v>
      </c>
      <c r="V97" s="67">
        <f t="shared" si="48"/>
        <v>1.4999999999876223E-6</v>
      </c>
      <c r="W97" s="67">
        <f t="shared" si="48"/>
        <v>-1.4999999999876223E-6</v>
      </c>
      <c r="AB97" s="64" t="str">
        <f t="shared" si="20"/>
        <v>Neath Port Talbot_65+_Males</v>
      </c>
      <c r="AC97" s="64" t="s">
        <v>10</v>
      </c>
      <c r="AD97" s="64" t="s">
        <v>43</v>
      </c>
      <c r="AE97" s="64" t="s">
        <v>21</v>
      </c>
      <c r="AF97" s="15" t="s">
        <v>609</v>
      </c>
      <c r="AG97" s="15">
        <v>0.17251150000000001</v>
      </c>
      <c r="AH97" s="15">
        <v>1.93405E-2</v>
      </c>
      <c r="AI97" s="15">
        <v>0.13460369999999999</v>
      </c>
      <c r="AJ97" s="15">
        <v>0.2104192</v>
      </c>
      <c r="AL97" s="15" t="s">
        <v>610</v>
      </c>
      <c r="AM97" s="15" t="s">
        <v>611</v>
      </c>
      <c r="AV97" s="15" t="s">
        <v>863</v>
      </c>
    </row>
    <row r="98" spans="5:50">
      <c r="E98" s="15" t="s">
        <v>341</v>
      </c>
      <c r="F98" s="15">
        <v>0.27722289999999999</v>
      </c>
      <c r="G98" s="15">
        <v>1.1657000000000001E-2</v>
      </c>
      <c r="H98" s="15">
        <v>0.25437520000000002</v>
      </c>
      <c r="I98" s="15">
        <v>0.30007050000000002</v>
      </c>
      <c r="S98" s="15" t="str">
        <f t="shared" si="22"/>
        <v>_subpop_28</v>
      </c>
      <c r="T98" s="67">
        <f t="shared" ref="T98:W98" si="49">T33-T68</f>
        <v>0</v>
      </c>
      <c r="U98" s="67">
        <f t="shared" si="49"/>
        <v>1.999999999996796E-7</v>
      </c>
      <c r="V98" s="67">
        <f t="shared" si="49"/>
        <v>-7.0000000000625118E-7</v>
      </c>
      <c r="W98" s="67">
        <f t="shared" si="49"/>
        <v>6.9999999999237339E-7</v>
      </c>
      <c r="AB98" s="64" t="str">
        <f t="shared" si="20"/>
        <v>Neath Port Talbot_16-24_Females</v>
      </c>
      <c r="AC98" s="64" t="s">
        <v>10</v>
      </c>
      <c r="AD98" s="64" t="s">
        <v>48</v>
      </c>
      <c r="AE98" s="64" t="s">
        <v>120</v>
      </c>
      <c r="AF98" s="15" t="s">
        <v>612</v>
      </c>
      <c r="AG98" s="15">
        <v>0.2053179</v>
      </c>
      <c r="AH98" s="15">
        <v>3.0562499999999999E-2</v>
      </c>
      <c r="AI98" s="15">
        <v>0.14541470000000001</v>
      </c>
      <c r="AJ98" s="15">
        <v>0.26522099999999998</v>
      </c>
      <c r="AL98" s="15" t="s">
        <v>613</v>
      </c>
      <c r="AM98" s="15" t="s">
        <v>614</v>
      </c>
      <c r="AT98" s="15" t="s">
        <v>154</v>
      </c>
      <c r="AU98" s="15" t="s">
        <v>136</v>
      </c>
      <c r="AV98" s="15" t="s">
        <v>155</v>
      </c>
      <c r="AW98" s="15" t="s">
        <v>156</v>
      </c>
      <c r="AX98" s="15" t="s">
        <v>157</v>
      </c>
    </row>
    <row r="99" spans="5:50">
      <c r="E99" s="15" t="s">
        <v>346</v>
      </c>
      <c r="F99" s="15">
        <v>0.23844019999999999</v>
      </c>
      <c r="G99" s="15">
        <v>1.0227699999999999E-2</v>
      </c>
      <c r="H99" s="15">
        <v>0.218394</v>
      </c>
      <c r="I99" s="15">
        <v>0.25848650000000001</v>
      </c>
      <c r="T99" s="67"/>
      <c r="U99" s="67"/>
      <c r="V99" s="67"/>
      <c r="W99" s="67"/>
      <c r="AB99" s="64" t="str">
        <f t="shared" si="20"/>
        <v>Neath Port Talbot_25-44_Females</v>
      </c>
      <c r="AC99" s="64" t="s">
        <v>10</v>
      </c>
      <c r="AD99" s="64" t="s">
        <v>49</v>
      </c>
      <c r="AE99" s="64" t="s">
        <v>120</v>
      </c>
      <c r="AF99" s="15" t="s">
        <v>615</v>
      </c>
      <c r="AG99" s="15">
        <v>0.2455454</v>
      </c>
      <c r="AH99" s="15">
        <v>2.0098299999999999E-2</v>
      </c>
      <c r="AI99" s="15">
        <v>0.20615220000000001</v>
      </c>
      <c r="AJ99" s="15">
        <v>0.28493859999999999</v>
      </c>
      <c r="AL99" s="15" t="s">
        <v>616</v>
      </c>
      <c r="AM99" s="15" t="s">
        <v>617</v>
      </c>
    </row>
    <row r="100" spans="5:50">
      <c r="E100" s="15" t="s">
        <v>351</v>
      </c>
      <c r="F100" s="15">
        <v>6.0236999999999999E-2</v>
      </c>
      <c r="G100" s="15">
        <v>6.0584999999999996E-3</v>
      </c>
      <c r="H100" s="15">
        <v>4.83624E-2</v>
      </c>
      <c r="I100" s="15">
        <v>7.2111599999999998E-2</v>
      </c>
      <c r="T100" s="67"/>
      <c r="U100" s="67"/>
      <c r="V100" s="67"/>
      <c r="W100" s="67"/>
      <c r="AB100" s="64" t="str">
        <f t="shared" si="20"/>
        <v>Neath Port Talbot_45-64_Females</v>
      </c>
      <c r="AC100" s="64" t="s">
        <v>10</v>
      </c>
      <c r="AD100" s="64" t="s">
        <v>50</v>
      </c>
      <c r="AE100" s="64" t="s">
        <v>120</v>
      </c>
      <c r="AF100" s="15" t="s">
        <v>618</v>
      </c>
      <c r="AG100" s="15">
        <v>0.2178611</v>
      </c>
      <c r="AH100" s="15">
        <v>1.7315400000000002E-2</v>
      </c>
      <c r="AI100" s="15">
        <v>0.18392249999999999</v>
      </c>
      <c r="AJ100" s="15">
        <v>0.25179970000000002</v>
      </c>
      <c r="AL100" s="15" t="s">
        <v>619</v>
      </c>
      <c r="AM100" s="15" t="s">
        <v>620</v>
      </c>
      <c r="AT100" s="15" t="s">
        <v>860</v>
      </c>
    </row>
    <row r="101" spans="5:50">
      <c r="E101" s="15" t="s">
        <v>356</v>
      </c>
      <c r="F101" s="15">
        <v>0.2836148</v>
      </c>
      <c r="G101" s="15">
        <v>2.6587699999999999E-2</v>
      </c>
      <c r="H101" s="15">
        <v>0.23150290000000001</v>
      </c>
      <c r="I101" s="15">
        <v>0.33572669999999999</v>
      </c>
      <c r="T101" s="67"/>
      <c r="U101" s="67"/>
      <c r="V101" s="67"/>
      <c r="W101" s="67"/>
      <c r="AB101" s="64" t="str">
        <f t="shared" si="20"/>
        <v>Neath Port Talbot_65+_Females</v>
      </c>
      <c r="AC101" s="64" t="s">
        <v>10</v>
      </c>
      <c r="AD101" s="64" t="s">
        <v>43</v>
      </c>
      <c r="AE101" s="64" t="s">
        <v>120</v>
      </c>
      <c r="AF101" s="15" t="s">
        <v>621</v>
      </c>
      <c r="AG101" s="15">
        <v>6.02018E-2</v>
      </c>
      <c r="AH101" s="15">
        <v>1.09459E-2</v>
      </c>
      <c r="AI101" s="15">
        <v>3.8747499999999997E-2</v>
      </c>
      <c r="AJ101" s="15">
        <v>8.1656000000000006E-2</v>
      </c>
      <c r="AL101" s="15" t="s">
        <v>622</v>
      </c>
      <c r="AM101" s="15" t="s">
        <v>623</v>
      </c>
      <c r="AT101" s="15" t="s">
        <v>163</v>
      </c>
      <c r="AU101" s="15">
        <v>0.28118900000000002</v>
      </c>
      <c r="AV101" s="15">
        <v>2.8203499999999999E-2</v>
      </c>
      <c r="AW101" s="15">
        <v>0.2259101</v>
      </c>
      <c r="AX101" s="15">
        <v>0.33646779999999998</v>
      </c>
    </row>
    <row r="102" spans="5:50">
      <c r="E102" s="15" t="s">
        <v>361</v>
      </c>
      <c r="F102" s="15">
        <v>0.41574739999999999</v>
      </c>
      <c r="G102" s="15">
        <v>1.8103000000000001E-2</v>
      </c>
      <c r="H102" s="15">
        <v>0.38026559999999998</v>
      </c>
      <c r="I102" s="15">
        <v>0.4512293</v>
      </c>
      <c r="T102" s="67"/>
      <c r="U102" s="67"/>
      <c r="V102" s="67"/>
      <c r="W102" s="67"/>
      <c r="AB102" s="64" t="str">
        <f t="shared" si="20"/>
        <v>Bridgend_16-24_Males</v>
      </c>
      <c r="AC102" s="64" t="s">
        <v>11</v>
      </c>
      <c r="AD102" s="64" t="s">
        <v>48</v>
      </c>
      <c r="AE102" s="64" t="s">
        <v>21</v>
      </c>
      <c r="AF102" s="15" t="s">
        <v>624</v>
      </c>
      <c r="AG102" s="15">
        <v>0.28617710000000002</v>
      </c>
      <c r="AH102" s="15">
        <v>3.4683400000000003E-2</v>
      </c>
      <c r="AI102" s="15">
        <v>0.2181969</v>
      </c>
      <c r="AJ102" s="15">
        <v>0.35415730000000001</v>
      </c>
      <c r="AL102" s="15" t="s">
        <v>625</v>
      </c>
      <c r="AM102" s="15" t="s">
        <v>626</v>
      </c>
      <c r="AT102" s="15" t="s">
        <v>170</v>
      </c>
      <c r="AU102" s="15">
        <v>0.30560009999999999</v>
      </c>
      <c r="AV102" s="15">
        <v>2.0252599999999999E-2</v>
      </c>
      <c r="AW102" s="15">
        <v>0.265905</v>
      </c>
      <c r="AX102" s="15">
        <v>0.34529510000000002</v>
      </c>
    </row>
    <row r="103" spans="5:50">
      <c r="E103" s="15" t="s">
        <v>366</v>
      </c>
      <c r="F103" s="15">
        <v>0.41364220000000002</v>
      </c>
      <c r="G103" s="15">
        <v>1.6390800000000001E-2</v>
      </c>
      <c r="H103" s="15">
        <v>0.38151629999999997</v>
      </c>
      <c r="I103" s="15">
        <v>0.4457682</v>
      </c>
      <c r="T103" s="67"/>
      <c r="U103" s="67"/>
      <c r="V103" s="67"/>
      <c r="W103" s="67"/>
      <c r="AB103" s="64" t="str">
        <f t="shared" si="20"/>
        <v>Bridgend_25-44_Males</v>
      </c>
      <c r="AC103" s="64" t="s">
        <v>11</v>
      </c>
      <c r="AD103" s="64" t="s">
        <v>49</v>
      </c>
      <c r="AE103" s="64" t="s">
        <v>21</v>
      </c>
      <c r="AF103" s="15" t="s">
        <v>627</v>
      </c>
      <c r="AG103" s="15">
        <v>0.38386599999999999</v>
      </c>
      <c r="AH103" s="15">
        <v>2.6575999999999999E-2</v>
      </c>
      <c r="AI103" s="15">
        <v>0.33177649999999997</v>
      </c>
      <c r="AJ103" s="15">
        <v>0.4359555</v>
      </c>
      <c r="AL103" s="15" t="s">
        <v>628</v>
      </c>
      <c r="AM103" s="15" t="s">
        <v>629</v>
      </c>
      <c r="AT103" s="15" t="s">
        <v>177</v>
      </c>
      <c r="AU103" s="15">
        <v>0.26694889999999999</v>
      </c>
      <c r="AV103" s="15">
        <v>1.6124099999999999E-2</v>
      </c>
      <c r="AW103" s="15">
        <v>0.23534559999999999</v>
      </c>
      <c r="AX103" s="15">
        <v>0.29855209999999999</v>
      </c>
    </row>
    <row r="104" spans="5:50">
      <c r="E104" s="15" t="s">
        <v>371</v>
      </c>
      <c r="F104" s="15">
        <v>0.19195190000000001</v>
      </c>
      <c r="G104" s="15">
        <v>1.5074300000000001E-2</v>
      </c>
      <c r="H104" s="15">
        <v>0.1624063</v>
      </c>
      <c r="I104" s="15">
        <v>0.22149750000000001</v>
      </c>
      <c r="T104" s="67"/>
      <c r="U104" s="67"/>
      <c r="V104" s="67"/>
      <c r="W104" s="67"/>
      <c r="AB104" s="64" t="str">
        <f t="shared" si="20"/>
        <v>Bridgend_45-64_Males</v>
      </c>
      <c r="AC104" s="64" t="s">
        <v>11</v>
      </c>
      <c r="AD104" s="64" t="s">
        <v>50</v>
      </c>
      <c r="AE104" s="64" t="s">
        <v>21</v>
      </c>
      <c r="AF104" s="15" t="s">
        <v>630</v>
      </c>
      <c r="AG104" s="15">
        <v>0.41815049999999998</v>
      </c>
      <c r="AH104" s="15">
        <v>2.2395399999999999E-2</v>
      </c>
      <c r="AI104" s="15">
        <v>0.3742549</v>
      </c>
      <c r="AJ104" s="15">
        <v>0.46204600000000001</v>
      </c>
      <c r="AL104" s="15" t="s">
        <v>631</v>
      </c>
      <c r="AM104" s="15" t="s">
        <v>632</v>
      </c>
      <c r="AT104" s="15" t="s">
        <v>184</v>
      </c>
      <c r="AU104" s="15">
        <v>7.9685500000000006E-2</v>
      </c>
      <c r="AV104" s="15">
        <v>9.4950999999999994E-3</v>
      </c>
      <c r="AW104" s="15">
        <v>6.1074999999999997E-2</v>
      </c>
      <c r="AX104" s="15">
        <v>9.8295900000000005E-2</v>
      </c>
    </row>
    <row r="105" spans="5:50">
      <c r="E105" s="15" t="s">
        <v>376</v>
      </c>
      <c r="F105" s="15">
        <v>0.2101219</v>
      </c>
      <c r="G105" s="15">
        <v>2.2191599999999999E-2</v>
      </c>
      <c r="H105" s="15">
        <v>0.16662650000000001</v>
      </c>
      <c r="I105" s="15">
        <v>0.25361739999999999</v>
      </c>
      <c r="T105" s="67"/>
      <c r="U105" s="67"/>
      <c r="V105" s="67"/>
      <c r="W105" s="67"/>
      <c r="AB105" s="64" t="str">
        <f t="shared" si="20"/>
        <v>Bridgend_65+_Males</v>
      </c>
      <c r="AC105" s="64" t="s">
        <v>11</v>
      </c>
      <c r="AD105" s="64" t="s">
        <v>43</v>
      </c>
      <c r="AE105" s="64" t="s">
        <v>21</v>
      </c>
      <c r="AF105" s="15" t="s">
        <v>633</v>
      </c>
      <c r="AG105" s="15">
        <v>0.18567349999999999</v>
      </c>
      <c r="AH105" s="15">
        <v>1.8918000000000001E-2</v>
      </c>
      <c r="AI105" s="15">
        <v>0.1485938</v>
      </c>
      <c r="AJ105" s="15">
        <v>0.22275320000000001</v>
      </c>
      <c r="AL105" s="15" t="s">
        <v>634</v>
      </c>
      <c r="AM105" s="15" t="s">
        <v>635</v>
      </c>
      <c r="AT105" s="15" t="s">
        <v>191</v>
      </c>
      <c r="AU105" s="15">
        <v>0.3249628</v>
      </c>
      <c r="AV105" s="15">
        <v>3.0521900000000001E-2</v>
      </c>
      <c r="AW105" s="15">
        <v>0.26513999999999999</v>
      </c>
      <c r="AX105" s="15">
        <v>0.38478570000000001</v>
      </c>
    </row>
    <row r="106" spans="5:50">
      <c r="E106" s="15" t="s">
        <v>381</v>
      </c>
      <c r="F106" s="15">
        <v>0.31385380000000002</v>
      </c>
      <c r="G106" s="15">
        <v>1.5440600000000001E-2</v>
      </c>
      <c r="H106" s="15">
        <v>0.28359040000000002</v>
      </c>
      <c r="I106" s="15">
        <v>0.34411730000000001</v>
      </c>
      <c r="T106" s="67"/>
      <c r="U106" s="67"/>
      <c r="V106" s="67"/>
      <c r="W106" s="67"/>
      <c r="AB106" s="64" t="str">
        <f t="shared" si="20"/>
        <v>Bridgend_16-24_Females</v>
      </c>
      <c r="AC106" s="64" t="s">
        <v>11</v>
      </c>
      <c r="AD106" s="64" t="s">
        <v>48</v>
      </c>
      <c r="AE106" s="64" t="s">
        <v>120</v>
      </c>
      <c r="AF106" s="15" t="s">
        <v>636</v>
      </c>
      <c r="AG106" s="15">
        <v>0.2841166</v>
      </c>
      <c r="AH106" s="15">
        <v>3.4518E-2</v>
      </c>
      <c r="AI106" s="15">
        <v>0.2164605</v>
      </c>
      <c r="AJ106" s="15">
        <v>0.35177269999999999</v>
      </c>
      <c r="AL106" s="15" t="s">
        <v>637</v>
      </c>
      <c r="AM106" s="15" t="s">
        <v>638</v>
      </c>
      <c r="AT106" s="15" t="s">
        <v>198</v>
      </c>
      <c r="AU106" s="15">
        <v>0.32250060000000003</v>
      </c>
      <c r="AV106" s="15">
        <v>1.9660799999999999E-2</v>
      </c>
      <c r="AW106" s="15">
        <v>0.28396549999999998</v>
      </c>
      <c r="AX106" s="15">
        <v>0.36103570000000001</v>
      </c>
    </row>
    <row r="107" spans="5:50">
      <c r="E107" s="15" t="s">
        <v>386</v>
      </c>
      <c r="F107" s="15">
        <v>0.2421644</v>
      </c>
      <c r="G107" s="15">
        <v>1.35999E-2</v>
      </c>
      <c r="H107" s="15">
        <v>0.2155087</v>
      </c>
      <c r="I107" s="15">
        <v>0.26882010000000001</v>
      </c>
      <c r="AB107" s="64" t="str">
        <f t="shared" si="20"/>
        <v>Bridgend_25-44_Females</v>
      </c>
      <c r="AC107" s="64" t="s">
        <v>11</v>
      </c>
      <c r="AD107" s="64" t="s">
        <v>49</v>
      </c>
      <c r="AE107" s="64" t="s">
        <v>120</v>
      </c>
      <c r="AF107" s="15" t="s">
        <v>639</v>
      </c>
      <c r="AG107" s="15">
        <v>0.2989386</v>
      </c>
      <c r="AH107" s="15">
        <v>2.13063E-2</v>
      </c>
      <c r="AI107" s="15">
        <v>0.25717780000000001</v>
      </c>
      <c r="AJ107" s="15">
        <v>0.34069939999999999</v>
      </c>
      <c r="AL107" s="15" t="s">
        <v>640</v>
      </c>
      <c r="AM107" s="15" t="s">
        <v>641</v>
      </c>
      <c r="AT107" s="15" t="s">
        <v>204</v>
      </c>
      <c r="AU107" s="15">
        <v>0.27094620000000003</v>
      </c>
      <c r="AV107" s="15">
        <v>1.5069600000000001E-2</v>
      </c>
      <c r="AW107" s="15">
        <v>0.24140990000000001</v>
      </c>
      <c r="AX107" s="15">
        <v>0.30048259999999999</v>
      </c>
    </row>
    <row r="108" spans="5:50">
      <c r="E108" s="15" t="s">
        <v>391</v>
      </c>
      <c r="F108" s="15">
        <v>4.8722300000000003E-2</v>
      </c>
      <c r="G108" s="15">
        <v>7.7025000000000001E-3</v>
      </c>
      <c r="H108" s="15">
        <v>3.36254E-2</v>
      </c>
      <c r="I108" s="15">
        <v>6.3819299999999995E-2</v>
      </c>
      <c r="AB108" s="64" t="str">
        <f t="shared" si="20"/>
        <v>Bridgend_45-64_Females</v>
      </c>
      <c r="AC108" s="64" t="s">
        <v>11</v>
      </c>
      <c r="AD108" s="64" t="s">
        <v>50</v>
      </c>
      <c r="AE108" s="64" t="s">
        <v>120</v>
      </c>
      <c r="AF108" s="15" t="s">
        <v>642</v>
      </c>
      <c r="AG108" s="15">
        <v>0.2566966</v>
      </c>
      <c r="AH108" s="15">
        <v>1.8866500000000001E-2</v>
      </c>
      <c r="AI108" s="15">
        <v>0.21971789999999999</v>
      </c>
      <c r="AJ108" s="15">
        <v>0.29367529999999997</v>
      </c>
      <c r="AL108" s="15" t="s">
        <v>643</v>
      </c>
      <c r="AM108" s="15" t="s">
        <v>644</v>
      </c>
      <c r="AT108" s="15" t="s">
        <v>210</v>
      </c>
      <c r="AU108" s="15">
        <v>0.1008542</v>
      </c>
      <c r="AV108" s="15">
        <v>1.0753800000000001E-2</v>
      </c>
      <c r="AW108" s="15">
        <v>7.9776700000000006E-2</v>
      </c>
      <c r="AX108" s="15">
        <v>0.1219317</v>
      </c>
    </row>
    <row r="109" spans="5:50">
      <c r="E109" s="15" t="s">
        <v>396</v>
      </c>
      <c r="F109" s="15">
        <v>0.28936699999999999</v>
      </c>
      <c r="G109" s="15">
        <v>2.7058800000000001E-2</v>
      </c>
      <c r="H109" s="15">
        <v>0.23633170000000001</v>
      </c>
      <c r="I109" s="15">
        <v>0.34240229999999999</v>
      </c>
      <c r="AB109" s="64" t="str">
        <f t="shared" si="20"/>
        <v>Bridgend_65+_Females</v>
      </c>
      <c r="AC109" s="64" t="s">
        <v>11</v>
      </c>
      <c r="AD109" s="64" t="s">
        <v>43</v>
      </c>
      <c r="AE109" s="64" t="s">
        <v>120</v>
      </c>
      <c r="AF109" s="15" t="s">
        <v>645</v>
      </c>
      <c r="AG109" s="15">
        <v>7.4191199999999999E-2</v>
      </c>
      <c r="AH109" s="15">
        <v>1.2119599999999999E-2</v>
      </c>
      <c r="AI109" s="15">
        <v>5.0436599999999998E-2</v>
      </c>
      <c r="AJ109" s="15">
        <v>9.79458E-2</v>
      </c>
      <c r="AL109" s="15" t="s">
        <v>646</v>
      </c>
      <c r="AM109" s="15" t="s">
        <v>647</v>
      </c>
      <c r="AT109" s="15" t="s">
        <v>216</v>
      </c>
      <c r="AU109" s="15">
        <v>0.25659650000000001</v>
      </c>
      <c r="AV109" s="15">
        <v>2.8308E-2</v>
      </c>
      <c r="AW109" s="15">
        <v>0.20111290000000001</v>
      </c>
      <c r="AX109" s="15">
        <v>0.31208010000000003</v>
      </c>
    </row>
    <row r="110" spans="5:50">
      <c r="E110" s="15" t="s">
        <v>401</v>
      </c>
      <c r="F110" s="15">
        <v>0.35617979999999999</v>
      </c>
      <c r="G110" s="15">
        <v>1.57933E-2</v>
      </c>
      <c r="H110" s="15">
        <v>0.32522509999999999</v>
      </c>
      <c r="I110" s="15">
        <v>0.3871346</v>
      </c>
      <c r="AB110" s="64" t="str">
        <f t="shared" si="20"/>
        <v>Vale of Glamorgan_16-24_Males</v>
      </c>
      <c r="AC110" s="64" t="s">
        <v>147</v>
      </c>
      <c r="AD110" s="64" t="s">
        <v>48</v>
      </c>
      <c r="AE110" s="64" t="s">
        <v>21</v>
      </c>
      <c r="AF110" s="15" t="s">
        <v>648</v>
      </c>
      <c r="AG110" s="15">
        <v>0.26770240000000001</v>
      </c>
      <c r="AH110" s="15">
        <v>4.1599700000000003E-2</v>
      </c>
      <c r="AI110" s="15">
        <v>0.1861662</v>
      </c>
      <c r="AJ110" s="15">
        <v>0.34923860000000001</v>
      </c>
      <c r="AL110" s="15" t="s">
        <v>649</v>
      </c>
      <c r="AM110" s="15" t="s">
        <v>650</v>
      </c>
      <c r="AT110" s="15" t="s">
        <v>222</v>
      </c>
      <c r="AU110" s="15">
        <v>0.30614130000000001</v>
      </c>
      <c r="AV110" s="15">
        <v>1.9101699999999999E-2</v>
      </c>
      <c r="AW110" s="15">
        <v>0.268702</v>
      </c>
      <c r="AX110" s="15">
        <v>0.34358050000000001</v>
      </c>
    </row>
    <row r="111" spans="5:50">
      <c r="E111" s="15" t="s">
        <v>406</v>
      </c>
      <c r="F111" s="15">
        <v>0.36019390000000001</v>
      </c>
      <c r="G111" s="15">
        <v>1.44113E-2</v>
      </c>
      <c r="H111" s="15">
        <v>0.33194770000000001</v>
      </c>
      <c r="I111" s="15">
        <v>0.38844000000000001</v>
      </c>
      <c r="AB111" s="64" t="str">
        <f t="shared" si="20"/>
        <v>Vale of Glamorgan_25-44_Males</v>
      </c>
      <c r="AC111" s="64" t="s">
        <v>147</v>
      </c>
      <c r="AD111" s="64" t="s">
        <v>49</v>
      </c>
      <c r="AE111" s="64" t="s">
        <v>21</v>
      </c>
      <c r="AF111" s="15" t="s">
        <v>651</v>
      </c>
      <c r="AG111" s="15">
        <v>0.36581580000000002</v>
      </c>
      <c r="AH111" s="15">
        <v>2.7558699999999998E-2</v>
      </c>
      <c r="AI111" s="15">
        <v>0.31180020000000003</v>
      </c>
      <c r="AJ111" s="15">
        <v>0.41983150000000002</v>
      </c>
      <c r="AL111" s="15" t="s">
        <v>652</v>
      </c>
      <c r="AM111" s="15" t="s">
        <v>653</v>
      </c>
      <c r="AT111" s="15" t="s">
        <v>228</v>
      </c>
      <c r="AU111" s="15">
        <v>0.26034750000000001</v>
      </c>
      <c r="AV111" s="15">
        <v>1.4959999999999999E-2</v>
      </c>
      <c r="AW111" s="15">
        <v>0.23102590000000001</v>
      </c>
      <c r="AX111" s="15">
        <v>0.28966910000000001</v>
      </c>
    </row>
    <row r="112" spans="5:50">
      <c r="E112" s="15" t="s">
        <v>411</v>
      </c>
      <c r="F112" s="15">
        <v>0.1677149</v>
      </c>
      <c r="G112" s="15">
        <v>1.2768399999999999E-2</v>
      </c>
      <c r="H112" s="15">
        <v>0.14268890000000001</v>
      </c>
      <c r="I112" s="15">
        <v>0.19274089999999999</v>
      </c>
      <c r="AB112" s="64" t="str">
        <f t="shared" si="20"/>
        <v>Vale of Glamorgan_45-64_Males</v>
      </c>
      <c r="AC112" s="64" t="s">
        <v>147</v>
      </c>
      <c r="AD112" s="64" t="s">
        <v>50</v>
      </c>
      <c r="AE112" s="64" t="s">
        <v>21</v>
      </c>
      <c r="AF112" s="15" t="s">
        <v>654</v>
      </c>
      <c r="AG112" s="15">
        <v>0.38473619999999997</v>
      </c>
      <c r="AH112" s="15">
        <v>2.24076E-2</v>
      </c>
      <c r="AI112" s="15">
        <v>0.34081679999999998</v>
      </c>
      <c r="AJ112" s="15">
        <v>0.42865550000000002</v>
      </c>
      <c r="AL112" s="15" t="s">
        <v>655</v>
      </c>
      <c r="AM112" s="15" t="s">
        <v>656</v>
      </c>
      <c r="AT112" s="15" t="s">
        <v>234</v>
      </c>
      <c r="AU112" s="15">
        <v>9.6157500000000007E-2</v>
      </c>
      <c r="AV112" s="15">
        <v>9.5344000000000002E-3</v>
      </c>
      <c r="AW112" s="15">
        <v>7.74701E-2</v>
      </c>
      <c r="AX112" s="15">
        <v>0.1148449</v>
      </c>
    </row>
    <row r="113" spans="5:50">
      <c r="E113" s="15" t="s">
        <v>416</v>
      </c>
      <c r="F113" s="15">
        <v>0.26912629999999998</v>
      </c>
      <c r="G113" s="15">
        <v>2.2985800000000001E-2</v>
      </c>
      <c r="H113" s="15">
        <v>0.2240742</v>
      </c>
      <c r="I113" s="15">
        <v>0.31417850000000003</v>
      </c>
      <c r="AB113" s="64" t="str">
        <f t="shared" si="20"/>
        <v>Vale of Glamorgan_65+_Males</v>
      </c>
      <c r="AC113" s="64" t="s">
        <v>147</v>
      </c>
      <c r="AD113" s="64" t="s">
        <v>43</v>
      </c>
      <c r="AE113" s="64" t="s">
        <v>21</v>
      </c>
      <c r="AF113" s="15" t="s">
        <v>657</v>
      </c>
      <c r="AG113" s="15">
        <v>0.17068920000000001</v>
      </c>
      <c r="AH113" s="15">
        <v>1.83959E-2</v>
      </c>
      <c r="AI113" s="15">
        <v>0.1346329</v>
      </c>
      <c r="AJ113" s="15">
        <v>0.2067455</v>
      </c>
      <c r="AL113" s="15" t="s">
        <v>658</v>
      </c>
      <c r="AM113" s="15" t="s">
        <v>659</v>
      </c>
      <c r="AT113" s="15" t="s">
        <v>240</v>
      </c>
      <c r="AU113" s="15">
        <v>0.28551199999999999</v>
      </c>
      <c r="AV113" s="15">
        <v>2.7077E-2</v>
      </c>
      <c r="AW113" s="15">
        <v>0.23244119999999999</v>
      </c>
      <c r="AX113" s="15">
        <v>0.33858280000000002</v>
      </c>
    </row>
    <row r="114" spans="5:50">
      <c r="E114" s="15" t="s">
        <v>421</v>
      </c>
      <c r="F114" s="15">
        <v>0.2690032</v>
      </c>
      <c r="G114" s="15">
        <v>1.26327E-2</v>
      </c>
      <c r="H114" s="15">
        <v>0.24424299999999999</v>
      </c>
      <c r="I114" s="15">
        <v>0.2937633</v>
      </c>
      <c r="AB114" s="64" t="str">
        <f t="shared" si="20"/>
        <v>Vale of Glamorgan_16-24_Females</v>
      </c>
      <c r="AC114" s="64" t="s">
        <v>147</v>
      </c>
      <c r="AD114" s="64" t="s">
        <v>48</v>
      </c>
      <c r="AE114" s="64" t="s">
        <v>120</v>
      </c>
      <c r="AF114" s="15" t="s">
        <v>660</v>
      </c>
      <c r="AG114" s="15">
        <v>0.21320049999999999</v>
      </c>
      <c r="AH114" s="15">
        <v>3.3681500000000003E-2</v>
      </c>
      <c r="AI114" s="15">
        <v>0.14718400000000001</v>
      </c>
      <c r="AJ114" s="15">
        <v>0.27921699999999999</v>
      </c>
      <c r="AL114" s="15" t="s">
        <v>661</v>
      </c>
      <c r="AM114" s="15" t="s">
        <v>861</v>
      </c>
      <c r="AN114" s="15">
        <v>1</v>
      </c>
      <c r="AT114" s="15" t="s">
        <v>246</v>
      </c>
      <c r="AU114" s="15">
        <v>0.3134477</v>
      </c>
      <c r="AV114" s="15">
        <v>1.7962700000000002E-2</v>
      </c>
      <c r="AW114" s="15">
        <v>0.27824090000000001</v>
      </c>
      <c r="AX114" s="15">
        <v>0.34865459999999998</v>
      </c>
    </row>
    <row r="115" spans="5:50">
      <c r="E115" s="15" t="s">
        <v>426</v>
      </c>
      <c r="F115" s="15">
        <v>0.24225469999999999</v>
      </c>
      <c r="G115" s="15">
        <v>1.22145E-2</v>
      </c>
      <c r="H115" s="15">
        <v>0.21831420000000001</v>
      </c>
      <c r="I115" s="15">
        <v>0.26619520000000002</v>
      </c>
      <c r="AB115" s="64" t="str">
        <f t="shared" si="20"/>
        <v>Vale of Glamorgan_25-44_Females</v>
      </c>
      <c r="AC115" s="64" t="s">
        <v>147</v>
      </c>
      <c r="AD115" s="64" t="s">
        <v>49</v>
      </c>
      <c r="AE115" s="64" t="s">
        <v>120</v>
      </c>
      <c r="AF115" s="15" t="s">
        <v>662</v>
      </c>
      <c r="AG115" s="15">
        <v>0.25169170000000002</v>
      </c>
      <c r="AH115" s="15">
        <v>2.1422900000000002E-2</v>
      </c>
      <c r="AI115" s="15">
        <v>0.20970240000000001</v>
      </c>
      <c r="AJ115" s="15">
        <v>0.29368100000000003</v>
      </c>
      <c r="AL115" s="15" t="s">
        <v>663</v>
      </c>
      <c r="AM115" s="15" t="s">
        <v>861</v>
      </c>
      <c r="AN115" s="15">
        <v>2</v>
      </c>
      <c r="AT115" s="15" t="s">
        <v>252</v>
      </c>
      <c r="AU115" s="15">
        <v>0.2556293</v>
      </c>
      <c r="AV115" s="15">
        <v>1.45743E-2</v>
      </c>
      <c r="AW115" s="15">
        <v>0.22706370000000001</v>
      </c>
      <c r="AX115" s="15">
        <v>0.28419489999999997</v>
      </c>
    </row>
    <row r="116" spans="5:50">
      <c r="E116" s="15" t="s">
        <v>431</v>
      </c>
      <c r="F116" s="15">
        <v>6.1493399999999997E-2</v>
      </c>
      <c r="G116" s="15">
        <v>7.5125000000000001E-3</v>
      </c>
      <c r="H116" s="15">
        <v>4.6768799999999999E-2</v>
      </c>
      <c r="I116" s="15">
        <v>7.6217900000000005E-2</v>
      </c>
      <c r="AB116" s="64" t="str">
        <f t="shared" si="20"/>
        <v>Vale of Glamorgan_45-64_Females</v>
      </c>
      <c r="AC116" s="64" t="s">
        <v>147</v>
      </c>
      <c r="AD116" s="64" t="s">
        <v>50</v>
      </c>
      <c r="AE116" s="64" t="s">
        <v>120</v>
      </c>
      <c r="AF116" s="15" t="s">
        <v>664</v>
      </c>
      <c r="AG116" s="15">
        <v>0.25518629999999998</v>
      </c>
      <c r="AH116" s="15">
        <v>1.93615E-2</v>
      </c>
      <c r="AI116" s="15">
        <v>0.2172374</v>
      </c>
      <c r="AJ116" s="15">
        <v>0.29313529999999999</v>
      </c>
      <c r="AL116" s="15" t="s">
        <v>665</v>
      </c>
      <c r="AM116" s="15" t="s">
        <v>861</v>
      </c>
      <c r="AN116" s="15">
        <v>3</v>
      </c>
      <c r="AT116" s="15" t="s">
        <v>258</v>
      </c>
      <c r="AU116" s="15">
        <v>8.6308700000000002E-2</v>
      </c>
      <c r="AV116" s="15">
        <v>9.6080999999999996E-3</v>
      </c>
      <c r="AW116" s="15">
        <v>6.7476900000000006E-2</v>
      </c>
      <c r="AX116" s="15">
        <v>0.1051405</v>
      </c>
    </row>
    <row r="117" spans="5:50">
      <c r="E117" s="15" t="s">
        <v>436</v>
      </c>
      <c r="F117" s="15">
        <v>0.25926579999999999</v>
      </c>
      <c r="G117" s="15">
        <v>1.6389500000000001E-2</v>
      </c>
      <c r="H117" s="15">
        <v>0.2271425</v>
      </c>
      <c r="I117" s="15">
        <v>0.29138910000000001</v>
      </c>
      <c r="AB117" s="64" t="str">
        <f t="shared" si="20"/>
        <v>Vale of Glamorgan_65+_Females</v>
      </c>
      <c r="AC117" s="64" t="s">
        <v>147</v>
      </c>
      <c r="AD117" s="64" t="s">
        <v>43</v>
      </c>
      <c r="AE117" s="64" t="s">
        <v>120</v>
      </c>
      <c r="AF117" s="15" t="s">
        <v>666</v>
      </c>
      <c r="AG117" s="15">
        <v>6.7880499999999996E-2</v>
      </c>
      <c r="AH117" s="15">
        <v>1.12002E-2</v>
      </c>
      <c r="AI117" s="15">
        <v>4.5927799999999998E-2</v>
      </c>
      <c r="AJ117" s="15">
        <v>8.9833200000000002E-2</v>
      </c>
      <c r="AL117" s="15" t="s">
        <v>667</v>
      </c>
      <c r="AM117" s="15" t="s">
        <v>861</v>
      </c>
      <c r="AN117" s="15">
        <v>4</v>
      </c>
      <c r="AT117" s="15" t="s">
        <v>264</v>
      </c>
      <c r="AU117" s="15">
        <v>0.29441200000000001</v>
      </c>
      <c r="AV117" s="15">
        <v>2.5472999999999999E-2</v>
      </c>
      <c r="AW117" s="15">
        <v>0.2444849</v>
      </c>
      <c r="AX117" s="15">
        <v>0.34433910000000001</v>
      </c>
    </row>
    <row r="118" spans="5:50">
      <c r="E118" s="15" t="s">
        <v>441</v>
      </c>
      <c r="F118" s="15">
        <v>0.40456019999999998</v>
      </c>
      <c r="G118" s="15">
        <v>1.15537E-2</v>
      </c>
      <c r="H118" s="15">
        <v>0.3819149</v>
      </c>
      <c r="I118" s="15">
        <v>0.42720550000000002</v>
      </c>
      <c r="AB118" s="64" t="str">
        <f t="shared" si="20"/>
        <v>Cardiff_16-24_Males</v>
      </c>
      <c r="AC118" s="64" t="s">
        <v>13</v>
      </c>
      <c r="AD118" s="64" t="s">
        <v>48</v>
      </c>
      <c r="AE118" s="64" t="s">
        <v>21</v>
      </c>
      <c r="AF118" s="15" t="s">
        <v>668</v>
      </c>
      <c r="AG118" s="15">
        <v>0.29416019999999998</v>
      </c>
      <c r="AH118" s="15">
        <v>3.16583E-2</v>
      </c>
      <c r="AI118" s="15">
        <v>0.23210919999999999</v>
      </c>
      <c r="AJ118" s="15">
        <v>0.3562111</v>
      </c>
      <c r="AL118" s="15" t="s">
        <v>669</v>
      </c>
      <c r="AM118" s="15" t="s">
        <v>670</v>
      </c>
      <c r="AT118" s="15" t="s">
        <v>270</v>
      </c>
      <c r="AU118" s="15">
        <v>0.3802374</v>
      </c>
      <c r="AV118" s="15">
        <v>1.80056E-2</v>
      </c>
      <c r="AW118" s="15">
        <v>0.34494649999999999</v>
      </c>
      <c r="AX118" s="15">
        <v>0.41552830000000002</v>
      </c>
    </row>
    <row r="119" spans="5:50">
      <c r="E119" s="15" t="s">
        <v>446</v>
      </c>
      <c r="F119" s="15">
        <v>0.36484739999999999</v>
      </c>
      <c r="G119" s="15">
        <v>9.8811000000000003E-3</v>
      </c>
      <c r="H119" s="15">
        <v>0.34548050000000002</v>
      </c>
      <c r="I119" s="15">
        <v>0.38421430000000001</v>
      </c>
      <c r="AB119" s="64" t="str">
        <f t="shared" si="20"/>
        <v>Cardiff_25-44_Males</v>
      </c>
      <c r="AC119" s="64" t="s">
        <v>13</v>
      </c>
      <c r="AD119" s="64" t="s">
        <v>49</v>
      </c>
      <c r="AE119" s="64" t="s">
        <v>21</v>
      </c>
      <c r="AF119" s="15" t="s">
        <v>671</v>
      </c>
      <c r="AG119" s="15">
        <v>0.35366599999999998</v>
      </c>
      <c r="AH119" s="15">
        <v>1.85746E-2</v>
      </c>
      <c r="AI119" s="15">
        <v>0.31725940000000002</v>
      </c>
      <c r="AJ119" s="15">
        <v>0.39007259999999999</v>
      </c>
      <c r="AL119" s="15" t="s">
        <v>672</v>
      </c>
      <c r="AM119" s="15" t="s">
        <v>673</v>
      </c>
      <c r="AT119" s="15" t="s">
        <v>276</v>
      </c>
      <c r="AU119" s="15">
        <v>0.3156273</v>
      </c>
      <c r="AV119" s="15">
        <v>1.57961E-2</v>
      </c>
      <c r="AW119" s="15">
        <v>0.2846669</v>
      </c>
      <c r="AX119" s="15">
        <v>0.3465877</v>
      </c>
    </row>
    <row r="120" spans="5:50">
      <c r="E120" s="15" t="s">
        <v>451</v>
      </c>
      <c r="F120" s="15">
        <v>0.1661753</v>
      </c>
      <c r="G120" s="15">
        <v>8.9522000000000004E-3</v>
      </c>
      <c r="H120" s="15">
        <v>0.14862900000000001</v>
      </c>
      <c r="I120" s="15">
        <v>0.18372150000000001</v>
      </c>
      <c r="AB120" s="64" t="str">
        <f t="shared" si="20"/>
        <v>Cardiff_45-64_Males</v>
      </c>
      <c r="AC120" s="64" t="s">
        <v>13</v>
      </c>
      <c r="AD120" s="64" t="s">
        <v>50</v>
      </c>
      <c r="AE120" s="64" t="s">
        <v>21</v>
      </c>
      <c r="AF120" s="15" t="s">
        <v>674</v>
      </c>
      <c r="AG120" s="15">
        <v>0.34906759999999998</v>
      </c>
      <c r="AH120" s="15">
        <v>1.8298499999999999E-2</v>
      </c>
      <c r="AI120" s="15">
        <v>0.31320219999999999</v>
      </c>
      <c r="AJ120" s="15">
        <v>0.38493300000000003</v>
      </c>
      <c r="AL120" s="15" t="s">
        <v>675</v>
      </c>
      <c r="AM120" s="15" t="s">
        <v>676</v>
      </c>
      <c r="AT120" s="15" t="s">
        <v>282</v>
      </c>
      <c r="AU120" s="15">
        <v>8.6461099999999999E-2</v>
      </c>
      <c r="AV120" s="15">
        <v>1.0115300000000001E-2</v>
      </c>
      <c r="AW120" s="15">
        <v>6.6635100000000003E-2</v>
      </c>
      <c r="AX120" s="15">
        <v>0.10628700000000001</v>
      </c>
    </row>
    <row r="121" spans="5:50">
      <c r="E121" s="15" t="s">
        <v>456</v>
      </c>
      <c r="F121" s="15">
        <v>0.25517699999999999</v>
      </c>
      <c r="G121" s="15">
        <v>1.46397E-2</v>
      </c>
      <c r="H121" s="15">
        <v>0.22648309999999999</v>
      </c>
      <c r="I121" s="15">
        <v>0.28387079999999998</v>
      </c>
      <c r="AB121" s="64" t="str">
        <f t="shared" si="20"/>
        <v>Cardiff_65+_Males</v>
      </c>
      <c r="AC121" s="64" t="s">
        <v>13</v>
      </c>
      <c r="AD121" s="64" t="s">
        <v>43</v>
      </c>
      <c r="AE121" s="64" t="s">
        <v>21</v>
      </c>
      <c r="AF121" s="15" t="s">
        <v>677</v>
      </c>
      <c r="AG121" s="15">
        <v>0.16608000000000001</v>
      </c>
      <c r="AH121" s="15">
        <v>1.7009199999999999E-2</v>
      </c>
      <c r="AI121" s="15">
        <v>0.13274169999999999</v>
      </c>
      <c r="AJ121" s="15">
        <v>0.1994184</v>
      </c>
      <c r="AL121" s="15" t="s">
        <v>678</v>
      </c>
      <c r="AM121" s="15" t="s">
        <v>679</v>
      </c>
      <c r="AT121" s="15" t="s">
        <v>288</v>
      </c>
      <c r="AU121" s="15">
        <v>0.26313999999999999</v>
      </c>
      <c r="AV121" s="15">
        <v>2.4551199999999999E-2</v>
      </c>
      <c r="AW121" s="15">
        <v>0.21501970000000001</v>
      </c>
      <c r="AX121" s="15">
        <v>0.31126029999999999</v>
      </c>
    </row>
    <row r="122" spans="5:50">
      <c r="E122" s="15" t="s">
        <v>460</v>
      </c>
      <c r="F122" s="15">
        <v>0.29783520000000002</v>
      </c>
      <c r="G122" s="15">
        <v>9.7543000000000005E-3</v>
      </c>
      <c r="H122" s="15">
        <v>0.27871669999999998</v>
      </c>
      <c r="I122" s="15">
        <v>0.3169537</v>
      </c>
      <c r="AB122" s="64" t="str">
        <f t="shared" si="20"/>
        <v>Cardiff_16-24_Females</v>
      </c>
      <c r="AC122" s="64" t="s">
        <v>13</v>
      </c>
      <c r="AD122" s="64" t="s">
        <v>48</v>
      </c>
      <c r="AE122" s="64" t="s">
        <v>120</v>
      </c>
      <c r="AF122" s="15" t="s">
        <v>680</v>
      </c>
      <c r="AG122" s="15">
        <v>0.28328330000000002</v>
      </c>
      <c r="AH122" s="15">
        <v>2.7214599999999999E-2</v>
      </c>
      <c r="AI122" s="15">
        <v>0.22994220000000001</v>
      </c>
      <c r="AJ122" s="15">
        <v>0.33662439999999999</v>
      </c>
      <c r="AL122" s="15" t="s">
        <v>681</v>
      </c>
      <c r="AM122" s="15" t="s">
        <v>682</v>
      </c>
      <c r="AT122" s="15" t="s">
        <v>294</v>
      </c>
      <c r="AU122" s="15">
        <v>0.30273610000000001</v>
      </c>
      <c r="AV122" s="15">
        <v>1.69763E-2</v>
      </c>
      <c r="AW122" s="15">
        <v>0.26946249999999999</v>
      </c>
      <c r="AX122" s="15">
        <v>0.33600960000000002</v>
      </c>
    </row>
    <row r="123" spans="5:50">
      <c r="E123" s="15" t="s">
        <v>464</v>
      </c>
      <c r="F123" s="15">
        <v>0.22328880000000001</v>
      </c>
      <c r="G123" s="15">
        <v>8.1391999999999992E-3</v>
      </c>
      <c r="H123" s="15">
        <v>0.20733599999999999</v>
      </c>
      <c r="I123" s="15">
        <v>0.2392417</v>
      </c>
      <c r="AB123" s="64" t="str">
        <f t="shared" si="20"/>
        <v>Cardiff_25-44_Females</v>
      </c>
      <c r="AC123" s="64" t="s">
        <v>13</v>
      </c>
      <c r="AD123" s="64" t="s">
        <v>49</v>
      </c>
      <c r="AE123" s="64" t="s">
        <v>120</v>
      </c>
      <c r="AF123" s="15" t="s">
        <v>683</v>
      </c>
      <c r="AG123" s="15">
        <v>0.27411960000000002</v>
      </c>
      <c r="AH123" s="15">
        <v>1.5092299999999999E-2</v>
      </c>
      <c r="AI123" s="15">
        <v>0.24453829999999999</v>
      </c>
      <c r="AJ123" s="15">
        <v>0.30370079999999999</v>
      </c>
      <c r="AL123" s="15" t="s">
        <v>684</v>
      </c>
      <c r="AM123" s="15" t="s">
        <v>685</v>
      </c>
      <c r="AT123" s="15" t="s">
        <v>300</v>
      </c>
      <c r="AU123" s="15">
        <v>0.27156000000000002</v>
      </c>
      <c r="AV123" s="15">
        <v>1.43117E-2</v>
      </c>
      <c r="AW123" s="15">
        <v>0.24350920000000001</v>
      </c>
      <c r="AX123" s="15">
        <v>0.29961090000000001</v>
      </c>
    </row>
    <row r="124" spans="5:50">
      <c r="E124" s="15" t="s">
        <v>468</v>
      </c>
      <c r="F124" s="15">
        <v>5.3262799999999999E-2</v>
      </c>
      <c r="G124" s="15">
        <v>4.8598000000000001E-3</v>
      </c>
      <c r="H124" s="15">
        <v>4.3737699999999997E-2</v>
      </c>
      <c r="I124" s="15">
        <v>6.2787899999999994E-2</v>
      </c>
      <c r="AB124" s="64" t="str">
        <f t="shared" si="20"/>
        <v>Cardiff_45-64_Females</v>
      </c>
      <c r="AC124" s="64" t="s">
        <v>13</v>
      </c>
      <c r="AD124" s="64" t="s">
        <v>50</v>
      </c>
      <c r="AE124" s="64" t="s">
        <v>120</v>
      </c>
      <c r="AF124" s="15" t="s">
        <v>686</v>
      </c>
      <c r="AG124" s="15">
        <v>0.23628540000000001</v>
      </c>
      <c r="AH124" s="15">
        <v>1.54477E-2</v>
      </c>
      <c r="AI124" s="15">
        <v>0.20600760000000001</v>
      </c>
      <c r="AJ124" s="15">
        <v>0.2665631</v>
      </c>
      <c r="AL124" s="15" t="s">
        <v>687</v>
      </c>
      <c r="AM124" s="15" t="s">
        <v>688</v>
      </c>
      <c r="AT124" s="15" t="s">
        <v>306</v>
      </c>
      <c r="AU124" s="15">
        <v>9.0749099999999999E-2</v>
      </c>
      <c r="AV124" s="15">
        <v>1.02746E-2</v>
      </c>
      <c r="AW124" s="15">
        <v>7.0610900000000004E-2</v>
      </c>
      <c r="AX124" s="15">
        <v>0.11088729999999999</v>
      </c>
    </row>
    <row r="125" spans="5:50">
      <c r="AB125" s="64" t="str">
        <f t="shared" si="20"/>
        <v>Cardiff_65+_Females</v>
      </c>
      <c r="AC125" s="64" t="s">
        <v>13</v>
      </c>
      <c r="AD125" s="64" t="s">
        <v>43</v>
      </c>
      <c r="AE125" s="64" t="s">
        <v>120</v>
      </c>
      <c r="AF125" s="15" t="s">
        <v>689</v>
      </c>
      <c r="AG125" s="15">
        <v>5.7918299999999999E-2</v>
      </c>
      <c r="AH125" s="15">
        <v>9.8990999999999992E-3</v>
      </c>
      <c r="AI125" s="15">
        <v>3.8515899999999999E-2</v>
      </c>
      <c r="AJ125" s="15">
        <v>7.7320700000000006E-2</v>
      </c>
      <c r="AL125" s="15" t="s">
        <v>690</v>
      </c>
      <c r="AM125" s="15" t="s">
        <v>691</v>
      </c>
      <c r="AT125" s="15" t="s">
        <v>312</v>
      </c>
      <c r="AU125" s="15">
        <v>0.29145280000000001</v>
      </c>
      <c r="AV125" s="15">
        <v>2.69077E-2</v>
      </c>
      <c r="AW125" s="15">
        <v>0.2387137</v>
      </c>
      <c r="AX125" s="15">
        <v>0.3441919</v>
      </c>
    </row>
    <row r="126" spans="5:50">
      <c r="AB126" s="64" t="str">
        <f t="shared" si="20"/>
        <v>Rhondda Cynon Taf_16-24_Males</v>
      </c>
      <c r="AC126" s="64" t="s">
        <v>20</v>
      </c>
      <c r="AD126" s="64" t="s">
        <v>48</v>
      </c>
      <c r="AE126" s="64" t="s">
        <v>21</v>
      </c>
      <c r="AF126" s="15" t="s">
        <v>692</v>
      </c>
      <c r="AG126" s="15">
        <v>0.28437600000000002</v>
      </c>
      <c r="AH126" s="15">
        <v>3.1854300000000002E-2</v>
      </c>
      <c r="AI126" s="15">
        <v>0.2219409</v>
      </c>
      <c r="AJ126" s="15">
        <v>0.34681119999999999</v>
      </c>
      <c r="AL126" s="15" t="s">
        <v>693</v>
      </c>
      <c r="AM126" s="15" t="s">
        <v>694</v>
      </c>
      <c r="AT126" s="15" t="s">
        <v>318</v>
      </c>
      <c r="AU126" s="15">
        <v>0.31687700000000002</v>
      </c>
      <c r="AV126" s="15">
        <v>1.9654100000000001E-2</v>
      </c>
      <c r="AW126" s="15">
        <v>0.27835490000000002</v>
      </c>
      <c r="AX126" s="15">
        <v>0.35539910000000002</v>
      </c>
    </row>
    <row r="127" spans="5:50">
      <c r="E127" s="15" t="str">
        <f>E69</f>
        <v>_subpop_1</v>
      </c>
      <c r="F127" s="67">
        <f>F6-F69</f>
        <v>0</v>
      </c>
      <c r="G127" s="67">
        <f t="shared" ref="G127:I127" si="50">G6-G69</f>
        <v>3.0000000000168781E-7</v>
      </c>
      <c r="H127" s="67">
        <f t="shared" si="50"/>
        <v>-9.000000000258801E-7</v>
      </c>
      <c r="I127" s="67">
        <f t="shared" si="50"/>
        <v>8.9999999997036895E-7</v>
      </c>
      <c r="AB127" s="64" t="str">
        <f t="shared" si="20"/>
        <v>Rhondda Cynon Taf_25-44_Males</v>
      </c>
      <c r="AC127" s="64" t="s">
        <v>20</v>
      </c>
      <c r="AD127" s="64" t="s">
        <v>49</v>
      </c>
      <c r="AE127" s="64" t="s">
        <v>21</v>
      </c>
      <c r="AF127" s="15" t="s">
        <v>695</v>
      </c>
      <c r="AG127" s="15">
        <v>0.43141550000000001</v>
      </c>
      <c r="AH127" s="15">
        <v>2.1703699999999999E-2</v>
      </c>
      <c r="AI127" s="15">
        <v>0.38887579999999999</v>
      </c>
      <c r="AJ127" s="15">
        <v>0.47395520000000002</v>
      </c>
      <c r="AL127" s="15" t="s">
        <v>696</v>
      </c>
      <c r="AM127" s="15" t="s">
        <v>697</v>
      </c>
      <c r="AT127" s="15" t="s">
        <v>324</v>
      </c>
      <c r="AU127" s="15">
        <v>0.2231591</v>
      </c>
      <c r="AV127" s="15">
        <v>1.3226099999999999E-2</v>
      </c>
      <c r="AW127" s="15">
        <v>0.19723589999999999</v>
      </c>
      <c r="AX127" s="15">
        <v>0.24908230000000001</v>
      </c>
    </row>
    <row r="128" spans="5:50">
      <c r="E128" s="15" t="str">
        <f t="shared" ref="E128:E182" si="51">E70</f>
        <v>_subpop_2</v>
      </c>
      <c r="F128" s="67">
        <f t="shared" ref="F128:I128" si="52">F7-F70</f>
        <v>0</v>
      </c>
      <c r="G128" s="67">
        <f t="shared" si="52"/>
        <v>-2.0000000000002655E-6</v>
      </c>
      <c r="H128" s="67">
        <f t="shared" si="52"/>
        <v>3.6999999999953737E-6</v>
      </c>
      <c r="I128" s="67">
        <f t="shared" si="52"/>
        <v>-3.6999999999953737E-6</v>
      </c>
      <c r="AB128" s="64" t="str">
        <f t="shared" si="20"/>
        <v>Rhondda Cynon Taf_45-64_Males</v>
      </c>
      <c r="AC128" s="64" t="s">
        <v>20</v>
      </c>
      <c r="AD128" s="64" t="s">
        <v>50</v>
      </c>
      <c r="AE128" s="64" t="s">
        <v>21</v>
      </c>
      <c r="AF128" s="15" t="s">
        <v>698</v>
      </c>
      <c r="AG128" s="15">
        <v>0.4189291</v>
      </c>
      <c r="AH128" s="15">
        <v>1.9574399999999999E-2</v>
      </c>
      <c r="AI128" s="15">
        <v>0.38056279999999998</v>
      </c>
      <c r="AJ128" s="15">
        <v>0.45729540000000002</v>
      </c>
      <c r="AL128" s="15" t="s">
        <v>699</v>
      </c>
      <c r="AM128" s="15" t="s">
        <v>700</v>
      </c>
      <c r="AT128" s="15" t="s">
        <v>330</v>
      </c>
      <c r="AU128" s="15">
        <v>8.8801900000000003E-2</v>
      </c>
      <c r="AV128" s="15">
        <v>1.00739E-2</v>
      </c>
      <c r="AW128" s="15">
        <v>6.9057099999999996E-2</v>
      </c>
      <c r="AX128" s="15">
        <v>0.1085467</v>
      </c>
    </row>
    <row r="129" spans="5:50">
      <c r="E129" s="15" t="str">
        <f t="shared" si="51"/>
        <v>_subpop_3</v>
      </c>
      <c r="F129" s="67">
        <f t="shared" ref="F129:I129" si="53">F8-F71</f>
        <v>0</v>
      </c>
      <c r="G129" s="67">
        <f t="shared" si="53"/>
        <v>-1.1999999999998123E-6</v>
      </c>
      <c r="H129" s="67">
        <f t="shared" si="53"/>
        <v>2.2000000000077513E-6</v>
      </c>
      <c r="I129" s="67">
        <f t="shared" si="53"/>
        <v>-2.2000000000077513E-6</v>
      </c>
      <c r="AB129" s="64" t="str">
        <f t="shared" si="20"/>
        <v>Rhondda Cynon Taf_65+_Males</v>
      </c>
      <c r="AC129" s="64" t="s">
        <v>20</v>
      </c>
      <c r="AD129" s="64" t="s">
        <v>43</v>
      </c>
      <c r="AE129" s="64" t="s">
        <v>21</v>
      </c>
      <c r="AF129" s="15" t="s">
        <v>701</v>
      </c>
      <c r="AG129" s="15">
        <v>0.19295609999999999</v>
      </c>
      <c r="AH129" s="15">
        <v>1.8042200000000001E-2</v>
      </c>
      <c r="AI129" s="15">
        <v>0.15759300000000001</v>
      </c>
      <c r="AJ129" s="15">
        <v>0.2283192</v>
      </c>
      <c r="AL129" s="15" t="s">
        <v>702</v>
      </c>
      <c r="AM129" s="15" t="s">
        <v>703</v>
      </c>
      <c r="AT129" s="15" t="s">
        <v>336</v>
      </c>
      <c r="AU129" s="15">
        <v>0.38709310000000002</v>
      </c>
      <c r="AV129" s="15">
        <v>3.3726800000000001E-2</v>
      </c>
      <c r="AW129" s="15">
        <v>0.32098870000000002</v>
      </c>
      <c r="AX129" s="15">
        <v>0.45319749999999998</v>
      </c>
    </row>
    <row r="130" spans="5:50">
      <c r="E130" s="15" t="str">
        <f t="shared" si="51"/>
        <v>_subpop_4</v>
      </c>
      <c r="F130" s="67">
        <f t="shared" ref="F130:I130" si="54">F9-F72</f>
        <v>0</v>
      </c>
      <c r="G130" s="67">
        <f t="shared" si="54"/>
        <v>-2.9999999999995308E-7</v>
      </c>
      <c r="H130" s="67">
        <f t="shared" si="54"/>
        <v>5.0000000000050004E-7</v>
      </c>
      <c r="I130" s="67">
        <f t="shared" si="54"/>
        <v>-5.0000000001437783E-7</v>
      </c>
      <c r="AB130" s="64" t="str">
        <f t="shared" si="20"/>
        <v>Rhondda Cynon Taf_16-24_Females</v>
      </c>
      <c r="AC130" s="64" t="s">
        <v>20</v>
      </c>
      <c r="AD130" s="64" t="s">
        <v>48</v>
      </c>
      <c r="AE130" s="64" t="s">
        <v>120</v>
      </c>
      <c r="AF130" s="15" t="s">
        <v>704</v>
      </c>
      <c r="AG130" s="15">
        <v>0.21007580000000001</v>
      </c>
      <c r="AH130" s="15">
        <v>2.7182600000000001E-2</v>
      </c>
      <c r="AI130" s="15">
        <v>0.1567974</v>
      </c>
      <c r="AJ130" s="15">
        <v>0.26335419999999998</v>
      </c>
      <c r="AL130" s="15" t="s">
        <v>705</v>
      </c>
      <c r="AM130" s="15" t="s">
        <v>706</v>
      </c>
      <c r="AT130" s="15" t="s">
        <v>341</v>
      </c>
      <c r="AU130" s="15">
        <v>0.30363440000000003</v>
      </c>
      <c r="AV130" s="15">
        <v>1.9945600000000001E-2</v>
      </c>
      <c r="AW130" s="15">
        <v>0.26454100000000003</v>
      </c>
      <c r="AX130" s="15">
        <v>0.34272789999999997</v>
      </c>
    </row>
    <row r="131" spans="5:50">
      <c r="E131" s="15" t="str">
        <f t="shared" si="51"/>
        <v>_subpop_5</v>
      </c>
      <c r="F131" s="67">
        <f t="shared" ref="F131:I131" si="55">F10-F73</f>
        <v>0</v>
      </c>
      <c r="G131" s="67">
        <f t="shared" si="55"/>
        <v>7.0000000000104701E-7</v>
      </c>
      <c r="H131" s="67">
        <f t="shared" si="55"/>
        <v>-1.6999999999933735E-6</v>
      </c>
      <c r="I131" s="67">
        <f t="shared" si="55"/>
        <v>1.6000000000460091E-6</v>
      </c>
      <c r="AB131" s="64" t="str">
        <f t="shared" si="20"/>
        <v>Rhondda Cynon Taf_25-44_Females</v>
      </c>
      <c r="AC131" s="64" t="s">
        <v>20</v>
      </c>
      <c r="AD131" s="64" t="s">
        <v>49</v>
      </c>
      <c r="AE131" s="64" t="s">
        <v>120</v>
      </c>
      <c r="AF131" s="15" t="s">
        <v>707</v>
      </c>
      <c r="AG131" s="15">
        <v>0.31991350000000002</v>
      </c>
      <c r="AH131" s="15">
        <v>1.86546E-2</v>
      </c>
      <c r="AI131" s="15">
        <v>0.2833502</v>
      </c>
      <c r="AJ131" s="15">
        <v>0.35647689999999999</v>
      </c>
      <c r="AL131" s="15" t="s">
        <v>708</v>
      </c>
      <c r="AM131" s="15" t="s">
        <v>709</v>
      </c>
      <c r="AT131" s="15" t="s">
        <v>346</v>
      </c>
      <c r="AU131" s="15">
        <v>0.23580290000000001</v>
      </c>
      <c r="AV131" s="15">
        <v>1.48104E-2</v>
      </c>
      <c r="AW131" s="15">
        <v>0.2067745</v>
      </c>
      <c r="AX131" s="15">
        <v>0.26483119999999999</v>
      </c>
    </row>
    <row r="132" spans="5:50">
      <c r="E132" s="15" t="str">
        <f t="shared" si="51"/>
        <v>_subpop_6</v>
      </c>
      <c r="F132" s="67">
        <f t="shared" ref="F132:I132" si="56">F11-F74</f>
        <v>0</v>
      </c>
      <c r="G132" s="67">
        <f t="shared" si="56"/>
        <v>-9.9999999999926537E-7</v>
      </c>
      <c r="H132" s="67">
        <f t="shared" si="56"/>
        <v>1.799999999996249E-6</v>
      </c>
      <c r="I132" s="67">
        <f t="shared" si="56"/>
        <v>-1.6999999999933735E-6</v>
      </c>
      <c r="AB132" s="64" t="str">
        <f t="shared" si="20"/>
        <v>Rhondda Cynon Taf_45-64_Females</v>
      </c>
      <c r="AC132" s="64" t="s">
        <v>20</v>
      </c>
      <c r="AD132" s="64" t="s">
        <v>50</v>
      </c>
      <c r="AE132" s="64" t="s">
        <v>120</v>
      </c>
      <c r="AF132" s="15" t="s">
        <v>710</v>
      </c>
      <c r="AG132" s="15">
        <v>0.24424170000000001</v>
      </c>
      <c r="AH132" s="15">
        <v>1.6310000000000002E-2</v>
      </c>
      <c r="AI132" s="15">
        <v>0.21227380000000001</v>
      </c>
      <c r="AJ132" s="15">
        <v>0.2762096</v>
      </c>
      <c r="AL132" s="15" t="s">
        <v>711</v>
      </c>
      <c r="AM132" s="15" t="s">
        <v>712</v>
      </c>
      <c r="AT132" s="15" t="s">
        <v>351</v>
      </c>
      <c r="AU132" s="15">
        <v>7.4133099999999993E-2</v>
      </c>
      <c r="AV132" s="15">
        <v>8.6479E-3</v>
      </c>
      <c r="AW132" s="15">
        <v>5.7183199999999997E-2</v>
      </c>
      <c r="AX132" s="15">
        <v>9.10831E-2</v>
      </c>
    </row>
    <row r="133" spans="5:50">
      <c r="E133" s="15" t="str">
        <f t="shared" si="51"/>
        <v>_subpop_7</v>
      </c>
      <c r="F133" s="67">
        <f t="shared" ref="F133:I133" si="57">F12-F75</f>
        <v>0</v>
      </c>
      <c r="G133" s="67">
        <f t="shared" si="57"/>
        <v>-5.9999999999990616E-7</v>
      </c>
      <c r="H133" s="67">
        <f t="shared" si="57"/>
        <v>1.1000000000038757E-6</v>
      </c>
      <c r="I133" s="67">
        <f t="shared" si="57"/>
        <v>-1.1000000000038757E-6</v>
      </c>
      <c r="AB133" s="64" t="str">
        <f t="shared" si="20"/>
        <v>Rhondda Cynon Taf_65+_Females</v>
      </c>
      <c r="AC133" s="64" t="s">
        <v>20</v>
      </c>
      <c r="AD133" s="64" t="s">
        <v>43</v>
      </c>
      <c r="AE133" s="64" t="s">
        <v>120</v>
      </c>
      <c r="AF133" s="15" t="s">
        <v>713</v>
      </c>
      <c r="AG133" s="15">
        <v>5.1274399999999998E-2</v>
      </c>
      <c r="AH133" s="15">
        <v>9.3592999999999992E-3</v>
      </c>
      <c r="AI133" s="15">
        <v>3.2930099999999997E-2</v>
      </c>
      <c r="AJ133" s="15">
        <v>6.9618799999999995E-2</v>
      </c>
      <c r="AL133" s="15" t="s">
        <v>714</v>
      </c>
      <c r="AM133" s="15" t="s">
        <v>715</v>
      </c>
      <c r="AT133" s="15" t="s">
        <v>356</v>
      </c>
      <c r="AU133" s="15">
        <v>0.23452110000000001</v>
      </c>
      <c r="AV133" s="15">
        <v>2.9276199999999999E-2</v>
      </c>
      <c r="AW133" s="15">
        <v>0.17713970000000001</v>
      </c>
      <c r="AX133" s="15">
        <v>0.29190260000000001</v>
      </c>
    </row>
    <row r="134" spans="5:50">
      <c r="E134" s="15" t="str">
        <f t="shared" si="51"/>
        <v>_subpop_8</v>
      </c>
      <c r="F134" s="67">
        <f t="shared" ref="F134:I134" si="58">F13-F76</f>
        <v>0</v>
      </c>
      <c r="G134" s="67">
        <f t="shared" si="58"/>
        <v>9.9999999999406119E-8</v>
      </c>
      <c r="H134" s="67">
        <f t="shared" si="58"/>
        <v>-1.9999999999881224E-7</v>
      </c>
      <c r="I134" s="67">
        <f t="shared" si="58"/>
        <v>1.9999999999187335E-7</v>
      </c>
      <c r="AB134" s="64" t="str">
        <f t="shared" si="20"/>
        <v>Merthyr Tydfil_16-24_Males</v>
      </c>
      <c r="AC134" s="64" t="s">
        <v>14</v>
      </c>
      <c r="AD134" s="64" t="s">
        <v>48</v>
      </c>
      <c r="AE134" s="64" t="s">
        <v>21</v>
      </c>
      <c r="AF134" s="15" t="s">
        <v>716</v>
      </c>
      <c r="AG134" s="15">
        <v>0.28049010000000002</v>
      </c>
      <c r="AH134" s="15">
        <v>3.6432399999999997E-2</v>
      </c>
      <c r="AI134" s="15">
        <v>0.20908180000000001</v>
      </c>
      <c r="AJ134" s="15">
        <v>0.3518984</v>
      </c>
      <c r="AL134" s="15" t="s">
        <v>717</v>
      </c>
      <c r="AM134" s="15" t="s">
        <v>718</v>
      </c>
      <c r="AT134" s="15" t="s">
        <v>361</v>
      </c>
      <c r="AU134" s="15">
        <v>0.2817327</v>
      </c>
      <c r="AV134" s="15">
        <v>2.0995300000000001E-2</v>
      </c>
      <c r="AW134" s="15">
        <v>0.24058189999999999</v>
      </c>
      <c r="AX134" s="15">
        <v>0.32288339999999999</v>
      </c>
    </row>
    <row r="135" spans="5:50">
      <c r="E135" s="15" t="str">
        <f t="shared" si="51"/>
        <v>_subpop_9</v>
      </c>
      <c r="F135" s="67">
        <f t="shared" ref="F135:I135" si="59">F14-F77</f>
        <v>0</v>
      </c>
      <c r="G135" s="67">
        <f t="shared" si="59"/>
        <v>-2.9000000000001247E-6</v>
      </c>
      <c r="H135" s="67">
        <f t="shared" si="59"/>
        <v>5.2999999999858716E-6</v>
      </c>
      <c r="I135" s="67">
        <f t="shared" si="59"/>
        <v>-5.2999999999858716E-6</v>
      </c>
      <c r="AB135" s="64" t="str">
        <f t="shared" ref="AB135:AB181" si="60">AC135&amp;"_"&amp;AD135&amp;"_"&amp;AE135</f>
        <v>Merthyr Tydfil_25-44_Males</v>
      </c>
      <c r="AC135" s="64" t="s">
        <v>14</v>
      </c>
      <c r="AD135" s="64" t="s">
        <v>49</v>
      </c>
      <c r="AE135" s="64" t="s">
        <v>21</v>
      </c>
      <c r="AF135" s="15" t="s">
        <v>719</v>
      </c>
      <c r="AG135" s="15">
        <v>0.35206280000000001</v>
      </c>
      <c r="AH135" s="15">
        <v>2.47513E-2</v>
      </c>
      <c r="AI135" s="15">
        <v>0.30354969999999998</v>
      </c>
      <c r="AJ135" s="15">
        <v>0.40057589999999998</v>
      </c>
      <c r="AL135" s="15" t="s">
        <v>720</v>
      </c>
      <c r="AM135" s="15" t="s">
        <v>721</v>
      </c>
      <c r="AT135" s="15" t="s">
        <v>366</v>
      </c>
      <c r="AU135" s="15">
        <v>0.22434699999999999</v>
      </c>
      <c r="AV135" s="15">
        <v>1.50256E-2</v>
      </c>
      <c r="AW135" s="15">
        <v>0.19489680000000001</v>
      </c>
      <c r="AX135" s="15">
        <v>0.2537973</v>
      </c>
    </row>
    <row r="136" spans="5:50">
      <c r="E136" s="15" t="str">
        <f t="shared" si="51"/>
        <v>_subpop_10</v>
      </c>
      <c r="F136" s="67">
        <f t="shared" ref="F136:I136" si="61">F15-F78</f>
        <v>0</v>
      </c>
      <c r="G136" s="67">
        <f t="shared" si="61"/>
        <v>1.8999999999991246E-6</v>
      </c>
      <c r="H136" s="67">
        <f t="shared" si="61"/>
        <v>-4.0000000000040004E-6</v>
      </c>
      <c r="I136" s="67">
        <f t="shared" si="61"/>
        <v>4.0000000000040004E-6</v>
      </c>
      <c r="AB136" s="64" t="str">
        <f t="shared" si="60"/>
        <v>Merthyr Tydfil_45-64_Males</v>
      </c>
      <c r="AC136" s="64" t="s">
        <v>14</v>
      </c>
      <c r="AD136" s="64" t="s">
        <v>50</v>
      </c>
      <c r="AE136" s="64" t="s">
        <v>21</v>
      </c>
      <c r="AF136" s="15" t="s">
        <v>722</v>
      </c>
      <c r="AG136" s="15">
        <v>0.39137050000000001</v>
      </c>
      <c r="AH136" s="15">
        <v>2.2372099999999999E-2</v>
      </c>
      <c r="AI136" s="15">
        <v>0.34752070000000002</v>
      </c>
      <c r="AJ136" s="15">
        <v>0.43522040000000001</v>
      </c>
      <c r="AL136" s="15" t="s">
        <v>723</v>
      </c>
      <c r="AM136" s="15" t="s">
        <v>724</v>
      </c>
      <c r="AT136" s="15" t="s">
        <v>371</v>
      </c>
      <c r="AU136" s="15">
        <v>7.2996599999999995E-2</v>
      </c>
      <c r="AV136" s="15">
        <v>8.8234999999999997E-3</v>
      </c>
      <c r="AW136" s="15">
        <v>5.5702599999999998E-2</v>
      </c>
      <c r="AX136" s="15">
        <v>9.0290700000000002E-2</v>
      </c>
    </row>
    <row r="137" spans="5:50">
      <c r="E137" s="15" t="str">
        <f t="shared" si="51"/>
        <v>_subpop_11</v>
      </c>
      <c r="F137" s="67">
        <f t="shared" ref="F137:I137" si="62">F16-F79</f>
        <v>0</v>
      </c>
      <c r="G137" s="67">
        <f t="shared" si="62"/>
        <v>-2.8000000000007186E-6</v>
      </c>
      <c r="H137" s="67">
        <f t="shared" si="62"/>
        <v>5.199999999982996E-6</v>
      </c>
      <c r="I137" s="67">
        <f t="shared" si="62"/>
        <v>-5.2000000000385072E-6</v>
      </c>
      <c r="AB137" s="64" t="str">
        <f t="shared" si="60"/>
        <v>Merthyr Tydfil_65+_Males</v>
      </c>
      <c r="AC137" s="64" t="s">
        <v>14</v>
      </c>
      <c r="AD137" s="64" t="s">
        <v>43</v>
      </c>
      <c r="AE137" s="64" t="s">
        <v>21</v>
      </c>
      <c r="AF137" s="15" t="s">
        <v>725</v>
      </c>
      <c r="AG137" s="15">
        <v>0.18783250000000001</v>
      </c>
      <c r="AH137" s="15">
        <v>2.0944299999999999E-2</v>
      </c>
      <c r="AI137" s="15">
        <v>0.1467811</v>
      </c>
      <c r="AJ137" s="15">
        <v>0.2288838</v>
      </c>
      <c r="AL137" s="15" t="s">
        <v>726</v>
      </c>
      <c r="AM137" s="15" t="s">
        <v>727</v>
      </c>
      <c r="AT137" s="15" t="s">
        <v>376</v>
      </c>
      <c r="AU137" s="15">
        <v>0.26516899999999999</v>
      </c>
      <c r="AV137" s="15">
        <v>2.6542799999999998E-2</v>
      </c>
      <c r="AW137" s="15">
        <v>0.2131451</v>
      </c>
      <c r="AX137" s="15">
        <v>0.3171929</v>
      </c>
    </row>
    <row r="138" spans="5:50">
      <c r="E138" s="15" t="str">
        <f t="shared" si="51"/>
        <v>_subpop_12</v>
      </c>
      <c r="F138" s="67">
        <f t="shared" ref="F138:I138" si="63">F17-F80</f>
        <v>0</v>
      </c>
      <c r="G138" s="67">
        <f t="shared" si="63"/>
        <v>-4.0000000000109392E-7</v>
      </c>
      <c r="H138" s="67">
        <f t="shared" si="63"/>
        <v>5.0000000000050004E-7</v>
      </c>
      <c r="I138" s="67">
        <f t="shared" si="63"/>
        <v>-5.9999999998949782E-7</v>
      </c>
      <c r="AB138" s="64" t="str">
        <f t="shared" si="60"/>
        <v>Merthyr Tydfil_16-24_Females</v>
      </c>
      <c r="AC138" s="64" t="s">
        <v>14</v>
      </c>
      <c r="AD138" s="64" t="s">
        <v>48</v>
      </c>
      <c r="AE138" s="64" t="s">
        <v>120</v>
      </c>
      <c r="AF138" s="15" t="s">
        <v>728</v>
      </c>
      <c r="AG138" s="15">
        <v>0.21028949999999999</v>
      </c>
      <c r="AH138" s="15">
        <v>2.8666299999999999E-2</v>
      </c>
      <c r="AI138" s="15">
        <v>0.15410299999999999</v>
      </c>
      <c r="AJ138" s="15">
        <v>0.26647599999999999</v>
      </c>
      <c r="AL138" s="15" t="s">
        <v>729</v>
      </c>
      <c r="AM138" s="15" t="s">
        <v>730</v>
      </c>
      <c r="AT138" s="15" t="s">
        <v>381</v>
      </c>
      <c r="AU138" s="15">
        <v>0.29171069999999999</v>
      </c>
      <c r="AV138" s="15">
        <v>1.9134999999999999E-2</v>
      </c>
      <c r="AW138" s="15">
        <v>0.25420609999999999</v>
      </c>
      <c r="AX138" s="15">
        <v>0.32921539999999999</v>
      </c>
    </row>
    <row r="139" spans="5:50">
      <c r="E139" s="15" t="str">
        <f t="shared" si="51"/>
        <v>_subpop_13</v>
      </c>
      <c r="F139" s="67">
        <f t="shared" ref="F139:I139" si="64">F18-F81</f>
        <v>0</v>
      </c>
      <c r="G139" s="67">
        <f t="shared" si="64"/>
        <v>-3.8999999999976553E-6</v>
      </c>
      <c r="H139" s="67">
        <f t="shared" si="64"/>
        <v>7.0999999999821206E-6</v>
      </c>
      <c r="I139" s="67">
        <f t="shared" si="64"/>
        <v>-7.0999999999821206E-6</v>
      </c>
      <c r="AB139" s="64" t="str">
        <f t="shared" si="60"/>
        <v>Merthyr Tydfil_25-44_Females</v>
      </c>
      <c r="AC139" s="64" t="s">
        <v>14</v>
      </c>
      <c r="AD139" s="64" t="s">
        <v>49</v>
      </c>
      <c r="AE139" s="64" t="s">
        <v>120</v>
      </c>
      <c r="AF139" s="15" t="s">
        <v>731</v>
      </c>
      <c r="AG139" s="15">
        <v>0.2901223</v>
      </c>
      <c r="AH139" s="15">
        <v>2.0569199999999999E-2</v>
      </c>
      <c r="AI139" s="15">
        <v>0.24980620000000001</v>
      </c>
      <c r="AJ139" s="15">
        <v>0.33043850000000002</v>
      </c>
      <c r="AL139" s="15" t="s">
        <v>732</v>
      </c>
      <c r="AM139" s="15" t="s">
        <v>733</v>
      </c>
      <c r="AT139" s="15" t="s">
        <v>386</v>
      </c>
      <c r="AU139" s="15">
        <v>0.25893149999999998</v>
      </c>
      <c r="AV139" s="15">
        <v>1.34915E-2</v>
      </c>
      <c r="AW139" s="15">
        <v>0.232488</v>
      </c>
      <c r="AX139" s="15">
        <v>0.28537489999999999</v>
      </c>
    </row>
    <row r="140" spans="5:50">
      <c r="E140" s="15" t="str">
        <f t="shared" si="51"/>
        <v>_subpop_14</v>
      </c>
      <c r="F140" s="67">
        <f t="shared" ref="F140:I140" si="65">F19-F82</f>
        <v>0</v>
      </c>
      <c r="G140" s="67">
        <f t="shared" si="65"/>
        <v>1.1000000000004062E-6</v>
      </c>
      <c r="H140" s="67">
        <f t="shared" si="65"/>
        <v>-2.599999999991498E-6</v>
      </c>
      <c r="I140" s="67">
        <f t="shared" si="65"/>
        <v>2.6000000000192536E-6</v>
      </c>
      <c r="AB140" s="64" t="str">
        <f t="shared" si="60"/>
        <v>Merthyr Tydfil_45-64_Females</v>
      </c>
      <c r="AC140" s="64" t="s">
        <v>14</v>
      </c>
      <c r="AD140" s="64" t="s">
        <v>50</v>
      </c>
      <c r="AE140" s="64" t="s">
        <v>120</v>
      </c>
      <c r="AF140" s="15" t="s">
        <v>734</v>
      </c>
      <c r="AG140" s="15">
        <v>0.23363339999999999</v>
      </c>
      <c r="AH140" s="15">
        <v>1.8359899999999998E-2</v>
      </c>
      <c r="AI140" s="15">
        <v>0.19764760000000001</v>
      </c>
      <c r="AJ140" s="15">
        <v>0.26961930000000001</v>
      </c>
      <c r="AL140" s="15" t="s">
        <v>735</v>
      </c>
      <c r="AM140" s="15" t="s">
        <v>736</v>
      </c>
      <c r="AT140" s="15" t="s">
        <v>391</v>
      </c>
      <c r="AU140" s="15">
        <v>9.5018599999999995E-2</v>
      </c>
      <c r="AV140" s="15">
        <v>9.8183000000000003E-3</v>
      </c>
      <c r="AW140" s="15">
        <v>7.5774599999999998E-2</v>
      </c>
      <c r="AX140" s="15">
        <v>0.1142625</v>
      </c>
    </row>
    <row r="141" spans="5:50">
      <c r="E141" s="15" t="str">
        <f t="shared" si="51"/>
        <v>_subpop_15</v>
      </c>
      <c r="F141" s="67">
        <f t="shared" ref="F141:I141" si="66">F20-F83</f>
        <v>0</v>
      </c>
      <c r="G141" s="67">
        <f t="shared" si="66"/>
        <v>1.0999999999986715E-6</v>
      </c>
      <c r="H141" s="67">
        <f t="shared" si="66"/>
        <v>-2.3000000000106269E-6</v>
      </c>
      <c r="I141" s="67">
        <f t="shared" si="66"/>
        <v>2.3000000000106269E-6</v>
      </c>
      <c r="AB141" s="64" t="str">
        <f t="shared" si="60"/>
        <v>Merthyr Tydfil_65+_Females</v>
      </c>
      <c r="AC141" s="64" t="s">
        <v>14</v>
      </c>
      <c r="AD141" s="64" t="s">
        <v>43</v>
      </c>
      <c r="AE141" s="64" t="s">
        <v>120</v>
      </c>
      <c r="AF141" s="15" t="s">
        <v>737</v>
      </c>
      <c r="AG141" s="15">
        <v>3.8596999999999999E-2</v>
      </c>
      <c r="AH141" s="15">
        <v>9.2396000000000006E-3</v>
      </c>
      <c r="AI141" s="15">
        <v>2.0487200000000001E-2</v>
      </c>
      <c r="AJ141" s="15">
        <v>5.6706800000000002E-2</v>
      </c>
      <c r="AL141" s="15" t="s">
        <v>738</v>
      </c>
      <c r="AM141" s="15" t="s">
        <v>739</v>
      </c>
      <c r="AT141" s="15" t="s">
        <v>396</v>
      </c>
      <c r="AU141" s="15">
        <v>0.3637765</v>
      </c>
      <c r="AV141" s="15">
        <v>3.6101899999999999E-2</v>
      </c>
      <c r="AW141" s="15">
        <v>0.29301670000000002</v>
      </c>
      <c r="AX141" s="15">
        <v>0.43453629999999999</v>
      </c>
    </row>
    <row r="142" spans="5:50">
      <c r="E142" s="15" t="str">
        <f t="shared" si="51"/>
        <v>_subpop_16</v>
      </c>
      <c r="F142" s="67">
        <f t="shared" ref="F142:I142" si="67">F21-F84</f>
        <v>0</v>
      </c>
      <c r="G142" s="67">
        <f t="shared" si="67"/>
        <v>2.0000000000054696E-7</v>
      </c>
      <c r="H142" s="67">
        <f t="shared" si="67"/>
        <v>-4.0000000000456337E-7</v>
      </c>
      <c r="I142" s="67">
        <f t="shared" si="67"/>
        <v>3.9999999999762448E-7</v>
      </c>
      <c r="AB142" s="64" t="str">
        <f t="shared" si="60"/>
        <v>Caerphilly_16-24_Males</v>
      </c>
      <c r="AC142" s="64" t="s">
        <v>15</v>
      </c>
      <c r="AD142" s="64" t="s">
        <v>48</v>
      </c>
      <c r="AE142" s="64" t="s">
        <v>21</v>
      </c>
      <c r="AF142" s="15" t="s">
        <v>740</v>
      </c>
      <c r="AG142" s="15">
        <v>0.2553589</v>
      </c>
      <c r="AH142" s="15">
        <v>3.0525400000000001E-2</v>
      </c>
      <c r="AI142" s="15">
        <v>0.1955286</v>
      </c>
      <c r="AJ142" s="15">
        <v>0.31518930000000001</v>
      </c>
      <c r="AL142" s="15" t="s">
        <v>741</v>
      </c>
      <c r="AM142" s="15" t="s">
        <v>742</v>
      </c>
      <c r="AT142" s="15" t="s">
        <v>401</v>
      </c>
      <c r="AU142" s="15">
        <v>0.32575710000000002</v>
      </c>
      <c r="AV142" s="15">
        <v>1.5850400000000001E-2</v>
      </c>
      <c r="AW142" s="15">
        <v>0.29469030000000002</v>
      </c>
      <c r="AX142" s="15">
        <v>0.35682380000000002</v>
      </c>
    </row>
    <row r="143" spans="5:50">
      <c r="E143" s="15" t="str">
        <f t="shared" si="51"/>
        <v>_subpop_17</v>
      </c>
      <c r="F143" s="67">
        <f t="shared" ref="F143:I143" si="68">F22-F85</f>
        <v>0</v>
      </c>
      <c r="G143" s="67">
        <f t="shared" si="68"/>
        <v>3.599999999999437E-6</v>
      </c>
      <c r="H143" s="67">
        <f t="shared" si="68"/>
        <v>-7.8000000000022496E-6</v>
      </c>
      <c r="I143" s="67">
        <f t="shared" si="68"/>
        <v>7.699999999999374E-6</v>
      </c>
      <c r="AB143" s="64" t="str">
        <f t="shared" si="60"/>
        <v>Caerphilly_25-44_Males</v>
      </c>
      <c r="AC143" s="64" t="s">
        <v>15</v>
      </c>
      <c r="AD143" s="64" t="s">
        <v>49</v>
      </c>
      <c r="AE143" s="64" t="s">
        <v>21</v>
      </c>
      <c r="AF143" s="15" t="s">
        <v>743</v>
      </c>
      <c r="AG143" s="15">
        <v>0.43559829999999999</v>
      </c>
      <c r="AH143" s="15">
        <v>2.27849E-2</v>
      </c>
      <c r="AI143" s="15">
        <v>0.39093939999999999</v>
      </c>
      <c r="AJ143" s="15">
        <v>0.4802573</v>
      </c>
      <c r="AL143" s="15" t="s">
        <v>744</v>
      </c>
      <c r="AM143" s="15" t="s">
        <v>745</v>
      </c>
      <c r="AT143" s="15" t="s">
        <v>406</v>
      </c>
      <c r="AU143" s="15">
        <v>0.31991839999999999</v>
      </c>
      <c r="AV143" s="15">
        <v>1.40974E-2</v>
      </c>
      <c r="AW143" s="15">
        <v>0.29228759999999998</v>
      </c>
      <c r="AX143" s="15">
        <v>0.3475492</v>
      </c>
    </row>
    <row r="144" spans="5:50">
      <c r="E144" s="15" t="str">
        <f t="shared" si="51"/>
        <v>_subpop_18</v>
      </c>
      <c r="F144" s="67">
        <f t="shared" ref="F144:I144" si="69">F23-F86</f>
        <v>0</v>
      </c>
      <c r="G144" s="67">
        <f t="shared" si="69"/>
        <v>2.4999999999990308E-6</v>
      </c>
      <c r="H144" s="67">
        <f t="shared" si="69"/>
        <v>-5.5999999999944983E-6</v>
      </c>
      <c r="I144" s="67">
        <f t="shared" si="69"/>
        <v>5.5999999999944983E-6</v>
      </c>
      <c r="AB144" s="64" t="str">
        <f t="shared" si="60"/>
        <v>Caerphilly_45-64_Males</v>
      </c>
      <c r="AC144" s="64" t="s">
        <v>15</v>
      </c>
      <c r="AD144" s="64" t="s">
        <v>50</v>
      </c>
      <c r="AE144" s="64" t="s">
        <v>21</v>
      </c>
      <c r="AF144" s="15" t="s">
        <v>746</v>
      </c>
      <c r="AG144" s="15">
        <v>0.37450860000000002</v>
      </c>
      <c r="AH144" s="15">
        <v>1.98295E-2</v>
      </c>
      <c r="AI144" s="15">
        <v>0.3356423</v>
      </c>
      <c r="AJ144" s="15">
        <v>0.41337499999999999</v>
      </c>
      <c r="AL144" s="15" t="s">
        <v>747</v>
      </c>
      <c r="AM144" s="15" t="s">
        <v>748</v>
      </c>
      <c r="AT144" s="15" t="s">
        <v>411</v>
      </c>
      <c r="AU144" s="15">
        <v>0.1067924</v>
      </c>
      <c r="AV144" s="15">
        <v>9.7856999999999996E-3</v>
      </c>
      <c r="AW144" s="15">
        <v>8.7612499999999996E-2</v>
      </c>
      <c r="AX144" s="15">
        <v>0.12597230000000001</v>
      </c>
    </row>
    <row r="145" spans="5:50">
      <c r="E145" s="15" t="str">
        <f t="shared" si="51"/>
        <v>_subpop_19</v>
      </c>
      <c r="F145" s="67">
        <f t="shared" ref="F145:I145" si="70">F24-F87</f>
        <v>0</v>
      </c>
      <c r="G145" s="67">
        <f t="shared" si="70"/>
        <v>1.7999999999997185E-6</v>
      </c>
      <c r="H145" s="67">
        <f t="shared" si="70"/>
        <v>-3.7999999999982492E-6</v>
      </c>
      <c r="I145" s="67">
        <f t="shared" si="70"/>
        <v>3.7999999999982492E-6</v>
      </c>
      <c r="AB145" s="64" t="str">
        <f t="shared" si="60"/>
        <v>Caerphilly_65+_Males</v>
      </c>
      <c r="AC145" s="64" t="s">
        <v>15</v>
      </c>
      <c r="AD145" s="64" t="s">
        <v>43</v>
      </c>
      <c r="AE145" s="64" t="s">
        <v>21</v>
      </c>
      <c r="AF145" s="15" t="s">
        <v>749</v>
      </c>
      <c r="AG145" s="15">
        <v>0.1778728</v>
      </c>
      <c r="AH145" s="15">
        <v>1.9142599999999999E-2</v>
      </c>
      <c r="AI145" s="15">
        <v>0.1403528</v>
      </c>
      <c r="AJ145" s="15">
        <v>0.2153928</v>
      </c>
      <c r="AL145" s="15" t="s">
        <v>750</v>
      </c>
      <c r="AM145" s="15" t="s">
        <v>751</v>
      </c>
      <c r="AT145" s="15" t="s">
        <v>416</v>
      </c>
      <c r="AU145" s="15">
        <v>0.2322002</v>
      </c>
      <c r="AV145" s="15">
        <v>2.3559500000000001E-2</v>
      </c>
      <c r="AW145" s="15">
        <v>0.18602350000000001</v>
      </c>
      <c r="AX145" s="15">
        <v>0.27837689999999998</v>
      </c>
    </row>
    <row r="146" spans="5:50">
      <c r="E146" s="15" t="str">
        <f t="shared" si="51"/>
        <v>_subpop_20</v>
      </c>
      <c r="F146" s="67">
        <f t="shared" ref="F146:I146" si="71">F25-F88</f>
        <v>0</v>
      </c>
      <c r="G146" s="67">
        <f t="shared" si="71"/>
        <v>1.4000000000003593E-6</v>
      </c>
      <c r="H146" s="67">
        <f t="shared" si="71"/>
        <v>-3.099999999991998E-6</v>
      </c>
      <c r="I146" s="67">
        <f t="shared" si="71"/>
        <v>3.1000000000058758E-6</v>
      </c>
      <c r="AB146" s="64" t="str">
        <f t="shared" si="60"/>
        <v>Caerphilly_16-24_Females</v>
      </c>
      <c r="AC146" s="64" t="s">
        <v>15</v>
      </c>
      <c r="AD146" s="64" t="s">
        <v>48</v>
      </c>
      <c r="AE146" s="64" t="s">
        <v>120</v>
      </c>
      <c r="AF146" s="15" t="s">
        <v>752</v>
      </c>
      <c r="AG146" s="15">
        <v>0.2694106</v>
      </c>
      <c r="AH146" s="15">
        <v>2.7247199999999999E-2</v>
      </c>
      <c r="AI146" s="15">
        <v>0.21600559999999999</v>
      </c>
      <c r="AJ146" s="15">
        <v>0.32281559999999998</v>
      </c>
      <c r="AL146" s="15" t="s">
        <v>753</v>
      </c>
      <c r="AM146" s="15" t="s">
        <v>754</v>
      </c>
      <c r="AT146" s="15" t="s">
        <v>421</v>
      </c>
      <c r="AU146" s="15">
        <v>0.31329889999999999</v>
      </c>
      <c r="AV146" s="15">
        <v>1.75097E-2</v>
      </c>
      <c r="AW146" s="15">
        <v>0.2789799</v>
      </c>
      <c r="AX146" s="15">
        <v>0.34761789999999998</v>
      </c>
    </row>
    <row r="147" spans="5:50">
      <c r="E147" s="15" t="str">
        <f t="shared" si="51"/>
        <v>_subpop_21</v>
      </c>
      <c r="F147" s="67">
        <f t="shared" ref="F147:I147" si="72">F26-F89</f>
        <v>0</v>
      </c>
      <c r="G147" s="67">
        <f t="shared" si="72"/>
        <v>3.599999999999437E-6</v>
      </c>
      <c r="H147" s="67">
        <f t="shared" si="72"/>
        <v>-8.0000000000080007E-6</v>
      </c>
      <c r="I147" s="67">
        <f t="shared" si="72"/>
        <v>8.0000000000080007E-6</v>
      </c>
      <c r="AB147" s="64" t="str">
        <f t="shared" si="60"/>
        <v>Caerphilly_25-44_Females</v>
      </c>
      <c r="AC147" s="64" t="s">
        <v>15</v>
      </c>
      <c r="AD147" s="64" t="s">
        <v>49</v>
      </c>
      <c r="AE147" s="64" t="s">
        <v>120</v>
      </c>
      <c r="AF147" s="15" t="s">
        <v>755</v>
      </c>
      <c r="AG147" s="15">
        <v>0.32065549999999998</v>
      </c>
      <c r="AH147" s="15">
        <v>1.9176200000000001E-2</v>
      </c>
      <c r="AI147" s="15">
        <v>0.28306969999999998</v>
      </c>
      <c r="AJ147" s="15">
        <v>0.35824119999999998</v>
      </c>
      <c r="AL147" s="15" t="s">
        <v>756</v>
      </c>
      <c r="AM147" s="15" t="s">
        <v>757</v>
      </c>
      <c r="AT147" s="15" t="s">
        <v>426</v>
      </c>
      <c r="AU147" s="15">
        <v>0.31533410000000001</v>
      </c>
      <c r="AV147" s="15">
        <v>1.50232E-2</v>
      </c>
      <c r="AW147" s="15">
        <v>0.2858887</v>
      </c>
      <c r="AX147" s="15">
        <v>0.34477950000000002</v>
      </c>
    </row>
    <row r="148" spans="5:50">
      <c r="E148" s="15" t="str">
        <f t="shared" si="51"/>
        <v>_subpop_22</v>
      </c>
      <c r="F148" s="67">
        <f t="shared" ref="F148:I148" si="73">F27-F90</f>
        <v>0</v>
      </c>
      <c r="G148" s="67">
        <f t="shared" si="73"/>
        <v>2.1000000000014063E-6</v>
      </c>
      <c r="H148" s="67">
        <f t="shared" si="73"/>
        <v>-4.7000000000241293E-6</v>
      </c>
      <c r="I148" s="67">
        <f t="shared" si="73"/>
        <v>4.6999999999686182E-6</v>
      </c>
      <c r="AB148" s="64" t="str">
        <f t="shared" si="60"/>
        <v>Caerphilly_45-64_Females</v>
      </c>
      <c r="AC148" s="64" t="s">
        <v>15</v>
      </c>
      <c r="AD148" s="64" t="s">
        <v>50</v>
      </c>
      <c r="AE148" s="64" t="s">
        <v>120</v>
      </c>
      <c r="AF148" s="15" t="s">
        <v>758</v>
      </c>
      <c r="AG148" s="15">
        <v>0.22638140000000001</v>
      </c>
      <c r="AH148" s="15">
        <v>1.69692E-2</v>
      </c>
      <c r="AI148" s="15">
        <v>0.1931214</v>
      </c>
      <c r="AJ148" s="15">
        <v>0.25964150000000003</v>
      </c>
      <c r="AL148" s="15" t="s">
        <v>759</v>
      </c>
      <c r="AM148" s="15" t="s">
        <v>760</v>
      </c>
      <c r="AT148" s="15" t="s">
        <v>431</v>
      </c>
      <c r="AU148" s="15">
        <v>0.10996690000000001</v>
      </c>
      <c r="AV148" s="15">
        <v>1.1415E-2</v>
      </c>
      <c r="AW148" s="15">
        <v>8.7593400000000002E-2</v>
      </c>
      <c r="AX148" s="15">
        <v>0.13234029999999999</v>
      </c>
    </row>
    <row r="149" spans="5:50">
      <c r="E149" s="15" t="str">
        <f t="shared" si="51"/>
        <v>_subpop_23</v>
      </c>
      <c r="F149" s="67">
        <f t="shared" ref="F149:I149" si="74">F28-F91</f>
        <v>0</v>
      </c>
      <c r="G149" s="67">
        <f t="shared" si="74"/>
        <v>1.4999999999997654E-6</v>
      </c>
      <c r="H149" s="67">
        <f t="shared" si="74"/>
        <v>-3.2000000000087514E-6</v>
      </c>
      <c r="I149" s="67">
        <f t="shared" si="74"/>
        <v>3.2000000000087514E-6</v>
      </c>
      <c r="AB149" s="64" t="str">
        <f t="shared" si="60"/>
        <v>Caerphilly_65+_Females</v>
      </c>
      <c r="AC149" s="64" t="s">
        <v>15</v>
      </c>
      <c r="AD149" s="64" t="s">
        <v>43</v>
      </c>
      <c r="AE149" s="64" t="s">
        <v>120</v>
      </c>
      <c r="AF149" s="15" t="s">
        <v>761</v>
      </c>
      <c r="AG149" s="15">
        <v>5.2967800000000002E-2</v>
      </c>
      <c r="AH149" s="15">
        <v>1.0204899999999999E-2</v>
      </c>
      <c r="AI149" s="15">
        <v>3.2966000000000002E-2</v>
      </c>
      <c r="AJ149" s="15">
        <v>7.2969699999999998E-2</v>
      </c>
      <c r="AL149" s="15" t="s">
        <v>762</v>
      </c>
      <c r="AM149" s="15" t="s">
        <v>763</v>
      </c>
      <c r="AT149" s="15" t="s">
        <v>436</v>
      </c>
      <c r="AU149" s="15">
        <v>0.28521429999999998</v>
      </c>
      <c r="AV149" s="15">
        <v>2.51539E-2</v>
      </c>
      <c r="AW149" s="15">
        <v>0.2359127</v>
      </c>
      <c r="AX149" s="15">
        <v>0.33451599999999998</v>
      </c>
    </row>
    <row r="150" spans="5:50">
      <c r="E150" s="15" t="str">
        <f t="shared" si="51"/>
        <v>_subpop_24</v>
      </c>
      <c r="F150" s="67">
        <f t="shared" ref="F150:I150" si="75">F29-F92</f>
        <v>0</v>
      </c>
      <c r="G150" s="67">
        <f t="shared" si="75"/>
        <v>1.0000000000010001E-6</v>
      </c>
      <c r="H150" s="67">
        <f t="shared" si="75"/>
        <v>-2.1000000000048757E-6</v>
      </c>
      <c r="I150" s="67">
        <f t="shared" si="75"/>
        <v>2.099999999990998E-6</v>
      </c>
      <c r="AB150" s="64" t="str">
        <f t="shared" si="60"/>
        <v>Blaenau Gwent_16-24_Males</v>
      </c>
      <c r="AC150" s="64" t="s">
        <v>16</v>
      </c>
      <c r="AD150" s="64" t="s">
        <v>48</v>
      </c>
      <c r="AE150" s="64" t="s">
        <v>21</v>
      </c>
      <c r="AF150" s="15" t="s">
        <v>764</v>
      </c>
      <c r="AG150" s="15">
        <v>0.2699531</v>
      </c>
      <c r="AH150" s="15">
        <v>3.4953400000000003E-2</v>
      </c>
      <c r="AI150" s="15">
        <v>0.2014436</v>
      </c>
      <c r="AJ150" s="15">
        <v>0.3384625</v>
      </c>
      <c r="AL150" s="15" t="s">
        <v>765</v>
      </c>
      <c r="AM150" s="15" t="s">
        <v>766</v>
      </c>
      <c r="AT150" s="15" t="s">
        <v>441</v>
      </c>
      <c r="AU150" s="15">
        <v>0.33890629999999999</v>
      </c>
      <c r="AV150" s="15">
        <v>1.8005299999999998E-2</v>
      </c>
      <c r="AW150" s="15">
        <v>0.30361579999999999</v>
      </c>
      <c r="AX150" s="15">
        <v>0.3741968</v>
      </c>
    </row>
    <row r="151" spans="5:50">
      <c r="E151" s="15" t="str">
        <f t="shared" si="51"/>
        <v>_subpop_25</v>
      </c>
      <c r="F151" s="67">
        <f t="shared" ref="F151:I151" si="76">F30-F93</f>
        <v>0</v>
      </c>
      <c r="G151" s="67">
        <f t="shared" si="76"/>
        <v>-1.5999999999974368E-6</v>
      </c>
      <c r="H151" s="67">
        <f t="shared" si="76"/>
        <v>2.500000000016378E-6</v>
      </c>
      <c r="I151" s="67">
        <f t="shared" si="76"/>
        <v>-2.4999999999608669E-6</v>
      </c>
      <c r="AB151" s="64" t="str">
        <f t="shared" si="60"/>
        <v>Blaenau Gwent_25-44_Males</v>
      </c>
      <c r="AC151" s="64" t="s">
        <v>16</v>
      </c>
      <c r="AD151" s="64" t="s">
        <v>49</v>
      </c>
      <c r="AE151" s="64" t="s">
        <v>21</v>
      </c>
      <c r="AF151" s="15" t="s">
        <v>767</v>
      </c>
      <c r="AG151" s="15">
        <v>0.43400050000000001</v>
      </c>
      <c r="AH151" s="15">
        <v>2.6339399999999999E-2</v>
      </c>
      <c r="AI151" s="15">
        <v>0.38237460000000001</v>
      </c>
      <c r="AJ151" s="15">
        <v>0.48562640000000001</v>
      </c>
      <c r="AL151" s="15" t="s">
        <v>768</v>
      </c>
      <c r="AM151" s="15" t="s">
        <v>769</v>
      </c>
      <c r="AT151" s="15" t="s">
        <v>446</v>
      </c>
      <c r="AU151" s="15">
        <v>0.33862350000000002</v>
      </c>
      <c r="AV151" s="15">
        <v>1.6598499999999999E-2</v>
      </c>
      <c r="AW151" s="15">
        <v>0.30609039999999998</v>
      </c>
      <c r="AX151" s="15">
        <v>0.3711565</v>
      </c>
    </row>
    <row r="152" spans="5:50">
      <c r="E152" s="15" t="str">
        <f t="shared" si="51"/>
        <v>_subpop_26</v>
      </c>
      <c r="F152" s="67">
        <f t="shared" ref="F152:I152" si="77">F31-F94</f>
        <v>0</v>
      </c>
      <c r="G152" s="67">
        <f t="shared" si="77"/>
        <v>1.2999999999992184E-6</v>
      </c>
      <c r="H152" s="67">
        <f t="shared" si="77"/>
        <v>-2.8000000000250047E-6</v>
      </c>
      <c r="I152" s="67">
        <f t="shared" si="77"/>
        <v>2.7999999999694936E-6</v>
      </c>
      <c r="AB152" s="64" t="str">
        <f t="shared" si="60"/>
        <v>Blaenau Gwent_45-64_Males</v>
      </c>
      <c r="AC152" s="64" t="s">
        <v>16</v>
      </c>
      <c r="AD152" s="64" t="s">
        <v>50</v>
      </c>
      <c r="AE152" s="64" t="s">
        <v>21</v>
      </c>
      <c r="AF152" s="15" t="s">
        <v>770</v>
      </c>
      <c r="AG152" s="15">
        <v>0.37777149999999998</v>
      </c>
      <c r="AH152" s="15">
        <v>2.2337300000000001E-2</v>
      </c>
      <c r="AI152" s="15">
        <v>0.33398990000000001</v>
      </c>
      <c r="AJ152" s="15">
        <v>0.42155310000000001</v>
      </c>
      <c r="AL152" s="15" t="s">
        <v>771</v>
      </c>
      <c r="AM152" s="15" t="s">
        <v>772</v>
      </c>
      <c r="AT152" s="15" t="s">
        <v>451</v>
      </c>
      <c r="AU152" s="15">
        <v>0.1263734</v>
      </c>
      <c r="AV152" s="15">
        <v>1.20462E-2</v>
      </c>
      <c r="AW152" s="15">
        <v>0.1027629</v>
      </c>
      <c r="AX152" s="15">
        <v>0.1499839</v>
      </c>
    </row>
    <row r="153" spans="5:50">
      <c r="E153" s="15" t="str">
        <f t="shared" si="51"/>
        <v>_subpop_27</v>
      </c>
      <c r="F153" s="67">
        <f t="shared" ref="F153:I153" si="78">F32-F95</f>
        <v>0</v>
      </c>
      <c r="G153" s="67">
        <f t="shared" si="78"/>
        <v>1.0999999999986715E-6</v>
      </c>
      <c r="H153" s="67">
        <f t="shared" si="78"/>
        <v>-2.2999999999551157E-6</v>
      </c>
      <c r="I153" s="67">
        <f t="shared" si="78"/>
        <v>2.2999999999551157E-6</v>
      </c>
      <c r="AB153" s="64" t="str">
        <f t="shared" si="60"/>
        <v>Blaenau Gwent_65+_Males</v>
      </c>
      <c r="AC153" s="64" t="s">
        <v>16</v>
      </c>
      <c r="AD153" s="64" t="s">
        <v>43</v>
      </c>
      <c r="AE153" s="64" t="s">
        <v>21</v>
      </c>
      <c r="AF153" s="15" t="s">
        <v>773</v>
      </c>
      <c r="AG153" s="15">
        <v>0.1732197</v>
      </c>
      <c r="AH153" s="15">
        <v>2.02753E-2</v>
      </c>
      <c r="AI153" s="15">
        <v>0.13347970000000001</v>
      </c>
      <c r="AJ153" s="15">
        <v>0.2129598</v>
      </c>
      <c r="AL153" s="15" t="s">
        <v>774</v>
      </c>
      <c r="AM153" s="15" t="s">
        <v>775</v>
      </c>
      <c r="AT153" s="15" t="s">
        <v>456</v>
      </c>
      <c r="AU153" s="15">
        <v>0.23993419999999999</v>
      </c>
      <c r="AV153" s="15">
        <v>2.6340100000000002E-2</v>
      </c>
      <c r="AW153" s="15">
        <v>0.18830769999999999</v>
      </c>
      <c r="AX153" s="15">
        <v>0.29156080000000001</v>
      </c>
    </row>
    <row r="154" spans="5:50">
      <c r="E154" s="15" t="str">
        <f t="shared" si="51"/>
        <v>_subpop_28</v>
      </c>
      <c r="F154" s="67">
        <f t="shared" ref="F154:I154" si="79">F33-F96</f>
        <v>0</v>
      </c>
      <c r="G154" s="67">
        <f t="shared" si="79"/>
        <v>8.9999999999985925E-7</v>
      </c>
      <c r="H154" s="67">
        <f t="shared" si="79"/>
        <v>-2.1000000000048757E-6</v>
      </c>
      <c r="I154" s="67">
        <f t="shared" si="79"/>
        <v>2.1000000000048757E-6</v>
      </c>
      <c r="AB154" s="64" t="str">
        <f t="shared" si="60"/>
        <v>Blaenau Gwent_16-24_Females</v>
      </c>
      <c r="AC154" s="64" t="s">
        <v>16</v>
      </c>
      <c r="AD154" s="64" t="s">
        <v>48</v>
      </c>
      <c r="AE154" s="64" t="s">
        <v>120</v>
      </c>
      <c r="AF154" s="15" t="s">
        <v>776</v>
      </c>
      <c r="AG154" s="15">
        <v>0.30212879999999998</v>
      </c>
      <c r="AH154" s="15">
        <v>3.4879500000000001E-2</v>
      </c>
      <c r="AI154" s="15">
        <v>0.23376430000000001</v>
      </c>
      <c r="AJ154" s="15">
        <v>0.37049339999999997</v>
      </c>
      <c r="AL154" s="15" t="s">
        <v>777</v>
      </c>
      <c r="AM154" s="15" t="s">
        <v>778</v>
      </c>
      <c r="AT154" s="15" t="s">
        <v>460</v>
      </c>
      <c r="AU154" s="15">
        <v>0.30590349999999999</v>
      </c>
      <c r="AV154" s="15">
        <v>1.8972599999999999E-2</v>
      </c>
      <c r="AW154" s="15">
        <v>0.26871709999999999</v>
      </c>
      <c r="AX154" s="15">
        <v>0.3430899</v>
      </c>
    </row>
    <row r="155" spans="5:50">
      <c r="E155" s="15" t="str">
        <f t="shared" si="51"/>
        <v>_subpop_29</v>
      </c>
      <c r="F155" s="67">
        <f t="shared" ref="F155:I155" si="80">F34-F97</f>
        <v>0</v>
      </c>
      <c r="G155" s="67">
        <f t="shared" si="80"/>
        <v>-1.1999999999998123E-6</v>
      </c>
      <c r="H155" s="67">
        <f t="shared" si="80"/>
        <v>1.6999999999933735E-6</v>
      </c>
      <c r="I155" s="67">
        <f t="shared" si="80"/>
        <v>-1.6999999999933735E-6</v>
      </c>
      <c r="AB155" s="64" t="str">
        <f t="shared" si="60"/>
        <v>Blaenau Gwent_25-44_Females</v>
      </c>
      <c r="AC155" s="64" t="s">
        <v>16</v>
      </c>
      <c r="AD155" s="64" t="s">
        <v>49</v>
      </c>
      <c r="AE155" s="64" t="s">
        <v>120</v>
      </c>
      <c r="AF155" s="15" t="s">
        <v>779</v>
      </c>
      <c r="AG155" s="15">
        <v>0.3044383</v>
      </c>
      <c r="AH155" s="15">
        <v>2.1900800000000002E-2</v>
      </c>
      <c r="AI155" s="15">
        <v>0.26151219999999997</v>
      </c>
      <c r="AJ155" s="15">
        <v>0.34736430000000001</v>
      </c>
      <c r="AL155" s="15" t="s">
        <v>780</v>
      </c>
      <c r="AM155" s="15" t="s">
        <v>781</v>
      </c>
      <c r="AT155" s="15" t="s">
        <v>464</v>
      </c>
      <c r="AU155" s="15">
        <v>0.31867719999999999</v>
      </c>
      <c r="AV155" s="15">
        <v>1.6086099999999999E-2</v>
      </c>
      <c r="AW155" s="15">
        <v>0.28714849999999997</v>
      </c>
      <c r="AX155" s="15">
        <v>0.35020600000000002</v>
      </c>
    </row>
    <row r="156" spans="5:50">
      <c r="E156" s="15" t="str">
        <f t="shared" si="51"/>
        <v>_subpop_30</v>
      </c>
      <c r="F156" s="67">
        <f t="shared" ref="F156:I156" si="81">F35-F98</f>
        <v>0</v>
      </c>
      <c r="G156" s="67">
        <f t="shared" si="81"/>
        <v>0</v>
      </c>
      <c r="H156" s="67">
        <f t="shared" si="81"/>
        <v>-4.0000000001150227E-7</v>
      </c>
      <c r="I156" s="67">
        <f t="shared" si="81"/>
        <v>3.9999999995599111E-7</v>
      </c>
      <c r="AB156" s="64" t="str">
        <f t="shared" si="60"/>
        <v>Blaenau Gwent_45-64_Females</v>
      </c>
      <c r="AC156" s="64" t="s">
        <v>16</v>
      </c>
      <c r="AD156" s="64" t="s">
        <v>50</v>
      </c>
      <c r="AE156" s="64" t="s">
        <v>120</v>
      </c>
      <c r="AF156" s="15" t="s">
        <v>782</v>
      </c>
      <c r="AG156" s="15">
        <v>0.18804679999999999</v>
      </c>
      <c r="AH156" s="15">
        <v>1.6832E-2</v>
      </c>
      <c r="AI156" s="15">
        <v>0.15505569999999999</v>
      </c>
      <c r="AJ156" s="15">
        <v>0.22103780000000001</v>
      </c>
      <c r="AL156" s="15" t="s">
        <v>783</v>
      </c>
      <c r="AM156" s="15" t="s">
        <v>784</v>
      </c>
      <c r="AT156" s="15" t="s">
        <v>468</v>
      </c>
      <c r="AU156" s="15">
        <v>0.113455</v>
      </c>
      <c r="AV156" s="15">
        <v>1.07887E-2</v>
      </c>
      <c r="AW156" s="15">
        <v>9.2309299999999997E-2</v>
      </c>
      <c r="AX156" s="15">
        <v>0.13460079999999999</v>
      </c>
    </row>
    <row r="157" spans="5:50">
      <c r="E157" s="15" t="str">
        <f t="shared" si="51"/>
        <v>_subpop_31</v>
      </c>
      <c r="F157" s="67">
        <f t="shared" ref="F157:I157" si="82">F36-F99</f>
        <v>0</v>
      </c>
      <c r="G157" s="67">
        <f t="shared" si="82"/>
        <v>2.9999999999995308E-7</v>
      </c>
      <c r="H157" s="67">
        <f t="shared" si="82"/>
        <v>-8.9999999999812452E-7</v>
      </c>
      <c r="I157" s="67">
        <f t="shared" si="82"/>
        <v>8.9999999997036895E-7</v>
      </c>
      <c r="AB157" s="64" t="str">
        <f t="shared" si="60"/>
        <v>Blaenau Gwent_65+_Females</v>
      </c>
      <c r="AC157" s="64" t="s">
        <v>16</v>
      </c>
      <c r="AD157" s="64" t="s">
        <v>43</v>
      </c>
      <c r="AE157" s="64" t="s">
        <v>120</v>
      </c>
      <c r="AF157" s="15" t="s">
        <v>785</v>
      </c>
      <c r="AG157" s="15">
        <v>2.9854700000000001E-2</v>
      </c>
      <c r="AH157" s="15">
        <v>8.1998999999999996E-3</v>
      </c>
      <c r="AI157" s="15">
        <v>1.37827E-2</v>
      </c>
      <c r="AJ157" s="15">
        <v>4.5926599999999998E-2</v>
      </c>
      <c r="AL157" s="15" t="s">
        <v>786</v>
      </c>
      <c r="AM157" s="15" t="s">
        <v>787</v>
      </c>
      <c r="AT157" s="15" t="s">
        <v>472</v>
      </c>
      <c r="AU157" s="15">
        <v>0.28898449999999998</v>
      </c>
      <c r="AV157" s="15">
        <v>2.2124700000000001E-2</v>
      </c>
      <c r="AW157" s="15">
        <v>0.24562</v>
      </c>
      <c r="AX157" s="15">
        <v>0.3323489</v>
      </c>
    </row>
    <row r="158" spans="5:50">
      <c r="E158" s="15" t="str">
        <f t="shared" si="51"/>
        <v>_subpop_32</v>
      </c>
      <c r="F158" s="67">
        <f t="shared" ref="F158:I158" si="83">F37-F100</f>
        <v>0</v>
      </c>
      <c r="G158" s="67">
        <f t="shared" si="83"/>
        <v>1.0000000000027348E-7</v>
      </c>
      <c r="H158" s="67">
        <f t="shared" si="83"/>
        <v>-3.9999999999762448E-7</v>
      </c>
      <c r="I158" s="67">
        <f t="shared" si="83"/>
        <v>3.9999999999762448E-7</v>
      </c>
      <c r="AB158" s="64" t="str">
        <f t="shared" si="60"/>
        <v>Torfaen_16-24_Males</v>
      </c>
      <c r="AC158" s="64" t="s">
        <v>17</v>
      </c>
      <c r="AD158" s="64" t="s">
        <v>48</v>
      </c>
      <c r="AE158" s="64" t="s">
        <v>21</v>
      </c>
      <c r="AF158" s="15" t="s">
        <v>788</v>
      </c>
      <c r="AG158" s="15">
        <v>0.20160500000000001</v>
      </c>
      <c r="AH158" s="15">
        <v>3.5389499999999997E-2</v>
      </c>
      <c r="AI158" s="15">
        <v>0.13224069999999999</v>
      </c>
      <c r="AJ158" s="15">
        <v>0.27096920000000002</v>
      </c>
      <c r="AL158" s="15" t="s">
        <v>789</v>
      </c>
      <c r="AM158" s="15" t="s">
        <v>790</v>
      </c>
      <c r="AT158" s="15" t="s">
        <v>476</v>
      </c>
      <c r="AU158" s="15">
        <v>0.314386</v>
      </c>
      <c r="AV158" s="15">
        <v>1.3258499999999999E-2</v>
      </c>
      <c r="AW158" s="15">
        <v>0.28839930000000003</v>
      </c>
      <c r="AX158" s="15">
        <v>0.34037279999999998</v>
      </c>
    </row>
    <row r="159" spans="5:50">
      <c r="E159" s="15" t="str">
        <f t="shared" si="51"/>
        <v>_subpop_33</v>
      </c>
      <c r="F159" s="67">
        <f t="shared" ref="F159:I159" si="84">F38-F101</f>
        <v>0</v>
      </c>
      <c r="G159" s="67">
        <f t="shared" si="84"/>
        <v>2.3000000000002185E-6</v>
      </c>
      <c r="H159" s="67">
        <f t="shared" si="84"/>
        <v>-5.0000000000050004E-6</v>
      </c>
      <c r="I159" s="67">
        <f t="shared" si="84"/>
        <v>5.000000000032756E-6</v>
      </c>
      <c r="AB159" s="64" t="str">
        <f t="shared" si="60"/>
        <v>Torfaen_25-44_Males</v>
      </c>
      <c r="AC159" s="64" t="s">
        <v>17</v>
      </c>
      <c r="AD159" s="64" t="s">
        <v>49</v>
      </c>
      <c r="AE159" s="64" t="s">
        <v>21</v>
      </c>
      <c r="AF159" s="15" t="s">
        <v>791</v>
      </c>
      <c r="AG159" s="15">
        <v>0.39847470000000001</v>
      </c>
      <c r="AH159" s="15">
        <v>2.5373900000000001E-2</v>
      </c>
      <c r="AI159" s="15">
        <v>0.34874129999999998</v>
      </c>
      <c r="AJ159" s="15">
        <v>0.4482082</v>
      </c>
      <c r="AL159" s="15" t="s">
        <v>792</v>
      </c>
      <c r="AM159" s="15" t="s">
        <v>793</v>
      </c>
      <c r="AT159" s="15" t="s">
        <v>480</v>
      </c>
      <c r="AU159" s="15">
        <v>0.29206710000000002</v>
      </c>
      <c r="AV159" s="15">
        <v>1.30031E-2</v>
      </c>
      <c r="AW159" s="15">
        <v>0.26658100000000001</v>
      </c>
      <c r="AX159" s="15">
        <v>0.31755319999999998</v>
      </c>
    </row>
    <row r="160" spans="5:50">
      <c r="E160" s="15" t="str">
        <f t="shared" si="51"/>
        <v>_subpop_34</v>
      </c>
      <c r="F160" s="67">
        <f t="shared" ref="F160:I160" si="85">F39-F102</f>
        <v>0</v>
      </c>
      <c r="G160" s="67">
        <f t="shared" si="85"/>
        <v>-2.0000000000228169E-7</v>
      </c>
      <c r="H160" s="67">
        <f t="shared" si="85"/>
        <v>-1.0000000000287557E-7</v>
      </c>
      <c r="I160" s="67">
        <f t="shared" si="85"/>
        <v>1.0000000000287557E-7</v>
      </c>
      <c r="AB160" s="64" t="str">
        <f t="shared" si="60"/>
        <v>Torfaen_45-64_Males</v>
      </c>
      <c r="AC160" s="64" t="s">
        <v>17</v>
      </c>
      <c r="AD160" s="64" t="s">
        <v>50</v>
      </c>
      <c r="AE160" s="64" t="s">
        <v>21</v>
      </c>
      <c r="AF160" s="15" t="s">
        <v>794</v>
      </c>
      <c r="AG160" s="15">
        <v>0.30216710000000002</v>
      </c>
      <c r="AH160" s="15">
        <v>2.0382500000000001E-2</v>
      </c>
      <c r="AI160" s="15">
        <v>0.26221699999999998</v>
      </c>
      <c r="AJ160" s="15">
        <v>0.34211730000000001</v>
      </c>
      <c r="AL160" s="15" t="s">
        <v>795</v>
      </c>
      <c r="AM160" s="15" t="s">
        <v>796</v>
      </c>
      <c r="AT160" s="15" t="s">
        <v>484</v>
      </c>
      <c r="AU160" s="15">
        <v>0.1063505</v>
      </c>
      <c r="AV160" s="15">
        <v>1.01811E-2</v>
      </c>
      <c r="AW160" s="15">
        <v>8.6395600000000003E-2</v>
      </c>
      <c r="AX160" s="15">
        <v>0.12630540000000001</v>
      </c>
    </row>
    <row r="161" spans="5:50">
      <c r="E161" s="15" t="str">
        <f t="shared" si="51"/>
        <v>_subpop_35</v>
      </c>
      <c r="F161" s="67">
        <f t="shared" ref="F161:I161" si="86">F40-F103</f>
        <v>0</v>
      </c>
      <c r="G161" s="67">
        <f t="shared" si="86"/>
        <v>1.1999999999998123E-6</v>
      </c>
      <c r="H161" s="67">
        <f t="shared" si="86"/>
        <v>-2.699999999966618E-6</v>
      </c>
      <c r="I161" s="67">
        <f t="shared" si="86"/>
        <v>2.6000000000192536E-6</v>
      </c>
      <c r="AB161" s="64" t="str">
        <f t="shared" si="60"/>
        <v>Torfaen_65+_Males</v>
      </c>
      <c r="AC161" s="64" t="s">
        <v>17</v>
      </c>
      <c r="AD161" s="64" t="s">
        <v>43</v>
      </c>
      <c r="AE161" s="64" t="s">
        <v>21</v>
      </c>
      <c r="AF161" s="15" t="s">
        <v>797</v>
      </c>
      <c r="AG161" s="15">
        <v>0.14615880000000001</v>
      </c>
      <c r="AH161" s="15">
        <v>1.8975100000000002E-2</v>
      </c>
      <c r="AI161" s="15">
        <v>0.1089671</v>
      </c>
      <c r="AJ161" s="15">
        <v>0.1833504</v>
      </c>
      <c r="AL161" s="15" t="s">
        <v>798</v>
      </c>
      <c r="AM161" s="15" t="s">
        <v>799</v>
      </c>
      <c r="AT161" s="15" t="s">
        <v>488</v>
      </c>
      <c r="AU161" s="15">
        <v>0.2486854</v>
      </c>
      <c r="AV161" s="15">
        <v>2.18748E-2</v>
      </c>
      <c r="AW161" s="15">
        <v>0.20581079999999999</v>
      </c>
      <c r="AX161" s="15">
        <v>0.29156009999999999</v>
      </c>
    </row>
    <row r="162" spans="5:50">
      <c r="E162" s="15" t="str">
        <f t="shared" si="51"/>
        <v>_subpop_36</v>
      </c>
      <c r="F162" s="67">
        <f t="shared" ref="F162:I162" si="87">F41-F104</f>
        <v>0</v>
      </c>
      <c r="G162" s="67">
        <f t="shared" si="87"/>
        <v>1.2999999999992184E-6</v>
      </c>
      <c r="H162" s="67">
        <f t="shared" si="87"/>
        <v>-2.7999999999972491E-6</v>
      </c>
      <c r="I162" s="67">
        <f t="shared" si="87"/>
        <v>2.7999999999972491E-6</v>
      </c>
      <c r="AB162" s="64" t="str">
        <f t="shared" si="60"/>
        <v>Torfaen_16-24_Females</v>
      </c>
      <c r="AC162" s="64" t="s">
        <v>17</v>
      </c>
      <c r="AD162" s="64" t="s">
        <v>48</v>
      </c>
      <c r="AE162" s="64" t="s">
        <v>120</v>
      </c>
      <c r="AF162" s="15" t="s">
        <v>800</v>
      </c>
      <c r="AG162" s="15">
        <v>0.2408759</v>
      </c>
      <c r="AH162" s="15">
        <v>3.10181E-2</v>
      </c>
      <c r="AI162" s="15">
        <v>0.18007970000000001</v>
      </c>
      <c r="AJ162" s="15">
        <v>0.3016722</v>
      </c>
      <c r="AL162" s="15" t="s">
        <v>801</v>
      </c>
      <c r="AM162" s="15" t="s">
        <v>802</v>
      </c>
      <c r="AT162" s="15" t="s">
        <v>492</v>
      </c>
      <c r="AU162" s="15">
        <v>0.37541930000000001</v>
      </c>
      <c r="AV162" s="15">
        <v>1.54509E-2</v>
      </c>
      <c r="AW162" s="15">
        <v>0.34513549999999998</v>
      </c>
      <c r="AX162" s="15">
        <v>0.40570309999999998</v>
      </c>
    </row>
    <row r="163" spans="5:50">
      <c r="E163" s="15" t="str">
        <f t="shared" si="51"/>
        <v>_subpop_37</v>
      </c>
      <c r="F163" s="67">
        <f t="shared" ref="F163:I163" si="88">F42-F105</f>
        <v>0</v>
      </c>
      <c r="G163" s="67">
        <f t="shared" si="88"/>
        <v>1.9000000000025941E-6</v>
      </c>
      <c r="H163" s="67">
        <f t="shared" si="88"/>
        <v>-4.2000000000097515E-6</v>
      </c>
      <c r="I163" s="67">
        <f t="shared" si="88"/>
        <v>4.2000000000097515E-6</v>
      </c>
      <c r="AB163" s="64" t="str">
        <f t="shared" si="60"/>
        <v>Torfaen_25-44_Females</v>
      </c>
      <c r="AC163" s="64" t="s">
        <v>17</v>
      </c>
      <c r="AD163" s="64" t="s">
        <v>49</v>
      </c>
      <c r="AE163" s="64" t="s">
        <v>120</v>
      </c>
      <c r="AF163" s="15" t="s">
        <v>803</v>
      </c>
      <c r="AG163" s="15">
        <v>0.28427570000000002</v>
      </c>
      <c r="AH163" s="15">
        <v>2.1166500000000001E-2</v>
      </c>
      <c r="AI163" s="15">
        <v>0.242789</v>
      </c>
      <c r="AJ163" s="15">
        <v>0.32576250000000001</v>
      </c>
      <c r="AL163" s="15" t="s">
        <v>804</v>
      </c>
      <c r="AM163" s="15" t="s">
        <v>805</v>
      </c>
      <c r="AT163" s="15" t="s">
        <v>496</v>
      </c>
      <c r="AU163" s="15">
        <v>0.33094479999999998</v>
      </c>
      <c r="AV163" s="15">
        <v>1.3844800000000001E-2</v>
      </c>
      <c r="AW163" s="15">
        <v>0.303809</v>
      </c>
      <c r="AX163" s="15">
        <v>0.35808069999999997</v>
      </c>
    </row>
    <row r="164" spans="5:50">
      <c r="E164" s="15" t="str">
        <f t="shared" si="51"/>
        <v>_subpop_38</v>
      </c>
      <c r="F164" s="67">
        <f t="shared" ref="F164:I164" si="89">F43-F106</f>
        <v>0</v>
      </c>
      <c r="G164" s="67">
        <f t="shared" si="89"/>
        <v>9.9999999999926537E-7</v>
      </c>
      <c r="H164" s="67">
        <f t="shared" si="89"/>
        <v>-2.4000000000135024E-6</v>
      </c>
      <c r="I164" s="67">
        <f t="shared" si="89"/>
        <v>2.3999999999579913E-6</v>
      </c>
      <c r="AB164" s="64" t="str">
        <f t="shared" si="60"/>
        <v>Torfaen_45-64_Females</v>
      </c>
      <c r="AC164" s="64" t="s">
        <v>17</v>
      </c>
      <c r="AD164" s="64" t="s">
        <v>50</v>
      </c>
      <c r="AE164" s="64" t="s">
        <v>120</v>
      </c>
      <c r="AF164" s="15" t="s">
        <v>806</v>
      </c>
      <c r="AG164" s="15">
        <v>0.2010448</v>
      </c>
      <c r="AH164" s="15">
        <v>1.7160999999999999E-2</v>
      </c>
      <c r="AI164" s="15">
        <v>0.1674089</v>
      </c>
      <c r="AJ164" s="15">
        <v>0.23468069999999999</v>
      </c>
      <c r="AL164" s="15" t="s">
        <v>807</v>
      </c>
      <c r="AM164" s="15" t="s">
        <v>808</v>
      </c>
      <c r="AT164" s="15" t="s">
        <v>500</v>
      </c>
      <c r="AU164" s="15">
        <v>0.1161724</v>
      </c>
      <c r="AV164" s="15">
        <v>1.0512000000000001E-2</v>
      </c>
      <c r="AW164" s="15">
        <v>9.5568899999999998E-2</v>
      </c>
      <c r="AX164" s="15">
        <v>0.13677590000000001</v>
      </c>
    </row>
    <row r="165" spans="5:50">
      <c r="E165" s="15" t="str">
        <f t="shared" si="51"/>
        <v>_subpop_39</v>
      </c>
      <c r="F165" s="67">
        <f t="shared" ref="F165:I165" si="90">F44-F107</f>
        <v>0</v>
      </c>
      <c r="G165" s="67">
        <f t="shared" si="90"/>
        <v>1.1000000000004062E-6</v>
      </c>
      <c r="H165" s="67">
        <f t="shared" si="90"/>
        <v>-2.4999999999886224E-6</v>
      </c>
      <c r="I165" s="67">
        <f t="shared" si="90"/>
        <v>2.500000000016378E-6</v>
      </c>
      <c r="AB165" s="64" t="str">
        <f t="shared" si="60"/>
        <v>Torfaen_65+_Females</v>
      </c>
      <c r="AC165" s="64" t="s">
        <v>17</v>
      </c>
      <c r="AD165" s="64" t="s">
        <v>43</v>
      </c>
      <c r="AE165" s="64" t="s">
        <v>120</v>
      </c>
      <c r="AF165" s="15" t="s">
        <v>809</v>
      </c>
      <c r="AG165" s="15">
        <v>5.4183200000000001E-2</v>
      </c>
      <c r="AH165" s="15">
        <v>1.08647E-2</v>
      </c>
      <c r="AI165" s="15">
        <v>3.2888199999999999E-2</v>
      </c>
      <c r="AJ165" s="15">
        <v>7.5478199999999995E-2</v>
      </c>
      <c r="AL165" s="15" t="s">
        <v>810</v>
      </c>
      <c r="AM165" s="15" t="s">
        <v>811</v>
      </c>
      <c r="AT165" s="15" t="s">
        <v>504</v>
      </c>
      <c r="AU165" s="15">
        <v>0.24461740000000001</v>
      </c>
      <c r="AV165" s="15">
        <v>2.3677E-2</v>
      </c>
      <c r="AW165" s="15">
        <v>0.19821059999999999</v>
      </c>
      <c r="AX165" s="15">
        <v>0.29102420000000001</v>
      </c>
    </row>
    <row r="166" spans="5:50">
      <c r="E166" s="15" t="str">
        <f t="shared" si="51"/>
        <v>_subpop_40</v>
      </c>
      <c r="F166" s="67">
        <f t="shared" ref="F166:I166" si="91">F45-F108</f>
        <v>0</v>
      </c>
      <c r="G166" s="67">
        <f t="shared" si="91"/>
        <v>5.9999999999990616E-7</v>
      </c>
      <c r="H166" s="67">
        <f t="shared" si="91"/>
        <v>-1.3000000000026879E-6</v>
      </c>
      <c r="I166" s="67">
        <f t="shared" si="91"/>
        <v>1.2000000000067512E-6</v>
      </c>
      <c r="AB166" s="64" t="str">
        <f t="shared" si="60"/>
        <v>Monmouthshire_16-24_Males</v>
      </c>
      <c r="AC166" s="64" t="s">
        <v>18</v>
      </c>
      <c r="AD166" s="64" t="s">
        <v>48</v>
      </c>
      <c r="AE166" s="64" t="s">
        <v>21</v>
      </c>
      <c r="AF166" s="15" t="s">
        <v>812</v>
      </c>
      <c r="AG166" s="15">
        <v>0.35939729999999998</v>
      </c>
      <c r="AH166" s="15">
        <v>4.9409799999999997E-2</v>
      </c>
      <c r="AI166" s="15">
        <v>0.26255309999999998</v>
      </c>
      <c r="AJ166" s="15">
        <v>0.45624150000000002</v>
      </c>
      <c r="AL166" s="15" t="s">
        <v>813</v>
      </c>
      <c r="AM166" s="15" t="s">
        <v>814</v>
      </c>
      <c r="AT166" s="15" t="s">
        <v>508</v>
      </c>
      <c r="AU166" s="15">
        <v>0.32038090000000002</v>
      </c>
      <c r="AV166" s="15">
        <v>1.7184600000000001E-2</v>
      </c>
      <c r="AW166" s="15">
        <v>0.28669909999999998</v>
      </c>
      <c r="AX166" s="15">
        <v>0.35406280000000001</v>
      </c>
    </row>
    <row r="167" spans="5:50">
      <c r="E167" s="15" t="str">
        <f t="shared" si="51"/>
        <v>_subpop_41</v>
      </c>
      <c r="F167" s="67">
        <f t="shared" ref="F167:I167" si="92">F46-F109</f>
        <v>0</v>
      </c>
      <c r="G167" s="67">
        <f t="shared" si="92"/>
        <v>1.8999999999991246E-6</v>
      </c>
      <c r="H167" s="67">
        <f t="shared" si="92"/>
        <v>-4.2000000000097515E-6</v>
      </c>
      <c r="I167" s="67">
        <f t="shared" si="92"/>
        <v>4.2000000000097515E-6</v>
      </c>
      <c r="AB167" s="64" t="str">
        <f t="shared" si="60"/>
        <v>Monmouthshire_25-44_Males</v>
      </c>
      <c r="AC167" s="64" t="s">
        <v>18</v>
      </c>
      <c r="AD167" s="64" t="s">
        <v>49</v>
      </c>
      <c r="AE167" s="64" t="s">
        <v>21</v>
      </c>
      <c r="AF167" s="15" t="s">
        <v>815</v>
      </c>
      <c r="AG167" s="15">
        <v>0.39511469999999999</v>
      </c>
      <c r="AH167" s="15">
        <v>2.7524900000000001E-2</v>
      </c>
      <c r="AI167" s="15">
        <v>0.3411653</v>
      </c>
      <c r="AJ167" s="15">
        <v>0.44906420000000002</v>
      </c>
      <c r="AL167" s="15" t="s">
        <v>816</v>
      </c>
      <c r="AM167" s="15" t="s">
        <v>817</v>
      </c>
      <c r="AT167" s="15" t="s">
        <v>512</v>
      </c>
      <c r="AU167" s="15">
        <v>0.31091859999999999</v>
      </c>
      <c r="AV167" s="15">
        <v>1.5907299999999999E-2</v>
      </c>
      <c r="AW167" s="15">
        <v>0.27974019999999999</v>
      </c>
      <c r="AX167" s="15">
        <v>0.34209689999999998</v>
      </c>
    </row>
    <row r="168" spans="5:50">
      <c r="E168" s="15" t="str">
        <f t="shared" si="51"/>
        <v>_subpop_42</v>
      </c>
      <c r="F168" s="67">
        <f t="shared" ref="F168:I168" si="93">F47-F110</f>
        <v>0</v>
      </c>
      <c r="G168" s="67">
        <f t="shared" si="93"/>
        <v>1.1000000000004062E-6</v>
      </c>
      <c r="H168" s="67">
        <f t="shared" si="93"/>
        <v>-2.5999999999637424E-6</v>
      </c>
      <c r="I168" s="67">
        <f t="shared" si="93"/>
        <v>2.500000000016378E-6</v>
      </c>
      <c r="AB168" s="64" t="str">
        <f t="shared" si="60"/>
        <v>Monmouthshire_45-64_Males</v>
      </c>
      <c r="AC168" s="64" t="s">
        <v>18</v>
      </c>
      <c r="AD168" s="64" t="s">
        <v>50</v>
      </c>
      <c r="AE168" s="64" t="s">
        <v>21</v>
      </c>
      <c r="AF168" s="15" t="s">
        <v>818</v>
      </c>
      <c r="AG168" s="15">
        <v>0.34211599999999998</v>
      </c>
      <c r="AH168" s="15">
        <v>2.0819600000000001E-2</v>
      </c>
      <c r="AI168" s="15">
        <v>0.3013092</v>
      </c>
      <c r="AJ168" s="15">
        <v>0.38292280000000001</v>
      </c>
      <c r="AL168" s="15" t="s">
        <v>819</v>
      </c>
      <c r="AM168" s="15" t="s">
        <v>820</v>
      </c>
      <c r="AT168" s="15" t="s">
        <v>516</v>
      </c>
      <c r="AU168" s="15">
        <v>0.1057198</v>
      </c>
      <c r="AV168" s="15">
        <v>1.187E-2</v>
      </c>
      <c r="AW168" s="15">
        <v>8.2454600000000003E-2</v>
      </c>
      <c r="AX168" s="15">
        <v>0.12898509999999999</v>
      </c>
    </row>
    <row r="169" spans="5:50">
      <c r="E169" s="15" t="str">
        <f t="shared" si="51"/>
        <v>_subpop_43</v>
      </c>
      <c r="F169" s="67">
        <f t="shared" ref="F169:I169" si="94">F48-F111</f>
        <v>0</v>
      </c>
      <c r="G169" s="67">
        <f t="shared" si="94"/>
        <v>3.999999999993592E-7</v>
      </c>
      <c r="H169" s="67">
        <f t="shared" si="94"/>
        <v>-1.1000000000316312E-6</v>
      </c>
      <c r="I169" s="67">
        <f t="shared" si="94"/>
        <v>1.1999999999789956E-6</v>
      </c>
      <c r="AB169" s="64" t="str">
        <f t="shared" si="60"/>
        <v>Monmouthshire_65+_Males</v>
      </c>
      <c r="AC169" s="64" t="s">
        <v>18</v>
      </c>
      <c r="AD169" s="64" t="s">
        <v>43</v>
      </c>
      <c r="AE169" s="64" t="s">
        <v>21</v>
      </c>
      <c r="AF169" s="15" t="s">
        <v>821</v>
      </c>
      <c r="AG169" s="15">
        <v>0.1323413</v>
      </c>
      <c r="AH169" s="15">
        <v>1.6736000000000001E-2</v>
      </c>
      <c r="AI169" s="15">
        <v>9.9538399999999999E-2</v>
      </c>
      <c r="AJ169" s="15">
        <v>0.16514409999999999</v>
      </c>
      <c r="AL169" s="15" t="s">
        <v>822</v>
      </c>
      <c r="AM169" s="15" t="s">
        <v>823</v>
      </c>
      <c r="AT169" s="15" t="s">
        <v>520</v>
      </c>
      <c r="AU169" s="15">
        <v>0.26272719999999999</v>
      </c>
      <c r="AV169" s="15">
        <v>2.1525099999999998E-2</v>
      </c>
      <c r="AW169" s="15">
        <v>0.22053809999999999</v>
      </c>
      <c r="AX169" s="15">
        <v>0.30491629999999997</v>
      </c>
    </row>
    <row r="170" spans="5:50">
      <c r="E170" s="15" t="str">
        <f t="shared" si="51"/>
        <v>_subpop_44</v>
      </c>
      <c r="F170" s="67">
        <f t="shared" ref="F170:I170" si="95">F49-F112</f>
        <v>0</v>
      </c>
      <c r="G170" s="67">
        <f t="shared" si="95"/>
        <v>1.0000000000010001E-6</v>
      </c>
      <c r="H170" s="67">
        <f t="shared" si="95"/>
        <v>-2.3000000000106269E-6</v>
      </c>
      <c r="I170" s="67">
        <f t="shared" si="95"/>
        <v>2.2000000000077513E-6</v>
      </c>
      <c r="AB170" s="64" t="str">
        <f t="shared" si="60"/>
        <v>Monmouthshire_16-24_Females</v>
      </c>
      <c r="AC170" s="64" t="s">
        <v>18</v>
      </c>
      <c r="AD170" s="64" t="s">
        <v>48</v>
      </c>
      <c r="AE170" s="64" t="s">
        <v>120</v>
      </c>
      <c r="AF170" s="15" t="s">
        <v>824</v>
      </c>
      <c r="AG170" s="15">
        <v>0.28473419999999999</v>
      </c>
      <c r="AH170" s="15">
        <v>4.13998E-2</v>
      </c>
      <c r="AI170" s="15">
        <v>0.20358979999999999</v>
      </c>
      <c r="AJ170" s="15">
        <v>0.3658786</v>
      </c>
      <c r="AL170" s="15" t="s">
        <v>825</v>
      </c>
      <c r="AM170" s="15" t="s">
        <v>826</v>
      </c>
      <c r="AT170" s="15" t="s">
        <v>524</v>
      </c>
      <c r="AU170" s="15">
        <v>0.37674930000000001</v>
      </c>
      <c r="AV170" s="15">
        <v>1.61583E-2</v>
      </c>
      <c r="AW170" s="15">
        <v>0.34507900000000002</v>
      </c>
      <c r="AX170" s="15">
        <v>0.40841949999999999</v>
      </c>
    </row>
    <row r="171" spans="5:50">
      <c r="E171" s="15" t="str">
        <f t="shared" si="51"/>
        <v>_subpop_45</v>
      </c>
      <c r="F171" s="67">
        <f t="shared" ref="F171:I171" si="96">F50-F113</f>
        <v>0</v>
      </c>
      <c r="G171" s="67">
        <f t="shared" si="96"/>
        <v>6.9999999999931228E-7</v>
      </c>
      <c r="H171" s="67">
        <f t="shared" si="96"/>
        <v>-1.8999999999991246E-6</v>
      </c>
      <c r="I171" s="67">
        <f t="shared" si="96"/>
        <v>1.799999999996249E-6</v>
      </c>
      <c r="AB171" s="64" t="str">
        <f t="shared" si="60"/>
        <v>Monmouthshire_25-44_Females</v>
      </c>
      <c r="AC171" s="64" t="s">
        <v>18</v>
      </c>
      <c r="AD171" s="64" t="s">
        <v>49</v>
      </c>
      <c r="AE171" s="64" t="s">
        <v>120</v>
      </c>
      <c r="AF171" s="15" t="s">
        <v>827</v>
      </c>
      <c r="AG171" s="15">
        <v>0.27845900000000001</v>
      </c>
      <c r="AH171" s="15">
        <v>2.28077E-2</v>
      </c>
      <c r="AI171" s="15">
        <v>0.2337554</v>
      </c>
      <c r="AJ171" s="15">
        <v>0.32316250000000002</v>
      </c>
      <c r="AL171" s="15" t="s">
        <v>828</v>
      </c>
      <c r="AM171" s="15" t="s">
        <v>829</v>
      </c>
      <c r="AT171" s="15" t="s">
        <v>528</v>
      </c>
      <c r="AU171" s="15">
        <v>0.30191249999999997</v>
      </c>
      <c r="AV171" s="15">
        <v>1.44367E-2</v>
      </c>
      <c r="AW171" s="15">
        <v>0.27361649999999998</v>
      </c>
      <c r="AX171" s="15">
        <v>0.33020850000000002</v>
      </c>
    </row>
    <row r="172" spans="5:50">
      <c r="E172" s="15" t="str">
        <f t="shared" si="51"/>
        <v>_subpop_46</v>
      </c>
      <c r="F172" s="67">
        <f t="shared" ref="F172:I172" si="97">F51-F114</f>
        <v>0</v>
      </c>
      <c r="G172" s="67">
        <f t="shared" si="97"/>
        <v>8.0000000000045313E-7</v>
      </c>
      <c r="H172" s="67">
        <f t="shared" si="97"/>
        <v>-1.6999999999933735E-6</v>
      </c>
      <c r="I172" s="67">
        <f t="shared" si="97"/>
        <v>1.6999999999933735E-6</v>
      </c>
      <c r="AB172" s="64" t="str">
        <f t="shared" si="60"/>
        <v>Monmouthshire_45-64_Females</v>
      </c>
      <c r="AC172" s="64" t="s">
        <v>18</v>
      </c>
      <c r="AD172" s="64" t="s">
        <v>50</v>
      </c>
      <c r="AE172" s="64" t="s">
        <v>120</v>
      </c>
      <c r="AF172" s="15" t="s">
        <v>830</v>
      </c>
      <c r="AG172" s="15">
        <v>0.24244399999999999</v>
      </c>
      <c r="AH172" s="15">
        <v>1.7486399999999999E-2</v>
      </c>
      <c r="AI172" s="15">
        <v>0.20817040000000001</v>
      </c>
      <c r="AJ172" s="15">
        <v>0.27671770000000001</v>
      </c>
      <c r="AL172" s="15" t="s">
        <v>831</v>
      </c>
      <c r="AM172" s="15" t="s">
        <v>832</v>
      </c>
      <c r="AT172" s="15" t="s">
        <v>532</v>
      </c>
      <c r="AU172" s="15">
        <v>0.1089434</v>
      </c>
      <c r="AV172" s="15">
        <v>1.10314E-2</v>
      </c>
      <c r="AW172" s="15">
        <v>8.7321800000000005E-2</v>
      </c>
      <c r="AX172" s="15">
        <v>0.13056499999999999</v>
      </c>
    </row>
    <row r="173" spans="5:50">
      <c r="E173" s="15" t="str">
        <f t="shared" si="51"/>
        <v>_subpop_47</v>
      </c>
      <c r="F173" s="67">
        <f t="shared" ref="F173:I173" si="98">F52-F115</f>
        <v>0</v>
      </c>
      <c r="G173" s="67">
        <f t="shared" si="98"/>
        <v>8.0000000000045313E-7</v>
      </c>
      <c r="H173" s="67">
        <f t="shared" si="98"/>
        <v>-1.7000000000211291E-6</v>
      </c>
      <c r="I173" s="67">
        <f t="shared" si="98"/>
        <v>1.6999999999933735E-6</v>
      </c>
      <c r="AB173" s="64" t="str">
        <f t="shared" si="60"/>
        <v>Monmouthshire_65+_Females</v>
      </c>
      <c r="AC173" s="64" t="s">
        <v>18</v>
      </c>
      <c r="AD173" s="64" t="s">
        <v>43</v>
      </c>
      <c r="AE173" s="64" t="s">
        <v>120</v>
      </c>
      <c r="AF173" s="15" t="s">
        <v>833</v>
      </c>
      <c r="AG173" s="15">
        <v>6.7528199999999997E-2</v>
      </c>
      <c r="AH173" s="15">
        <v>1.11307E-2</v>
      </c>
      <c r="AI173" s="15">
        <v>4.5711799999999997E-2</v>
      </c>
      <c r="AJ173" s="15">
        <v>8.9344699999999999E-2</v>
      </c>
      <c r="AL173" s="15" t="s">
        <v>834</v>
      </c>
      <c r="AM173" s="15" t="s">
        <v>835</v>
      </c>
      <c r="AT173" s="15" t="s">
        <v>536</v>
      </c>
      <c r="AU173" s="15">
        <v>0.28548600000000002</v>
      </c>
      <c r="AV173" s="15">
        <v>2.6125499999999999E-2</v>
      </c>
      <c r="AW173" s="15">
        <v>0.23427999999999999</v>
      </c>
      <c r="AX173" s="15">
        <v>0.33669189999999999</v>
      </c>
    </row>
    <row r="174" spans="5:50">
      <c r="E174" s="15" t="str">
        <f t="shared" si="51"/>
        <v>_subpop_48</v>
      </c>
      <c r="F174" s="67">
        <f t="shared" ref="F174:I174" si="99">F53-F116</f>
        <v>0</v>
      </c>
      <c r="G174" s="67">
        <f t="shared" si="99"/>
        <v>4.9999999999963268E-7</v>
      </c>
      <c r="H174" s="67">
        <f t="shared" si="99"/>
        <v>-1.0999999999969368E-6</v>
      </c>
      <c r="I174" s="67">
        <f t="shared" si="99"/>
        <v>1.0999999999899979E-6</v>
      </c>
      <c r="AB174" s="64" t="str">
        <f t="shared" si="60"/>
        <v>Newport_16-24_Males</v>
      </c>
      <c r="AC174" s="64" t="s">
        <v>19</v>
      </c>
      <c r="AD174" s="64" t="s">
        <v>48</v>
      </c>
      <c r="AE174" s="64" t="s">
        <v>21</v>
      </c>
      <c r="AF174" s="15" t="s">
        <v>836</v>
      </c>
      <c r="AG174" s="15">
        <v>0.24135029999999999</v>
      </c>
      <c r="AH174" s="15">
        <v>3.1854500000000001E-2</v>
      </c>
      <c r="AI174" s="15">
        <v>0.17891480000000001</v>
      </c>
      <c r="AJ174" s="15">
        <v>0.30378569999999999</v>
      </c>
      <c r="AL174" s="15" t="s">
        <v>837</v>
      </c>
      <c r="AM174" s="15" t="s">
        <v>838</v>
      </c>
      <c r="AT174" s="15" t="s">
        <v>540</v>
      </c>
      <c r="AU174" s="15">
        <v>0.36862840000000002</v>
      </c>
      <c r="AV174" s="15">
        <v>1.9073300000000001E-2</v>
      </c>
      <c r="AW174" s="15">
        <v>0.3312447</v>
      </c>
      <c r="AX174" s="15">
        <v>0.40601199999999998</v>
      </c>
    </row>
    <row r="175" spans="5:50">
      <c r="E175" s="15" t="str">
        <f t="shared" si="51"/>
        <v>_subpop_49</v>
      </c>
      <c r="F175" s="67">
        <f t="shared" ref="F175:I175" si="100">F54-F117</f>
        <v>0</v>
      </c>
      <c r="G175" s="67">
        <f t="shared" si="100"/>
        <v>-1.0000000000287557E-7</v>
      </c>
      <c r="H175" s="67">
        <f t="shared" si="100"/>
        <v>-3.000000000086267E-7</v>
      </c>
      <c r="I175" s="67">
        <f t="shared" si="100"/>
        <v>3.000000000086267E-7</v>
      </c>
      <c r="AB175" s="64" t="str">
        <f t="shared" si="60"/>
        <v>Newport_25-44_Males</v>
      </c>
      <c r="AC175" s="64" t="s">
        <v>19</v>
      </c>
      <c r="AD175" s="64" t="s">
        <v>49</v>
      </c>
      <c r="AE175" s="64" t="s">
        <v>21</v>
      </c>
      <c r="AF175" s="15" t="s">
        <v>839</v>
      </c>
      <c r="AG175" s="15">
        <v>0.36395739999999999</v>
      </c>
      <c r="AH175" s="15">
        <v>2.4081200000000001E-2</v>
      </c>
      <c r="AI175" s="15">
        <v>0.31675769999999998</v>
      </c>
      <c r="AJ175" s="15">
        <v>0.4111571</v>
      </c>
      <c r="AL175" s="15" t="s">
        <v>840</v>
      </c>
      <c r="AM175" s="15" t="s">
        <v>841</v>
      </c>
      <c r="AT175" s="15" t="s">
        <v>544</v>
      </c>
      <c r="AU175" s="15">
        <v>0.27951409999999999</v>
      </c>
      <c r="AV175" s="15">
        <v>1.50454E-2</v>
      </c>
      <c r="AW175" s="15">
        <v>0.2500251</v>
      </c>
      <c r="AX175" s="15">
        <v>0.30900309999999998</v>
      </c>
    </row>
    <row r="176" spans="5:50">
      <c r="E176" s="15" t="str">
        <f t="shared" si="51"/>
        <v>_subpop_50</v>
      </c>
      <c r="F176" s="67">
        <f t="shared" ref="F176:I176" si="101">F55-F118</f>
        <v>0</v>
      </c>
      <c r="G176" s="67">
        <f t="shared" si="101"/>
        <v>-8.0000000000045313E-7</v>
      </c>
      <c r="H176" s="67">
        <f t="shared" si="101"/>
        <v>1.1999999999789956E-6</v>
      </c>
      <c r="I176" s="67">
        <f t="shared" si="101"/>
        <v>-1.3000000000373824E-6</v>
      </c>
      <c r="AB176" s="64" t="str">
        <f t="shared" si="60"/>
        <v>Newport_45-64_Males</v>
      </c>
      <c r="AC176" s="64" t="s">
        <v>19</v>
      </c>
      <c r="AD176" s="64" t="s">
        <v>50</v>
      </c>
      <c r="AE176" s="64" t="s">
        <v>21</v>
      </c>
      <c r="AF176" s="15" t="s">
        <v>842</v>
      </c>
      <c r="AG176" s="15">
        <v>0.40606490000000001</v>
      </c>
      <c r="AH176" s="15">
        <v>2.2786600000000001E-2</v>
      </c>
      <c r="AI176" s="15">
        <v>0.36140250000000002</v>
      </c>
      <c r="AJ176" s="15">
        <v>0.45072719999999999</v>
      </c>
      <c r="AL176" s="15" t="s">
        <v>843</v>
      </c>
      <c r="AM176" s="15" t="s">
        <v>844</v>
      </c>
      <c r="AT176" s="15" t="s">
        <v>548</v>
      </c>
      <c r="AU176" s="15">
        <v>9.5169100000000006E-2</v>
      </c>
      <c r="AV176" s="15">
        <v>1.0729499999999999E-2</v>
      </c>
      <c r="AW176" s="15">
        <v>7.4139300000000005E-2</v>
      </c>
      <c r="AX176" s="15">
        <v>0.11619889999999999</v>
      </c>
    </row>
    <row r="177" spans="5:50">
      <c r="E177" s="15" t="str">
        <f t="shared" si="51"/>
        <v>_subpop_51</v>
      </c>
      <c r="F177" s="67">
        <f t="shared" ref="F177:I177" si="102">F56-F119</f>
        <v>0</v>
      </c>
      <c r="G177" s="67">
        <f t="shared" si="102"/>
        <v>-1.6000000000009063E-6</v>
      </c>
      <c r="H177" s="67">
        <f t="shared" si="102"/>
        <v>2.7999999999694936E-6</v>
      </c>
      <c r="I177" s="67">
        <f t="shared" si="102"/>
        <v>-2.8000000000250047E-6</v>
      </c>
      <c r="AB177" s="64" t="str">
        <f t="shared" si="60"/>
        <v>Newport_65+_Males</v>
      </c>
      <c r="AC177" s="64" t="s">
        <v>19</v>
      </c>
      <c r="AD177" s="64" t="s">
        <v>43</v>
      </c>
      <c r="AE177" s="64" t="s">
        <v>21</v>
      </c>
      <c r="AF177" s="15" t="s">
        <v>845</v>
      </c>
      <c r="AG177" s="15">
        <v>0.18798860000000001</v>
      </c>
      <c r="AH177" s="15">
        <v>2.0315400000000001E-2</v>
      </c>
      <c r="AI177" s="15">
        <v>0.14816989999999999</v>
      </c>
      <c r="AJ177" s="15">
        <v>0.22780729999999999</v>
      </c>
      <c r="AL177" s="15" t="s">
        <v>846</v>
      </c>
      <c r="AM177" s="15" t="s">
        <v>847</v>
      </c>
      <c r="AT177" s="15" t="s">
        <v>552</v>
      </c>
      <c r="AU177" s="15">
        <v>0.2230568</v>
      </c>
      <c r="AV177" s="15">
        <v>2.49588E-2</v>
      </c>
      <c r="AW177" s="15">
        <v>0.1741375</v>
      </c>
      <c r="AX177" s="15">
        <v>0.2719761</v>
      </c>
    </row>
    <row r="178" spans="5:50">
      <c r="E178" s="15" t="str">
        <f t="shared" si="51"/>
        <v>_subpop_52</v>
      </c>
      <c r="F178" s="67">
        <f t="shared" ref="F178:I178" si="103">F57-F120</f>
        <v>0</v>
      </c>
      <c r="G178" s="67">
        <f t="shared" si="103"/>
        <v>-2.0000000000054696E-7</v>
      </c>
      <c r="H178" s="67">
        <f t="shared" si="103"/>
        <v>1.9999999997799556E-7</v>
      </c>
      <c r="I178" s="67">
        <f t="shared" si="103"/>
        <v>-2.0000000000575113E-7</v>
      </c>
      <c r="AB178" s="64" t="str">
        <f t="shared" si="60"/>
        <v>Newport_16-24_Females</v>
      </c>
      <c r="AC178" s="64" t="s">
        <v>19</v>
      </c>
      <c r="AD178" s="64" t="s">
        <v>48</v>
      </c>
      <c r="AE178" s="64" t="s">
        <v>120</v>
      </c>
      <c r="AF178" s="15" t="s">
        <v>848</v>
      </c>
      <c r="AG178" s="15">
        <v>0.21088770000000001</v>
      </c>
      <c r="AH178" s="15">
        <v>2.9702900000000001E-2</v>
      </c>
      <c r="AI178" s="15">
        <v>0.15266940000000001</v>
      </c>
      <c r="AJ178" s="15">
        <v>0.26910590000000001</v>
      </c>
      <c r="AL178" s="15" t="s">
        <v>849</v>
      </c>
      <c r="AM178" s="15" t="s">
        <v>850</v>
      </c>
      <c r="AT178" s="15" t="s">
        <v>556</v>
      </c>
      <c r="AU178" s="15">
        <v>0.34156399999999998</v>
      </c>
      <c r="AV178" s="15">
        <v>1.7679899999999998E-2</v>
      </c>
      <c r="AW178" s="15">
        <v>0.3069113</v>
      </c>
      <c r="AX178" s="15">
        <v>0.37621660000000001</v>
      </c>
    </row>
    <row r="179" spans="5:50">
      <c r="E179" s="15" t="str">
        <f t="shared" si="51"/>
        <v>_subpop_53</v>
      </c>
      <c r="F179" s="67">
        <f t="shared" ref="F179:I179" si="104">F58-F121</f>
        <v>0</v>
      </c>
      <c r="G179" s="67">
        <f t="shared" si="104"/>
        <v>0</v>
      </c>
      <c r="H179" s="67">
        <f t="shared" si="104"/>
        <v>-2.0000000000575113E-7</v>
      </c>
      <c r="I179" s="67">
        <f t="shared" si="104"/>
        <v>3.000000000086267E-7</v>
      </c>
      <c r="AB179" s="64" t="str">
        <f t="shared" si="60"/>
        <v>Newport_25-44_Females</v>
      </c>
      <c r="AC179" s="64" t="s">
        <v>19</v>
      </c>
      <c r="AD179" s="64" t="s">
        <v>49</v>
      </c>
      <c r="AE179" s="64" t="s">
        <v>120</v>
      </c>
      <c r="AF179" s="15" t="s">
        <v>851</v>
      </c>
      <c r="AG179" s="15">
        <v>0.28514149999999999</v>
      </c>
      <c r="AH179" s="15">
        <v>2.09068E-2</v>
      </c>
      <c r="AI179" s="15">
        <v>0.24416370000000001</v>
      </c>
      <c r="AJ179" s="15">
        <v>0.3261193</v>
      </c>
      <c r="AL179" s="15" t="s">
        <v>852</v>
      </c>
      <c r="AM179" s="15" t="s">
        <v>853</v>
      </c>
      <c r="AT179" s="15" t="s">
        <v>560</v>
      </c>
      <c r="AU179" s="15">
        <v>0.25121260000000001</v>
      </c>
      <c r="AV179" s="15">
        <v>1.4099799999999999E-2</v>
      </c>
      <c r="AW179" s="15">
        <v>0.223577</v>
      </c>
      <c r="AX179" s="15">
        <v>0.27884819999999999</v>
      </c>
    </row>
    <row r="180" spans="5:50">
      <c r="E180" s="15" t="str">
        <f t="shared" si="51"/>
        <v>_subpop_54</v>
      </c>
      <c r="F180" s="67">
        <f t="shared" ref="F180:I180" si="105">F59-F122</f>
        <v>0</v>
      </c>
      <c r="G180" s="67">
        <f t="shared" si="105"/>
        <v>2.9999999999995308E-7</v>
      </c>
      <c r="H180" s="67">
        <f t="shared" si="105"/>
        <v>-6.9999999996461781E-7</v>
      </c>
      <c r="I180" s="67">
        <f t="shared" si="105"/>
        <v>6.000000000172534E-7</v>
      </c>
      <c r="AB180" s="64" t="str">
        <f t="shared" si="60"/>
        <v>Newport_45-64_Females</v>
      </c>
      <c r="AC180" s="64" t="s">
        <v>19</v>
      </c>
      <c r="AD180" s="64" t="s">
        <v>50</v>
      </c>
      <c r="AE180" s="64" t="s">
        <v>120</v>
      </c>
      <c r="AF180" s="15" t="s">
        <v>854</v>
      </c>
      <c r="AG180" s="15">
        <v>0.2388604</v>
      </c>
      <c r="AH180" s="15">
        <v>1.8629199999999999E-2</v>
      </c>
      <c r="AI180" s="15">
        <v>0.20234679999999999</v>
      </c>
      <c r="AJ180" s="15">
        <v>0.27537400000000001</v>
      </c>
      <c r="AL180" s="15" t="s">
        <v>855</v>
      </c>
      <c r="AM180" s="15" t="s">
        <v>856</v>
      </c>
      <c r="AT180" s="15" t="s">
        <v>564</v>
      </c>
      <c r="AU180" s="15">
        <v>9.5234200000000005E-2</v>
      </c>
      <c r="AV180" s="15">
        <v>1.13875E-2</v>
      </c>
      <c r="AW180" s="15">
        <v>7.2914699999999999E-2</v>
      </c>
      <c r="AX180" s="15">
        <v>0.1175537</v>
      </c>
    </row>
    <row r="181" spans="5:50">
      <c r="E181" s="15" t="str">
        <f t="shared" si="51"/>
        <v>_subpop_55</v>
      </c>
      <c r="F181" s="67">
        <f t="shared" ref="F181:I181" si="106">F60-F123</f>
        <v>0</v>
      </c>
      <c r="G181" s="67">
        <f t="shared" si="106"/>
        <v>0</v>
      </c>
      <c r="H181" s="67">
        <f t="shared" si="106"/>
        <v>-2.0000000000575113E-7</v>
      </c>
      <c r="I181" s="67">
        <f t="shared" si="106"/>
        <v>2.0000000000575113E-7</v>
      </c>
      <c r="AB181" s="64" t="str">
        <f t="shared" si="60"/>
        <v>Newport_65+_Females</v>
      </c>
      <c r="AC181" s="64" t="s">
        <v>19</v>
      </c>
      <c r="AD181" s="64" t="s">
        <v>43</v>
      </c>
      <c r="AE181" s="64" t="s">
        <v>120</v>
      </c>
      <c r="AF181" s="15" t="s">
        <v>857</v>
      </c>
      <c r="AG181" s="15">
        <v>5.3123400000000001E-2</v>
      </c>
      <c r="AH181" s="15">
        <v>1.0412899999999999E-2</v>
      </c>
      <c r="AI181" s="15">
        <v>3.2713800000000001E-2</v>
      </c>
      <c r="AJ181" s="15">
        <v>7.3532899999999998E-2</v>
      </c>
      <c r="AL181" s="15" t="s">
        <v>858</v>
      </c>
      <c r="AM181" s="15" t="s">
        <v>859</v>
      </c>
      <c r="AT181" s="15" t="s">
        <v>568</v>
      </c>
      <c r="AU181" s="15">
        <v>0.32402940000000002</v>
      </c>
      <c r="AV181" s="15">
        <v>3.3358600000000002E-2</v>
      </c>
      <c r="AW181" s="15">
        <v>0.2586465</v>
      </c>
      <c r="AX181" s="15">
        <v>0.38941219999999999</v>
      </c>
    </row>
    <row r="182" spans="5:50">
      <c r="E182" s="15" t="str">
        <f t="shared" si="51"/>
        <v>_subpop_56</v>
      </c>
      <c r="F182" s="67">
        <f t="shared" ref="F182:I182" si="107">F61-F124</f>
        <v>0</v>
      </c>
      <c r="G182" s="67">
        <f t="shared" si="107"/>
        <v>1.0000000000027348E-7</v>
      </c>
      <c r="H182" s="67">
        <f t="shared" si="107"/>
        <v>-3.9999999999762448E-7</v>
      </c>
      <c r="I182" s="67">
        <f t="shared" si="107"/>
        <v>4.0000000001150227E-7</v>
      </c>
      <c r="AT182" s="15" t="s">
        <v>572</v>
      </c>
      <c r="AU182" s="15">
        <v>0.33514250000000001</v>
      </c>
      <c r="AV182" s="15">
        <v>2.0182100000000001E-2</v>
      </c>
      <c r="AW182" s="15">
        <v>0.2955856</v>
      </c>
      <c r="AX182" s="15">
        <v>0.37469950000000002</v>
      </c>
    </row>
    <row r="183" spans="5:50">
      <c r="F183" s="67"/>
      <c r="G183" s="67"/>
      <c r="H183" s="67"/>
      <c r="I183" s="67"/>
      <c r="AT183" s="15" t="s">
        <v>576</v>
      </c>
      <c r="AU183" s="15">
        <v>0.2897441</v>
      </c>
      <c r="AV183" s="15">
        <v>1.4851899999999999E-2</v>
      </c>
      <c r="AW183" s="15">
        <v>0.26063439999999999</v>
      </c>
      <c r="AX183" s="15">
        <v>0.31885370000000002</v>
      </c>
    </row>
    <row r="184" spans="5:50">
      <c r="F184" s="67"/>
      <c r="G184" s="67"/>
      <c r="H184" s="67"/>
      <c r="I184" s="67"/>
      <c r="AF184" s="66" t="s">
        <v>866</v>
      </c>
      <c r="AT184" s="15" t="s">
        <v>580</v>
      </c>
      <c r="AU184" s="15">
        <v>9.6358799999999994E-2</v>
      </c>
      <c r="AV184" s="15">
        <v>1.00415E-2</v>
      </c>
      <c r="AW184" s="15">
        <v>7.6677400000000007E-2</v>
      </c>
      <c r="AX184" s="15">
        <v>0.11604009999999999</v>
      </c>
    </row>
    <row r="185" spans="5:50">
      <c r="F185" s="67"/>
      <c r="G185" s="67"/>
      <c r="H185" s="67"/>
      <c r="I185" s="67"/>
      <c r="AH185" s="15" t="s">
        <v>863</v>
      </c>
      <c r="AT185" s="15" t="s">
        <v>584</v>
      </c>
      <c r="AU185" s="15">
        <v>0.22638610000000001</v>
      </c>
      <c r="AV185" s="15">
        <v>2.2402600000000002E-2</v>
      </c>
      <c r="AW185" s="15">
        <v>0.182477</v>
      </c>
      <c r="AX185" s="15">
        <v>0.27029510000000001</v>
      </c>
    </row>
    <row r="186" spans="5:50">
      <c r="F186" s="67"/>
      <c r="G186" s="67"/>
      <c r="H186" s="67"/>
      <c r="I186" s="67"/>
      <c r="AF186" s="15" t="s">
        <v>154</v>
      </c>
      <c r="AG186" s="15" t="s">
        <v>136</v>
      </c>
      <c r="AH186" s="15" t="s">
        <v>155</v>
      </c>
      <c r="AI186" s="15" t="s">
        <v>156</v>
      </c>
      <c r="AJ186" s="15" t="s">
        <v>157</v>
      </c>
      <c r="AT186" s="15" t="s">
        <v>588</v>
      </c>
      <c r="AU186" s="15">
        <v>0.32585229999999998</v>
      </c>
      <c r="AV186" s="15">
        <v>1.79939E-2</v>
      </c>
      <c r="AW186" s="15">
        <v>0.29058420000000001</v>
      </c>
      <c r="AX186" s="15">
        <v>0.36112040000000001</v>
      </c>
    </row>
    <row r="187" spans="5:50">
      <c r="F187" s="67"/>
      <c r="G187" s="67"/>
      <c r="H187" s="67"/>
      <c r="I187" s="67"/>
      <c r="AT187" s="15" t="s">
        <v>592</v>
      </c>
      <c r="AU187" s="15">
        <v>0.32137769999999999</v>
      </c>
      <c r="AV187" s="15">
        <v>1.62086E-2</v>
      </c>
      <c r="AW187" s="15">
        <v>0.28960900000000001</v>
      </c>
      <c r="AX187" s="15">
        <v>0.35314649999999997</v>
      </c>
    </row>
    <row r="188" spans="5:50">
      <c r="AF188" s="15" t="s">
        <v>860</v>
      </c>
      <c r="AT188" s="15" t="s">
        <v>596</v>
      </c>
      <c r="AU188" s="15">
        <v>0.11263289999999999</v>
      </c>
      <c r="AV188" s="15">
        <v>1.19185E-2</v>
      </c>
      <c r="AW188" s="15">
        <v>8.9272699999999997E-2</v>
      </c>
      <c r="AX188" s="15">
        <v>0.13599310000000001</v>
      </c>
    </row>
    <row r="189" spans="5:50">
      <c r="AF189" s="15" t="s">
        <v>163</v>
      </c>
      <c r="AG189" s="15">
        <v>0.33398640000000002</v>
      </c>
      <c r="AH189" s="15">
        <v>4.1195000000000002E-2</v>
      </c>
      <c r="AI189" s="15">
        <v>0.25324429999999998</v>
      </c>
      <c r="AJ189" s="15">
        <v>0.4147285</v>
      </c>
    </row>
    <row r="190" spans="5:50">
      <c r="AF190" s="15" t="s">
        <v>170</v>
      </c>
      <c r="AG190" s="15">
        <v>0.3159479</v>
      </c>
      <c r="AH190" s="15">
        <v>2.8107900000000002E-2</v>
      </c>
      <c r="AI190" s="15">
        <v>0.26085629999999999</v>
      </c>
      <c r="AJ190" s="15">
        <v>0.37103950000000002</v>
      </c>
    </row>
    <row r="191" spans="5:50">
      <c r="AF191" s="15" t="s">
        <v>177</v>
      </c>
      <c r="AG191" s="15">
        <v>0.34416639999999998</v>
      </c>
      <c r="AH191" s="15">
        <v>2.22575E-2</v>
      </c>
      <c r="AI191" s="15">
        <v>0.30054170000000002</v>
      </c>
      <c r="AJ191" s="15">
        <v>0.3877911</v>
      </c>
      <c r="AT191" s="15" t="str">
        <f>AT101</f>
        <v>_subpop_1</v>
      </c>
      <c r="AU191" s="67">
        <f>AU6-AU101</f>
        <v>0</v>
      </c>
      <c r="AV191" s="67">
        <f t="shared" ref="AV191:AX191" si="108">AV6-AV101</f>
        <v>3.0999999999989369E-6</v>
      </c>
      <c r="AW191" s="67">
        <f t="shared" si="108"/>
        <v>-6.6999999999983739E-6</v>
      </c>
      <c r="AX191" s="67">
        <f t="shared" si="108"/>
        <v>6.7000000000261295E-6</v>
      </c>
    </row>
    <row r="192" spans="5:50">
      <c r="AF192" s="15" t="s">
        <v>184</v>
      </c>
      <c r="AG192" s="15">
        <v>0.1201796</v>
      </c>
      <c r="AH192" s="15">
        <v>1.6409300000000002E-2</v>
      </c>
      <c r="AI192" s="15">
        <v>8.8017399999999996E-2</v>
      </c>
      <c r="AJ192" s="15">
        <v>0.1523418</v>
      </c>
      <c r="AT192" s="15" t="str">
        <f t="shared" ref="AT192:AT255" si="109">AT102</f>
        <v>_subpop_2</v>
      </c>
      <c r="AU192" s="67">
        <f t="shared" ref="AU192:AX192" si="110">AU7-AU102</f>
        <v>0</v>
      </c>
      <c r="AV192" s="67">
        <f t="shared" si="110"/>
        <v>2.2000000000008124E-6</v>
      </c>
      <c r="AW192" s="67">
        <f t="shared" si="110"/>
        <v>-4.8000000000270049E-6</v>
      </c>
      <c r="AX192" s="67">
        <f t="shared" si="110"/>
        <v>4.7999999999714937E-6</v>
      </c>
    </row>
    <row r="193" spans="32:50">
      <c r="AF193" s="15" t="s">
        <v>191</v>
      </c>
      <c r="AG193" s="15">
        <v>0.2289841</v>
      </c>
      <c r="AH193" s="15">
        <v>3.6925100000000002E-2</v>
      </c>
      <c r="AI193" s="15">
        <v>0.1566109</v>
      </c>
      <c r="AJ193" s="15">
        <v>0.30135719999999999</v>
      </c>
      <c r="AT193" s="15" t="str">
        <f t="shared" si="109"/>
        <v>_subpop_3</v>
      </c>
      <c r="AU193" s="67">
        <f t="shared" ref="AU193:AX193" si="111">AU8-AU103</f>
        <v>0</v>
      </c>
      <c r="AV193" s="67">
        <f t="shared" si="111"/>
        <v>1.7999999999997185E-6</v>
      </c>
      <c r="AW193" s="67">
        <f t="shared" si="111"/>
        <v>-3.7999999999982492E-6</v>
      </c>
      <c r="AX193" s="67">
        <f t="shared" si="111"/>
        <v>3.9000000000011248E-6</v>
      </c>
    </row>
    <row r="194" spans="32:50">
      <c r="AF194" s="15" t="s">
        <v>198</v>
      </c>
      <c r="AG194" s="15">
        <v>0.29600989999999999</v>
      </c>
      <c r="AH194" s="15">
        <v>2.3309199999999999E-2</v>
      </c>
      <c r="AI194" s="15">
        <v>0.25032389999999999</v>
      </c>
      <c r="AJ194" s="15">
        <v>0.3416959</v>
      </c>
      <c r="AT194" s="15" t="str">
        <f t="shared" si="109"/>
        <v>_subpop_4</v>
      </c>
      <c r="AU194" s="67">
        <f t="shared" ref="AU194:AX194" si="112">AU9-AU104</f>
        <v>0</v>
      </c>
      <c r="AV194" s="67">
        <f t="shared" si="112"/>
        <v>1.1000000000004062E-6</v>
      </c>
      <c r="AW194" s="67">
        <f t="shared" si="112"/>
        <v>-2.2000000000008124E-6</v>
      </c>
      <c r="AX194" s="67">
        <f t="shared" si="112"/>
        <v>2.2999999999967491E-6</v>
      </c>
    </row>
    <row r="195" spans="32:50">
      <c r="AF195" s="15" t="s">
        <v>204</v>
      </c>
      <c r="AG195" s="15">
        <v>0.19130459999999999</v>
      </c>
      <c r="AH195" s="15">
        <v>1.7581300000000001E-2</v>
      </c>
      <c r="AI195" s="15">
        <v>0.15684519999999999</v>
      </c>
      <c r="AJ195" s="15">
        <v>0.22576399999999999</v>
      </c>
      <c r="AT195" s="15" t="str">
        <f t="shared" si="109"/>
        <v>_subpop_5</v>
      </c>
      <c r="AU195" s="67">
        <f t="shared" ref="AU195:AX195" si="113">AU10-AU105</f>
        <v>0</v>
      </c>
      <c r="AV195" s="67">
        <f t="shared" si="113"/>
        <v>3.1999999999983431E-6</v>
      </c>
      <c r="AW195" s="67">
        <f t="shared" si="113"/>
        <v>-7.0999999999821206E-6</v>
      </c>
      <c r="AX195" s="67">
        <f t="shared" si="113"/>
        <v>7.0999999999821206E-6</v>
      </c>
    </row>
    <row r="196" spans="32:50">
      <c r="AF196" s="15" t="s">
        <v>210</v>
      </c>
      <c r="AG196" s="15">
        <v>4.9618000000000002E-2</v>
      </c>
      <c r="AH196" s="15">
        <v>9.3734000000000005E-3</v>
      </c>
      <c r="AI196" s="15">
        <v>3.1246099999999999E-2</v>
      </c>
      <c r="AJ196" s="15">
        <v>6.7989999999999995E-2</v>
      </c>
      <c r="AT196" s="15" t="str">
        <f t="shared" si="109"/>
        <v>_subpop_6</v>
      </c>
      <c r="AU196" s="67">
        <f t="shared" ref="AU196:AX196" si="114">AU11-AU106</f>
        <v>0</v>
      </c>
      <c r="AV196" s="67">
        <f t="shared" si="114"/>
        <v>2.1000000000014063E-6</v>
      </c>
      <c r="AW196" s="67">
        <f t="shared" si="114"/>
        <v>-4.5999999999657426E-6</v>
      </c>
      <c r="AX196" s="67">
        <f t="shared" si="114"/>
        <v>4.499999999962867E-6</v>
      </c>
    </row>
    <row r="197" spans="32:50">
      <c r="AF197" s="15" t="s">
        <v>216</v>
      </c>
      <c r="AG197" s="15">
        <v>0.37251020000000001</v>
      </c>
      <c r="AH197" s="15">
        <v>4.3723400000000003E-2</v>
      </c>
      <c r="AI197" s="15">
        <v>0.28681240000000002</v>
      </c>
      <c r="AJ197" s="15">
        <v>0.458208</v>
      </c>
      <c r="AT197" s="15" t="str">
        <f t="shared" si="109"/>
        <v>_subpop_7</v>
      </c>
      <c r="AU197" s="67">
        <f t="shared" ref="AU197:AX197" si="115">AU12-AU107</f>
        <v>0</v>
      </c>
      <c r="AV197" s="67">
        <f t="shared" si="115"/>
        <v>1.5999999999991715E-6</v>
      </c>
      <c r="AW197" s="67">
        <f t="shared" si="115"/>
        <v>-3.5000000000173781E-6</v>
      </c>
      <c r="AX197" s="67">
        <f t="shared" si="115"/>
        <v>3.4999999999896225E-6</v>
      </c>
    </row>
    <row r="198" spans="32:50">
      <c r="AF198" s="15" t="s">
        <v>222</v>
      </c>
      <c r="AG198" s="15">
        <v>0.36836259999999998</v>
      </c>
      <c r="AH198" s="15">
        <v>2.73855E-2</v>
      </c>
      <c r="AI198" s="15">
        <v>0.31468699999999999</v>
      </c>
      <c r="AJ198" s="15">
        <v>0.42203819999999997</v>
      </c>
      <c r="AT198" s="15" t="str">
        <f t="shared" si="109"/>
        <v>_subpop_8</v>
      </c>
      <c r="AU198" s="67">
        <f t="shared" ref="AU198:AX198" si="116">AU13-AU108</f>
        <v>0</v>
      </c>
      <c r="AV198" s="67">
        <f t="shared" si="116"/>
        <v>1.1999999999998123E-6</v>
      </c>
      <c r="AW198" s="67">
        <f t="shared" si="116"/>
        <v>-2.5000000000025002E-6</v>
      </c>
      <c r="AX198" s="67">
        <f t="shared" si="116"/>
        <v>2.5000000000025002E-6</v>
      </c>
    </row>
    <row r="199" spans="32:50">
      <c r="AF199" s="15" t="s">
        <v>228</v>
      </c>
      <c r="AG199" s="15">
        <v>0.3519351</v>
      </c>
      <c r="AH199" s="15">
        <v>2.2404500000000001E-2</v>
      </c>
      <c r="AI199" s="15">
        <v>0.30802230000000003</v>
      </c>
      <c r="AJ199" s="15">
        <v>0.39584780000000003</v>
      </c>
      <c r="AT199" s="15" t="str">
        <f t="shared" si="109"/>
        <v>_subpop_9</v>
      </c>
      <c r="AU199" s="67">
        <f t="shared" ref="AU199:AX199" si="117">AU14-AU109</f>
        <v>0</v>
      </c>
      <c r="AV199" s="67">
        <f t="shared" si="117"/>
        <v>3.0999999999989369E-6</v>
      </c>
      <c r="AW199" s="67">
        <f t="shared" si="117"/>
        <v>-6.8000000000012495E-6</v>
      </c>
      <c r="AX199" s="67">
        <f t="shared" si="117"/>
        <v>6.7999999999734939E-6</v>
      </c>
    </row>
    <row r="200" spans="32:50">
      <c r="AF200" s="15" t="s">
        <v>234</v>
      </c>
      <c r="AG200" s="15">
        <v>0.15236069999999999</v>
      </c>
      <c r="AH200" s="15">
        <v>1.74015E-2</v>
      </c>
      <c r="AI200" s="15">
        <v>0.11825380000000001</v>
      </c>
      <c r="AJ200" s="15">
        <v>0.18646760000000001</v>
      </c>
      <c r="AT200" s="15" t="str">
        <f t="shared" si="109"/>
        <v>_subpop_10</v>
      </c>
      <c r="AU200" s="67">
        <f t="shared" ref="AU200:AX200" si="118">AU15-AU110</f>
        <v>0</v>
      </c>
      <c r="AV200" s="67">
        <f t="shared" si="118"/>
        <v>2.1000000000014063E-6</v>
      </c>
      <c r="AW200" s="67">
        <f t="shared" si="118"/>
        <v>-4.6000000000212538E-6</v>
      </c>
      <c r="AX200" s="67">
        <f t="shared" si="118"/>
        <v>4.5999999999657426E-6</v>
      </c>
    </row>
    <row r="201" spans="32:50">
      <c r="AF201" s="15" t="s">
        <v>240</v>
      </c>
      <c r="AG201" s="15">
        <v>0.28172700000000001</v>
      </c>
      <c r="AH201" s="15">
        <v>3.5320499999999998E-2</v>
      </c>
      <c r="AI201" s="15">
        <v>0.21249879999999999</v>
      </c>
      <c r="AJ201" s="15">
        <v>0.35095520000000002</v>
      </c>
      <c r="AT201" s="15" t="str">
        <f t="shared" si="109"/>
        <v>_subpop_11</v>
      </c>
      <c r="AU201" s="67">
        <f t="shared" ref="AU201:AX201" si="119">AU16-AU111</f>
        <v>0</v>
      </c>
      <c r="AV201" s="67">
        <f t="shared" si="119"/>
        <v>1.7000000000003124E-6</v>
      </c>
      <c r="AW201" s="67">
        <f t="shared" si="119"/>
        <v>-3.5000000000173781E-6</v>
      </c>
      <c r="AX201" s="67">
        <f t="shared" si="119"/>
        <v>3.5999999999924981E-6</v>
      </c>
    </row>
    <row r="202" spans="32:50">
      <c r="AF202" s="15" t="s">
        <v>246</v>
      </c>
      <c r="AG202" s="15">
        <v>0.27422770000000002</v>
      </c>
      <c r="AH202" s="15">
        <v>2.3111699999999999E-2</v>
      </c>
      <c r="AI202" s="15">
        <v>0.22892870000000001</v>
      </c>
      <c r="AJ202" s="15">
        <v>0.31952659999999999</v>
      </c>
      <c r="AT202" s="15" t="str">
        <f t="shared" si="109"/>
        <v>_subpop_12</v>
      </c>
      <c r="AU202" s="67">
        <f t="shared" ref="AU202:AX202" si="120">AU17-AU112</f>
        <v>0</v>
      </c>
      <c r="AV202" s="67">
        <f t="shared" si="120"/>
        <v>1.1000000000004062E-6</v>
      </c>
      <c r="AW202" s="67">
        <f t="shared" si="120"/>
        <v>-2.2999999999967491E-6</v>
      </c>
      <c r="AX202" s="67">
        <f t="shared" si="120"/>
        <v>2.2999999999967491E-6</v>
      </c>
    </row>
    <row r="203" spans="32:50">
      <c r="AF203" s="15" t="s">
        <v>252</v>
      </c>
      <c r="AG203" s="15">
        <v>0.1928407</v>
      </c>
      <c r="AH203" s="15">
        <v>1.6642899999999999E-2</v>
      </c>
      <c r="AI203" s="15">
        <v>0.16022059999999999</v>
      </c>
      <c r="AJ203" s="15">
        <v>0.22546079999999999</v>
      </c>
      <c r="AT203" s="15" t="str">
        <f t="shared" si="109"/>
        <v>_subpop_13</v>
      </c>
      <c r="AU203" s="67">
        <f t="shared" ref="AU203:AX203" si="121">AU18-AU113</f>
        <v>0</v>
      </c>
      <c r="AV203" s="67">
        <f t="shared" si="121"/>
        <v>2.8000000000007186E-6</v>
      </c>
      <c r="AW203" s="67">
        <f t="shared" si="121"/>
        <v>-6.1999999999839961E-6</v>
      </c>
      <c r="AX203" s="67">
        <f t="shared" si="121"/>
        <v>6.1999999999562405E-6</v>
      </c>
    </row>
    <row r="204" spans="32:50">
      <c r="AF204" s="15" t="s">
        <v>258</v>
      </c>
      <c r="AG204" s="15">
        <v>5.6240900000000003E-2</v>
      </c>
      <c r="AH204" s="15">
        <v>1.02159E-2</v>
      </c>
      <c r="AI204" s="15">
        <v>3.6217699999999999E-2</v>
      </c>
      <c r="AJ204" s="15">
        <v>7.6264100000000001E-2</v>
      </c>
      <c r="AT204" s="15" t="str">
        <f t="shared" si="109"/>
        <v>_subpop_14</v>
      </c>
      <c r="AU204" s="67">
        <f t="shared" ref="AU204:AX204" si="122">AU19-AU114</f>
        <v>0</v>
      </c>
      <c r="AV204" s="67">
        <f t="shared" si="122"/>
        <v>1.8999999999991246E-6</v>
      </c>
      <c r="AW204" s="67">
        <f t="shared" si="122"/>
        <v>-4.1000000000068759E-6</v>
      </c>
      <c r="AX204" s="67">
        <f t="shared" si="122"/>
        <v>4.1000000000068759E-6</v>
      </c>
    </row>
    <row r="205" spans="32:50">
      <c r="AF205" s="15" t="s">
        <v>264</v>
      </c>
      <c r="AG205" s="15">
        <v>0.30704189999999998</v>
      </c>
      <c r="AH205" s="15">
        <v>4.3137700000000001E-2</v>
      </c>
      <c r="AI205" s="15">
        <v>0.222492</v>
      </c>
      <c r="AJ205" s="15">
        <v>0.39159179999999999</v>
      </c>
      <c r="AT205" s="15" t="str">
        <f t="shared" si="109"/>
        <v>_subpop_15</v>
      </c>
      <c r="AU205" s="67">
        <f t="shared" ref="AU205:AX205" si="123">AU20-AU115</f>
        <v>0</v>
      </c>
      <c r="AV205" s="67">
        <f t="shared" si="123"/>
        <v>1.4999999999997654E-6</v>
      </c>
      <c r="AW205" s="67">
        <f t="shared" si="123"/>
        <v>-3.4000000000145025E-6</v>
      </c>
      <c r="AX205" s="67">
        <f t="shared" si="123"/>
        <v>3.3000000000393825E-6</v>
      </c>
    </row>
    <row r="206" spans="32:50">
      <c r="AF206" s="15" t="s">
        <v>270</v>
      </c>
      <c r="AG206" s="15">
        <v>0.33559870000000003</v>
      </c>
      <c r="AH206" s="15">
        <v>2.7810999999999999E-2</v>
      </c>
      <c r="AI206" s="15">
        <v>0.28108909999999998</v>
      </c>
      <c r="AJ206" s="15">
        <v>0.39010830000000002</v>
      </c>
      <c r="AT206" s="15" t="str">
        <f t="shared" si="109"/>
        <v>_subpop_16</v>
      </c>
      <c r="AU206" s="67">
        <f t="shared" ref="AU206:AX206" si="124">AU21-AU116</f>
        <v>0</v>
      </c>
      <c r="AV206" s="67">
        <f t="shared" si="124"/>
        <v>1.0000000000010001E-6</v>
      </c>
      <c r="AW206" s="67">
        <f t="shared" si="124"/>
        <v>-2.2000000000077513E-6</v>
      </c>
      <c r="AX206" s="67">
        <f t="shared" si="124"/>
        <v>2.2000000000077513E-6</v>
      </c>
    </row>
    <row r="207" spans="32:50">
      <c r="AF207" s="15" t="s">
        <v>276</v>
      </c>
      <c r="AG207" s="15">
        <v>0.29473070000000001</v>
      </c>
      <c r="AH207" s="15">
        <v>2.09518E-2</v>
      </c>
      <c r="AI207" s="15">
        <v>0.25366509999999998</v>
      </c>
      <c r="AJ207" s="15">
        <v>0.33579619999999999</v>
      </c>
      <c r="AT207" s="15" t="str">
        <f t="shared" si="109"/>
        <v>_subpop_17</v>
      </c>
      <c r="AU207" s="67">
        <f t="shared" ref="AU207:AX207" si="125">AU22-AU117</f>
        <v>0</v>
      </c>
      <c r="AV207" s="67">
        <f t="shared" si="125"/>
        <v>2.7000000000013125E-6</v>
      </c>
      <c r="AW207" s="67">
        <f t="shared" si="125"/>
        <v>-5.900000000003125E-6</v>
      </c>
      <c r="AX207" s="67">
        <f t="shared" si="125"/>
        <v>5.8000000000002494E-6</v>
      </c>
    </row>
    <row r="208" spans="32:50">
      <c r="AF208" s="15" t="s">
        <v>282</v>
      </c>
      <c r="AG208" s="15">
        <v>0.15699489999999999</v>
      </c>
      <c r="AH208" s="15">
        <v>1.6739799999999999E-2</v>
      </c>
      <c r="AI208" s="15">
        <v>0.124185</v>
      </c>
      <c r="AJ208" s="15">
        <v>0.1898049</v>
      </c>
      <c r="AT208" s="15" t="str">
        <f t="shared" si="109"/>
        <v>_subpop_18</v>
      </c>
      <c r="AU208" s="67">
        <f t="shared" ref="AU208:AX208" si="126">AU23-AU118</f>
        <v>0</v>
      </c>
      <c r="AV208" s="67">
        <f t="shared" si="126"/>
        <v>1.8999999999991246E-6</v>
      </c>
      <c r="AW208" s="67">
        <f t="shared" si="126"/>
        <v>-4.1000000000068759E-6</v>
      </c>
      <c r="AX208" s="67">
        <f t="shared" si="126"/>
        <v>4.2000000000097515E-6</v>
      </c>
    </row>
    <row r="209" spans="32:50">
      <c r="AF209" s="15" t="s">
        <v>288</v>
      </c>
      <c r="AG209" s="15">
        <v>0.21155399999999999</v>
      </c>
      <c r="AH209" s="15">
        <v>3.3526899999999998E-2</v>
      </c>
      <c r="AI209" s="15">
        <v>0.14584130000000001</v>
      </c>
      <c r="AJ209" s="15">
        <v>0.27726669999999998</v>
      </c>
      <c r="AT209" s="15" t="str">
        <f t="shared" si="109"/>
        <v>_subpop_19</v>
      </c>
      <c r="AU209" s="67">
        <f t="shared" ref="AU209:AX209" si="127">AU24-AU119</f>
        <v>0</v>
      </c>
      <c r="AV209" s="67">
        <f t="shared" si="127"/>
        <v>1.7000000000003124E-6</v>
      </c>
      <c r="AW209" s="67">
        <f t="shared" si="127"/>
        <v>-3.6999999999953737E-6</v>
      </c>
      <c r="AX209" s="67">
        <f t="shared" si="127"/>
        <v>3.6999999999953737E-6</v>
      </c>
    </row>
    <row r="210" spans="32:50">
      <c r="AF210" s="15" t="s">
        <v>294</v>
      </c>
      <c r="AG210" s="15">
        <v>0.27702680000000002</v>
      </c>
      <c r="AH210" s="15">
        <v>2.37279E-2</v>
      </c>
      <c r="AI210" s="15">
        <v>0.23052020000000001</v>
      </c>
      <c r="AJ210" s="15">
        <v>0.32353340000000003</v>
      </c>
      <c r="AT210" s="15" t="str">
        <f t="shared" si="109"/>
        <v>_subpop_20</v>
      </c>
      <c r="AU210" s="67">
        <f t="shared" ref="AU210:AX210" si="128">AU25-AU120</f>
        <v>0</v>
      </c>
      <c r="AV210" s="67">
        <f t="shared" si="128"/>
        <v>1.0999999999986715E-6</v>
      </c>
      <c r="AW210" s="67">
        <f t="shared" si="128"/>
        <v>-2.2999999999967491E-6</v>
      </c>
      <c r="AX210" s="67">
        <f t="shared" si="128"/>
        <v>2.2999999999967491E-6</v>
      </c>
    </row>
    <row r="211" spans="32:50">
      <c r="AF211" s="15" t="s">
        <v>300</v>
      </c>
      <c r="AG211" s="15">
        <v>0.2295925</v>
      </c>
      <c r="AH211" s="15">
        <v>1.77041E-2</v>
      </c>
      <c r="AI211" s="15">
        <v>0.1948926</v>
      </c>
      <c r="AJ211" s="15">
        <v>0.26429249999999999</v>
      </c>
      <c r="AT211" s="15" t="str">
        <f t="shared" si="109"/>
        <v>_subpop_21</v>
      </c>
      <c r="AU211" s="67">
        <f t="shared" ref="AU211:AX211" si="129">AU26-AU121</f>
        <v>0</v>
      </c>
      <c r="AV211" s="67">
        <f t="shared" si="129"/>
        <v>2.6000000000019063E-6</v>
      </c>
      <c r="AW211" s="67">
        <f t="shared" si="129"/>
        <v>-5.6999999999973738E-6</v>
      </c>
      <c r="AX211" s="67">
        <f t="shared" si="129"/>
        <v>5.5999999999944983E-6</v>
      </c>
    </row>
    <row r="212" spans="32:50">
      <c r="AF212" s="15" t="s">
        <v>306</v>
      </c>
      <c r="AG212" s="15">
        <v>4.3766199999999998E-2</v>
      </c>
      <c r="AH212" s="15">
        <v>8.5956000000000001E-3</v>
      </c>
      <c r="AI212" s="15">
        <v>2.69188E-2</v>
      </c>
      <c r="AJ212" s="15">
        <v>6.06137E-2</v>
      </c>
      <c r="AT212" s="15" t="str">
        <f t="shared" si="109"/>
        <v>_subpop_22</v>
      </c>
      <c r="AU212" s="67">
        <f t="shared" ref="AU212:AX212" si="130">AU27-AU122</f>
        <v>0</v>
      </c>
      <c r="AV212" s="67">
        <f t="shared" si="130"/>
        <v>1.7999999999997185E-6</v>
      </c>
      <c r="AW212" s="67">
        <f t="shared" si="130"/>
        <v>-3.9000000000011248E-6</v>
      </c>
      <c r="AX212" s="67">
        <f t="shared" si="130"/>
        <v>3.9000000000011248E-6</v>
      </c>
    </row>
    <row r="213" spans="32:50">
      <c r="AF213" s="15" t="s">
        <v>312</v>
      </c>
      <c r="AG213" s="15">
        <v>0.27335359999999997</v>
      </c>
      <c r="AH213" s="15">
        <v>3.4510699999999998E-2</v>
      </c>
      <c r="AI213" s="15">
        <v>0.2057127</v>
      </c>
      <c r="AJ213" s="15">
        <v>0.34099459999999998</v>
      </c>
      <c r="AT213" s="15" t="str">
        <f t="shared" si="109"/>
        <v>_subpop_23</v>
      </c>
      <c r="AU213" s="67">
        <f t="shared" ref="AU213:AX213" si="131">AU28-AU123</f>
        <v>0</v>
      </c>
      <c r="AV213" s="67">
        <f t="shared" si="131"/>
        <v>1.4999999999997654E-6</v>
      </c>
      <c r="AW213" s="67">
        <f t="shared" si="131"/>
        <v>-3.300000000011627E-6</v>
      </c>
      <c r="AX213" s="67">
        <f t="shared" si="131"/>
        <v>3.2999999999838714E-6</v>
      </c>
    </row>
    <row r="214" spans="32:50">
      <c r="AF214" s="15" t="s">
        <v>318</v>
      </c>
      <c r="AG214" s="15">
        <v>0.38560949999999999</v>
      </c>
      <c r="AH214" s="15">
        <v>2.7313899999999999E-2</v>
      </c>
      <c r="AI214" s="15">
        <v>0.33207429999999999</v>
      </c>
      <c r="AJ214" s="15">
        <v>0.4391447</v>
      </c>
      <c r="AT214" s="15" t="str">
        <f t="shared" si="109"/>
        <v>_subpop_24</v>
      </c>
      <c r="AU214" s="67">
        <f t="shared" ref="AU214:AX214" si="132">AU29-AU124</f>
        <v>0</v>
      </c>
      <c r="AV214" s="67">
        <f t="shared" si="132"/>
        <v>1.1000000000004062E-6</v>
      </c>
      <c r="AW214" s="67">
        <f t="shared" si="132"/>
        <v>-2.3999999999996247E-6</v>
      </c>
      <c r="AX214" s="67">
        <f t="shared" si="132"/>
        <v>2.3999999999996247E-6</v>
      </c>
    </row>
    <row r="215" spans="32:50">
      <c r="AF215" s="15" t="s">
        <v>324</v>
      </c>
      <c r="AG215" s="15">
        <v>0.29998330000000001</v>
      </c>
      <c r="AH215" s="15">
        <v>1.9713899999999999E-2</v>
      </c>
      <c r="AI215" s="15">
        <v>0.26134410000000002</v>
      </c>
      <c r="AJ215" s="15">
        <v>0.33862249999999999</v>
      </c>
      <c r="AT215" s="15" t="str">
        <f t="shared" si="109"/>
        <v>_subpop_25</v>
      </c>
      <c r="AU215" s="67">
        <f t="shared" ref="AU215:AX215" si="133">AU30-AU125</f>
        <v>0</v>
      </c>
      <c r="AV215" s="67">
        <f t="shared" si="133"/>
        <v>2.6000000000019063E-6</v>
      </c>
      <c r="AW215" s="67">
        <f t="shared" si="133"/>
        <v>-5.5999999999944983E-6</v>
      </c>
      <c r="AX215" s="67">
        <f t="shared" si="133"/>
        <v>5.5999999999944983E-6</v>
      </c>
    </row>
    <row r="216" spans="32:50">
      <c r="AF216" s="15" t="s">
        <v>330</v>
      </c>
      <c r="AG216" s="15">
        <v>0.11541319999999999</v>
      </c>
      <c r="AH216" s="15">
        <v>1.51892E-2</v>
      </c>
      <c r="AI216" s="15">
        <v>8.5642200000000002E-2</v>
      </c>
      <c r="AJ216" s="15">
        <v>0.14518410000000001</v>
      </c>
      <c r="AT216" s="15" t="str">
        <f t="shared" si="109"/>
        <v>_subpop_26</v>
      </c>
      <c r="AU216" s="67">
        <f t="shared" ref="AU216:AX216" si="134">AU31-AU126</f>
        <v>0</v>
      </c>
      <c r="AV216" s="67">
        <f t="shared" si="134"/>
        <v>1.8999999999991246E-6</v>
      </c>
      <c r="AW216" s="67">
        <f t="shared" si="134"/>
        <v>-4.0000000000040004E-6</v>
      </c>
      <c r="AX216" s="67">
        <f t="shared" si="134"/>
        <v>4.0000000000040004E-6</v>
      </c>
    </row>
    <row r="217" spans="32:50">
      <c r="AF217" s="15" t="s">
        <v>336</v>
      </c>
      <c r="AG217" s="15">
        <v>0.30041709999999999</v>
      </c>
      <c r="AH217" s="15">
        <v>3.96368E-2</v>
      </c>
      <c r="AI217" s="15">
        <v>0.22272900000000001</v>
      </c>
      <c r="AJ217" s="15">
        <v>0.37810519999999997</v>
      </c>
      <c r="AT217" s="15" t="str">
        <f t="shared" si="109"/>
        <v>_subpop_27</v>
      </c>
      <c r="AU217" s="67">
        <f t="shared" ref="AU217:AX217" si="135">AU32-AU127</f>
        <v>0</v>
      </c>
      <c r="AV217" s="67">
        <f t="shared" si="135"/>
        <v>1.3000000000009532E-6</v>
      </c>
      <c r="AW217" s="67">
        <f t="shared" si="135"/>
        <v>-2.6999999999943736E-6</v>
      </c>
      <c r="AX217" s="67">
        <f t="shared" si="135"/>
        <v>2.6999999999943736E-6</v>
      </c>
    </row>
    <row r="218" spans="32:50">
      <c r="AF218" s="15" t="s">
        <v>341</v>
      </c>
      <c r="AG218" s="15">
        <v>0.24756069999999999</v>
      </c>
      <c r="AH218" s="15">
        <v>2.1288499999999998E-2</v>
      </c>
      <c r="AI218" s="15">
        <v>0.2058352</v>
      </c>
      <c r="AJ218" s="15">
        <v>0.28928619999999999</v>
      </c>
      <c r="AT218" s="15" t="str">
        <f t="shared" si="109"/>
        <v>_subpop_28</v>
      </c>
      <c r="AU218" s="67">
        <f t="shared" ref="AU218:AX218" si="136">AU33-AU128</f>
        <v>0</v>
      </c>
      <c r="AV218" s="67">
        <f t="shared" si="136"/>
        <v>8.9999999999985925E-7</v>
      </c>
      <c r="AW218" s="67">
        <f t="shared" si="136"/>
        <v>-2.099999999990998E-6</v>
      </c>
      <c r="AX218" s="67">
        <f t="shared" si="136"/>
        <v>2.0000000000020002E-6</v>
      </c>
    </row>
    <row r="219" spans="32:50">
      <c r="AF219" s="15" t="s">
        <v>346</v>
      </c>
      <c r="AG219" s="15">
        <v>0.20933560000000001</v>
      </c>
      <c r="AH219" s="15">
        <v>1.7330100000000001E-2</v>
      </c>
      <c r="AI219" s="15">
        <v>0.17536860000000001</v>
      </c>
      <c r="AJ219" s="15">
        <v>0.24330260000000001</v>
      </c>
      <c r="AT219" s="15" t="str">
        <f t="shared" si="109"/>
        <v>_subpop_29</v>
      </c>
      <c r="AU219" s="67">
        <f t="shared" ref="AU219:AX219" si="137">AU34-AU129</f>
        <v>0</v>
      </c>
      <c r="AV219" s="67">
        <f t="shared" si="137"/>
        <v>3.599999999999437E-6</v>
      </c>
      <c r="AW219" s="67">
        <f t="shared" si="137"/>
        <v>-7.9000000000051251E-6</v>
      </c>
      <c r="AX219" s="67">
        <f t="shared" si="137"/>
        <v>7.9000000000051251E-6</v>
      </c>
    </row>
    <row r="220" spans="32:50">
      <c r="AF220" s="15" t="s">
        <v>351</v>
      </c>
      <c r="AG220" s="15">
        <v>6.2991099999999994E-2</v>
      </c>
      <c r="AH220" s="15">
        <v>1.0578499999999999E-2</v>
      </c>
      <c r="AI220" s="15">
        <v>4.2257200000000002E-2</v>
      </c>
      <c r="AJ220" s="15">
        <v>8.3724999999999994E-2</v>
      </c>
      <c r="AT220" s="15" t="str">
        <f t="shared" si="109"/>
        <v>_subpop_30</v>
      </c>
      <c r="AU220" s="67">
        <f t="shared" ref="AU220:AX220" si="138">AU35-AU130</f>
        <v>0</v>
      </c>
      <c r="AV220" s="67">
        <f t="shared" si="138"/>
        <v>2.2000000000008124E-6</v>
      </c>
      <c r="AW220" s="67">
        <f t="shared" si="138"/>
        <v>-4.7000000000241293E-6</v>
      </c>
      <c r="AX220" s="67">
        <f t="shared" si="138"/>
        <v>4.6000000000212538E-6</v>
      </c>
    </row>
    <row r="221" spans="32:50">
      <c r="AF221" s="15" t="s">
        <v>356</v>
      </c>
      <c r="AG221" s="15">
        <v>0.31281009999999998</v>
      </c>
      <c r="AH221" s="15">
        <v>3.5193500000000003E-2</v>
      </c>
      <c r="AI221" s="15">
        <v>0.24383099999999999</v>
      </c>
      <c r="AJ221" s="15">
        <v>0.3817893</v>
      </c>
      <c r="AT221" s="15" t="str">
        <f t="shared" si="109"/>
        <v>_subpop_31</v>
      </c>
      <c r="AU221" s="67">
        <f t="shared" ref="AU221:AX221" si="139">AU36-AU131</f>
        <v>0</v>
      </c>
      <c r="AV221" s="67">
        <f t="shared" si="139"/>
        <v>1.6000000000009063E-6</v>
      </c>
      <c r="AW221" s="67">
        <f t="shared" si="139"/>
        <v>-3.399999999986747E-6</v>
      </c>
      <c r="AX221" s="67">
        <f t="shared" si="139"/>
        <v>3.399999999986747E-6</v>
      </c>
    </row>
    <row r="222" spans="32:50">
      <c r="AF222" s="15" t="s">
        <v>361</v>
      </c>
      <c r="AG222" s="15">
        <v>0.44050410000000001</v>
      </c>
      <c r="AH222" s="15">
        <v>2.46205E-2</v>
      </c>
      <c r="AI222" s="15">
        <v>0.39224789999999998</v>
      </c>
      <c r="AJ222" s="15">
        <v>0.48876029999999998</v>
      </c>
      <c r="AT222" s="15" t="str">
        <f t="shared" si="109"/>
        <v>_subpop_32</v>
      </c>
      <c r="AU222" s="67">
        <f t="shared" ref="AU222:AX222" si="140">AU37-AU132</f>
        <v>0</v>
      </c>
      <c r="AV222" s="67">
        <f t="shared" si="140"/>
        <v>9.9999999999926537E-7</v>
      </c>
      <c r="AW222" s="67">
        <f t="shared" si="140"/>
        <v>-2.0999999999979369E-6</v>
      </c>
      <c r="AX222" s="67">
        <f t="shared" si="140"/>
        <v>2.0000000000020002E-6</v>
      </c>
    </row>
    <row r="223" spans="32:50">
      <c r="AF223" s="15" t="s">
        <v>366</v>
      </c>
      <c r="AG223" s="15">
        <v>0.38000309999999998</v>
      </c>
      <c r="AH223" s="15">
        <v>2.18129E-2</v>
      </c>
      <c r="AI223" s="15">
        <v>0.33724979999999999</v>
      </c>
      <c r="AJ223" s="15">
        <v>0.42275639999999998</v>
      </c>
      <c r="AT223" s="15" t="str">
        <f t="shared" si="109"/>
        <v>_subpop_33</v>
      </c>
      <c r="AU223" s="67">
        <f t="shared" ref="AU223:AX223" si="141">AU38-AU133</f>
        <v>0</v>
      </c>
      <c r="AV223" s="67">
        <f t="shared" si="141"/>
        <v>3.5000000000000309E-6</v>
      </c>
      <c r="AW223" s="67">
        <f t="shared" si="141"/>
        <v>-7.4000000000185029E-6</v>
      </c>
      <c r="AX223" s="67">
        <f t="shared" si="141"/>
        <v>7.3999999999907473E-6</v>
      </c>
    </row>
    <row r="224" spans="32:50">
      <c r="AF224" s="15" t="s">
        <v>371</v>
      </c>
      <c r="AG224" s="15">
        <v>0.108574</v>
      </c>
      <c r="AH224" s="15">
        <v>1.5535500000000001E-2</v>
      </c>
      <c r="AI224" s="15">
        <v>7.8124399999999997E-2</v>
      </c>
      <c r="AJ224" s="15">
        <v>0.1390236</v>
      </c>
      <c r="AT224" s="15" t="str">
        <f t="shared" si="109"/>
        <v>_subpop_34</v>
      </c>
      <c r="AU224" s="67">
        <f t="shared" ref="AU224:AX224" si="142">AU39-AU134</f>
        <v>0</v>
      </c>
      <c r="AV224" s="67">
        <f t="shared" si="142"/>
        <v>2.4999999999990308E-6</v>
      </c>
      <c r="AW224" s="67">
        <f t="shared" si="142"/>
        <v>-5.2999999999858716E-6</v>
      </c>
      <c r="AX224" s="67">
        <f t="shared" si="142"/>
        <v>5.2999999999858716E-6</v>
      </c>
    </row>
    <row r="225" spans="32:50">
      <c r="AF225" s="15" t="s">
        <v>376</v>
      </c>
      <c r="AG225" s="15">
        <v>0.27281030000000001</v>
      </c>
      <c r="AH225" s="15">
        <v>3.50701E-2</v>
      </c>
      <c r="AI225" s="15">
        <v>0.204073</v>
      </c>
      <c r="AJ225" s="15">
        <v>0.34154770000000001</v>
      </c>
      <c r="AT225" s="15" t="str">
        <f t="shared" si="109"/>
        <v>_subpop_35</v>
      </c>
      <c r="AU225" s="67">
        <f t="shared" ref="AU225:AX225" si="143">AU40-AU135</f>
        <v>0</v>
      </c>
      <c r="AV225" s="67">
        <f t="shared" si="143"/>
        <v>1.7999999999997185E-6</v>
      </c>
      <c r="AW225" s="67">
        <f t="shared" si="143"/>
        <v>-3.7999999999982492E-6</v>
      </c>
      <c r="AX225" s="67">
        <f t="shared" si="143"/>
        <v>3.7999999999982492E-6</v>
      </c>
    </row>
    <row r="226" spans="32:50">
      <c r="AF226" s="15" t="s">
        <v>381</v>
      </c>
      <c r="AG226" s="15">
        <v>0.31783420000000001</v>
      </c>
      <c r="AH226" s="15">
        <v>2.11562E-2</v>
      </c>
      <c r="AI226" s="15">
        <v>0.276368</v>
      </c>
      <c r="AJ226" s="15">
        <v>0.35930030000000002</v>
      </c>
      <c r="AT226" s="15" t="str">
        <f t="shared" si="109"/>
        <v>_subpop_36</v>
      </c>
      <c r="AU226" s="67">
        <f t="shared" ref="AU226:AX226" si="144">AU41-AU136</f>
        <v>0</v>
      </c>
      <c r="AV226" s="67">
        <f t="shared" si="144"/>
        <v>1.0000000000010001E-6</v>
      </c>
      <c r="AW226" s="67">
        <f t="shared" si="144"/>
        <v>-2.2000000000008124E-6</v>
      </c>
      <c r="AX226" s="67">
        <f t="shared" si="144"/>
        <v>2.1999999999938735E-6</v>
      </c>
    </row>
    <row r="227" spans="32:50">
      <c r="AF227" s="15" t="s">
        <v>386</v>
      </c>
      <c r="AG227" s="15">
        <v>0.25580849999999999</v>
      </c>
      <c r="AH227" s="15">
        <v>1.8084599999999999E-2</v>
      </c>
      <c r="AI227" s="15">
        <v>0.22036269999999999</v>
      </c>
      <c r="AJ227" s="15">
        <v>0.29125440000000002</v>
      </c>
      <c r="AT227" s="15" t="str">
        <f t="shared" si="109"/>
        <v>_subpop_37</v>
      </c>
      <c r="AU227" s="67">
        <f t="shared" ref="AU227:AX227" si="145">AU42-AU137</f>
        <v>0</v>
      </c>
      <c r="AV227" s="67">
        <f t="shared" si="145"/>
        <v>2.8000000000007186E-6</v>
      </c>
      <c r="AW227" s="67">
        <f t="shared" si="145"/>
        <v>-6.0000000000060005E-6</v>
      </c>
      <c r="AX227" s="67">
        <f t="shared" si="145"/>
        <v>6.1000000000088761E-6</v>
      </c>
    </row>
    <row r="228" spans="32:50">
      <c r="AF228" s="15" t="s">
        <v>391</v>
      </c>
      <c r="AG228" s="15">
        <v>6.9050899999999998E-2</v>
      </c>
      <c r="AH228" s="15">
        <v>1.1383000000000001E-2</v>
      </c>
      <c r="AI228" s="15">
        <v>4.6740299999999999E-2</v>
      </c>
      <c r="AJ228" s="15">
        <v>9.1361499999999998E-2</v>
      </c>
      <c r="AT228" s="15" t="str">
        <f t="shared" si="109"/>
        <v>_subpop_38</v>
      </c>
      <c r="AU228" s="67">
        <f t="shared" ref="AU228:AX228" si="146">AU43-AU138</f>
        <v>0</v>
      </c>
      <c r="AV228" s="67">
        <f t="shared" si="146"/>
        <v>2.0000000000020002E-6</v>
      </c>
      <c r="AW228" s="67">
        <f t="shared" si="146"/>
        <v>-4.3000000000126271E-6</v>
      </c>
      <c r="AX228" s="67">
        <f t="shared" si="146"/>
        <v>4.3000000000126271E-6</v>
      </c>
    </row>
    <row r="229" spans="32:50">
      <c r="AF229" s="15" t="s">
        <v>396</v>
      </c>
      <c r="AG229" s="15">
        <v>0.27653440000000001</v>
      </c>
      <c r="AH229" s="15">
        <v>3.7222600000000002E-2</v>
      </c>
      <c r="AI229" s="15">
        <v>0.20357819999999999</v>
      </c>
      <c r="AJ229" s="15">
        <v>0.34949059999999998</v>
      </c>
      <c r="AT229" s="15" t="str">
        <f t="shared" si="109"/>
        <v>_subpop_39</v>
      </c>
      <c r="AU229" s="67">
        <f t="shared" ref="AU229:AX229" si="147">AU44-AU139</f>
        <v>0</v>
      </c>
      <c r="AV229" s="67">
        <f t="shared" si="147"/>
        <v>1.4999999999997654E-6</v>
      </c>
      <c r="AW229" s="67">
        <f t="shared" si="147"/>
        <v>-3.0000000000030003E-6</v>
      </c>
      <c r="AX229" s="67">
        <f t="shared" si="147"/>
        <v>3.1000000000336314E-6</v>
      </c>
    </row>
    <row r="230" spans="32:50">
      <c r="AF230" s="15" t="s">
        <v>401</v>
      </c>
      <c r="AG230" s="15">
        <v>0.36156539999999998</v>
      </c>
      <c r="AH230" s="15">
        <v>2.40333E-2</v>
      </c>
      <c r="AI230" s="15">
        <v>0.31446020000000002</v>
      </c>
      <c r="AJ230" s="15">
        <v>0.4086707</v>
      </c>
      <c r="AT230" s="15" t="str">
        <f t="shared" si="109"/>
        <v>_subpop_40</v>
      </c>
      <c r="AU230" s="67">
        <f t="shared" ref="AU230:AX230" si="148">AU45-AU140</f>
        <v>0</v>
      </c>
      <c r="AV230" s="67">
        <f t="shared" si="148"/>
        <v>1.1000000000004062E-6</v>
      </c>
      <c r="AW230" s="67">
        <f t="shared" si="148"/>
        <v>-2.1999999999938735E-6</v>
      </c>
      <c r="AX230" s="67">
        <f t="shared" si="148"/>
        <v>2.1999999999938735E-6</v>
      </c>
    </row>
    <row r="231" spans="32:50">
      <c r="AF231" s="15" t="s">
        <v>406</v>
      </c>
      <c r="AG231" s="15">
        <v>0.32579659999999999</v>
      </c>
      <c r="AH231" s="15">
        <v>2.0322400000000001E-2</v>
      </c>
      <c r="AI231" s="15">
        <v>0.28596480000000002</v>
      </c>
      <c r="AJ231" s="15">
        <v>0.36562850000000002</v>
      </c>
      <c r="AT231" s="15" t="str">
        <f t="shared" si="109"/>
        <v>_subpop_41</v>
      </c>
      <c r="AU231" s="67">
        <f t="shared" ref="AU231:AX231" si="149">AU46-AU141</f>
        <v>0</v>
      </c>
      <c r="AV231" s="67">
        <f t="shared" si="149"/>
        <v>3.0999999999989369E-6</v>
      </c>
      <c r="AW231" s="67">
        <f t="shared" si="149"/>
        <v>-6.8000000000290051E-6</v>
      </c>
      <c r="AX231" s="67">
        <f t="shared" si="149"/>
        <v>6.8000000000290051E-6</v>
      </c>
    </row>
    <row r="232" spans="32:50">
      <c r="AF232" s="15" t="s">
        <v>411</v>
      </c>
      <c r="AG232" s="15">
        <v>0.13079789999999999</v>
      </c>
      <c r="AH232" s="15">
        <v>1.71948E-2</v>
      </c>
      <c r="AI232" s="15">
        <v>9.7096100000000005E-2</v>
      </c>
      <c r="AJ232" s="15">
        <v>0.1644996</v>
      </c>
      <c r="AT232" s="15" t="str">
        <f t="shared" si="109"/>
        <v>_subpop_42</v>
      </c>
      <c r="AU232" s="67">
        <f t="shared" ref="AU232:AX232" si="150">AU47-AU142</f>
        <v>0</v>
      </c>
      <c r="AV232" s="67">
        <f t="shared" si="150"/>
        <v>1.2999999999992184E-6</v>
      </c>
      <c r="AW232" s="67">
        <f t="shared" si="150"/>
        <v>-2.9000000000278803E-6</v>
      </c>
      <c r="AX232" s="67">
        <f t="shared" si="150"/>
        <v>2.9999999999752447E-6</v>
      </c>
    </row>
    <row r="233" spans="32:50">
      <c r="AF233" s="15" t="s">
        <v>416</v>
      </c>
      <c r="AG233" s="15">
        <v>0.2512836</v>
      </c>
      <c r="AH233" s="15">
        <v>3.0740900000000002E-2</v>
      </c>
      <c r="AI233" s="15">
        <v>0.19103149999999999</v>
      </c>
      <c r="AJ233" s="15">
        <v>0.31153560000000002</v>
      </c>
      <c r="AT233" s="15" t="str">
        <f t="shared" si="109"/>
        <v>_subpop_43</v>
      </c>
      <c r="AU233" s="67">
        <f t="shared" ref="AU233:AX233" si="151">AU48-AU143</f>
        <v>0</v>
      </c>
      <c r="AV233" s="67">
        <f t="shared" si="151"/>
        <v>1.1999999999998123E-6</v>
      </c>
      <c r="AW233" s="67">
        <f t="shared" si="151"/>
        <v>-2.699999999966618E-6</v>
      </c>
      <c r="AX233" s="67">
        <f t="shared" si="151"/>
        <v>2.7000000000221291E-6</v>
      </c>
    </row>
    <row r="234" spans="32:50">
      <c r="AF234" s="15" t="s">
        <v>421</v>
      </c>
      <c r="AG234" s="15">
        <v>0.24311179999999999</v>
      </c>
      <c r="AH234" s="15">
        <v>1.90251E-2</v>
      </c>
      <c r="AI234" s="15">
        <v>0.20582259999999999</v>
      </c>
      <c r="AJ234" s="15">
        <v>0.28040090000000001</v>
      </c>
      <c r="AT234" s="15" t="str">
        <f t="shared" si="109"/>
        <v>_subpop_44</v>
      </c>
      <c r="AU234" s="67">
        <f t="shared" ref="AU234:AX234" si="152">AU49-AU144</f>
        <v>0</v>
      </c>
      <c r="AV234" s="67">
        <f t="shared" si="152"/>
        <v>8.0000000000045313E-7</v>
      </c>
      <c r="AW234" s="67">
        <f t="shared" si="152"/>
        <v>-1.799999999996249E-6</v>
      </c>
      <c r="AX234" s="67">
        <f t="shared" si="152"/>
        <v>1.799999999996249E-6</v>
      </c>
    </row>
    <row r="235" spans="32:50">
      <c r="AF235" s="15" t="s">
        <v>426</v>
      </c>
      <c r="AG235" s="15">
        <v>0.21854499999999999</v>
      </c>
      <c r="AH235" s="15">
        <v>1.69663E-2</v>
      </c>
      <c r="AI235" s="15">
        <v>0.18529109999999999</v>
      </c>
      <c r="AJ235" s="15">
        <v>0.25179889999999999</v>
      </c>
      <c r="AT235" s="15" t="str">
        <f t="shared" si="109"/>
        <v>_subpop_45</v>
      </c>
      <c r="AU235" s="67">
        <f t="shared" ref="AU235:AX235" si="153">AU50-AU145</f>
        <v>0</v>
      </c>
      <c r="AV235" s="67">
        <f t="shared" si="153"/>
        <v>2.4999999999990308E-6</v>
      </c>
      <c r="AW235" s="67">
        <f t="shared" si="153"/>
        <v>-5.3000000000136271E-6</v>
      </c>
      <c r="AX235" s="67">
        <f t="shared" si="153"/>
        <v>5.4000000000442583E-6</v>
      </c>
    </row>
    <row r="236" spans="32:50">
      <c r="AF236" s="15" t="s">
        <v>431</v>
      </c>
      <c r="AG236" s="15">
        <v>5.4756699999999998E-2</v>
      </c>
      <c r="AH236" s="15">
        <v>1.0967299999999999E-2</v>
      </c>
      <c r="AI236" s="15">
        <v>3.32608E-2</v>
      </c>
      <c r="AJ236" s="15">
        <v>7.6252500000000001E-2</v>
      </c>
      <c r="AT236" s="15" t="str">
        <f t="shared" si="109"/>
        <v>_subpop_46</v>
      </c>
      <c r="AU236" s="67">
        <f t="shared" ref="AU236:AX236" si="154">AU51-AU146</f>
        <v>0</v>
      </c>
      <c r="AV236" s="67">
        <f t="shared" si="154"/>
        <v>1.7999999999997185E-6</v>
      </c>
      <c r="AW236" s="67">
        <f t="shared" si="154"/>
        <v>-3.9000000000011248E-6</v>
      </c>
      <c r="AX236" s="67">
        <f t="shared" si="154"/>
        <v>4.0000000000040004E-6</v>
      </c>
    </row>
    <row r="237" spans="32:50">
      <c r="AF237" s="15" t="s">
        <v>436</v>
      </c>
      <c r="AG237" s="15">
        <v>0.31735629999999998</v>
      </c>
      <c r="AH237" s="15">
        <v>3.7586500000000002E-2</v>
      </c>
      <c r="AI237" s="15">
        <v>0.24368680000000001</v>
      </c>
      <c r="AJ237" s="15">
        <v>0.39102589999999998</v>
      </c>
      <c r="AT237" s="15" t="str">
        <f t="shared" si="109"/>
        <v>_subpop_47</v>
      </c>
      <c r="AU237" s="67">
        <f t="shared" ref="AU237:AX237" si="155">AU52-AU147</f>
        <v>0</v>
      </c>
      <c r="AV237" s="67">
        <f t="shared" si="155"/>
        <v>1.4999999999997654E-6</v>
      </c>
      <c r="AW237" s="67">
        <f t="shared" si="155"/>
        <v>-3.399999999986747E-6</v>
      </c>
      <c r="AX237" s="67">
        <f t="shared" si="155"/>
        <v>3.399999999986747E-6</v>
      </c>
    </row>
    <row r="238" spans="32:50">
      <c r="AF238" s="15" t="s">
        <v>441</v>
      </c>
      <c r="AG238" s="15">
        <v>0.37206830000000002</v>
      </c>
      <c r="AH238" s="15">
        <v>2.7055800000000001E-2</v>
      </c>
      <c r="AI238" s="15">
        <v>0.31903900000000002</v>
      </c>
      <c r="AJ238" s="15">
        <v>0.42509750000000002</v>
      </c>
      <c r="AT238" s="15" t="str">
        <f t="shared" si="109"/>
        <v>_subpop_48</v>
      </c>
      <c r="AU238" s="67">
        <f t="shared" ref="AU238:AX238" si="156">AU53-AU148</f>
        <v>0</v>
      </c>
      <c r="AV238" s="67">
        <f t="shared" si="156"/>
        <v>1.1999999999998123E-6</v>
      </c>
      <c r="AW238" s="67">
        <f t="shared" si="156"/>
        <v>-2.5000000000025002E-6</v>
      </c>
      <c r="AX238" s="67">
        <f t="shared" si="156"/>
        <v>2.6000000000192536E-6</v>
      </c>
    </row>
    <row r="239" spans="32:50">
      <c r="AF239" s="15" t="s">
        <v>446</v>
      </c>
      <c r="AG239" s="15">
        <v>0.2776631</v>
      </c>
      <c r="AH239" s="15">
        <v>1.8527200000000001E-2</v>
      </c>
      <c r="AI239" s="15">
        <v>0.2413497</v>
      </c>
      <c r="AJ239" s="15">
        <v>0.31397639999999999</v>
      </c>
      <c r="AT239" s="15" t="str">
        <f t="shared" si="109"/>
        <v>_subpop_49</v>
      </c>
      <c r="AU239" s="67">
        <f t="shared" ref="AU239:AX239" si="157">AU54-AU149</f>
        <v>0</v>
      </c>
      <c r="AV239" s="67">
        <f t="shared" si="157"/>
        <v>2.5999999999984369E-6</v>
      </c>
      <c r="AW239" s="67">
        <f t="shared" si="157"/>
        <v>-5.6999999999973738E-6</v>
      </c>
      <c r="AX239" s="67">
        <f t="shared" si="157"/>
        <v>5.6999999999973738E-6</v>
      </c>
    </row>
    <row r="240" spans="32:50">
      <c r="AF240" s="15" t="s">
        <v>451</v>
      </c>
      <c r="AG240" s="15">
        <v>0.1226592</v>
      </c>
      <c r="AH240" s="15">
        <v>1.5071299999999999E-2</v>
      </c>
      <c r="AI240" s="15">
        <v>9.3119499999999994E-2</v>
      </c>
      <c r="AJ240" s="15">
        <v>0.1521989</v>
      </c>
      <c r="AT240" s="15" t="str">
        <f t="shared" si="109"/>
        <v>_subpop_50</v>
      </c>
      <c r="AU240" s="67">
        <f t="shared" ref="AU240:AX240" si="158">AU55-AU150</f>
        <v>0</v>
      </c>
      <c r="AV240" s="67">
        <f t="shared" si="158"/>
        <v>1.9000000000025941E-6</v>
      </c>
      <c r="AW240" s="67">
        <f t="shared" si="158"/>
        <v>-4.1000000000068759E-6</v>
      </c>
      <c r="AX240" s="67">
        <f t="shared" si="158"/>
        <v>4.1000000000068759E-6</v>
      </c>
    </row>
    <row r="241" spans="32:50">
      <c r="AF241" s="15" t="s">
        <v>456</v>
      </c>
      <c r="AG241" s="15">
        <v>0.26377529999999999</v>
      </c>
      <c r="AH241" s="15">
        <v>3.8540999999999999E-2</v>
      </c>
      <c r="AI241" s="15">
        <v>0.18823500000000001</v>
      </c>
      <c r="AJ241" s="15">
        <v>0.33931549999999999</v>
      </c>
      <c r="AT241" s="15" t="str">
        <f t="shared" si="109"/>
        <v>_subpop_51</v>
      </c>
      <c r="AU241" s="67">
        <f t="shared" ref="AU241:AX241" si="159">AU56-AU151</f>
        <v>0</v>
      </c>
      <c r="AV241" s="67">
        <f t="shared" si="159"/>
        <v>1.7999999999997185E-6</v>
      </c>
      <c r="AW241" s="67">
        <f t="shared" si="159"/>
        <v>-3.7999999999982492E-6</v>
      </c>
      <c r="AX241" s="67">
        <f t="shared" si="159"/>
        <v>3.7999999999982492E-6</v>
      </c>
    </row>
    <row r="242" spans="32:50">
      <c r="AF242" s="15" t="s">
        <v>460</v>
      </c>
      <c r="AG242" s="15">
        <v>0.26030039999999999</v>
      </c>
      <c r="AH242" s="15">
        <v>2.27768E-2</v>
      </c>
      <c r="AI242" s="15">
        <v>0.21565790000000001</v>
      </c>
      <c r="AJ242" s="15">
        <v>0.30494280000000001</v>
      </c>
      <c r="AT242" s="15" t="str">
        <f t="shared" si="109"/>
        <v>_subpop_52</v>
      </c>
      <c r="AU242" s="67">
        <f t="shared" ref="AU242:AX242" si="160">AU57-AU152</f>
        <v>0</v>
      </c>
      <c r="AV242" s="67">
        <f t="shared" si="160"/>
        <v>1.2999999999992184E-6</v>
      </c>
      <c r="AW242" s="67">
        <f t="shared" si="160"/>
        <v>-2.8000000000111269E-6</v>
      </c>
      <c r="AX242" s="67">
        <f t="shared" si="160"/>
        <v>2.7999999999972491E-6</v>
      </c>
    </row>
    <row r="243" spans="32:50">
      <c r="AF243" s="15" t="s">
        <v>464</v>
      </c>
      <c r="AG243" s="15">
        <v>0.1679329</v>
      </c>
      <c r="AH243" s="15">
        <v>1.5346E-2</v>
      </c>
      <c r="AI243" s="15">
        <v>0.1378548</v>
      </c>
      <c r="AJ243" s="15">
        <v>0.1980111</v>
      </c>
      <c r="AT243" s="15" t="str">
        <f t="shared" si="109"/>
        <v>_subpop_53</v>
      </c>
      <c r="AU243" s="67">
        <f t="shared" ref="AU243:AX243" si="161">AU58-AU153</f>
        <v>0</v>
      </c>
      <c r="AV243" s="67">
        <f t="shared" si="161"/>
        <v>2.8999999999966553E-6</v>
      </c>
      <c r="AW243" s="67">
        <f t="shared" si="161"/>
        <v>-6.1999999999839961E-6</v>
      </c>
      <c r="AX243" s="67">
        <f t="shared" si="161"/>
        <v>6.2000000000117517E-6</v>
      </c>
    </row>
    <row r="244" spans="32:50">
      <c r="AF244" s="15" t="s">
        <v>468</v>
      </c>
      <c r="AG244" s="15">
        <v>5.9974100000000002E-2</v>
      </c>
      <c r="AH244" s="15">
        <v>1.0191199999999999E-2</v>
      </c>
      <c r="AI244" s="15">
        <v>3.9999300000000002E-2</v>
      </c>
      <c r="AJ244" s="15">
        <v>7.9948900000000003E-2</v>
      </c>
      <c r="AT244" s="15" t="str">
        <f t="shared" si="109"/>
        <v>_subpop_54</v>
      </c>
      <c r="AU244" s="67">
        <f t="shared" ref="AU244:AX244" si="162">AU59-AU154</f>
        <v>0</v>
      </c>
      <c r="AV244" s="67">
        <f t="shared" si="162"/>
        <v>2.1000000000014063E-6</v>
      </c>
      <c r="AW244" s="67">
        <f t="shared" si="162"/>
        <v>-4.3999999999599915E-6</v>
      </c>
      <c r="AX244" s="67">
        <f t="shared" si="162"/>
        <v>4.5000000000183782E-6</v>
      </c>
    </row>
    <row r="245" spans="32:50">
      <c r="AF245" s="15" t="s">
        <v>472</v>
      </c>
      <c r="AG245" s="15">
        <v>0.38906279999999999</v>
      </c>
      <c r="AH245" s="15">
        <v>3.8653199999999999E-2</v>
      </c>
      <c r="AI245" s="15">
        <v>0.31330249999999998</v>
      </c>
      <c r="AJ245" s="15">
        <v>0.46482299999999999</v>
      </c>
      <c r="AT245" s="15" t="str">
        <f t="shared" si="109"/>
        <v>_subpop_55</v>
      </c>
      <c r="AU245" s="67">
        <f t="shared" ref="AU245:AX245" si="163">AU60-AU155</f>
        <v>0</v>
      </c>
      <c r="AV245" s="67">
        <f t="shared" si="163"/>
        <v>1.7000000000003124E-6</v>
      </c>
      <c r="AW245" s="67">
        <f t="shared" si="163"/>
        <v>-3.7999999999982492E-6</v>
      </c>
      <c r="AX245" s="67">
        <f t="shared" si="163"/>
        <v>3.6999999999953737E-6</v>
      </c>
    </row>
    <row r="246" spans="32:50">
      <c r="AF246" s="15" t="s">
        <v>476</v>
      </c>
      <c r="AG246" s="15">
        <v>0.33156780000000002</v>
      </c>
      <c r="AH246" s="15">
        <v>2.7647700000000001E-2</v>
      </c>
      <c r="AI246" s="15">
        <v>0.27737840000000002</v>
      </c>
      <c r="AJ246" s="15">
        <v>0.38575730000000003</v>
      </c>
      <c r="AT246" s="15" t="str">
        <f t="shared" si="109"/>
        <v>_subpop_56</v>
      </c>
      <c r="AU246" s="67">
        <f t="shared" ref="AU246:AX246" si="164">AU61-AU156</f>
        <v>0</v>
      </c>
      <c r="AV246" s="67">
        <f t="shared" si="164"/>
        <v>1.1000000000004062E-6</v>
      </c>
      <c r="AW246" s="67">
        <f t="shared" si="164"/>
        <v>-2.599999999991498E-6</v>
      </c>
      <c r="AX246" s="67">
        <f t="shared" si="164"/>
        <v>2.500000000016378E-6</v>
      </c>
    </row>
    <row r="247" spans="32:50">
      <c r="AF247" s="15" t="s">
        <v>480</v>
      </c>
      <c r="AG247" s="15">
        <v>0.28099030000000003</v>
      </c>
      <c r="AH247" s="15">
        <v>2.1272900000000001E-2</v>
      </c>
      <c r="AI247" s="15">
        <v>0.23929539999999999</v>
      </c>
      <c r="AJ247" s="15">
        <v>0.32268520000000001</v>
      </c>
      <c r="AT247" s="15" t="str">
        <f t="shared" si="109"/>
        <v>_subpop_57</v>
      </c>
      <c r="AU247" s="67">
        <f t="shared" ref="AU247:AX247" si="165">AU62-AU157</f>
        <v>0</v>
      </c>
      <c r="AV247" s="67">
        <f t="shared" si="165"/>
        <v>1.6000000000009063E-6</v>
      </c>
      <c r="AW247" s="67">
        <f t="shared" si="165"/>
        <v>-3.5000000000173781E-6</v>
      </c>
      <c r="AX247" s="67">
        <f t="shared" si="165"/>
        <v>3.4999999999896225E-6</v>
      </c>
    </row>
    <row r="248" spans="32:50">
      <c r="AF248" s="15" t="s">
        <v>484</v>
      </c>
      <c r="AG248" s="15">
        <v>9.6861100000000006E-2</v>
      </c>
      <c r="AH248" s="15">
        <v>1.38231E-2</v>
      </c>
      <c r="AI248" s="15">
        <v>6.9767899999999994E-2</v>
      </c>
      <c r="AJ248" s="15">
        <v>0.1239543</v>
      </c>
      <c r="AT248" s="15" t="str">
        <f t="shared" si="109"/>
        <v>_subpop_58</v>
      </c>
      <c r="AU248" s="67">
        <f t="shared" ref="AU248:AX248" si="166">AU63-AU158</f>
        <v>0</v>
      </c>
      <c r="AV248" s="67">
        <f t="shared" si="166"/>
        <v>8.9999999999985925E-7</v>
      </c>
      <c r="AW248" s="67">
        <f t="shared" si="166"/>
        <v>-2.1000000000048757E-6</v>
      </c>
      <c r="AX248" s="67">
        <f t="shared" si="166"/>
        <v>2.0000000000020002E-6</v>
      </c>
    </row>
    <row r="249" spans="32:50">
      <c r="AF249" s="15" t="s">
        <v>488</v>
      </c>
      <c r="AG249" s="15">
        <v>0.3844785</v>
      </c>
      <c r="AH249" s="15">
        <v>4.54337E-2</v>
      </c>
      <c r="AI249" s="15">
        <v>0.29542849999999998</v>
      </c>
      <c r="AJ249" s="15">
        <v>0.47352850000000002</v>
      </c>
      <c r="AT249" s="15" t="str">
        <f t="shared" si="109"/>
        <v>_subpop_59</v>
      </c>
      <c r="AU249" s="67">
        <f t="shared" ref="AU249:AX249" si="167">AU64-AU159</f>
        <v>0</v>
      </c>
      <c r="AV249" s="67">
        <f t="shared" si="167"/>
        <v>8.9999999999985925E-7</v>
      </c>
      <c r="AW249" s="67">
        <f t="shared" si="167"/>
        <v>-2.0000000000020002E-6</v>
      </c>
      <c r="AX249" s="67">
        <f t="shared" si="167"/>
        <v>2.0000000000020002E-6</v>
      </c>
    </row>
    <row r="250" spans="32:50">
      <c r="AF250" s="15" t="s">
        <v>492</v>
      </c>
      <c r="AG250" s="15">
        <v>0.27654679999999998</v>
      </c>
      <c r="AH250" s="15">
        <v>2.3024900000000001E-2</v>
      </c>
      <c r="AI250" s="15">
        <v>0.23141809999999999</v>
      </c>
      <c r="AJ250" s="15">
        <v>0.32167560000000001</v>
      </c>
      <c r="AT250" s="15" t="str">
        <f t="shared" si="109"/>
        <v>_subpop_60</v>
      </c>
      <c r="AU250" s="67">
        <f t="shared" ref="AU250:AX250" si="168">AU65-AU160</f>
        <v>0</v>
      </c>
      <c r="AV250" s="67">
        <f t="shared" si="168"/>
        <v>6.9999999999931228E-7</v>
      </c>
      <c r="AW250" s="67">
        <f t="shared" si="168"/>
        <v>-1.6000000000043757E-6</v>
      </c>
      <c r="AX250" s="67">
        <f t="shared" si="168"/>
        <v>1.5999999999904979E-6</v>
      </c>
    </row>
    <row r="251" spans="32:50">
      <c r="AF251" s="15" t="s">
        <v>496</v>
      </c>
      <c r="AG251" s="15">
        <v>0.19218009999999999</v>
      </c>
      <c r="AH251" s="15">
        <v>1.71066E-2</v>
      </c>
      <c r="AI251" s="15">
        <v>0.15865109999999999</v>
      </c>
      <c r="AJ251" s="15">
        <v>0.2257091</v>
      </c>
      <c r="AT251" s="15" t="str">
        <f t="shared" si="109"/>
        <v>_subpop_61</v>
      </c>
      <c r="AU251" s="67">
        <f t="shared" ref="AU251:AX251" si="169">AU66-AU161</f>
        <v>0</v>
      </c>
      <c r="AV251" s="67">
        <f t="shared" si="169"/>
        <v>1.7999999999997185E-6</v>
      </c>
      <c r="AW251" s="67">
        <f t="shared" si="169"/>
        <v>-3.9999999999762448E-6</v>
      </c>
      <c r="AX251" s="67">
        <f t="shared" si="169"/>
        <v>4.0000000000040004E-6</v>
      </c>
    </row>
    <row r="252" spans="32:50">
      <c r="AF252" s="15" t="s">
        <v>500</v>
      </c>
      <c r="AG252" s="15">
        <v>5.3206999999999997E-2</v>
      </c>
      <c r="AH252" s="15">
        <v>1.0027599999999999E-2</v>
      </c>
      <c r="AI252" s="15">
        <v>3.3552899999999997E-2</v>
      </c>
      <c r="AJ252" s="15">
        <v>7.2861099999999998E-2</v>
      </c>
      <c r="AT252" s="15" t="str">
        <f t="shared" si="109"/>
        <v>_subpop_62</v>
      </c>
      <c r="AU252" s="67">
        <f t="shared" ref="AU252:AX252" si="170">AU67-AU162</f>
        <v>0</v>
      </c>
      <c r="AV252" s="67">
        <f t="shared" si="170"/>
        <v>1.2999999999992184E-6</v>
      </c>
      <c r="AW252" s="67">
        <f t="shared" si="170"/>
        <v>-2.8999999999723691E-6</v>
      </c>
      <c r="AX252" s="67">
        <f t="shared" si="170"/>
        <v>2.9000000000278803E-6</v>
      </c>
    </row>
    <row r="253" spans="32:50">
      <c r="AF253" s="15" t="s">
        <v>504</v>
      </c>
      <c r="AG253" s="15">
        <v>0.2328006</v>
      </c>
      <c r="AH253" s="15">
        <v>3.9167399999999998E-2</v>
      </c>
      <c r="AI253" s="15">
        <v>0.15603249999999999</v>
      </c>
      <c r="AJ253" s="15">
        <v>0.30956869999999997</v>
      </c>
      <c r="AT253" s="15" t="str">
        <f t="shared" si="109"/>
        <v>_subpop_63</v>
      </c>
      <c r="AU253" s="67">
        <f t="shared" ref="AU253:AX253" si="171">AU68-AU163</f>
        <v>0</v>
      </c>
      <c r="AV253" s="67">
        <f t="shared" si="171"/>
        <v>1.1999999999998123E-6</v>
      </c>
      <c r="AW253" s="67">
        <f t="shared" si="171"/>
        <v>-2.6000000000192536E-6</v>
      </c>
      <c r="AX253" s="67">
        <f t="shared" si="171"/>
        <v>2.500000000016378E-6</v>
      </c>
    </row>
    <row r="254" spans="32:50">
      <c r="AF254" s="15" t="s">
        <v>508</v>
      </c>
      <c r="AG254" s="15">
        <v>0.32637969999999999</v>
      </c>
      <c r="AH254" s="15">
        <v>2.9944100000000001E-2</v>
      </c>
      <c r="AI254" s="15">
        <v>0.26768930000000002</v>
      </c>
      <c r="AJ254" s="15">
        <v>0.38507010000000003</v>
      </c>
      <c r="AT254" s="15" t="str">
        <f t="shared" si="109"/>
        <v>_subpop_64</v>
      </c>
      <c r="AU254" s="67">
        <f t="shared" ref="AU254:AX254" si="172">AU69-AU164</f>
        <v>0</v>
      </c>
      <c r="AV254" s="67">
        <f t="shared" si="172"/>
        <v>8.9999999999985925E-7</v>
      </c>
      <c r="AW254" s="67">
        <f t="shared" si="172"/>
        <v>-2.0000000000020002E-6</v>
      </c>
      <c r="AX254" s="67">
        <f t="shared" si="172"/>
        <v>1.8999999999991246E-6</v>
      </c>
    </row>
    <row r="255" spans="32:50">
      <c r="AF255" s="15" t="s">
        <v>512</v>
      </c>
      <c r="AG255" s="15">
        <v>0.26384590000000002</v>
      </c>
      <c r="AH255" s="15">
        <v>2.0798000000000001E-2</v>
      </c>
      <c r="AI255" s="15">
        <v>0.2230818</v>
      </c>
      <c r="AJ255" s="15">
        <v>0.30461009999999999</v>
      </c>
      <c r="AT255" s="15" t="str">
        <f t="shared" si="109"/>
        <v>_subpop_65</v>
      </c>
      <c r="AU255" s="67">
        <f t="shared" ref="AU255:AX255" si="173">AU70-AU165</f>
        <v>0</v>
      </c>
      <c r="AV255" s="67">
        <f t="shared" si="173"/>
        <v>2.5999999999984369E-6</v>
      </c>
      <c r="AW255" s="67">
        <f t="shared" si="173"/>
        <v>-5.6999999999973738E-6</v>
      </c>
      <c r="AX255" s="67">
        <f t="shared" si="173"/>
        <v>5.6999999999973738E-6</v>
      </c>
    </row>
    <row r="256" spans="32:50">
      <c r="AF256" s="15" t="s">
        <v>516</v>
      </c>
      <c r="AG256" s="15">
        <v>0.1197749</v>
      </c>
      <c r="AH256" s="15">
        <v>1.5629199999999999E-2</v>
      </c>
      <c r="AI256" s="15">
        <v>8.9141799999999993E-2</v>
      </c>
      <c r="AJ256" s="15">
        <v>0.15040799999999999</v>
      </c>
      <c r="AT256" s="15" t="str">
        <f t="shared" ref="AT256:AT278" si="174">AT166</f>
        <v>_subpop_66</v>
      </c>
      <c r="AU256" s="67">
        <f t="shared" ref="AU256:AX256" si="175">AU71-AU166</f>
        <v>0</v>
      </c>
      <c r="AV256" s="67">
        <f t="shared" si="175"/>
        <v>1.8999999999991246E-6</v>
      </c>
      <c r="AW256" s="67">
        <f t="shared" si="175"/>
        <v>-4.1000000000068759E-6</v>
      </c>
      <c r="AX256" s="67">
        <f t="shared" si="175"/>
        <v>4.1000000000068759E-6</v>
      </c>
    </row>
    <row r="257" spans="32:50">
      <c r="AF257" s="15" t="s">
        <v>520</v>
      </c>
      <c r="AG257" s="15">
        <v>0.23696619999999999</v>
      </c>
      <c r="AH257" s="15">
        <v>4.0206100000000002E-2</v>
      </c>
      <c r="AI257" s="15">
        <v>0.15816230000000001</v>
      </c>
      <c r="AJ257" s="15">
        <v>0.3157701</v>
      </c>
      <c r="AT257" s="15" t="str">
        <f t="shared" si="174"/>
        <v>_subpop_67</v>
      </c>
      <c r="AU257" s="67">
        <f t="shared" ref="AU257:AX257" si="176">AU72-AU167</f>
        <v>0</v>
      </c>
      <c r="AV257" s="67">
        <f t="shared" si="176"/>
        <v>1.7999999999997185E-6</v>
      </c>
      <c r="AW257" s="67">
        <f t="shared" si="176"/>
        <v>-3.6999999999953737E-6</v>
      </c>
      <c r="AX257" s="67">
        <f t="shared" si="176"/>
        <v>3.7999999999982492E-6</v>
      </c>
    </row>
    <row r="258" spans="32:50">
      <c r="AF258" s="15" t="s">
        <v>524</v>
      </c>
      <c r="AG258" s="15">
        <v>0.24114050000000001</v>
      </c>
      <c r="AH258" s="15">
        <v>2.4394900000000001E-2</v>
      </c>
      <c r="AI258" s="15">
        <v>0.19332640000000001</v>
      </c>
      <c r="AJ258" s="15">
        <v>0.28895460000000001</v>
      </c>
      <c r="AT258" s="15" t="str">
        <f t="shared" si="174"/>
        <v>_subpop_68</v>
      </c>
      <c r="AU258" s="67">
        <f t="shared" ref="AU258:AX258" si="177">AU73-AU168</f>
        <v>0</v>
      </c>
      <c r="AV258" s="67">
        <f t="shared" si="177"/>
        <v>1.2999999999992184E-6</v>
      </c>
      <c r="AW258" s="67">
        <f t="shared" si="177"/>
        <v>-2.7999999999972491E-6</v>
      </c>
      <c r="AX258" s="67">
        <f t="shared" si="177"/>
        <v>2.7999999999972491E-6</v>
      </c>
    </row>
    <row r="259" spans="32:50">
      <c r="AF259" s="15" t="s">
        <v>528</v>
      </c>
      <c r="AG259" s="15">
        <v>0.18732650000000001</v>
      </c>
      <c r="AH259" s="15">
        <v>1.71492E-2</v>
      </c>
      <c r="AI259" s="15">
        <v>0.15371409999999999</v>
      </c>
      <c r="AJ259" s="15">
        <v>0.22093889999999999</v>
      </c>
      <c r="AT259" s="15" t="str">
        <f t="shared" si="174"/>
        <v>_subpop_69</v>
      </c>
      <c r="AU259" s="67">
        <f t="shared" ref="AU259:AX259" si="178">AU74-AU169</f>
        <v>0</v>
      </c>
      <c r="AV259" s="67">
        <f t="shared" si="178"/>
        <v>1.8000000000031879E-6</v>
      </c>
      <c r="AW259" s="67">
        <f t="shared" si="178"/>
        <v>-4.1999999999819959E-6</v>
      </c>
      <c r="AX259" s="67">
        <f t="shared" si="178"/>
        <v>4.1000000000068759E-6</v>
      </c>
    </row>
    <row r="260" spans="32:50">
      <c r="AF260" s="15" t="s">
        <v>532</v>
      </c>
      <c r="AG260" s="15">
        <v>3.4279499999999997E-2</v>
      </c>
      <c r="AH260" s="15">
        <v>7.8565000000000006E-3</v>
      </c>
      <c r="AI260" s="15">
        <v>1.88807E-2</v>
      </c>
      <c r="AJ260" s="15">
        <v>4.9678300000000002E-2</v>
      </c>
      <c r="AT260" s="15" t="str">
        <f t="shared" si="174"/>
        <v>_subpop_70</v>
      </c>
      <c r="AU260" s="67">
        <f t="shared" ref="AU260:AX260" si="179">AU75-AU170</f>
        <v>0</v>
      </c>
      <c r="AV260" s="67">
        <f t="shared" si="179"/>
        <v>1.3999999999986246E-6</v>
      </c>
      <c r="AW260" s="67">
        <f t="shared" si="179"/>
        <v>-3.1000000000336314E-6</v>
      </c>
      <c r="AX260" s="67">
        <f t="shared" si="179"/>
        <v>3.1000000000336314E-6</v>
      </c>
    </row>
    <row r="261" spans="32:50">
      <c r="AF261" s="15" t="s">
        <v>536</v>
      </c>
      <c r="AG261" s="15">
        <v>0.28818450000000001</v>
      </c>
      <c r="AH261" s="15">
        <v>4.0616100000000002E-2</v>
      </c>
      <c r="AI261" s="15">
        <v>0.20857700000000001</v>
      </c>
      <c r="AJ261" s="15">
        <v>0.36779200000000001</v>
      </c>
      <c r="AT261" s="15" t="str">
        <f t="shared" si="174"/>
        <v>_subpop_71</v>
      </c>
      <c r="AU261" s="67">
        <f t="shared" ref="AU261:AX261" si="180">AU76-AU171</f>
        <v>0</v>
      </c>
      <c r="AV261" s="67">
        <f t="shared" si="180"/>
        <v>1.2999999999992184E-6</v>
      </c>
      <c r="AW261" s="67">
        <f t="shared" si="180"/>
        <v>-2.699999999966618E-6</v>
      </c>
      <c r="AX261" s="67">
        <f t="shared" si="180"/>
        <v>2.7999999999694936E-6</v>
      </c>
    </row>
    <row r="262" spans="32:50">
      <c r="AF262" s="15" t="s">
        <v>540</v>
      </c>
      <c r="AG262" s="15">
        <v>0.32097779999999998</v>
      </c>
      <c r="AH262" s="15">
        <v>2.6620499999999998E-2</v>
      </c>
      <c r="AI262" s="15">
        <v>0.26880159999999997</v>
      </c>
      <c r="AJ262" s="15">
        <v>0.37315399999999999</v>
      </c>
      <c r="AT262" s="15" t="str">
        <f t="shared" si="174"/>
        <v>_subpop_72</v>
      </c>
      <c r="AU262" s="67">
        <f t="shared" ref="AU262:AX262" si="181">AU77-AU172</f>
        <v>0</v>
      </c>
      <c r="AV262" s="67">
        <f t="shared" si="181"/>
        <v>9.9999999999926537E-7</v>
      </c>
      <c r="AW262" s="67">
        <f t="shared" si="181"/>
        <v>-2.1000000000048757E-6</v>
      </c>
      <c r="AX262" s="67">
        <f t="shared" si="181"/>
        <v>2.1000000000048757E-6</v>
      </c>
    </row>
    <row r="263" spans="32:50">
      <c r="AF263" s="15" t="s">
        <v>544</v>
      </c>
      <c r="AG263" s="15">
        <v>0.3388391</v>
      </c>
      <c r="AH263" s="15">
        <v>2.0019599999999999E-2</v>
      </c>
      <c r="AI263" s="15">
        <v>0.2996007</v>
      </c>
      <c r="AJ263" s="15">
        <v>0.37807740000000001</v>
      </c>
      <c r="AT263" s="15" t="str">
        <f t="shared" si="174"/>
        <v>_subpop_73</v>
      </c>
      <c r="AU263" s="67">
        <f t="shared" ref="AU263:AX263" si="182">AU78-AU173</f>
        <v>0</v>
      </c>
      <c r="AV263" s="67">
        <f t="shared" si="182"/>
        <v>2.9000000000001247E-6</v>
      </c>
      <c r="AW263" s="67">
        <f t="shared" si="182"/>
        <v>-6.1999999999839961E-6</v>
      </c>
      <c r="AX263" s="67">
        <f t="shared" si="182"/>
        <v>6.2000000000117517E-6</v>
      </c>
    </row>
    <row r="264" spans="32:50">
      <c r="AF264" s="15" t="s">
        <v>548</v>
      </c>
      <c r="AG264" s="15">
        <v>0.14877190000000001</v>
      </c>
      <c r="AH264" s="15">
        <v>1.6686099999999999E-2</v>
      </c>
      <c r="AI264" s="15">
        <v>0.1160672</v>
      </c>
      <c r="AJ264" s="15">
        <v>0.18147659999999999</v>
      </c>
      <c r="AT264" s="15" t="str">
        <f t="shared" si="174"/>
        <v>_subpop_74</v>
      </c>
      <c r="AU264" s="67">
        <f t="shared" ref="AU264:AX264" si="183">AU79-AU174</f>
        <v>0</v>
      </c>
      <c r="AV264" s="67">
        <f t="shared" si="183"/>
        <v>2.0999999999979369E-6</v>
      </c>
      <c r="AW264" s="67">
        <f t="shared" si="183"/>
        <v>-4.5000000000183782E-6</v>
      </c>
      <c r="AX264" s="67">
        <f t="shared" si="183"/>
        <v>4.6000000000212538E-6</v>
      </c>
    </row>
    <row r="265" spans="32:50">
      <c r="AF265" s="15" t="s">
        <v>552</v>
      </c>
      <c r="AG265" s="15">
        <v>0.2411663</v>
      </c>
      <c r="AH265" s="15">
        <v>3.2890500000000003E-2</v>
      </c>
      <c r="AI265" s="15">
        <v>0.176701</v>
      </c>
      <c r="AJ265" s="15">
        <v>0.3056316</v>
      </c>
      <c r="AT265" s="15" t="str">
        <f t="shared" si="174"/>
        <v>_subpop_75</v>
      </c>
      <c r="AU265" s="67">
        <f t="shared" ref="AU265:AX265" si="184">AU80-AU175</f>
        <v>0</v>
      </c>
      <c r="AV265" s="67">
        <f t="shared" si="184"/>
        <v>1.7000000000003124E-6</v>
      </c>
      <c r="AW265" s="67">
        <f t="shared" si="184"/>
        <v>-3.5999999999924981E-6</v>
      </c>
      <c r="AX265" s="67">
        <f t="shared" si="184"/>
        <v>3.5000000000451337E-6</v>
      </c>
    </row>
    <row r="266" spans="32:50">
      <c r="AF266" s="15" t="s">
        <v>556</v>
      </c>
      <c r="AG266" s="15">
        <v>0.26228560000000001</v>
      </c>
      <c r="AH266" s="15">
        <v>2.2250200000000001E-2</v>
      </c>
      <c r="AI266" s="15">
        <v>0.21867519999999999</v>
      </c>
      <c r="AJ266" s="15">
        <v>0.3058961</v>
      </c>
      <c r="AT266" s="15" t="str">
        <f t="shared" si="174"/>
        <v>_subpop_76</v>
      </c>
      <c r="AU266" s="67">
        <f t="shared" ref="AU266:AX266" si="185">AU81-AU176</f>
        <v>0</v>
      </c>
      <c r="AV266" s="67">
        <f t="shared" si="185"/>
        <v>1.1999999999998123E-6</v>
      </c>
      <c r="AW266" s="67">
        <f t="shared" si="185"/>
        <v>-2.5000000000025002E-6</v>
      </c>
      <c r="AX266" s="67">
        <f t="shared" si="185"/>
        <v>2.5000000000025002E-6</v>
      </c>
    </row>
    <row r="267" spans="32:50">
      <c r="AF267" s="15" t="s">
        <v>560</v>
      </c>
      <c r="AG267" s="15">
        <v>0.1851739</v>
      </c>
      <c r="AH267" s="15">
        <v>1.51784E-2</v>
      </c>
      <c r="AI267" s="15">
        <v>0.15542429999999999</v>
      </c>
      <c r="AJ267" s="15">
        <v>0.21492349999999999</v>
      </c>
      <c r="AT267" s="15" t="str">
        <f t="shared" si="174"/>
        <v>_subpop_77</v>
      </c>
      <c r="AU267" s="67">
        <f t="shared" ref="AU267:AX267" si="186">AU82-AU177</f>
        <v>0</v>
      </c>
      <c r="AV267" s="67">
        <f t="shared" si="186"/>
        <v>2.8000000000007186E-6</v>
      </c>
      <c r="AW267" s="67">
        <f t="shared" si="186"/>
        <v>-6.0000000000060005E-6</v>
      </c>
      <c r="AX267" s="67">
        <f t="shared" si="186"/>
        <v>5.900000000003125E-6</v>
      </c>
    </row>
    <row r="268" spans="32:50">
      <c r="AF268" s="15" t="s">
        <v>564</v>
      </c>
      <c r="AG268" s="15">
        <v>4.90033E-2</v>
      </c>
      <c r="AH268" s="15">
        <v>9.4008000000000008E-3</v>
      </c>
      <c r="AI268" s="15">
        <v>3.0577699999999999E-2</v>
      </c>
      <c r="AJ268" s="15">
        <v>6.7428799999999997E-2</v>
      </c>
      <c r="AT268" s="15" t="str">
        <f t="shared" si="174"/>
        <v>_subpop_78</v>
      </c>
      <c r="AU268" s="67">
        <f t="shared" ref="AU268:AX268" si="187">AU83-AU178</f>
        <v>0</v>
      </c>
      <c r="AV268" s="67">
        <f t="shared" si="187"/>
        <v>2.0000000000020002E-6</v>
      </c>
      <c r="AW268" s="67">
        <f t="shared" si="187"/>
        <v>-4.2000000000097515E-6</v>
      </c>
      <c r="AX268" s="67">
        <f t="shared" si="187"/>
        <v>4.2000000000097515E-6</v>
      </c>
    </row>
    <row r="269" spans="32:50">
      <c r="AF269" s="15" t="s">
        <v>568</v>
      </c>
      <c r="AG269" s="15">
        <v>0.39145249999999998</v>
      </c>
      <c r="AH269" s="15">
        <v>4.6534199999999998E-2</v>
      </c>
      <c r="AI269" s="15">
        <v>0.3002455</v>
      </c>
      <c r="AJ269" s="15">
        <v>0.48265950000000002</v>
      </c>
      <c r="AT269" s="15" t="str">
        <f t="shared" si="174"/>
        <v>_subpop_79</v>
      </c>
      <c r="AU269" s="67">
        <f t="shared" ref="AU269:AX269" si="188">AU84-AU179</f>
        <v>0</v>
      </c>
      <c r="AV269" s="67">
        <f t="shared" si="188"/>
        <v>1.6000000000009063E-6</v>
      </c>
      <c r="AW269" s="67">
        <f t="shared" si="188"/>
        <v>-3.300000000011627E-6</v>
      </c>
      <c r="AX269" s="67">
        <f t="shared" si="188"/>
        <v>3.399999999986747E-6</v>
      </c>
    </row>
    <row r="270" spans="32:50">
      <c r="AF270" s="15" t="s">
        <v>572</v>
      </c>
      <c r="AG270" s="15">
        <v>0.37151430000000002</v>
      </c>
      <c r="AH270" s="15">
        <v>2.2693899999999999E-2</v>
      </c>
      <c r="AI270" s="15">
        <v>0.3270343</v>
      </c>
      <c r="AJ270" s="15">
        <v>0.41599419999999998</v>
      </c>
      <c r="AT270" s="15" t="str">
        <f t="shared" si="174"/>
        <v>_subpop_80</v>
      </c>
      <c r="AU270" s="67">
        <f t="shared" ref="AU270:AX270" si="189">AU85-AU180</f>
        <v>0</v>
      </c>
      <c r="AV270" s="67">
        <f t="shared" si="189"/>
        <v>1.2999999999992184E-6</v>
      </c>
      <c r="AW270" s="67">
        <f t="shared" si="189"/>
        <v>-2.6999999999943736E-6</v>
      </c>
      <c r="AX270" s="67">
        <f t="shared" si="189"/>
        <v>2.7000000000082514E-6</v>
      </c>
    </row>
    <row r="271" spans="32:50">
      <c r="AF271" s="15" t="s">
        <v>576</v>
      </c>
      <c r="AG271" s="15">
        <v>0.4024549</v>
      </c>
      <c r="AH271" s="15">
        <v>2.0172499999999999E-2</v>
      </c>
      <c r="AI271" s="15">
        <v>0.36291679999999998</v>
      </c>
      <c r="AJ271" s="15">
        <v>0.44199300000000002</v>
      </c>
      <c r="AT271" s="15" t="str">
        <f t="shared" si="174"/>
        <v>_subpop_81</v>
      </c>
      <c r="AU271" s="67">
        <f t="shared" ref="AU271:AX271" si="190">AU86-AU181</f>
        <v>0</v>
      </c>
      <c r="AV271" s="67">
        <f t="shared" si="190"/>
        <v>3.599999999999437E-6</v>
      </c>
      <c r="AW271" s="67">
        <f t="shared" si="190"/>
        <v>-7.8000000000022496E-6</v>
      </c>
      <c r="AX271" s="67">
        <f t="shared" si="190"/>
        <v>7.8000000000022496E-6</v>
      </c>
    </row>
    <row r="272" spans="32:50">
      <c r="AF272" s="15" t="s">
        <v>580</v>
      </c>
      <c r="AG272" s="15">
        <v>0.17451369999999999</v>
      </c>
      <c r="AH272" s="15">
        <v>1.72701E-2</v>
      </c>
      <c r="AI272" s="15">
        <v>0.14066439999999999</v>
      </c>
      <c r="AJ272" s="15">
        <v>0.2083631</v>
      </c>
      <c r="AT272" s="15" t="str">
        <f t="shared" si="174"/>
        <v>_subpop_82</v>
      </c>
      <c r="AU272" s="67">
        <f t="shared" ref="AU272:AX272" si="191">AU87-AU182</f>
        <v>0</v>
      </c>
      <c r="AV272" s="67">
        <f t="shared" si="191"/>
        <v>2.199999999997343E-6</v>
      </c>
      <c r="AW272" s="67">
        <f t="shared" si="191"/>
        <v>-4.8000000000270049E-6</v>
      </c>
      <c r="AX272" s="67">
        <f t="shared" si="191"/>
        <v>4.6999999999686182E-6</v>
      </c>
    </row>
    <row r="273" spans="32:50">
      <c r="AF273" s="15" t="s">
        <v>584</v>
      </c>
      <c r="AG273" s="15">
        <v>0.33321139999999999</v>
      </c>
      <c r="AH273" s="15">
        <v>4.1030900000000002E-2</v>
      </c>
      <c r="AI273" s="15">
        <v>0.25279089999999999</v>
      </c>
      <c r="AJ273" s="15">
        <v>0.41363179999999999</v>
      </c>
      <c r="AT273" s="15" t="str">
        <f t="shared" si="174"/>
        <v>_subpop_83</v>
      </c>
      <c r="AU273" s="67">
        <f t="shared" ref="AU273:AX273" si="192">AU88-AU183</f>
        <v>0</v>
      </c>
      <c r="AV273" s="67">
        <f t="shared" si="192"/>
        <v>1.6000000000009063E-6</v>
      </c>
      <c r="AW273" s="67">
        <f t="shared" si="192"/>
        <v>-3.399999999986747E-6</v>
      </c>
      <c r="AX273" s="67">
        <f t="shared" si="192"/>
        <v>3.4999999999896225E-6</v>
      </c>
    </row>
    <row r="274" spans="32:50">
      <c r="AF274" s="15" t="s">
        <v>588</v>
      </c>
      <c r="AG274" s="15">
        <v>0.28244829999999999</v>
      </c>
      <c r="AH274" s="15">
        <v>1.8709799999999999E-2</v>
      </c>
      <c r="AI274" s="15">
        <v>0.2457772</v>
      </c>
      <c r="AJ274" s="15">
        <v>0.3191194</v>
      </c>
      <c r="AT274" s="15" t="str">
        <f t="shared" si="174"/>
        <v>_subpop_84</v>
      </c>
      <c r="AU274" s="67">
        <f t="shared" ref="AU274:AX274" si="193">AU89-AU184</f>
        <v>0</v>
      </c>
      <c r="AV274" s="67">
        <f t="shared" si="193"/>
        <v>1.1000000000004062E-6</v>
      </c>
      <c r="AW274" s="67">
        <f t="shared" si="193"/>
        <v>-2.3000000000106269E-6</v>
      </c>
      <c r="AX274" s="67">
        <f t="shared" si="193"/>
        <v>2.4000000000135024E-6</v>
      </c>
    </row>
    <row r="275" spans="32:50">
      <c r="AF275" s="15" t="s">
        <v>592</v>
      </c>
      <c r="AG275" s="15">
        <v>0.24071600000000001</v>
      </c>
      <c r="AH275" s="15">
        <v>1.6532999999999999E-2</v>
      </c>
      <c r="AI275" s="15">
        <v>0.2083113</v>
      </c>
      <c r="AJ275" s="15">
        <v>0.2731208</v>
      </c>
      <c r="AT275" s="15" t="str">
        <f t="shared" si="174"/>
        <v>_subpop_85</v>
      </c>
      <c r="AU275" s="67">
        <f t="shared" ref="AU275:AX275" si="194">AU90-AU185</f>
        <v>0</v>
      </c>
      <c r="AV275" s="67">
        <f t="shared" si="194"/>
        <v>2.3999999999996247E-6</v>
      </c>
      <c r="AW275" s="67">
        <f t="shared" si="194"/>
        <v>-5.2000000000107516E-6</v>
      </c>
      <c r="AX275" s="67">
        <f t="shared" si="194"/>
        <v>5.2999999999858716E-6</v>
      </c>
    </row>
    <row r="276" spans="32:50">
      <c r="AF276" s="15" t="s">
        <v>596</v>
      </c>
      <c r="AG276" s="15">
        <v>5.1976399999999999E-2</v>
      </c>
      <c r="AH276" s="15">
        <v>9.0293999999999999E-3</v>
      </c>
      <c r="AI276" s="15">
        <v>3.4278799999999998E-2</v>
      </c>
      <c r="AJ276" s="15">
        <v>6.9674E-2</v>
      </c>
      <c r="AT276" s="15" t="str">
        <f t="shared" si="174"/>
        <v>_subpop_86</v>
      </c>
      <c r="AU276" s="67">
        <f t="shared" ref="AU276:AX276" si="195">AU91-AU186</f>
        <v>0</v>
      </c>
      <c r="AV276" s="67">
        <f t="shared" si="195"/>
        <v>1.9999999999985307E-6</v>
      </c>
      <c r="AW276" s="67">
        <f t="shared" si="195"/>
        <v>-4.2000000000097515E-6</v>
      </c>
      <c r="AX276" s="67">
        <f t="shared" si="195"/>
        <v>4.3000000000126271E-6</v>
      </c>
    </row>
    <row r="277" spans="32:50">
      <c r="AF277" s="15" t="s">
        <v>600</v>
      </c>
      <c r="AG277" s="15">
        <v>0.25753320000000002</v>
      </c>
      <c r="AH277" s="15">
        <v>3.4214799999999997E-2</v>
      </c>
      <c r="AI277" s="15">
        <v>0.19047220000000001</v>
      </c>
      <c r="AJ277" s="15">
        <v>0.3245942</v>
      </c>
      <c r="AT277" s="15" t="str">
        <f t="shared" si="174"/>
        <v>_subpop_87</v>
      </c>
      <c r="AU277" s="67">
        <f t="shared" ref="AU277:AX277" si="196">AU92-AU187</f>
        <v>0</v>
      </c>
      <c r="AV277" s="67">
        <f t="shared" si="196"/>
        <v>1.7000000000003124E-6</v>
      </c>
      <c r="AW277" s="67">
        <f t="shared" si="196"/>
        <v>-3.7999999999982492E-6</v>
      </c>
      <c r="AX277" s="67">
        <f t="shared" si="196"/>
        <v>3.7999999999982492E-6</v>
      </c>
    </row>
    <row r="278" spans="32:50">
      <c r="AF278" s="15" t="s">
        <v>603</v>
      </c>
      <c r="AG278" s="15">
        <v>0.38109959999999998</v>
      </c>
      <c r="AH278" s="15">
        <v>2.47823E-2</v>
      </c>
      <c r="AI278" s="15">
        <v>0.3325263</v>
      </c>
      <c r="AJ278" s="15">
        <v>0.42967290000000002</v>
      </c>
      <c r="AT278" s="15" t="str">
        <f t="shared" si="174"/>
        <v>_subpop_88</v>
      </c>
      <c r="AU278" s="67">
        <f t="shared" ref="AU278:AX278" si="197">AU93-AU188</f>
        <v>0</v>
      </c>
      <c r="AV278" s="67">
        <f t="shared" si="197"/>
        <v>1.2999999999992184E-6</v>
      </c>
      <c r="AW278" s="67">
        <f t="shared" si="197"/>
        <v>-2.7999999999972491E-6</v>
      </c>
      <c r="AX278" s="67">
        <f t="shared" si="197"/>
        <v>2.7999999999972491E-6</v>
      </c>
    </row>
    <row r="279" spans="32:50">
      <c r="AF279" s="15" t="s">
        <v>606</v>
      </c>
      <c r="AG279" s="15">
        <v>0.41644579999999998</v>
      </c>
      <c r="AH279" s="15">
        <v>2.1609300000000001E-2</v>
      </c>
      <c r="AI279" s="15">
        <v>0.37409150000000002</v>
      </c>
      <c r="AJ279" s="15">
        <v>0.45880009999999999</v>
      </c>
      <c r="AU279" s="67"/>
      <c r="AV279" s="67"/>
      <c r="AW279" s="67"/>
      <c r="AX279" s="67"/>
    </row>
    <row r="280" spans="32:50">
      <c r="AF280" s="15" t="s">
        <v>609</v>
      </c>
      <c r="AG280" s="15">
        <v>0.17251150000000001</v>
      </c>
      <c r="AH280" s="15">
        <v>1.9338500000000002E-2</v>
      </c>
      <c r="AI280" s="15">
        <v>0.13460810000000001</v>
      </c>
      <c r="AJ280" s="15">
        <v>0.21041489999999999</v>
      </c>
      <c r="AU280" s="67"/>
      <c r="AV280" s="67"/>
      <c r="AW280" s="67"/>
      <c r="AX280" s="67"/>
    </row>
    <row r="281" spans="32:50">
      <c r="AF281" s="15" t="s">
        <v>612</v>
      </c>
      <c r="AG281" s="15">
        <v>0.2053179</v>
      </c>
      <c r="AH281" s="15">
        <v>3.0559300000000001E-2</v>
      </c>
      <c r="AI281" s="15">
        <v>0.14542160000000001</v>
      </c>
      <c r="AJ281" s="15">
        <v>0.26521410000000001</v>
      </c>
      <c r="AU281" s="67"/>
      <c r="AV281" s="67"/>
      <c r="AW281" s="67"/>
      <c r="AX281" s="67"/>
    </row>
    <row r="282" spans="32:50">
      <c r="AF282" s="15" t="s">
        <v>615</v>
      </c>
      <c r="AG282" s="15">
        <v>0.2455454</v>
      </c>
      <c r="AH282" s="15">
        <v>2.0096200000000002E-2</v>
      </c>
      <c r="AI282" s="15">
        <v>0.2061568</v>
      </c>
      <c r="AJ282" s="15">
        <v>0.28493410000000002</v>
      </c>
      <c r="AU282" s="67"/>
      <c r="AV282" s="67"/>
      <c r="AW282" s="67"/>
      <c r="AX282" s="67"/>
    </row>
    <row r="283" spans="32:50">
      <c r="AF283" s="15" t="s">
        <v>618</v>
      </c>
      <c r="AG283" s="15">
        <v>0.2178611</v>
      </c>
      <c r="AH283" s="15">
        <v>1.7313599999999998E-2</v>
      </c>
      <c r="AI283" s="15">
        <v>0.18392639999999999</v>
      </c>
      <c r="AJ283" s="15">
        <v>0.25179580000000001</v>
      </c>
      <c r="AU283" s="67"/>
      <c r="AV283" s="67"/>
      <c r="AW283" s="67"/>
      <c r="AX283" s="67"/>
    </row>
    <row r="284" spans="32:50">
      <c r="AF284" s="15" t="s">
        <v>621</v>
      </c>
      <c r="AG284" s="15">
        <v>6.02018E-2</v>
      </c>
      <c r="AH284" s="15">
        <v>1.0944799999999999E-2</v>
      </c>
      <c r="AI284" s="15">
        <v>3.8749899999999997E-2</v>
      </c>
      <c r="AJ284" s="15">
        <v>8.1653600000000007E-2</v>
      </c>
      <c r="AU284" s="67"/>
      <c r="AV284" s="67"/>
      <c r="AW284" s="67"/>
      <c r="AX284" s="67"/>
    </row>
    <row r="285" spans="32:50">
      <c r="AF285" s="15" t="s">
        <v>624</v>
      </c>
      <c r="AG285" s="15">
        <v>0.28617710000000002</v>
      </c>
      <c r="AH285" s="15">
        <v>3.4679799999999997E-2</v>
      </c>
      <c r="AI285" s="15">
        <v>0.2182047</v>
      </c>
      <c r="AJ285" s="15">
        <v>0.3541494</v>
      </c>
      <c r="AU285" s="67"/>
      <c r="AV285" s="67"/>
      <c r="AW285" s="67"/>
      <c r="AX285" s="67"/>
    </row>
    <row r="286" spans="32:50">
      <c r="AF286" s="15" t="s">
        <v>627</v>
      </c>
      <c r="AG286" s="15">
        <v>0.38386599999999999</v>
      </c>
      <c r="AH286" s="15">
        <v>2.6573200000000002E-2</v>
      </c>
      <c r="AI286" s="15">
        <v>0.33178249999999998</v>
      </c>
      <c r="AJ286" s="15">
        <v>0.43594939999999999</v>
      </c>
      <c r="AU286" s="67"/>
      <c r="AV286" s="67"/>
      <c r="AW286" s="67"/>
      <c r="AX286" s="67"/>
    </row>
    <row r="287" spans="32:50">
      <c r="AF287" s="15" t="s">
        <v>630</v>
      </c>
      <c r="AG287" s="15">
        <v>0.41815049999999998</v>
      </c>
      <c r="AH287" s="15">
        <v>2.2393099999999999E-2</v>
      </c>
      <c r="AI287" s="15">
        <v>0.37425999999999998</v>
      </c>
      <c r="AJ287" s="15">
        <v>0.46204089999999998</v>
      </c>
    </row>
    <row r="288" spans="32:50">
      <c r="AF288" s="15" t="s">
        <v>633</v>
      </c>
      <c r="AG288" s="15">
        <v>0.18567349999999999</v>
      </c>
      <c r="AH288" s="15">
        <v>1.8915999999999999E-2</v>
      </c>
      <c r="AI288" s="15">
        <v>0.14859810000000001</v>
      </c>
      <c r="AJ288" s="15">
        <v>0.2227489</v>
      </c>
    </row>
    <row r="289" spans="32:36">
      <c r="AF289" s="15" t="s">
        <v>636</v>
      </c>
      <c r="AG289" s="15">
        <v>0.2841166</v>
      </c>
      <c r="AH289" s="15">
        <v>3.4514400000000001E-2</v>
      </c>
      <c r="AI289" s="15">
        <v>0.2164683</v>
      </c>
      <c r="AJ289" s="15">
        <v>0.35176489999999999</v>
      </c>
    </row>
    <row r="290" spans="32:36">
      <c r="AF290" s="15" t="s">
        <v>639</v>
      </c>
      <c r="AG290" s="15">
        <v>0.2989386</v>
      </c>
      <c r="AH290" s="15">
        <v>2.1304099999999999E-2</v>
      </c>
      <c r="AI290" s="15">
        <v>0.25718269999999999</v>
      </c>
      <c r="AJ290" s="15">
        <v>0.34069460000000001</v>
      </c>
    </row>
    <row r="291" spans="32:36">
      <c r="AF291" s="15" t="s">
        <v>642</v>
      </c>
      <c r="AG291" s="15">
        <v>0.2566966</v>
      </c>
      <c r="AH291" s="15">
        <v>1.8864499999999999E-2</v>
      </c>
      <c r="AI291" s="15">
        <v>0.21972220000000001</v>
      </c>
      <c r="AJ291" s="15">
        <v>0.29367100000000002</v>
      </c>
    </row>
    <row r="292" spans="32:36">
      <c r="AF292" s="15" t="s">
        <v>645</v>
      </c>
      <c r="AG292" s="15">
        <v>7.4191199999999999E-2</v>
      </c>
      <c r="AH292" s="15">
        <v>1.21183E-2</v>
      </c>
      <c r="AI292" s="15">
        <v>5.0439400000000002E-2</v>
      </c>
      <c r="AJ292" s="15">
        <v>9.7943100000000005E-2</v>
      </c>
    </row>
    <row r="293" spans="32:36">
      <c r="AF293" s="15" t="s">
        <v>648</v>
      </c>
      <c r="AG293" s="15">
        <v>0.26770240000000001</v>
      </c>
      <c r="AH293" s="15">
        <v>4.1595100000000003E-2</v>
      </c>
      <c r="AI293" s="15">
        <v>0.18617590000000001</v>
      </c>
      <c r="AJ293" s="15">
        <v>0.34922890000000001</v>
      </c>
    </row>
    <row r="294" spans="32:36">
      <c r="AF294" s="15" t="s">
        <v>651</v>
      </c>
      <c r="AG294" s="15">
        <v>0.36581580000000002</v>
      </c>
      <c r="AH294" s="15">
        <v>2.7555699999999999E-2</v>
      </c>
      <c r="AI294" s="15">
        <v>0.31180659999999999</v>
      </c>
      <c r="AJ294" s="15">
        <v>0.41982510000000001</v>
      </c>
    </row>
    <row r="295" spans="32:36">
      <c r="AF295" s="15" t="s">
        <v>654</v>
      </c>
      <c r="AG295" s="15">
        <v>0.38473619999999997</v>
      </c>
      <c r="AH295" s="15">
        <v>2.24052E-2</v>
      </c>
      <c r="AI295" s="15">
        <v>0.34082200000000001</v>
      </c>
      <c r="AJ295" s="15">
        <v>0.42865029999999998</v>
      </c>
    </row>
    <row r="296" spans="32:36">
      <c r="AF296" s="15" t="s">
        <v>657</v>
      </c>
      <c r="AG296" s="15">
        <v>0.17068920000000001</v>
      </c>
      <c r="AH296" s="15">
        <v>1.8393900000000001E-2</v>
      </c>
      <c r="AI296" s="15">
        <v>0.13463720000000001</v>
      </c>
      <c r="AJ296" s="15">
        <v>0.20674120000000001</v>
      </c>
    </row>
    <row r="297" spans="32:36">
      <c r="AF297" s="15" t="s">
        <v>660</v>
      </c>
      <c r="AG297" s="15">
        <v>0.21320049999999999</v>
      </c>
      <c r="AH297" s="15">
        <v>3.3677899999999997E-2</v>
      </c>
      <c r="AI297" s="15">
        <v>0.14719189999999999</v>
      </c>
      <c r="AJ297" s="15">
        <v>0.27920909999999999</v>
      </c>
    </row>
    <row r="298" spans="32:36">
      <c r="AF298" s="15" t="s">
        <v>662</v>
      </c>
      <c r="AG298" s="15">
        <v>0.25169170000000002</v>
      </c>
      <c r="AH298" s="15">
        <v>2.1420600000000001E-2</v>
      </c>
      <c r="AI298" s="15">
        <v>0.20970749999999999</v>
      </c>
      <c r="AJ298" s="15">
        <v>0.29367599999999999</v>
      </c>
    </row>
    <row r="299" spans="32:36">
      <c r="AF299" s="15" t="s">
        <v>664</v>
      </c>
      <c r="AG299" s="15">
        <v>0.25518629999999998</v>
      </c>
      <c r="AH299" s="15">
        <v>1.9359399999999999E-2</v>
      </c>
      <c r="AI299" s="15">
        <v>0.21724189999999999</v>
      </c>
      <c r="AJ299" s="15">
        <v>0.29313070000000002</v>
      </c>
    </row>
    <row r="300" spans="32:36">
      <c r="AF300" s="15" t="s">
        <v>666</v>
      </c>
      <c r="AG300" s="15">
        <v>6.7880499999999996E-2</v>
      </c>
      <c r="AH300" s="15">
        <v>1.1199000000000001E-2</v>
      </c>
      <c r="AI300" s="15">
        <v>4.5930499999999999E-2</v>
      </c>
      <c r="AJ300" s="15">
        <v>8.9830599999999997E-2</v>
      </c>
    </row>
    <row r="301" spans="32:36">
      <c r="AF301" s="15" t="s">
        <v>668</v>
      </c>
      <c r="AG301" s="15">
        <v>0.29416019999999998</v>
      </c>
      <c r="AH301" s="15">
        <v>3.16561E-2</v>
      </c>
      <c r="AI301" s="15">
        <v>0.23211419999999999</v>
      </c>
      <c r="AJ301" s="15">
        <v>0.35620610000000003</v>
      </c>
    </row>
    <row r="302" spans="32:36">
      <c r="AF302" s="15" t="s">
        <v>671</v>
      </c>
      <c r="AG302" s="15">
        <v>0.35366599999999998</v>
      </c>
      <c r="AH302" s="15">
        <v>1.8573300000000001E-2</v>
      </c>
      <c r="AI302" s="15">
        <v>0.3172624</v>
      </c>
      <c r="AJ302" s="15">
        <v>0.39006960000000002</v>
      </c>
    </row>
    <row r="303" spans="32:36">
      <c r="AF303" s="15" t="s">
        <v>674</v>
      </c>
      <c r="AG303" s="15">
        <v>0.34906759999999998</v>
      </c>
      <c r="AH303" s="15">
        <v>1.82972E-2</v>
      </c>
      <c r="AI303" s="15">
        <v>0.31320510000000001</v>
      </c>
      <c r="AJ303" s="15">
        <v>0.3849302</v>
      </c>
    </row>
    <row r="304" spans="32:36">
      <c r="AF304" s="15" t="s">
        <v>677</v>
      </c>
      <c r="AG304" s="15">
        <v>0.16608000000000001</v>
      </c>
      <c r="AH304" s="15">
        <v>1.7007999999999999E-2</v>
      </c>
      <c r="AI304" s="15">
        <v>0.13274430000000001</v>
      </c>
      <c r="AJ304" s="15">
        <v>0.1994157</v>
      </c>
    </row>
    <row r="305" spans="32:36">
      <c r="AF305" s="15" t="s">
        <v>680</v>
      </c>
      <c r="AG305" s="15">
        <v>0.28328330000000002</v>
      </c>
      <c r="AH305" s="15">
        <v>2.7212699999999999E-2</v>
      </c>
      <c r="AI305" s="15">
        <v>0.2299464</v>
      </c>
      <c r="AJ305" s="15">
        <v>0.33662009999999998</v>
      </c>
    </row>
    <row r="306" spans="32:36">
      <c r="AF306" s="15" t="s">
        <v>683</v>
      </c>
      <c r="AG306" s="15">
        <v>0.27411960000000002</v>
      </c>
      <c r="AH306" s="15">
        <v>1.50913E-2</v>
      </c>
      <c r="AI306" s="15">
        <v>0.2445407</v>
      </c>
      <c r="AJ306" s="15">
        <v>0.30369849999999998</v>
      </c>
    </row>
    <row r="307" spans="32:36">
      <c r="AF307" s="15" t="s">
        <v>686</v>
      </c>
      <c r="AG307" s="15">
        <v>0.23628540000000001</v>
      </c>
      <c r="AH307" s="15">
        <v>1.54466E-2</v>
      </c>
      <c r="AI307" s="15">
        <v>0.2060101</v>
      </c>
      <c r="AJ307" s="15">
        <v>0.26656069999999998</v>
      </c>
    </row>
    <row r="308" spans="32:36">
      <c r="AF308" s="15" t="s">
        <v>689</v>
      </c>
      <c r="AG308" s="15">
        <v>5.7918299999999999E-2</v>
      </c>
      <c r="AH308" s="15">
        <v>9.8983999999999999E-3</v>
      </c>
      <c r="AI308" s="15">
        <v>3.85174E-2</v>
      </c>
      <c r="AJ308" s="15">
        <v>7.7319200000000005E-2</v>
      </c>
    </row>
    <row r="309" spans="32:36">
      <c r="AF309" s="15" t="s">
        <v>692</v>
      </c>
      <c r="AG309" s="15">
        <v>0.28437600000000002</v>
      </c>
      <c r="AH309" s="15">
        <v>3.1851699999999997E-2</v>
      </c>
      <c r="AI309" s="15">
        <v>0.2219467</v>
      </c>
      <c r="AJ309" s="15">
        <v>0.34680529999999998</v>
      </c>
    </row>
    <row r="310" spans="32:36">
      <c r="AF310" s="15" t="s">
        <v>695</v>
      </c>
      <c r="AG310" s="15">
        <v>0.43141550000000001</v>
      </c>
      <c r="AH310" s="15">
        <v>2.17019E-2</v>
      </c>
      <c r="AI310" s="15">
        <v>0.3888798</v>
      </c>
      <c r="AJ310" s="15">
        <v>0.47395120000000002</v>
      </c>
    </row>
    <row r="311" spans="32:36">
      <c r="AF311" s="15" t="s">
        <v>698</v>
      </c>
      <c r="AG311" s="15">
        <v>0.4189291</v>
      </c>
      <c r="AH311" s="15">
        <v>1.9572800000000001E-2</v>
      </c>
      <c r="AI311" s="15">
        <v>0.38056640000000003</v>
      </c>
      <c r="AJ311" s="15">
        <v>0.45729180000000003</v>
      </c>
    </row>
    <row r="312" spans="32:36">
      <c r="AF312" s="15" t="s">
        <v>701</v>
      </c>
      <c r="AG312" s="15">
        <v>0.19295609999999999</v>
      </c>
      <c r="AH312" s="15">
        <v>1.80407E-2</v>
      </c>
      <c r="AI312" s="15">
        <v>0.15759629999999999</v>
      </c>
      <c r="AJ312" s="15">
        <v>0.22831589999999999</v>
      </c>
    </row>
    <row r="313" spans="32:36">
      <c r="AF313" s="15" t="s">
        <v>704</v>
      </c>
      <c r="AG313" s="15">
        <v>0.21007580000000001</v>
      </c>
      <c r="AH313" s="15">
        <v>2.7180300000000001E-2</v>
      </c>
      <c r="AI313" s="15">
        <v>0.15680240000000001</v>
      </c>
      <c r="AJ313" s="15">
        <v>0.26334920000000001</v>
      </c>
    </row>
    <row r="314" spans="32:36">
      <c r="AF314" s="15" t="s">
        <v>707</v>
      </c>
      <c r="AG314" s="15">
        <v>0.31991350000000002</v>
      </c>
      <c r="AH314" s="15">
        <v>1.8652999999999999E-2</v>
      </c>
      <c r="AI314" s="15">
        <v>0.28335359999999998</v>
      </c>
      <c r="AJ314" s="15">
        <v>0.3564734</v>
      </c>
    </row>
    <row r="315" spans="32:36">
      <c r="AF315" s="15" t="s">
        <v>710</v>
      </c>
      <c r="AG315" s="15">
        <v>0.24424170000000001</v>
      </c>
      <c r="AH315" s="15">
        <v>1.6308599999999999E-2</v>
      </c>
      <c r="AI315" s="15">
        <v>0.21227679999999999</v>
      </c>
      <c r="AJ315" s="15">
        <v>0.27620660000000002</v>
      </c>
    </row>
    <row r="316" spans="32:36">
      <c r="AF316" s="15" t="s">
        <v>713</v>
      </c>
      <c r="AG316" s="15">
        <v>5.1274399999999998E-2</v>
      </c>
      <c r="AH316" s="15">
        <v>9.3585000000000005E-3</v>
      </c>
      <c r="AI316" s="15">
        <v>3.2931799999999997E-2</v>
      </c>
      <c r="AJ316" s="15">
        <v>6.9617100000000001E-2</v>
      </c>
    </row>
    <row r="317" spans="32:36">
      <c r="AF317" s="15" t="s">
        <v>716</v>
      </c>
      <c r="AG317" s="15">
        <v>0.28049010000000002</v>
      </c>
      <c r="AH317" s="15">
        <v>3.64284E-2</v>
      </c>
      <c r="AI317" s="15">
        <v>0.20909050000000001</v>
      </c>
      <c r="AJ317" s="15">
        <v>0.35188970000000003</v>
      </c>
    </row>
    <row r="318" spans="32:36">
      <c r="AF318" s="15" t="s">
        <v>719</v>
      </c>
      <c r="AG318" s="15">
        <v>0.35206280000000001</v>
      </c>
      <c r="AH318" s="15">
        <v>2.4748599999999999E-2</v>
      </c>
      <c r="AI318" s="15">
        <v>0.30355559999999998</v>
      </c>
      <c r="AJ318" s="15">
        <v>0.40056999999999998</v>
      </c>
    </row>
    <row r="319" spans="32:36">
      <c r="AF319" s="15" t="s">
        <v>722</v>
      </c>
      <c r="AG319" s="15">
        <v>0.39137050000000001</v>
      </c>
      <c r="AH319" s="15">
        <v>2.2369699999999999E-2</v>
      </c>
      <c r="AI319" s="15">
        <v>0.347526</v>
      </c>
      <c r="AJ319" s="15">
        <v>0.43521500000000002</v>
      </c>
    </row>
    <row r="320" spans="32:36">
      <c r="AF320" s="15" t="s">
        <v>725</v>
      </c>
      <c r="AG320" s="15">
        <v>0.18783250000000001</v>
      </c>
      <c r="AH320" s="15">
        <v>2.0941999999999999E-2</v>
      </c>
      <c r="AI320" s="15">
        <v>0.1467861</v>
      </c>
      <c r="AJ320" s="15">
        <v>0.22887879999999999</v>
      </c>
    </row>
    <row r="321" spans="32:36">
      <c r="AF321" s="15" t="s">
        <v>728</v>
      </c>
      <c r="AG321" s="15">
        <v>0.21028949999999999</v>
      </c>
      <c r="AH321" s="15">
        <v>2.86631E-2</v>
      </c>
      <c r="AI321" s="15">
        <v>0.15410979999999999</v>
      </c>
      <c r="AJ321" s="15">
        <v>0.26646920000000002</v>
      </c>
    </row>
    <row r="322" spans="32:36">
      <c r="AF322" s="15" t="s">
        <v>731</v>
      </c>
      <c r="AG322" s="15">
        <v>0.2901223</v>
      </c>
      <c r="AH322" s="15">
        <v>2.0566999999999998E-2</v>
      </c>
      <c r="AI322" s="15">
        <v>0.24981110000000001</v>
      </c>
      <c r="AJ322" s="15">
        <v>0.33043359999999999</v>
      </c>
    </row>
    <row r="323" spans="32:36">
      <c r="AF323" s="15" t="s">
        <v>734</v>
      </c>
      <c r="AG323" s="15">
        <v>0.23363339999999999</v>
      </c>
      <c r="AH323" s="15">
        <v>1.83579E-2</v>
      </c>
      <c r="AI323" s="15">
        <v>0.19765199999999999</v>
      </c>
      <c r="AJ323" s="15">
        <v>0.26961489999999999</v>
      </c>
    </row>
    <row r="324" spans="32:36">
      <c r="AF324" s="15" t="s">
        <v>737</v>
      </c>
      <c r="AG324" s="15">
        <v>3.8596999999999999E-2</v>
      </c>
      <c r="AH324" s="15">
        <v>9.2385999999999996E-3</v>
      </c>
      <c r="AI324" s="15">
        <v>2.0489400000000001E-2</v>
      </c>
      <c r="AJ324" s="15">
        <v>5.6704600000000001E-2</v>
      </c>
    </row>
    <row r="325" spans="32:36">
      <c r="AF325" s="15" t="s">
        <v>740</v>
      </c>
      <c r="AG325" s="15">
        <v>0.2553589</v>
      </c>
      <c r="AH325" s="15">
        <v>3.05227E-2</v>
      </c>
      <c r="AI325" s="15">
        <v>0.1955344</v>
      </c>
      <c r="AJ325" s="15">
        <v>0.3151834</v>
      </c>
    </row>
    <row r="326" spans="32:36">
      <c r="AF326" s="15" t="s">
        <v>743</v>
      </c>
      <c r="AG326" s="15">
        <v>0.43559829999999999</v>
      </c>
      <c r="AH326" s="15">
        <v>2.2782899999999998E-2</v>
      </c>
      <c r="AI326" s="15">
        <v>0.39094380000000001</v>
      </c>
      <c r="AJ326" s="15">
        <v>0.48025289999999998</v>
      </c>
    </row>
    <row r="327" spans="32:36">
      <c r="AF327" s="15" t="s">
        <v>746</v>
      </c>
      <c r="AG327" s="15">
        <v>0.37450860000000002</v>
      </c>
      <c r="AH327" s="15">
        <v>1.98278E-2</v>
      </c>
      <c r="AI327" s="15">
        <v>0.33564620000000001</v>
      </c>
      <c r="AJ327" s="15">
        <v>0.41337109999999999</v>
      </c>
    </row>
    <row r="328" spans="32:36">
      <c r="AF328" s="15" t="s">
        <v>749</v>
      </c>
      <c r="AG328" s="15">
        <v>0.1778728</v>
      </c>
      <c r="AH328" s="15">
        <v>1.9140999999999998E-2</v>
      </c>
      <c r="AI328" s="15">
        <v>0.1403565</v>
      </c>
      <c r="AJ328" s="15">
        <v>0.2153891</v>
      </c>
    </row>
    <row r="329" spans="32:36">
      <c r="AF329" s="15" t="s">
        <v>752</v>
      </c>
      <c r="AG329" s="15">
        <v>0.2694106</v>
      </c>
      <c r="AH329" s="15">
        <v>2.72448E-2</v>
      </c>
      <c r="AI329" s="15">
        <v>0.2160108</v>
      </c>
      <c r="AJ329" s="15">
        <v>0.3228104</v>
      </c>
    </row>
    <row r="330" spans="32:36">
      <c r="AF330" s="15" t="s">
        <v>755</v>
      </c>
      <c r="AG330" s="15">
        <v>0.32065549999999998</v>
      </c>
      <c r="AH330" s="15">
        <v>1.9174500000000001E-2</v>
      </c>
      <c r="AI330" s="15">
        <v>0.28307339999999998</v>
      </c>
      <c r="AJ330" s="15">
        <v>0.35823749999999999</v>
      </c>
    </row>
    <row r="331" spans="32:36">
      <c r="AF331" s="15" t="s">
        <v>758</v>
      </c>
      <c r="AG331" s="15">
        <v>0.22638140000000001</v>
      </c>
      <c r="AH331" s="15">
        <v>1.6967699999999999E-2</v>
      </c>
      <c r="AI331" s="15">
        <v>0.19312470000000001</v>
      </c>
      <c r="AJ331" s="15">
        <v>0.25963819999999999</v>
      </c>
    </row>
    <row r="332" spans="32:36">
      <c r="AF332" s="15" t="s">
        <v>761</v>
      </c>
      <c r="AG332" s="15">
        <v>5.2967800000000002E-2</v>
      </c>
      <c r="AH332" s="15">
        <v>1.0204E-2</v>
      </c>
      <c r="AI332" s="15">
        <v>3.2967900000000001E-2</v>
      </c>
      <c r="AJ332" s="15">
        <v>7.2967699999999996E-2</v>
      </c>
    </row>
    <row r="333" spans="32:36">
      <c r="AF333" s="15" t="s">
        <v>764</v>
      </c>
      <c r="AG333" s="15">
        <v>0.2699531</v>
      </c>
      <c r="AH333" s="15">
        <v>3.4949599999999997E-2</v>
      </c>
      <c r="AI333" s="15">
        <v>0.20145189999999999</v>
      </c>
      <c r="AJ333" s="15">
        <v>0.33845419999999998</v>
      </c>
    </row>
    <row r="334" spans="32:36">
      <c r="AF334" s="15" t="s">
        <v>767</v>
      </c>
      <c r="AG334" s="15">
        <v>0.43400050000000001</v>
      </c>
      <c r="AH334" s="15">
        <v>2.6336499999999999E-2</v>
      </c>
      <c r="AI334" s="15">
        <v>0.38238090000000002</v>
      </c>
      <c r="AJ334" s="15">
        <v>0.4856201</v>
      </c>
    </row>
    <row r="335" spans="32:36">
      <c r="AF335" s="15" t="s">
        <v>770</v>
      </c>
      <c r="AG335" s="15">
        <v>0.37777149999999998</v>
      </c>
      <c r="AH335" s="15">
        <v>2.2334799999999998E-2</v>
      </c>
      <c r="AI335" s="15">
        <v>0.33399519999999999</v>
      </c>
      <c r="AJ335" s="15">
        <v>0.42154779999999997</v>
      </c>
    </row>
    <row r="336" spans="32:36">
      <c r="AF336" s="15" t="s">
        <v>773</v>
      </c>
      <c r="AG336" s="15">
        <v>0.1732197</v>
      </c>
      <c r="AH336" s="15">
        <v>2.0273099999999999E-2</v>
      </c>
      <c r="AI336" s="15">
        <v>0.13348450000000001</v>
      </c>
      <c r="AJ336" s="15">
        <v>0.21295500000000001</v>
      </c>
    </row>
    <row r="337" spans="32:36">
      <c r="AF337" s="15" t="s">
        <v>776</v>
      </c>
      <c r="AG337" s="15">
        <v>0.30212879999999998</v>
      </c>
      <c r="AH337" s="15">
        <v>3.4875700000000003E-2</v>
      </c>
      <c r="AI337" s="15">
        <v>0.2337726</v>
      </c>
      <c r="AJ337" s="15">
        <v>0.37048510000000001</v>
      </c>
    </row>
    <row r="338" spans="32:36">
      <c r="AF338" s="15" t="s">
        <v>779</v>
      </c>
      <c r="AG338" s="15">
        <v>0.3044383</v>
      </c>
      <c r="AH338" s="15">
        <v>2.1898399999999998E-2</v>
      </c>
      <c r="AI338" s="15">
        <v>0.26151740000000001</v>
      </c>
      <c r="AJ338" s="15">
        <v>0.34735909999999998</v>
      </c>
    </row>
    <row r="339" spans="32:36">
      <c r="AF339" s="15" t="s">
        <v>782</v>
      </c>
      <c r="AG339" s="15">
        <v>0.18804679999999999</v>
      </c>
      <c r="AH339" s="15">
        <v>1.6830100000000001E-2</v>
      </c>
      <c r="AI339" s="15">
        <v>0.15505969999999999</v>
      </c>
      <c r="AJ339" s="15">
        <v>0.2210338</v>
      </c>
    </row>
    <row r="340" spans="32:36">
      <c r="AF340" s="15" t="s">
        <v>785</v>
      </c>
      <c r="AG340" s="15">
        <v>2.9854700000000001E-2</v>
      </c>
      <c r="AH340" s="15">
        <v>8.1989999999999997E-3</v>
      </c>
      <c r="AI340" s="15">
        <v>1.37847E-2</v>
      </c>
      <c r="AJ340" s="15">
        <v>4.5924699999999999E-2</v>
      </c>
    </row>
    <row r="341" spans="32:36">
      <c r="AF341" s="15" t="s">
        <v>788</v>
      </c>
      <c r="AG341" s="15">
        <v>0.20160500000000001</v>
      </c>
      <c r="AH341" s="15">
        <v>3.5385600000000003E-2</v>
      </c>
      <c r="AI341" s="15">
        <v>0.13224920000000001</v>
      </c>
      <c r="AJ341" s="15">
        <v>0.2709608</v>
      </c>
    </row>
    <row r="342" spans="32:36">
      <c r="AF342" s="15" t="s">
        <v>791</v>
      </c>
      <c r="AG342" s="15">
        <v>0.39847470000000001</v>
      </c>
      <c r="AH342" s="15">
        <v>2.5371100000000001E-2</v>
      </c>
      <c r="AI342" s="15">
        <v>0.34874729999999998</v>
      </c>
      <c r="AJ342" s="15">
        <v>0.4482022</v>
      </c>
    </row>
    <row r="343" spans="32:36">
      <c r="AF343" s="15" t="s">
        <v>794</v>
      </c>
      <c r="AG343" s="15">
        <v>0.30216710000000002</v>
      </c>
      <c r="AH343" s="15">
        <v>2.03803E-2</v>
      </c>
      <c r="AI343" s="15">
        <v>0.2622218</v>
      </c>
      <c r="AJ343" s="15">
        <v>0.34211239999999998</v>
      </c>
    </row>
    <row r="344" spans="32:36">
      <c r="AF344" s="15" t="s">
        <v>797</v>
      </c>
      <c r="AG344" s="15">
        <v>0.14615880000000001</v>
      </c>
      <c r="AH344" s="15">
        <v>1.8973E-2</v>
      </c>
      <c r="AI344" s="15">
        <v>0.1089716</v>
      </c>
      <c r="AJ344" s="15">
        <v>0.18334590000000001</v>
      </c>
    </row>
    <row r="345" spans="32:36">
      <c r="AF345" s="15" t="s">
        <v>800</v>
      </c>
      <c r="AG345" s="15">
        <v>0.2408759</v>
      </c>
      <c r="AH345" s="15">
        <v>3.1014699999999999E-2</v>
      </c>
      <c r="AI345" s="15">
        <v>0.1800871</v>
      </c>
      <c r="AJ345" s="15">
        <v>0.30166480000000001</v>
      </c>
    </row>
    <row r="346" spans="32:36">
      <c r="AF346" s="15" t="s">
        <v>803</v>
      </c>
      <c r="AG346" s="15">
        <v>0.28427570000000002</v>
      </c>
      <c r="AH346" s="15">
        <v>2.1164200000000001E-2</v>
      </c>
      <c r="AI346" s="15">
        <v>0.24279400000000001</v>
      </c>
      <c r="AJ346" s="15">
        <v>0.32575739999999997</v>
      </c>
    </row>
    <row r="347" spans="32:36">
      <c r="AF347" s="15" t="s">
        <v>806</v>
      </c>
      <c r="AG347" s="15">
        <v>0.2010448</v>
      </c>
      <c r="AH347" s="15">
        <v>1.71591E-2</v>
      </c>
      <c r="AI347" s="15">
        <v>0.16741300000000001</v>
      </c>
      <c r="AJ347" s="15">
        <v>0.23467660000000001</v>
      </c>
    </row>
    <row r="348" spans="32:36">
      <c r="AF348" s="15" t="s">
        <v>809</v>
      </c>
      <c r="AG348" s="15">
        <v>5.4183200000000001E-2</v>
      </c>
      <c r="AH348" s="15">
        <v>1.08635E-2</v>
      </c>
      <c r="AI348" s="15">
        <v>3.2890700000000002E-2</v>
      </c>
      <c r="AJ348" s="15">
        <v>7.5475700000000007E-2</v>
      </c>
    </row>
    <row r="349" spans="32:36">
      <c r="AF349" s="15" t="s">
        <v>812</v>
      </c>
      <c r="AG349" s="15">
        <v>0.35939729999999998</v>
      </c>
      <c r="AH349" s="15">
        <v>4.9404400000000001E-2</v>
      </c>
      <c r="AI349" s="15">
        <v>0.26256459999999998</v>
      </c>
      <c r="AJ349" s="15">
        <v>0.45622990000000002</v>
      </c>
    </row>
    <row r="350" spans="32:36">
      <c r="AF350" s="15" t="s">
        <v>815</v>
      </c>
      <c r="AG350" s="15">
        <v>0.39511469999999999</v>
      </c>
      <c r="AH350" s="15">
        <v>2.7521899999999998E-2</v>
      </c>
      <c r="AI350" s="15">
        <v>0.34117180000000003</v>
      </c>
      <c r="AJ350" s="15">
        <v>0.4490577</v>
      </c>
    </row>
    <row r="351" spans="32:36">
      <c r="AF351" s="15" t="s">
        <v>818</v>
      </c>
      <c r="AG351" s="15">
        <v>0.34211599999999998</v>
      </c>
      <c r="AH351" s="15">
        <v>2.08173E-2</v>
      </c>
      <c r="AI351" s="15">
        <v>0.30131409999999997</v>
      </c>
      <c r="AJ351" s="15">
        <v>0.38291789999999998</v>
      </c>
    </row>
    <row r="352" spans="32:36">
      <c r="AF352" s="15" t="s">
        <v>821</v>
      </c>
      <c r="AG352" s="15">
        <v>0.1323413</v>
      </c>
      <c r="AH352" s="15">
        <v>1.6734200000000001E-2</v>
      </c>
      <c r="AI352" s="15">
        <v>9.95423E-2</v>
      </c>
      <c r="AJ352" s="15">
        <v>0.16514019999999999</v>
      </c>
    </row>
    <row r="353" spans="32:36">
      <c r="AF353" s="15" t="s">
        <v>824</v>
      </c>
      <c r="AG353" s="15">
        <v>0.28473419999999999</v>
      </c>
      <c r="AH353" s="15">
        <v>4.1395300000000003E-2</v>
      </c>
      <c r="AI353" s="15">
        <v>0.20359940000000001</v>
      </c>
      <c r="AJ353" s="15">
        <v>0.3658689</v>
      </c>
    </row>
    <row r="354" spans="32:36">
      <c r="AF354" s="15" t="s">
        <v>827</v>
      </c>
      <c r="AG354" s="15">
        <v>0.27845900000000001</v>
      </c>
      <c r="AH354" s="15">
        <v>2.2805200000000001E-2</v>
      </c>
      <c r="AI354" s="15">
        <v>0.23376069999999999</v>
      </c>
      <c r="AJ354" s="15">
        <v>0.32315719999999998</v>
      </c>
    </row>
    <row r="355" spans="32:36">
      <c r="AF355" s="15" t="s">
        <v>830</v>
      </c>
      <c r="AG355" s="15">
        <v>0.24244399999999999</v>
      </c>
      <c r="AH355" s="15">
        <v>1.74845E-2</v>
      </c>
      <c r="AI355" s="15">
        <v>0.20817440000000001</v>
      </c>
      <c r="AJ355" s="15">
        <v>0.2767136</v>
      </c>
    </row>
    <row r="356" spans="32:36">
      <c r="AF356" s="15" t="s">
        <v>833</v>
      </c>
      <c r="AG356" s="15">
        <v>6.7528199999999997E-2</v>
      </c>
      <c r="AH356" s="15">
        <v>1.1129500000000001E-2</v>
      </c>
      <c r="AI356" s="15">
        <v>4.5714400000000002E-2</v>
      </c>
      <c r="AJ356" s="15">
        <v>8.9342099999999994E-2</v>
      </c>
    </row>
    <row r="357" spans="32:36">
      <c r="AF357" s="15" t="s">
        <v>836</v>
      </c>
      <c r="AG357" s="15">
        <v>0.24135029999999999</v>
      </c>
      <c r="AH357" s="15">
        <v>3.1850999999999997E-2</v>
      </c>
      <c r="AI357" s="15">
        <v>0.17892230000000001</v>
      </c>
      <c r="AJ357" s="15">
        <v>0.3037782</v>
      </c>
    </row>
    <row r="358" spans="32:36">
      <c r="AF358" s="15" t="s">
        <v>839</v>
      </c>
      <c r="AG358" s="15">
        <v>0.36395739999999999</v>
      </c>
      <c r="AH358" s="15">
        <v>2.4078599999999999E-2</v>
      </c>
      <c r="AI358" s="15">
        <v>0.31676339999999997</v>
      </c>
      <c r="AJ358" s="15">
        <v>0.4111514</v>
      </c>
    </row>
    <row r="359" spans="32:36">
      <c r="AF359" s="15" t="s">
        <v>842</v>
      </c>
      <c r="AG359" s="15">
        <v>0.40606490000000001</v>
      </c>
      <c r="AH359" s="15">
        <v>2.2784200000000001E-2</v>
      </c>
      <c r="AI359" s="15">
        <v>0.3614079</v>
      </c>
      <c r="AJ359" s="15">
        <v>0.45072180000000001</v>
      </c>
    </row>
    <row r="360" spans="32:36">
      <c r="AF360" s="15" t="s">
        <v>845</v>
      </c>
      <c r="AG360" s="15">
        <v>0.18798860000000001</v>
      </c>
      <c r="AH360" s="15">
        <v>2.03132E-2</v>
      </c>
      <c r="AI360" s="15">
        <v>0.14817469999999999</v>
      </c>
      <c r="AJ360" s="15">
        <v>0.22780249999999999</v>
      </c>
    </row>
    <row r="361" spans="32:36">
      <c r="AF361" s="15" t="s">
        <v>848</v>
      </c>
      <c r="AG361" s="15">
        <v>0.21088770000000001</v>
      </c>
      <c r="AH361" s="15">
        <v>2.96996E-2</v>
      </c>
      <c r="AI361" s="15">
        <v>0.15267639999999999</v>
      </c>
      <c r="AJ361" s="15">
        <v>0.26909899999999998</v>
      </c>
    </row>
    <row r="362" spans="32:36">
      <c r="AF362" s="15" t="s">
        <v>851</v>
      </c>
      <c r="AG362" s="15">
        <v>0.28514149999999999</v>
      </c>
      <c r="AH362" s="15">
        <v>2.0904499999999999E-2</v>
      </c>
      <c r="AI362" s="15">
        <v>0.24416860000000001</v>
      </c>
      <c r="AJ362" s="15">
        <v>0.32611440000000003</v>
      </c>
    </row>
    <row r="363" spans="32:36">
      <c r="AF363" s="15" t="s">
        <v>854</v>
      </c>
      <c r="AG363" s="15">
        <v>0.2388604</v>
      </c>
      <c r="AH363" s="15">
        <v>1.86272E-2</v>
      </c>
      <c r="AI363" s="15">
        <v>0.20235110000000001</v>
      </c>
      <c r="AJ363" s="15">
        <v>0.27536959999999999</v>
      </c>
    </row>
    <row r="364" spans="32:36">
      <c r="AF364" s="15" t="s">
        <v>857</v>
      </c>
      <c r="AG364" s="15">
        <v>5.3123400000000001E-2</v>
      </c>
      <c r="AH364" s="15">
        <v>1.0411800000000001E-2</v>
      </c>
      <c r="AI364" s="15">
        <v>3.2716299999999997E-2</v>
      </c>
      <c r="AJ364" s="15">
        <v>7.3530499999999999E-2</v>
      </c>
    </row>
    <row r="367" spans="32:36">
      <c r="AF367" s="15" t="str">
        <f>AF189</f>
        <v>_subpop_1</v>
      </c>
      <c r="AG367" s="67">
        <f>AG6-AG189</f>
        <v>0</v>
      </c>
      <c r="AH367" s="67">
        <f t="shared" ref="AH367:AJ367" si="198">AH6-AH189</f>
        <v>4.4999999999975615E-6</v>
      </c>
      <c r="AI367" s="67">
        <f t="shared" si="198"/>
        <v>-9.7000000000013742E-6</v>
      </c>
      <c r="AJ367" s="67">
        <f t="shared" si="198"/>
        <v>9.8000000000042498E-6</v>
      </c>
    </row>
    <row r="368" spans="32:36">
      <c r="AF368" s="15" t="str">
        <f t="shared" ref="AF368:AF431" si="199">AF190</f>
        <v>_subpop_2</v>
      </c>
      <c r="AG368" s="67">
        <f t="shared" ref="AG368:AJ368" si="200">AG7-AG190</f>
        <v>0</v>
      </c>
      <c r="AH368" s="67">
        <f t="shared" si="200"/>
        <v>3.0999999999989369E-6</v>
      </c>
      <c r="AI368" s="67">
        <f t="shared" si="200"/>
        <v>-6.5999999999677428E-6</v>
      </c>
      <c r="AJ368" s="67">
        <f t="shared" si="200"/>
        <v>6.5999999999677428E-6</v>
      </c>
    </row>
    <row r="369" spans="32:36">
      <c r="AF369" s="15" t="str">
        <f t="shared" si="199"/>
        <v>_subpop_3</v>
      </c>
      <c r="AG369" s="67">
        <f t="shared" ref="AG369:AJ369" si="201">AG8-AG191</f>
        <v>0</v>
      </c>
      <c r="AH369" s="67">
        <f t="shared" si="201"/>
        <v>2.3999999999996247E-6</v>
      </c>
      <c r="AI369" s="67">
        <f t="shared" si="201"/>
        <v>-5.3000000000413827E-6</v>
      </c>
      <c r="AJ369" s="67">
        <f t="shared" si="201"/>
        <v>5.199999999982996E-6</v>
      </c>
    </row>
    <row r="370" spans="32:36">
      <c r="AF370" s="15" t="str">
        <f t="shared" si="199"/>
        <v>_subpop_4</v>
      </c>
      <c r="AG370" s="67">
        <f t="shared" ref="AG370:AJ370" si="202">AG9-AG192</f>
        <v>0</v>
      </c>
      <c r="AH370" s="67">
        <f t="shared" si="202"/>
        <v>1.7999999999997185E-6</v>
      </c>
      <c r="AI370" s="67">
        <f t="shared" si="202"/>
        <v>-3.9000000000011248E-6</v>
      </c>
      <c r="AJ370" s="67">
        <f t="shared" si="202"/>
        <v>3.9000000000011248E-6</v>
      </c>
    </row>
    <row r="371" spans="32:36">
      <c r="AF371" s="15" t="str">
        <f t="shared" si="199"/>
        <v>_subpop_5</v>
      </c>
      <c r="AG371" s="67">
        <f t="shared" ref="AG371:AJ371" si="203">AG10-AG193</f>
        <v>0</v>
      </c>
      <c r="AH371" s="67">
        <f t="shared" si="203"/>
        <v>3.9999999999970615E-6</v>
      </c>
      <c r="AI371" s="67">
        <f t="shared" si="203"/>
        <v>-8.7000000000003741E-6</v>
      </c>
      <c r="AJ371" s="67">
        <f t="shared" si="203"/>
        <v>8.8000000000310052E-6</v>
      </c>
    </row>
    <row r="372" spans="32:36">
      <c r="AF372" s="15" t="str">
        <f t="shared" si="199"/>
        <v>_subpop_6</v>
      </c>
      <c r="AG372" s="67">
        <f t="shared" ref="AG372:AJ372" si="204">AG11-AG194</f>
        <v>0</v>
      </c>
      <c r="AH372" s="67">
        <f t="shared" si="204"/>
        <v>2.5000000000025002E-6</v>
      </c>
      <c r="AI372" s="67">
        <f t="shared" si="204"/>
        <v>-5.4999999999916227E-6</v>
      </c>
      <c r="AJ372" s="67">
        <f t="shared" si="204"/>
        <v>5.4999999999916227E-6</v>
      </c>
    </row>
    <row r="373" spans="32:36">
      <c r="AF373" s="15" t="str">
        <f t="shared" si="199"/>
        <v>_subpop_7</v>
      </c>
      <c r="AG373" s="67">
        <f t="shared" ref="AG373:AJ373" si="205">AG12-AG195</f>
        <v>0</v>
      </c>
      <c r="AH373" s="67">
        <f t="shared" si="205"/>
        <v>1.9999999999985307E-6</v>
      </c>
      <c r="AI373" s="67">
        <f t="shared" si="205"/>
        <v>-4.0999999999791203E-6</v>
      </c>
      <c r="AJ373" s="67">
        <f t="shared" si="205"/>
        <v>4.2000000000097515E-6</v>
      </c>
    </row>
    <row r="374" spans="32:36">
      <c r="AF374" s="15" t="str">
        <f t="shared" si="199"/>
        <v>_subpop_8</v>
      </c>
      <c r="AG374" s="67">
        <f t="shared" ref="AG374:AJ374" si="206">AG13-AG196</f>
        <v>0</v>
      </c>
      <c r="AH374" s="67">
        <f t="shared" si="206"/>
        <v>1.0999999999986715E-6</v>
      </c>
      <c r="AI374" s="67">
        <f t="shared" si="206"/>
        <v>-2.3000000000002185E-6</v>
      </c>
      <c r="AJ374" s="67">
        <f t="shared" si="206"/>
        <v>2.2000000000077513E-6</v>
      </c>
    </row>
    <row r="375" spans="32:36">
      <c r="AF375" s="15" t="str">
        <f t="shared" si="199"/>
        <v>_subpop_9</v>
      </c>
      <c r="AG375" s="67">
        <f t="shared" ref="AG375:AJ375" si="207">AG14-AG197</f>
        <v>0</v>
      </c>
      <c r="AH375" s="67">
        <f t="shared" si="207"/>
        <v>4.6999999999963737E-6</v>
      </c>
      <c r="AI375" s="67">
        <f t="shared" si="207"/>
        <v>-1.0200000000015752E-5</v>
      </c>
      <c r="AJ375" s="67">
        <f t="shared" si="207"/>
        <v>1.0200000000015752E-5</v>
      </c>
    </row>
    <row r="376" spans="32:36">
      <c r="AF376" s="15" t="str">
        <f t="shared" si="199"/>
        <v>_subpop_10</v>
      </c>
      <c r="AG376" s="67">
        <f t="shared" ref="AG376:AJ376" si="208">AG15-AG198</f>
        <v>0</v>
      </c>
      <c r="AH376" s="67">
        <f t="shared" si="208"/>
        <v>2.9000000000001247E-6</v>
      </c>
      <c r="AI376" s="67">
        <f t="shared" si="208"/>
        <v>-6.3000000000146272E-6</v>
      </c>
      <c r="AJ376" s="67">
        <f t="shared" si="208"/>
        <v>6.3000000000146272E-6</v>
      </c>
    </row>
    <row r="377" spans="32:36">
      <c r="AF377" s="15" t="str">
        <f t="shared" si="199"/>
        <v>_subpop_11</v>
      </c>
      <c r="AG377" s="67">
        <f t="shared" ref="AG377:AJ377" si="209">AG16-AG199</f>
        <v>0</v>
      </c>
      <c r="AH377" s="67">
        <f t="shared" si="209"/>
        <v>2.3999999999996247E-6</v>
      </c>
      <c r="AI377" s="67">
        <f t="shared" si="209"/>
        <v>-5.2000000000385072E-6</v>
      </c>
      <c r="AJ377" s="67">
        <f t="shared" si="209"/>
        <v>5.199999999982996E-6</v>
      </c>
    </row>
    <row r="378" spans="32:36">
      <c r="AF378" s="15" t="str">
        <f t="shared" si="199"/>
        <v>_subpop_12</v>
      </c>
      <c r="AG378" s="67">
        <f t="shared" ref="AG378:AJ378" si="210">AG17-AG200</f>
        <v>0</v>
      </c>
      <c r="AH378" s="67">
        <f t="shared" si="210"/>
        <v>1.8999999999991246E-6</v>
      </c>
      <c r="AI378" s="67">
        <f t="shared" si="210"/>
        <v>-4.1000000000068759E-6</v>
      </c>
      <c r="AJ378" s="67">
        <f t="shared" si="210"/>
        <v>3.9999999999762448E-6</v>
      </c>
    </row>
    <row r="379" spans="32:36">
      <c r="AF379" s="15" t="str">
        <f t="shared" si="199"/>
        <v>_subpop_13</v>
      </c>
      <c r="AG379" s="67">
        <f t="shared" ref="AG379:AJ379" si="211">AG18-AG201</f>
        <v>0</v>
      </c>
      <c r="AH379" s="67">
        <f t="shared" si="211"/>
        <v>3.8000000000051881E-6</v>
      </c>
      <c r="AI379" s="67">
        <f t="shared" si="211"/>
        <v>-8.1999999999859963E-6</v>
      </c>
      <c r="AJ379" s="67">
        <f t="shared" si="211"/>
        <v>8.1999999999582407E-6</v>
      </c>
    </row>
    <row r="380" spans="32:36">
      <c r="AF380" s="15" t="str">
        <f t="shared" si="199"/>
        <v>_subpop_14</v>
      </c>
      <c r="AG380" s="67">
        <f t="shared" ref="AG380:AJ380" si="212">AG19-AG202</f>
        <v>0</v>
      </c>
      <c r="AH380" s="67">
        <f t="shared" si="212"/>
        <v>2.5000000000025002E-6</v>
      </c>
      <c r="AI380" s="67">
        <f t="shared" si="212"/>
        <v>-5.4000000000165027E-6</v>
      </c>
      <c r="AJ380" s="67">
        <f t="shared" si="212"/>
        <v>5.3999999999887471E-6</v>
      </c>
    </row>
    <row r="381" spans="32:36">
      <c r="AF381" s="15" t="str">
        <f t="shared" si="199"/>
        <v>_subpop_15</v>
      </c>
      <c r="AG381" s="67">
        <f t="shared" ref="AG381:AJ381" si="213">AG20-AG203</f>
        <v>0</v>
      </c>
      <c r="AH381" s="67">
        <f t="shared" si="213"/>
        <v>1.7999999999997185E-6</v>
      </c>
      <c r="AI381" s="67">
        <f t="shared" si="213"/>
        <v>-3.7999999999982492E-6</v>
      </c>
      <c r="AJ381" s="67">
        <f t="shared" si="213"/>
        <v>3.7999999999982492E-6</v>
      </c>
    </row>
    <row r="382" spans="32:36">
      <c r="AF382" s="15" t="str">
        <f t="shared" si="199"/>
        <v>_subpop_16</v>
      </c>
      <c r="AG382" s="67">
        <f t="shared" ref="AG382:AJ382" si="214">AG21-AG204</f>
        <v>0</v>
      </c>
      <c r="AH382" s="67">
        <f t="shared" si="214"/>
        <v>1.1000000000004062E-6</v>
      </c>
      <c r="AI382" s="67">
        <f t="shared" si="214"/>
        <v>-2.3999999999996247E-6</v>
      </c>
      <c r="AJ382" s="67">
        <f t="shared" si="214"/>
        <v>2.2999999999967491E-6</v>
      </c>
    </row>
    <row r="383" spans="32:36">
      <c r="AF383" s="15" t="str">
        <f t="shared" si="199"/>
        <v>_subpop_17</v>
      </c>
      <c r="AG383" s="67">
        <f t="shared" ref="AG383:AJ383" si="215">AG22-AG205</f>
        <v>0</v>
      </c>
      <c r="AH383" s="67">
        <f t="shared" si="215"/>
        <v>4.7999999999992493E-6</v>
      </c>
      <c r="AI383" s="67">
        <f t="shared" si="215"/>
        <v>-1.0299999999990872E-5</v>
      </c>
      <c r="AJ383" s="67">
        <f t="shared" si="215"/>
        <v>1.0400000000021503E-5</v>
      </c>
    </row>
    <row r="384" spans="32:36">
      <c r="AF384" s="15" t="str">
        <f t="shared" si="199"/>
        <v>_subpop_18</v>
      </c>
      <c r="AG384" s="67">
        <f t="shared" ref="AG384:AJ384" si="216">AG23-AG206</f>
        <v>0</v>
      </c>
      <c r="AH384" s="67">
        <f t="shared" si="216"/>
        <v>3.1000000000024064E-6</v>
      </c>
      <c r="AI384" s="67">
        <f t="shared" si="216"/>
        <v>-6.6999999999706183E-6</v>
      </c>
      <c r="AJ384" s="67">
        <f t="shared" si="216"/>
        <v>6.6999999999706183E-6</v>
      </c>
    </row>
    <row r="385" spans="32:36">
      <c r="AF385" s="15" t="str">
        <f t="shared" si="199"/>
        <v>_subpop_19</v>
      </c>
      <c r="AG385" s="67">
        <f t="shared" ref="AG385:AJ385" si="217">AG24-AG207</f>
        <v>0</v>
      </c>
      <c r="AH385" s="67">
        <f t="shared" si="217"/>
        <v>2.3999999999996247E-6</v>
      </c>
      <c r="AI385" s="67">
        <f t="shared" si="217"/>
        <v>-4.9999999999772449E-6</v>
      </c>
      <c r="AJ385" s="67">
        <f t="shared" si="217"/>
        <v>5.1000000000356316E-6</v>
      </c>
    </row>
    <row r="386" spans="32:36">
      <c r="AF386" s="15" t="str">
        <f t="shared" si="199"/>
        <v>_subpop_20</v>
      </c>
      <c r="AG386" s="67">
        <f t="shared" ref="AG386:AJ386" si="218">AG25-AG208</f>
        <v>0</v>
      </c>
      <c r="AH386" s="67">
        <f t="shared" si="218"/>
        <v>1.7999999999997185E-6</v>
      </c>
      <c r="AI386" s="67">
        <f t="shared" si="218"/>
        <v>-4.0000000000040004E-6</v>
      </c>
      <c r="AJ386" s="67">
        <f t="shared" si="218"/>
        <v>4.0000000000040004E-6</v>
      </c>
    </row>
    <row r="387" spans="32:36">
      <c r="AF387" s="15" t="str">
        <f t="shared" si="199"/>
        <v>_subpop_21</v>
      </c>
      <c r="AG387" s="67">
        <f t="shared" ref="AG387:AJ387" si="219">AG26-AG209</f>
        <v>0</v>
      </c>
      <c r="AH387" s="67">
        <f t="shared" si="219"/>
        <v>3.7000000000023126E-6</v>
      </c>
      <c r="AI387" s="67">
        <f t="shared" si="219"/>
        <v>-8.1000000000108763E-6</v>
      </c>
      <c r="AJ387" s="67">
        <f t="shared" si="219"/>
        <v>8.1000000000108763E-6</v>
      </c>
    </row>
    <row r="388" spans="32:36">
      <c r="AF388" s="15" t="str">
        <f t="shared" si="199"/>
        <v>_subpop_22</v>
      </c>
      <c r="AG388" s="67">
        <f t="shared" ref="AG388:AJ388" si="220">AG27-AG210</f>
        <v>0</v>
      </c>
      <c r="AH388" s="67">
        <f t="shared" si="220"/>
        <v>2.6000000000019063E-6</v>
      </c>
      <c r="AI388" s="67">
        <f t="shared" si="220"/>
        <v>-5.6999999999973738E-6</v>
      </c>
      <c r="AJ388" s="67">
        <f t="shared" si="220"/>
        <v>5.6999999999973738E-6</v>
      </c>
    </row>
    <row r="389" spans="32:36">
      <c r="AF389" s="15" t="str">
        <f t="shared" si="199"/>
        <v>_subpop_23</v>
      </c>
      <c r="AG389" s="67">
        <f t="shared" ref="AG389:AJ389" si="221">AG28-AG211</f>
        <v>0</v>
      </c>
      <c r="AH389" s="67">
        <f t="shared" si="221"/>
        <v>1.8999999999991246E-6</v>
      </c>
      <c r="AI389" s="67">
        <f t="shared" si="221"/>
        <v>-4.2000000000097515E-6</v>
      </c>
      <c r="AJ389" s="67">
        <f t="shared" si="221"/>
        <v>4.2000000000097515E-6</v>
      </c>
    </row>
    <row r="390" spans="32:36">
      <c r="AF390" s="15" t="str">
        <f t="shared" si="199"/>
        <v>_subpop_24</v>
      </c>
      <c r="AG390" s="67">
        <f t="shared" ref="AG390:AJ390" si="222">AG29-AG212</f>
        <v>0</v>
      </c>
      <c r="AH390" s="67">
        <f t="shared" si="222"/>
        <v>9.9999999999926537E-7</v>
      </c>
      <c r="AI390" s="67">
        <f t="shared" si="222"/>
        <v>-2.1000000000014063E-6</v>
      </c>
      <c r="AJ390" s="67">
        <f t="shared" si="222"/>
        <v>2.0999999999979369E-6</v>
      </c>
    </row>
    <row r="391" spans="32:36">
      <c r="AF391" s="15" t="str">
        <f t="shared" si="199"/>
        <v>_subpop_25</v>
      </c>
      <c r="AG391" s="67">
        <f t="shared" ref="AG391:AJ391" si="223">AG30-AG213</f>
        <v>0</v>
      </c>
      <c r="AH391" s="67">
        <f t="shared" si="223"/>
        <v>3.599999999999437E-6</v>
      </c>
      <c r="AI391" s="67">
        <f t="shared" si="223"/>
        <v>-7.9000000000051251E-6</v>
      </c>
      <c r="AJ391" s="67">
        <f t="shared" si="223"/>
        <v>7.9000000000051251E-6</v>
      </c>
    </row>
    <row r="392" spans="32:36">
      <c r="AF392" s="15" t="str">
        <f t="shared" si="199"/>
        <v>_subpop_26</v>
      </c>
      <c r="AG392" s="67">
        <f t="shared" ref="AG392:AJ392" si="224">AG31-AG214</f>
        <v>0</v>
      </c>
      <c r="AH392" s="67">
        <f t="shared" si="224"/>
        <v>2.9000000000001247E-6</v>
      </c>
      <c r="AI392" s="67">
        <f t="shared" si="224"/>
        <v>-6.3000000000146272E-6</v>
      </c>
      <c r="AJ392" s="67">
        <f t="shared" si="224"/>
        <v>6.3000000000146272E-6</v>
      </c>
    </row>
    <row r="393" spans="32:36">
      <c r="AF393" s="15" t="str">
        <f t="shared" si="199"/>
        <v>_subpop_27</v>
      </c>
      <c r="AG393" s="67">
        <f t="shared" ref="AG393:AJ393" si="225">AG32-AG215</f>
        <v>0</v>
      </c>
      <c r="AH393" s="67">
        <f t="shared" si="225"/>
        <v>2.1000000000014063E-6</v>
      </c>
      <c r="AI393" s="67">
        <f t="shared" si="225"/>
        <v>-4.5000000000183782E-6</v>
      </c>
      <c r="AJ393" s="67">
        <f t="shared" si="225"/>
        <v>4.5000000000183782E-6</v>
      </c>
    </row>
    <row r="394" spans="32:36">
      <c r="AF394" s="15" t="str">
        <f t="shared" si="199"/>
        <v>_subpop_28</v>
      </c>
      <c r="AG394" s="67">
        <f t="shared" ref="AG394:AJ394" si="226">AG33-AG216</f>
        <v>0</v>
      </c>
      <c r="AH394" s="67">
        <f t="shared" si="226"/>
        <v>1.6000000000009063E-6</v>
      </c>
      <c r="AI394" s="67">
        <f t="shared" si="226"/>
        <v>-3.4000000000006247E-6</v>
      </c>
      <c r="AJ394" s="67">
        <f t="shared" si="226"/>
        <v>3.4999999999896225E-6</v>
      </c>
    </row>
    <row r="395" spans="32:36">
      <c r="AF395" s="15" t="str">
        <f t="shared" si="199"/>
        <v>_subpop_29</v>
      </c>
      <c r="AG395" s="67">
        <f t="shared" ref="AG395:AJ395" si="227">AG34-AG217</f>
        <v>0</v>
      </c>
      <c r="AH395" s="67">
        <f t="shared" si="227"/>
        <v>4.2000000000028126E-6</v>
      </c>
      <c r="AI395" s="67">
        <f t="shared" si="227"/>
        <v>-9.0000000000090008E-6</v>
      </c>
      <c r="AJ395" s="67">
        <f t="shared" si="227"/>
        <v>9.0000000000367564E-6</v>
      </c>
    </row>
    <row r="396" spans="32:36">
      <c r="AF396" s="15" t="str">
        <f t="shared" si="199"/>
        <v>_subpop_30</v>
      </c>
      <c r="AG396" s="67">
        <f t="shared" ref="AG396:AJ396" si="228">AG35-AG218</f>
        <v>0</v>
      </c>
      <c r="AH396" s="67">
        <f t="shared" si="228"/>
        <v>2.3000000000002185E-6</v>
      </c>
      <c r="AI396" s="67">
        <f t="shared" si="228"/>
        <v>-4.9000000000021249E-6</v>
      </c>
      <c r="AJ396" s="67">
        <f t="shared" si="228"/>
        <v>4.9000000000298805E-6</v>
      </c>
    </row>
    <row r="397" spans="32:36">
      <c r="AF397" s="15" t="str">
        <f t="shared" si="199"/>
        <v>_subpop_31</v>
      </c>
      <c r="AG397" s="67">
        <f t="shared" ref="AG397:AJ397" si="229">AG36-AG219</f>
        <v>0</v>
      </c>
      <c r="AH397" s="67">
        <f t="shared" si="229"/>
        <v>1.7999999999997185E-6</v>
      </c>
      <c r="AI397" s="67">
        <f t="shared" si="229"/>
        <v>-3.9000000000011248E-6</v>
      </c>
      <c r="AJ397" s="67">
        <f t="shared" si="229"/>
        <v>3.9000000000011248E-6</v>
      </c>
    </row>
    <row r="398" spans="32:36">
      <c r="AF398" s="15" t="str">
        <f t="shared" si="199"/>
        <v>_subpop_32</v>
      </c>
      <c r="AG398" s="67">
        <f t="shared" ref="AG398:AJ398" si="230">AG37-AG220</f>
        <v>0</v>
      </c>
      <c r="AH398" s="67">
        <f t="shared" si="230"/>
        <v>1.1000000000004062E-6</v>
      </c>
      <c r="AI398" s="67">
        <f t="shared" si="230"/>
        <v>-2.5000000000025002E-6</v>
      </c>
      <c r="AJ398" s="67">
        <f t="shared" si="230"/>
        <v>2.3999999999996247E-6</v>
      </c>
    </row>
    <row r="399" spans="32:36">
      <c r="AF399" s="15" t="str">
        <f t="shared" si="199"/>
        <v>_subpop_33</v>
      </c>
      <c r="AG399" s="67">
        <f t="shared" ref="AG399:AJ399" si="231">AG38-AG221</f>
        <v>0</v>
      </c>
      <c r="AH399" s="67">
        <f t="shared" si="231"/>
        <v>3.6999999999953737E-6</v>
      </c>
      <c r="AI399" s="67">
        <f t="shared" si="231"/>
        <v>-8.0999999999831207E-6</v>
      </c>
      <c r="AJ399" s="67">
        <f t="shared" si="231"/>
        <v>8.1000000000108763E-6</v>
      </c>
    </row>
    <row r="400" spans="32:36">
      <c r="AF400" s="15" t="str">
        <f t="shared" si="199"/>
        <v>_subpop_34</v>
      </c>
      <c r="AG400" s="67">
        <f t="shared" ref="AG400:AJ400" si="232">AG39-AG222</f>
        <v>0</v>
      </c>
      <c r="AH400" s="67">
        <f t="shared" si="232"/>
        <v>2.5999999999984369E-6</v>
      </c>
      <c r="AI400" s="67">
        <f t="shared" si="232"/>
        <v>-5.5999999999944983E-6</v>
      </c>
      <c r="AJ400" s="67">
        <f t="shared" si="232"/>
        <v>5.6999999999973738E-6</v>
      </c>
    </row>
    <row r="401" spans="32:36">
      <c r="AF401" s="15" t="str">
        <f t="shared" si="199"/>
        <v>_subpop_35</v>
      </c>
      <c r="AG401" s="67">
        <f t="shared" ref="AG401:AJ401" si="233">AG40-AG223</f>
        <v>0</v>
      </c>
      <c r="AH401" s="67">
        <f t="shared" si="233"/>
        <v>2.3000000000002185E-6</v>
      </c>
      <c r="AI401" s="67">
        <f t="shared" si="233"/>
        <v>-4.9999999999772449E-6</v>
      </c>
      <c r="AJ401" s="67">
        <f t="shared" si="233"/>
        <v>5.000000000032756E-6</v>
      </c>
    </row>
    <row r="402" spans="32:36">
      <c r="AF402" s="15" t="str">
        <f t="shared" si="199"/>
        <v>_subpop_36</v>
      </c>
      <c r="AG402" s="67">
        <f t="shared" ref="AG402:AJ402" si="234">AG41-AG224</f>
        <v>0</v>
      </c>
      <c r="AH402" s="67">
        <f t="shared" si="234"/>
        <v>1.6999999999985776E-6</v>
      </c>
      <c r="AI402" s="67">
        <f t="shared" si="234"/>
        <v>-3.5999999999924981E-6</v>
      </c>
      <c r="AJ402" s="67">
        <f t="shared" si="234"/>
        <v>3.5999999999924981E-6</v>
      </c>
    </row>
    <row r="403" spans="32:36">
      <c r="AF403" s="15" t="str">
        <f t="shared" si="199"/>
        <v>_subpop_37</v>
      </c>
      <c r="AG403" s="67">
        <f t="shared" ref="AG403:AJ403" si="235">AG42-AG225</f>
        <v>0</v>
      </c>
      <c r="AH403" s="67">
        <f t="shared" si="235"/>
        <v>3.7000000000023126E-6</v>
      </c>
      <c r="AI403" s="67">
        <f t="shared" si="235"/>
        <v>-8.1000000000108763E-6</v>
      </c>
      <c r="AJ403" s="67">
        <f t="shared" si="235"/>
        <v>8.0000000000080007E-6</v>
      </c>
    </row>
    <row r="404" spans="32:36">
      <c r="AF404" s="15" t="str">
        <f t="shared" si="199"/>
        <v>_subpop_38</v>
      </c>
      <c r="AG404" s="67">
        <f t="shared" ref="AG404:AJ404" si="236">AG43-AG226</f>
        <v>0</v>
      </c>
      <c r="AH404" s="67">
        <f t="shared" si="236"/>
        <v>2.3000000000002185E-6</v>
      </c>
      <c r="AI404" s="67">
        <f t="shared" si="236"/>
        <v>-4.9000000000298805E-6</v>
      </c>
      <c r="AJ404" s="67">
        <f t="shared" si="236"/>
        <v>4.8999999999743693E-6</v>
      </c>
    </row>
    <row r="405" spans="32:36">
      <c r="AF405" s="15" t="str">
        <f t="shared" si="199"/>
        <v>_subpop_39</v>
      </c>
      <c r="AG405" s="67">
        <f t="shared" ref="AG405:AJ405" si="237">AG44-AG227</f>
        <v>0</v>
      </c>
      <c r="AH405" s="67">
        <f t="shared" si="237"/>
        <v>1.8999999999991246E-6</v>
      </c>
      <c r="AI405" s="67">
        <f t="shared" si="237"/>
        <v>-4.1999999999819959E-6</v>
      </c>
      <c r="AJ405" s="67">
        <f t="shared" si="237"/>
        <v>4.1999999999542403E-6</v>
      </c>
    </row>
    <row r="406" spans="32:36">
      <c r="AF406" s="15" t="str">
        <f t="shared" si="199"/>
        <v>_subpop_40</v>
      </c>
      <c r="AG406" s="67">
        <f t="shared" ref="AG406:AJ406" si="238">AG45-AG228</f>
        <v>0</v>
      </c>
      <c r="AH406" s="67">
        <f t="shared" si="238"/>
        <v>1.1999999999998123E-6</v>
      </c>
      <c r="AI406" s="67">
        <f t="shared" si="238"/>
        <v>-2.5999999999984369E-6</v>
      </c>
      <c r="AJ406" s="67">
        <f t="shared" si="238"/>
        <v>2.7000000000082514E-6</v>
      </c>
    </row>
    <row r="407" spans="32:36">
      <c r="AF407" s="15" t="str">
        <f t="shared" si="199"/>
        <v>_subpop_41</v>
      </c>
      <c r="AG407" s="67">
        <f t="shared" ref="AG407:AJ407" si="239">AG46-AG229</f>
        <v>0</v>
      </c>
      <c r="AH407" s="67">
        <f t="shared" si="239"/>
        <v>3.9000000000011248E-6</v>
      </c>
      <c r="AI407" s="67">
        <f t="shared" si="239"/>
        <v>-8.5999999999974985E-6</v>
      </c>
      <c r="AJ407" s="67">
        <f t="shared" si="239"/>
        <v>8.6000000000252541E-6</v>
      </c>
    </row>
    <row r="408" spans="32:36">
      <c r="AF408" s="15" t="str">
        <f t="shared" si="199"/>
        <v>_subpop_42</v>
      </c>
      <c r="AG408" s="67">
        <f t="shared" ref="AG408:AJ408" si="240">AG47-AG230</f>
        <v>0</v>
      </c>
      <c r="AH408" s="67">
        <f t="shared" si="240"/>
        <v>2.5999999999984369E-6</v>
      </c>
      <c r="AI408" s="67">
        <f t="shared" si="240"/>
        <v>-5.6000000000500094E-6</v>
      </c>
      <c r="AJ408" s="67">
        <f t="shared" si="240"/>
        <v>5.5999999999944983E-6</v>
      </c>
    </row>
    <row r="409" spans="32:36">
      <c r="AF409" s="15" t="str">
        <f t="shared" si="199"/>
        <v>_subpop_43</v>
      </c>
      <c r="AG409" s="67">
        <f t="shared" ref="AG409:AJ409" si="241">AG48-AG231</f>
        <v>0</v>
      </c>
      <c r="AH409" s="67">
        <f t="shared" si="241"/>
        <v>2.2000000000008124E-6</v>
      </c>
      <c r="AI409" s="67">
        <f t="shared" si="241"/>
        <v>-4.7000000000241293E-6</v>
      </c>
      <c r="AJ409" s="67">
        <f t="shared" si="241"/>
        <v>4.6999999999686182E-6</v>
      </c>
    </row>
    <row r="410" spans="32:36">
      <c r="AF410" s="15" t="str">
        <f t="shared" si="199"/>
        <v>_subpop_44</v>
      </c>
      <c r="AG410" s="67">
        <f t="shared" ref="AG410:AJ410" si="242">AG49-AG232</f>
        <v>0</v>
      </c>
      <c r="AH410" s="67">
        <f t="shared" si="242"/>
        <v>1.7999999999997185E-6</v>
      </c>
      <c r="AI410" s="67">
        <f t="shared" si="242"/>
        <v>-3.9000000000011248E-6</v>
      </c>
      <c r="AJ410" s="67">
        <f t="shared" si="242"/>
        <v>4.0000000000040004E-6</v>
      </c>
    </row>
    <row r="411" spans="32:36">
      <c r="AF411" s="15" t="str">
        <f t="shared" si="199"/>
        <v>_subpop_45</v>
      </c>
      <c r="AG411" s="67">
        <f t="shared" ref="AG411:AJ411" si="243">AG50-AG233</f>
        <v>0</v>
      </c>
      <c r="AH411" s="67">
        <f t="shared" si="243"/>
        <v>3.2999999999977492E-6</v>
      </c>
      <c r="AI411" s="67">
        <f t="shared" si="243"/>
        <v>-7.0999999999821206E-6</v>
      </c>
      <c r="AJ411" s="67">
        <f t="shared" si="243"/>
        <v>7.0999999999821206E-6</v>
      </c>
    </row>
    <row r="412" spans="32:36">
      <c r="AF412" s="15" t="str">
        <f t="shared" si="199"/>
        <v>_subpop_46</v>
      </c>
      <c r="AG412" s="67">
        <f t="shared" ref="AG412:AJ412" si="244">AG51-AG234</f>
        <v>0</v>
      </c>
      <c r="AH412" s="67">
        <f t="shared" si="244"/>
        <v>2.0000000000020002E-6</v>
      </c>
      <c r="AI412" s="67">
        <f t="shared" si="244"/>
        <v>-4.399999999987747E-6</v>
      </c>
      <c r="AJ412" s="67">
        <f t="shared" si="244"/>
        <v>4.4000000000155026E-6</v>
      </c>
    </row>
    <row r="413" spans="32:36">
      <c r="AF413" s="15" t="str">
        <f t="shared" si="199"/>
        <v>_subpop_47</v>
      </c>
      <c r="AG413" s="67">
        <f t="shared" ref="AG413:AJ413" si="245">AG52-AG235</f>
        <v>0</v>
      </c>
      <c r="AH413" s="67">
        <f t="shared" si="245"/>
        <v>1.7999999999997185E-6</v>
      </c>
      <c r="AI413" s="67">
        <f t="shared" si="245"/>
        <v>-3.8999999999733692E-6</v>
      </c>
      <c r="AJ413" s="67">
        <f t="shared" si="245"/>
        <v>4.0000000000040004E-6</v>
      </c>
    </row>
    <row r="414" spans="32:36">
      <c r="AF414" s="15" t="str">
        <f t="shared" si="199"/>
        <v>_subpop_48</v>
      </c>
      <c r="AG414" s="67">
        <f t="shared" ref="AG414:AJ414" si="246">AG53-AG236</f>
        <v>0</v>
      </c>
      <c r="AH414" s="67">
        <f t="shared" si="246"/>
        <v>1.1000000000004062E-6</v>
      </c>
      <c r="AI414" s="67">
        <f t="shared" si="246"/>
        <v>-2.5000000000025002E-6</v>
      </c>
      <c r="AJ414" s="67">
        <f t="shared" si="246"/>
        <v>2.5000000000025002E-6</v>
      </c>
    </row>
    <row r="415" spans="32:36">
      <c r="AF415" s="15" t="str">
        <f t="shared" si="199"/>
        <v>_subpop_49</v>
      </c>
      <c r="AG415" s="67">
        <f t="shared" ref="AG415:AJ415" si="247">AG54-AG237</f>
        <v>0</v>
      </c>
      <c r="AH415" s="67">
        <f t="shared" si="247"/>
        <v>3.599999999999437E-6</v>
      </c>
      <c r="AI415" s="67">
        <f t="shared" si="247"/>
        <v>-7.8000000000022496E-6</v>
      </c>
      <c r="AJ415" s="67">
        <f t="shared" si="247"/>
        <v>7.699999999999374E-6</v>
      </c>
    </row>
    <row r="416" spans="32:36">
      <c r="AF416" s="15" t="str">
        <f t="shared" si="199"/>
        <v>_subpop_50</v>
      </c>
      <c r="AG416" s="67">
        <f t="shared" ref="AG416:AJ416" si="248">AG55-AG238</f>
        <v>0</v>
      </c>
      <c r="AH416" s="67">
        <f t="shared" si="248"/>
        <v>2.4999999999990308E-6</v>
      </c>
      <c r="AI416" s="67">
        <f t="shared" si="248"/>
        <v>-5.5999999999944983E-6</v>
      </c>
      <c r="AJ416" s="67">
        <f t="shared" si="248"/>
        <v>5.5999999999944983E-6</v>
      </c>
    </row>
    <row r="417" spans="32:36">
      <c r="AF417" s="15" t="str">
        <f t="shared" si="199"/>
        <v>_subpop_51</v>
      </c>
      <c r="AG417" s="67">
        <f t="shared" ref="AG417:AJ417" si="249">AG56-AG239</f>
        <v>0</v>
      </c>
      <c r="AH417" s="67">
        <f t="shared" si="249"/>
        <v>1.7999999999997185E-6</v>
      </c>
      <c r="AI417" s="67">
        <f t="shared" si="249"/>
        <v>-3.7999999999982492E-6</v>
      </c>
      <c r="AJ417" s="67">
        <f t="shared" si="249"/>
        <v>3.7999999999982492E-6</v>
      </c>
    </row>
    <row r="418" spans="32:36">
      <c r="AF418" s="15" t="str">
        <f t="shared" si="199"/>
        <v>_subpop_52</v>
      </c>
      <c r="AG418" s="67">
        <f t="shared" ref="AG418:AJ418" si="250">AG57-AG240</f>
        <v>0</v>
      </c>
      <c r="AH418" s="67">
        <f t="shared" si="250"/>
        <v>1.4000000000003593E-6</v>
      </c>
      <c r="AI418" s="67">
        <f t="shared" si="250"/>
        <v>-3.099999999991998E-6</v>
      </c>
      <c r="AJ418" s="67">
        <f t="shared" si="250"/>
        <v>3.1000000000058758E-6</v>
      </c>
    </row>
    <row r="419" spans="32:36">
      <c r="AF419" s="15" t="str">
        <f t="shared" si="199"/>
        <v>_subpop_53</v>
      </c>
      <c r="AG419" s="67">
        <f t="shared" ref="AG419:AJ419" si="251">AG58-AG241</f>
        <v>0</v>
      </c>
      <c r="AH419" s="67">
        <f t="shared" si="251"/>
        <v>3.599999999999437E-6</v>
      </c>
      <c r="AI419" s="67">
        <f t="shared" si="251"/>
        <v>-8.0000000000080007E-6</v>
      </c>
      <c r="AJ419" s="67">
        <f t="shared" si="251"/>
        <v>8.0000000000080007E-6</v>
      </c>
    </row>
    <row r="420" spans="32:36">
      <c r="AF420" s="15" t="str">
        <f t="shared" si="199"/>
        <v>_subpop_54</v>
      </c>
      <c r="AG420" s="67">
        <f t="shared" ref="AG420:AJ420" si="252">AG59-AG242</f>
        <v>0</v>
      </c>
      <c r="AH420" s="67">
        <f t="shared" si="252"/>
        <v>2.1000000000014063E-6</v>
      </c>
      <c r="AI420" s="67">
        <f t="shared" si="252"/>
        <v>-4.7000000000241293E-6</v>
      </c>
      <c r="AJ420" s="67">
        <f t="shared" si="252"/>
        <v>4.6999999999686182E-6</v>
      </c>
    </row>
    <row r="421" spans="32:36">
      <c r="AF421" s="15" t="str">
        <f t="shared" si="199"/>
        <v>_subpop_55</v>
      </c>
      <c r="AG421" s="67">
        <f t="shared" ref="AG421:AJ421" si="253">AG60-AG243</f>
        <v>0</v>
      </c>
      <c r="AH421" s="67">
        <f t="shared" si="253"/>
        <v>1.4999999999997654E-6</v>
      </c>
      <c r="AI421" s="67">
        <f t="shared" si="253"/>
        <v>-3.2000000000087514E-6</v>
      </c>
      <c r="AJ421" s="67">
        <f t="shared" si="253"/>
        <v>3.2000000000087514E-6</v>
      </c>
    </row>
    <row r="422" spans="32:36">
      <c r="AF422" s="15" t="str">
        <f t="shared" si="199"/>
        <v>_subpop_56</v>
      </c>
      <c r="AG422" s="67">
        <f t="shared" ref="AG422:AJ422" si="254">AG61-AG244</f>
        <v>0</v>
      </c>
      <c r="AH422" s="67">
        <f t="shared" si="254"/>
        <v>1.0000000000010001E-6</v>
      </c>
      <c r="AI422" s="67">
        <f t="shared" si="254"/>
        <v>-2.1000000000048757E-6</v>
      </c>
      <c r="AJ422" s="67">
        <f t="shared" si="254"/>
        <v>2.099999999990998E-6</v>
      </c>
    </row>
    <row r="423" spans="32:36">
      <c r="AF423" s="15" t="str">
        <f t="shared" si="199"/>
        <v>_subpop_57</v>
      </c>
      <c r="AG423" s="67">
        <f t="shared" ref="AG423:AJ423" si="255">AG62-AG245</f>
        <v>0</v>
      </c>
      <c r="AH423" s="67">
        <f t="shared" si="255"/>
        <v>4.099999999999937E-6</v>
      </c>
      <c r="AI423" s="67">
        <f t="shared" si="255"/>
        <v>-8.9999999999812452E-6</v>
      </c>
      <c r="AJ423" s="67">
        <f t="shared" si="255"/>
        <v>9.0000000000367564E-6</v>
      </c>
    </row>
    <row r="424" spans="32:36">
      <c r="AF424" s="15" t="str">
        <f t="shared" si="199"/>
        <v>_subpop_58</v>
      </c>
      <c r="AG424" s="67">
        <f t="shared" ref="AG424:AJ424" si="256">AG63-AG246</f>
        <v>0</v>
      </c>
      <c r="AH424" s="67">
        <f t="shared" si="256"/>
        <v>2.9000000000001247E-6</v>
      </c>
      <c r="AI424" s="67">
        <f t="shared" si="256"/>
        <v>-6.4000000000175028E-6</v>
      </c>
      <c r="AJ424" s="67">
        <f t="shared" si="256"/>
        <v>6.3999999999619916E-6</v>
      </c>
    </row>
    <row r="425" spans="32:36">
      <c r="AF425" s="15" t="str">
        <f t="shared" si="199"/>
        <v>_subpop_59</v>
      </c>
      <c r="AG425" s="67">
        <f t="shared" ref="AG425:AJ425" si="257">AG64-AG247</f>
        <v>0</v>
      </c>
      <c r="AH425" s="67">
        <f t="shared" si="257"/>
        <v>2.3000000000002185E-6</v>
      </c>
      <c r="AI425" s="67">
        <f t="shared" si="257"/>
        <v>-5.0000000000050004E-6</v>
      </c>
      <c r="AJ425" s="67">
        <f t="shared" si="257"/>
        <v>4.9999999999772449E-6</v>
      </c>
    </row>
    <row r="426" spans="32:36">
      <c r="AF426" s="15" t="str">
        <f t="shared" si="199"/>
        <v>_subpop_60</v>
      </c>
      <c r="AG426" s="67">
        <f t="shared" ref="AG426:AJ426" si="258">AG65-AG248</f>
        <v>0</v>
      </c>
      <c r="AH426" s="67">
        <f t="shared" si="258"/>
        <v>1.4999999999997654E-6</v>
      </c>
      <c r="AI426" s="67">
        <f t="shared" si="258"/>
        <v>-3.2999999999977492E-6</v>
      </c>
      <c r="AJ426" s="67">
        <f t="shared" si="258"/>
        <v>3.1999999999948736E-6</v>
      </c>
    </row>
    <row r="427" spans="32:36">
      <c r="AF427" s="15" t="str">
        <f t="shared" si="199"/>
        <v>_subpop_61</v>
      </c>
      <c r="AG427" s="67">
        <f t="shared" ref="AG427:AJ427" si="259">AG66-AG249</f>
        <v>0</v>
      </c>
      <c r="AH427" s="67">
        <f t="shared" si="259"/>
        <v>4.9000000000021249E-6</v>
      </c>
      <c r="AI427" s="67">
        <f t="shared" si="259"/>
        <v>-1.0599999999971743E-5</v>
      </c>
      <c r="AJ427" s="67">
        <f t="shared" si="259"/>
        <v>1.0599999999971743E-5</v>
      </c>
    </row>
    <row r="428" spans="32:36">
      <c r="AF428" s="15" t="str">
        <f t="shared" si="199"/>
        <v>_subpop_62</v>
      </c>
      <c r="AG428" s="67">
        <f t="shared" ref="AG428:AJ428" si="260">AG67-AG250</f>
        <v>0</v>
      </c>
      <c r="AH428" s="67">
        <f t="shared" si="260"/>
        <v>2.4999999999990308E-6</v>
      </c>
      <c r="AI428" s="67">
        <f t="shared" si="260"/>
        <v>-5.3999999999887471E-6</v>
      </c>
      <c r="AJ428" s="67">
        <f t="shared" si="260"/>
        <v>5.3999999999887471E-6</v>
      </c>
    </row>
    <row r="429" spans="32:36">
      <c r="AF429" s="15" t="str">
        <f t="shared" si="199"/>
        <v>_subpop_63</v>
      </c>
      <c r="AG429" s="67">
        <f t="shared" ref="AG429:AJ429" si="261">AG68-AG251</f>
        <v>0</v>
      </c>
      <c r="AH429" s="67">
        <f t="shared" si="261"/>
        <v>1.8999999999991246E-6</v>
      </c>
      <c r="AI429" s="67">
        <f t="shared" si="261"/>
        <v>-3.9999999999762448E-6</v>
      </c>
      <c r="AJ429" s="67">
        <f t="shared" si="261"/>
        <v>3.9000000000011248E-6</v>
      </c>
    </row>
    <row r="430" spans="32:36">
      <c r="AF430" s="15" t="str">
        <f t="shared" si="199"/>
        <v>_subpop_64</v>
      </c>
      <c r="AG430" s="67">
        <f t="shared" ref="AG430:AJ430" si="262">AG69-AG252</f>
        <v>0</v>
      </c>
      <c r="AH430" s="67">
        <f t="shared" si="262"/>
        <v>1.1000000000004062E-6</v>
      </c>
      <c r="AI430" s="67">
        <f t="shared" si="262"/>
        <v>-2.2999999999967491E-6</v>
      </c>
      <c r="AJ430" s="67">
        <f t="shared" si="262"/>
        <v>2.2999999999967491E-6</v>
      </c>
    </row>
    <row r="431" spans="32:36">
      <c r="AF431" s="15" t="str">
        <f t="shared" si="199"/>
        <v>_subpop_65</v>
      </c>
      <c r="AG431" s="67">
        <f t="shared" ref="AG431:AJ431" si="263">AG70-AG253</f>
        <v>0</v>
      </c>
      <c r="AH431" s="67">
        <f t="shared" si="263"/>
        <v>4.6000000000004371E-6</v>
      </c>
      <c r="AI431" s="67">
        <f t="shared" si="263"/>
        <v>-9.8999999999793697E-6</v>
      </c>
      <c r="AJ431" s="67">
        <f t="shared" si="263"/>
        <v>9.9000000000071253E-6</v>
      </c>
    </row>
    <row r="432" spans="32:36">
      <c r="AF432" s="15" t="str">
        <f t="shared" ref="AF432:AF495" si="264">AF254</f>
        <v>_subpop_66</v>
      </c>
      <c r="AG432" s="67">
        <f t="shared" ref="AG432:AJ432" si="265">AG71-AG254</f>
        <v>0</v>
      </c>
      <c r="AH432" s="67">
        <f t="shared" si="265"/>
        <v>3.5000000000000309E-6</v>
      </c>
      <c r="AI432" s="67">
        <f t="shared" si="265"/>
        <v>-7.4999999999936229E-6</v>
      </c>
      <c r="AJ432" s="67">
        <f t="shared" si="265"/>
        <v>7.4999999999936229E-6</v>
      </c>
    </row>
    <row r="433" spans="32:36">
      <c r="AF433" s="15" t="str">
        <f t="shared" si="264"/>
        <v>_subpop_67</v>
      </c>
      <c r="AG433" s="67">
        <f t="shared" ref="AG433:AJ433" si="266">AG72-AG255</f>
        <v>0</v>
      </c>
      <c r="AH433" s="67">
        <f t="shared" si="266"/>
        <v>2.4999999999990308E-6</v>
      </c>
      <c r="AI433" s="67">
        <f t="shared" si="266"/>
        <v>-5.2999999999858716E-6</v>
      </c>
      <c r="AJ433" s="67">
        <f t="shared" si="266"/>
        <v>5.199999999982996E-6</v>
      </c>
    </row>
    <row r="434" spans="32:36">
      <c r="AF434" s="15" t="str">
        <f t="shared" si="264"/>
        <v>_subpop_68</v>
      </c>
      <c r="AG434" s="67">
        <f t="shared" ref="AG434:AJ434" si="267">AG73-AG256</f>
        <v>0</v>
      </c>
      <c r="AH434" s="67">
        <f t="shared" si="267"/>
        <v>1.7999999999997185E-6</v>
      </c>
      <c r="AI434" s="67">
        <f t="shared" si="267"/>
        <v>-3.9999999999901226E-6</v>
      </c>
      <c r="AJ434" s="67">
        <f t="shared" si="267"/>
        <v>4.0000000000040004E-6</v>
      </c>
    </row>
    <row r="435" spans="32:36">
      <c r="AF435" s="15" t="str">
        <f t="shared" si="264"/>
        <v>_subpop_69</v>
      </c>
      <c r="AG435" s="67">
        <f t="shared" ref="AG435:AJ435" si="268">AG74-AG257</f>
        <v>0</v>
      </c>
      <c r="AH435" s="67">
        <f t="shared" si="268"/>
        <v>4.6999999999963737E-6</v>
      </c>
      <c r="AI435" s="67">
        <f t="shared" si="268"/>
        <v>-1.0200000000015752E-5</v>
      </c>
      <c r="AJ435" s="67">
        <f t="shared" si="268"/>
        <v>1.0100000000012876E-5</v>
      </c>
    </row>
    <row r="436" spans="32:36">
      <c r="AF436" s="15" t="str">
        <f t="shared" si="264"/>
        <v>_subpop_70</v>
      </c>
      <c r="AG436" s="67">
        <f t="shared" ref="AG436:AJ436" si="269">AG75-AG258</f>
        <v>0</v>
      </c>
      <c r="AH436" s="67">
        <f t="shared" si="269"/>
        <v>2.9000000000001247E-6</v>
      </c>
      <c r="AI436" s="67">
        <f t="shared" si="269"/>
        <v>-6.1000000000088761E-6</v>
      </c>
      <c r="AJ436" s="67">
        <f t="shared" si="269"/>
        <v>6.1000000000088761E-6</v>
      </c>
    </row>
    <row r="437" spans="32:36">
      <c r="AF437" s="15" t="str">
        <f t="shared" si="264"/>
        <v>_subpop_71</v>
      </c>
      <c r="AG437" s="67">
        <f t="shared" ref="AG437:AJ437" si="270">AG76-AG259</f>
        <v>0</v>
      </c>
      <c r="AH437" s="67">
        <f t="shared" si="270"/>
        <v>1.9999999999985307E-6</v>
      </c>
      <c r="AI437" s="67">
        <f t="shared" si="270"/>
        <v>-4.2999999999848715E-6</v>
      </c>
      <c r="AJ437" s="67">
        <f t="shared" si="270"/>
        <v>4.3000000000126271E-6</v>
      </c>
    </row>
    <row r="438" spans="32:36">
      <c r="AF438" s="15" t="str">
        <f t="shared" si="264"/>
        <v>_subpop_72</v>
      </c>
      <c r="AG438" s="67">
        <f t="shared" ref="AG438:AJ438" si="271">AG77-AG260</f>
        <v>0</v>
      </c>
      <c r="AH438" s="67">
        <f t="shared" si="271"/>
        <v>9.9999999999926537E-7</v>
      </c>
      <c r="AI438" s="67">
        <f t="shared" si="271"/>
        <v>-1.9999999999985307E-6</v>
      </c>
      <c r="AJ438" s="67">
        <f t="shared" si="271"/>
        <v>1.9999999999950613E-6</v>
      </c>
    </row>
    <row r="439" spans="32:36">
      <c r="AF439" s="15" t="str">
        <f t="shared" si="264"/>
        <v>_subpop_73</v>
      </c>
      <c r="AG439" s="67">
        <f t="shared" ref="AG439:AJ439" si="272">AG78-AG261</f>
        <v>0</v>
      </c>
      <c r="AH439" s="67">
        <f t="shared" si="272"/>
        <v>4.1999999999958737E-6</v>
      </c>
      <c r="AI439" s="67">
        <f t="shared" si="272"/>
        <v>-9.3000000000176275E-6</v>
      </c>
      <c r="AJ439" s="67">
        <f t="shared" si="272"/>
        <v>9.1999999999869964E-6</v>
      </c>
    </row>
    <row r="440" spans="32:36">
      <c r="AF440" s="15" t="str">
        <f t="shared" si="264"/>
        <v>_subpop_74</v>
      </c>
      <c r="AG440" s="67">
        <f t="shared" ref="AG440:AJ440" si="273">AG79-AG262</f>
        <v>0</v>
      </c>
      <c r="AH440" s="67">
        <f t="shared" si="273"/>
        <v>2.8000000000007186E-6</v>
      </c>
      <c r="AI440" s="67">
        <f t="shared" si="273"/>
        <v>-6.0999999999533649E-6</v>
      </c>
      <c r="AJ440" s="67">
        <f t="shared" si="273"/>
        <v>6.0000000000060005E-6</v>
      </c>
    </row>
    <row r="441" spans="32:36">
      <c r="AF441" s="15" t="str">
        <f t="shared" si="264"/>
        <v>_subpop_75</v>
      </c>
      <c r="AG441" s="67">
        <f t="shared" ref="AG441:AJ441" si="274">AG80-AG263</f>
        <v>0</v>
      </c>
      <c r="AH441" s="67">
        <f t="shared" si="274"/>
        <v>2.1000000000014063E-6</v>
      </c>
      <c r="AI441" s="67">
        <f t="shared" si="274"/>
        <v>-4.6000000000212538E-6</v>
      </c>
      <c r="AJ441" s="67">
        <f t="shared" si="274"/>
        <v>4.5999999999657426E-6</v>
      </c>
    </row>
    <row r="442" spans="32:36">
      <c r="AF442" s="15" t="str">
        <f t="shared" si="264"/>
        <v>_subpop_76</v>
      </c>
      <c r="AG442" s="67">
        <f t="shared" ref="AG442:AJ442" si="275">AG81-AG264</f>
        <v>0</v>
      </c>
      <c r="AH442" s="67">
        <f t="shared" si="275"/>
        <v>1.7000000000003124E-6</v>
      </c>
      <c r="AI442" s="67">
        <f t="shared" si="275"/>
        <v>-3.7999999999982492E-6</v>
      </c>
      <c r="AJ442" s="67">
        <f t="shared" si="275"/>
        <v>3.7999999999982492E-6</v>
      </c>
    </row>
    <row r="443" spans="32:36">
      <c r="AF443" s="15" t="str">
        <f t="shared" si="264"/>
        <v>_subpop_77</v>
      </c>
      <c r="AG443" s="67">
        <f t="shared" ref="AG443:AJ443" si="276">AG82-AG265</f>
        <v>0</v>
      </c>
      <c r="AH443" s="67">
        <f t="shared" si="276"/>
        <v>3.3999999999936859E-6</v>
      </c>
      <c r="AI443" s="67">
        <f t="shared" si="276"/>
        <v>-7.4999999999936229E-6</v>
      </c>
      <c r="AJ443" s="67">
        <f t="shared" si="276"/>
        <v>7.4999999999936229E-6</v>
      </c>
    </row>
    <row r="444" spans="32:36">
      <c r="AF444" s="15" t="str">
        <f t="shared" si="264"/>
        <v>_subpop_78</v>
      </c>
      <c r="AG444" s="67">
        <f t="shared" ref="AG444:AJ444" si="277">AG83-AG266</f>
        <v>0</v>
      </c>
      <c r="AH444" s="67">
        <f t="shared" si="277"/>
        <v>2.3999999999996247E-6</v>
      </c>
      <c r="AI444" s="67">
        <f t="shared" si="277"/>
        <v>-5.0999999999801204E-6</v>
      </c>
      <c r="AJ444" s="67">
        <f t="shared" si="277"/>
        <v>4.9999999999772449E-6</v>
      </c>
    </row>
    <row r="445" spans="32:36">
      <c r="AF445" s="15" t="str">
        <f t="shared" si="264"/>
        <v>_subpop_79</v>
      </c>
      <c r="AG445" s="67">
        <f t="shared" ref="AG445:AJ445" si="278">AG84-AG267</f>
        <v>0</v>
      </c>
      <c r="AH445" s="67">
        <f t="shared" si="278"/>
        <v>1.6000000000009063E-6</v>
      </c>
      <c r="AI445" s="67">
        <f t="shared" si="278"/>
        <v>-3.4999999999896225E-6</v>
      </c>
      <c r="AJ445" s="67">
        <f t="shared" si="278"/>
        <v>3.5000000000173781E-6</v>
      </c>
    </row>
    <row r="446" spans="32:36">
      <c r="AF446" s="15" t="str">
        <f t="shared" si="264"/>
        <v>_subpop_80</v>
      </c>
      <c r="AG446" s="67">
        <f t="shared" ref="AG446:AJ446" si="279">AG85-AG268</f>
        <v>0</v>
      </c>
      <c r="AH446" s="67">
        <f t="shared" si="279"/>
        <v>9.9999999999926537E-7</v>
      </c>
      <c r="AI446" s="67">
        <f t="shared" si="279"/>
        <v>-2.0999999999979369E-6</v>
      </c>
      <c r="AJ446" s="67">
        <f t="shared" si="279"/>
        <v>2.2000000000077513E-6</v>
      </c>
    </row>
    <row r="447" spans="32:36">
      <c r="AF447" s="15" t="str">
        <f t="shared" si="264"/>
        <v>_subpop_81</v>
      </c>
      <c r="AG447" s="67">
        <f t="shared" ref="AG447:AJ447" si="280">AG86-AG269</f>
        <v>0</v>
      </c>
      <c r="AH447" s="67">
        <f t="shared" si="280"/>
        <v>3.9000000000011248E-6</v>
      </c>
      <c r="AI447" s="67">
        <f t="shared" si="280"/>
        <v>-8.7999999999754941E-6</v>
      </c>
      <c r="AJ447" s="67">
        <f t="shared" si="280"/>
        <v>8.6999999999726185E-6</v>
      </c>
    </row>
    <row r="448" spans="32:36">
      <c r="AF448" s="15" t="str">
        <f t="shared" si="264"/>
        <v>_subpop_82</v>
      </c>
      <c r="AG448" s="67">
        <f t="shared" ref="AG448:AJ448" si="281">AG87-AG270</f>
        <v>0</v>
      </c>
      <c r="AH448" s="67">
        <f t="shared" si="281"/>
        <v>1.8999999999991246E-6</v>
      </c>
      <c r="AI448" s="67">
        <f t="shared" si="281"/>
        <v>-4.3000000000126271E-6</v>
      </c>
      <c r="AJ448" s="67">
        <f t="shared" si="281"/>
        <v>4.3000000000126271E-6</v>
      </c>
    </row>
    <row r="449" spans="32:36">
      <c r="AF449" s="15" t="str">
        <f t="shared" si="264"/>
        <v>_subpop_83</v>
      </c>
      <c r="AG449" s="67">
        <f t="shared" ref="AG449:AJ449" si="282">AG88-AG271</f>
        <v>0</v>
      </c>
      <c r="AH449" s="67">
        <f t="shared" si="282"/>
        <v>1.7000000000003124E-6</v>
      </c>
      <c r="AI449" s="67">
        <f t="shared" si="282"/>
        <v>-3.7999999999982492E-6</v>
      </c>
      <c r="AJ449" s="67">
        <f t="shared" si="282"/>
        <v>3.7999999999982492E-6</v>
      </c>
    </row>
    <row r="450" spans="32:36">
      <c r="AF450" s="15" t="str">
        <f t="shared" si="264"/>
        <v>_subpop_84</v>
      </c>
      <c r="AG450" s="67">
        <f t="shared" ref="AG450:AJ450" si="283">AG89-AG272</f>
        <v>0</v>
      </c>
      <c r="AH450" s="67">
        <f t="shared" si="283"/>
        <v>1.3999999999986246E-6</v>
      </c>
      <c r="AI450" s="67">
        <f t="shared" si="283"/>
        <v>-3.2999999999838714E-6</v>
      </c>
      <c r="AJ450" s="67">
        <f t="shared" si="283"/>
        <v>3.300000000011627E-6</v>
      </c>
    </row>
    <row r="451" spans="32:36">
      <c r="AF451" s="15" t="str">
        <f t="shared" si="264"/>
        <v>_subpop_85</v>
      </c>
      <c r="AG451" s="67">
        <f t="shared" ref="AG451:AJ451" si="284">AG90-AG273</f>
        <v>0</v>
      </c>
      <c r="AH451" s="67">
        <f t="shared" si="284"/>
        <v>3.4999999999965614E-6</v>
      </c>
      <c r="AI451" s="67">
        <f t="shared" si="284"/>
        <v>-7.8000000000022496E-6</v>
      </c>
      <c r="AJ451" s="67">
        <f t="shared" si="284"/>
        <v>7.8000000000022496E-6</v>
      </c>
    </row>
    <row r="452" spans="32:36">
      <c r="AF452" s="15" t="str">
        <f t="shared" si="264"/>
        <v>_subpop_86</v>
      </c>
      <c r="AG452" s="67">
        <f t="shared" ref="AG452:AJ452" si="285">AG91-AG274</f>
        <v>0</v>
      </c>
      <c r="AH452" s="67">
        <f t="shared" si="285"/>
        <v>1.5000000000015001E-6</v>
      </c>
      <c r="AI452" s="67">
        <f t="shared" si="285"/>
        <v>-3.5999999999924981E-6</v>
      </c>
      <c r="AJ452" s="67">
        <f t="shared" si="285"/>
        <v>3.4999999999896225E-6</v>
      </c>
    </row>
    <row r="453" spans="32:36">
      <c r="AF453" s="15" t="str">
        <f t="shared" si="264"/>
        <v>_subpop_87</v>
      </c>
      <c r="AG453" s="67">
        <f t="shared" ref="AG453:AJ453" si="286">AG92-AG275</f>
        <v>0</v>
      </c>
      <c r="AH453" s="67">
        <f t="shared" si="286"/>
        <v>1.400000000002094E-6</v>
      </c>
      <c r="AI453" s="67">
        <f t="shared" si="286"/>
        <v>-3.2000000000087514E-6</v>
      </c>
      <c r="AJ453" s="67">
        <f t="shared" si="286"/>
        <v>3.0999999999781203E-6</v>
      </c>
    </row>
    <row r="454" spans="32:36">
      <c r="AF454" s="15" t="str">
        <f t="shared" si="264"/>
        <v>_subpop_88</v>
      </c>
      <c r="AG454" s="67">
        <f t="shared" ref="AG454:AJ454" si="287">AG93-AG276</f>
        <v>0</v>
      </c>
      <c r="AH454" s="67">
        <f t="shared" si="287"/>
        <v>8.0000000000045313E-7</v>
      </c>
      <c r="AI454" s="67">
        <f t="shared" si="287"/>
        <v>-1.7000000000003124E-6</v>
      </c>
      <c r="AJ454" s="67">
        <f t="shared" si="287"/>
        <v>1.6999999999933735E-6</v>
      </c>
    </row>
    <row r="455" spans="32:36">
      <c r="AF455" s="15" t="str">
        <f t="shared" si="264"/>
        <v>_subpop_89</v>
      </c>
      <c r="AG455" s="67">
        <f t="shared" ref="AG455:AJ455" si="288">AG94-AG277</f>
        <v>0</v>
      </c>
      <c r="AH455" s="67">
        <f t="shared" si="288"/>
        <v>3.6000000000063759E-6</v>
      </c>
      <c r="AI455" s="67">
        <f t="shared" si="288"/>
        <v>-7.699999999999374E-6</v>
      </c>
      <c r="AJ455" s="67">
        <f t="shared" si="288"/>
        <v>7.699999999999374E-6</v>
      </c>
    </row>
    <row r="456" spans="32:36">
      <c r="AF456" s="15" t="str">
        <f t="shared" si="264"/>
        <v>_subpop_90</v>
      </c>
      <c r="AG456" s="67">
        <f t="shared" ref="AG456:AJ456" si="289">AG95-AG278</f>
        <v>0</v>
      </c>
      <c r="AH456" s="67">
        <f t="shared" si="289"/>
        <v>2.5999999999984369E-6</v>
      </c>
      <c r="AI456" s="67">
        <f t="shared" si="289"/>
        <v>-5.5999999999944983E-6</v>
      </c>
      <c r="AJ456" s="67">
        <f t="shared" si="289"/>
        <v>5.5999999999944983E-6</v>
      </c>
    </row>
    <row r="457" spans="32:36">
      <c r="AF457" s="15" t="str">
        <f t="shared" si="264"/>
        <v>_subpop_91</v>
      </c>
      <c r="AG457" s="67">
        <f t="shared" ref="AG457:AJ457" si="290">AG96-AG279</f>
        <v>0</v>
      </c>
      <c r="AH457" s="67">
        <f t="shared" si="290"/>
        <v>2.3000000000002185E-6</v>
      </c>
      <c r="AI457" s="67">
        <f t="shared" si="290"/>
        <v>-4.9000000000298805E-6</v>
      </c>
      <c r="AJ457" s="67">
        <f t="shared" si="290"/>
        <v>4.9000000000298805E-6</v>
      </c>
    </row>
    <row r="458" spans="32:36">
      <c r="AF458" s="15" t="str">
        <f t="shared" si="264"/>
        <v>_subpop_92</v>
      </c>
      <c r="AG458" s="67">
        <f t="shared" ref="AG458:AJ458" si="291">AG97-AG280</f>
        <v>0</v>
      </c>
      <c r="AH458" s="67">
        <f t="shared" si="291"/>
        <v>1.9999999999985307E-6</v>
      </c>
      <c r="AI458" s="67">
        <f t="shared" si="291"/>
        <v>-4.4000000000155026E-6</v>
      </c>
      <c r="AJ458" s="67">
        <f t="shared" si="291"/>
        <v>4.3000000000126271E-6</v>
      </c>
    </row>
    <row r="459" spans="32:36">
      <c r="AF459" s="15" t="str">
        <f t="shared" si="264"/>
        <v>_subpop_93</v>
      </c>
      <c r="AG459" s="67">
        <f t="shared" ref="AG459:AJ459" si="292">AG98-AG281</f>
        <v>0</v>
      </c>
      <c r="AH459" s="67">
        <f t="shared" si="292"/>
        <v>3.1999999999983431E-6</v>
      </c>
      <c r="AI459" s="67">
        <f t="shared" si="292"/>
        <v>-6.9000000000041251E-6</v>
      </c>
      <c r="AJ459" s="67">
        <f t="shared" si="292"/>
        <v>6.8999999999763695E-6</v>
      </c>
    </row>
    <row r="460" spans="32:36">
      <c r="AF460" s="15" t="str">
        <f t="shared" si="264"/>
        <v>_subpop_94</v>
      </c>
      <c r="AG460" s="67">
        <f t="shared" ref="AG460:AJ460" si="293">AG99-AG282</f>
        <v>0</v>
      </c>
      <c r="AH460" s="67">
        <f t="shared" si="293"/>
        <v>2.0999999999979369E-6</v>
      </c>
      <c r="AI460" s="67">
        <f t="shared" si="293"/>
        <v>-4.5999999999934982E-6</v>
      </c>
      <c r="AJ460" s="67">
        <f t="shared" si="293"/>
        <v>4.499999999962867E-6</v>
      </c>
    </row>
    <row r="461" spans="32:36">
      <c r="AF461" s="15" t="str">
        <f t="shared" si="264"/>
        <v>_subpop_95</v>
      </c>
      <c r="AG461" s="67">
        <f t="shared" ref="AG461:AJ461" si="294">AG100-AG283</f>
        <v>0</v>
      </c>
      <c r="AH461" s="67">
        <f t="shared" si="294"/>
        <v>1.8000000000031879E-6</v>
      </c>
      <c r="AI461" s="67">
        <f t="shared" si="294"/>
        <v>-3.9000000000011248E-6</v>
      </c>
      <c r="AJ461" s="67">
        <f t="shared" si="294"/>
        <v>3.9000000000011248E-6</v>
      </c>
    </row>
    <row r="462" spans="32:36">
      <c r="AF462" s="15" t="str">
        <f t="shared" si="264"/>
        <v>_subpop_96</v>
      </c>
      <c r="AG462" s="67">
        <f t="shared" ref="AG462:AJ462" si="295">AG101-AG284</f>
        <v>0</v>
      </c>
      <c r="AH462" s="67">
        <f t="shared" si="295"/>
        <v>1.1000000000004062E-6</v>
      </c>
      <c r="AI462" s="67">
        <f t="shared" si="295"/>
        <v>-2.3999999999996247E-6</v>
      </c>
      <c r="AJ462" s="67">
        <f t="shared" si="295"/>
        <v>2.3999999999996247E-6</v>
      </c>
    </row>
    <row r="463" spans="32:36">
      <c r="AF463" s="15" t="str">
        <f t="shared" si="264"/>
        <v>_subpop_97</v>
      </c>
      <c r="AG463" s="67">
        <f t="shared" ref="AG463:AJ463" si="296">AG102-AG285</f>
        <v>0</v>
      </c>
      <c r="AH463" s="67">
        <f t="shared" si="296"/>
        <v>3.6000000000063759E-6</v>
      </c>
      <c r="AI463" s="67">
        <f t="shared" si="296"/>
        <v>-7.8000000000022496E-6</v>
      </c>
      <c r="AJ463" s="67">
        <f t="shared" si="296"/>
        <v>7.9000000000051251E-6</v>
      </c>
    </row>
    <row r="464" spans="32:36">
      <c r="AF464" s="15" t="str">
        <f t="shared" si="264"/>
        <v>_subpop_98</v>
      </c>
      <c r="AG464" s="67">
        <f t="shared" ref="AG464:AJ464" si="297">AG103-AG286</f>
        <v>0</v>
      </c>
      <c r="AH464" s="67">
        <f t="shared" si="297"/>
        <v>2.7999999999972491E-6</v>
      </c>
      <c r="AI464" s="67">
        <f t="shared" si="297"/>
        <v>-6.0000000000060005E-6</v>
      </c>
      <c r="AJ464" s="67">
        <f t="shared" si="297"/>
        <v>6.1000000000088761E-6</v>
      </c>
    </row>
    <row r="465" spans="32:36">
      <c r="AF465" s="15" t="str">
        <f t="shared" si="264"/>
        <v>_subpop_99</v>
      </c>
      <c r="AG465" s="67">
        <f t="shared" ref="AG465:AJ465" si="298">AG104-AG287</f>
        <v>0</v>
      </c>
      <c r="AH465" s="67">
        <f t="shared" si="298"/>
        <v>2.3000000000002185E-6</v>
      </c>
      <c r="AI465" s="67">
        <f t="shared" si="298"/>
        <v>-5.0999999999801204E-6</v>
      </c>
      <c r="AJ465" s="67">
        <f t="shared" si="298"/>
        <v>5.1000000000356316E-6</v>
      </c>
    </row>
    <row r="466" spans="32:36">
      <c r="AF466" s="15" t="str">
        <f t="shared" si="264"/>
        <v>_subpop_100</v>
      </c>
      <c r="AG466" s="67">
        <f t="shared" ref="AG466:AJ466" si="299">AG105-AG288</f>
        <v>0</v>
      </c>
      <c r="AH466" s="67">
        <f t="shared" si="299"/>
        <v>2.0000000000020002E-6</v>
      </c>
      <c r="AI466" s="67">
        <f t="shared" si="299"/>
        <v>-4.3000000000126271E-6</v>
      </c>
      <c r="AJ466" s="67">
        <f t="shared" si="299"/>
        <v>4.3000000000126271E-6</v>
      </c>
    </row>
    <row r="467" spans="32:36">
      <c r="AF467" s="15" t="str">
        <f t="shared" si="264"/>
        <v>_subpop_101</v>
      </c>
      <c r="AG467" s="67">
        <f t="shared" ref="AG467:AJ467" si="300">AG106-AG289</f>
        <v>0</v>
      </c>
      <c r="AH467" s="67">
        <f t="shared" si="300"/>
        <v>3.599999999999437E-6</v>
      </c>
      <c r="AI467" s="67">
        <f t="shared" si="300"/>
        <v>-7.8000000000022496E-6</v>
      </c>
      <c r="AJ467" s="67">
        <f t="shared" si="300"/>
        <v>7.8000000000022496E-6</v>
      </c>
    </row>
    <row r="468" spans="32:36">
      <c r="AF468" s="15" t="str">
        <f t="shared" si="264"/>
        <v>_subpop_102</v>
      </c>
      <c r="AG468" s="67">
        <f t="shared" ref="AG468:AJ468" si="301">AG107-AG290</f>
        <v>0</v>
      </c>
      <c r="AH468" s="67">
        <f t="shared" si="301"/>
        <v>2.2000000000008124E-6</v>
      </c>
      <c r="AI468" s="67">
        <f t="shared" si="301"/>
        <v>-4.8999999999743693E-6</v>
      </c>
      <c r="AJ468" s="67">
        <f t="shared" si="301"/>
        <v>4.7999999999714937E-6</v>
      </c>
    </row>
    <row r="469" spans="32:36">
      <c r="AF469" s="15" t="str">
        <f t="shared" si="264"/>
        <v>_subpop_103</v>
      </c>
      <c r="AG469" s="67">
        <f t="shared" ref="AG469:AJ469" si="302">AG108-AG291</f>
        <v>0</v>
      </c>
      <c r="AH469" s="67">
        <f t="shared" si="302"/>
        <v>2.0000000000020002E-6</v>
      </c>
      <c r="AI469" s="67">
        <f t="shared" si="302"/>
        <v>-4.3000000000126271E-6</v>
      </c>
      <c r="AJ469" s="67">
        <f t="shared" si="302"/>
        <v>4.2999999999571159E-6</v>
      </c>
    </row>
    <row r="470" spans="32:36">
      <c r="AF470" s="15" t="str">
        <f t="shared" si="264"/>
        <v>_subpop_104</v>
      </c>
      <c r="AG470" s="67">
        <f t="shared" ref="AG470:AJ470" si="303">AG109-AG292</f>
        <v>0</v>
      </c>
      <c r="AH470" s="67">
        <f t="shared" si="303"/>
        <v>1.2999999999992184E-6</v>
      </c>
      <c r="AI470" s="67">
        <f t="shared" si="303"/>
        <v>-2.800000000004188E-6</v>
      </c>
      <c r="AJ470" s="67">
        <f t="shared" si="303"/>
        <v>2.6999999999943736E-6</v>
      </c>
    </row>
    <row r="471" spans="32:36">
      <c r="AF471" s="15" t="str">
        <f t="shared" si="264"/>
        <v>_subpop_105</v>
      </c>
      <c r="AG471" s="67">
        <f t="shared" ref="AG471:AJ471" si="304">AG110-AG293</f>
        <v>0</v>
      </c>
      <c r="AH471" s="67">
        <f t="shared" si="304"/>
        <v>4.6000000000004371E-6</v>
      </c>
      <c r="AI471" s="67">
        <f t="shared" si="304"/>
        <v>-9.7000000000013742E-6</v>
      </c>
      <c r="AJ471" s="67">
        <f t="shared" si="304"/>
        <v>9.7000000000013742E-6</v>
      </c>
    </row>
    <row r="472" spans="32:36">
      <c r="AF472" s="15" t="str">
        <f t="shared" si="264"/>
        <v>_subpop_106</v>
      </c>
      <c r="AG472" s="67">
        <f t="shared" ref="AG472:AJ472" si="305">AG111-AG294</f>
        <v>0</v>
      </c>
      <c r="AH472" s="67">
        <f t="shared" si="305"/>
        <v>2.9999999999995308E-6</v>
      </c>
      <c r="AI472" s="67">
        <f t="shared" si="305"/>
        <v>-6.3999999999619916E-6</v>
      </c>
      <c r="AJ472" s="67">
        <f t="shared" si="305"/>
        <v>6.4000000000175028E-6</v>
      </c>
    </row>
    <row r="473" spans="32:36">
      <c r="AF473" s="15" t="str">
        <f t="shared" si="264"/>
        <v>_subpop_107</v>
      </c>
      <c r="AG473" s="67">
        <f t="shared" ref="AG473:AJ473" si="306">AG112-AG295</f>
        <v>0</v>
      </c>
      <c r="AH473" s="67">
        <f t="shared" si="306"/>
        <v>2.3999999999996247E-6</v>
      </c>
      <c r="AI473" s="67">
        <f t="shared" si="306"/>
        <v>-5.2000000000385072E-6</v>
      </c>
      <c r="AJ473" s="67">
        <f t="shared" si="306"/>
        <v>5.2000000000385072E-6</v>
      </c>
    </row>
    <row r="474" spans="32:36">
      <c r="AF474" s="15" t="str">
        <f t="shared" si="264"/>
        <v>_subpop_108</v>
      </c>
      <c r="AG474" s="67">
        <f t="shared" ref="AG474:AJ474" si="307">AG113-AG296</f>
        <v>0</v>
      </c>
      <c r="AH474" s="67">
        <f t="shared" si="307"/>
        <v>1.9999999999985307E-6</v>
      </c>
      <c r="AI474" s="67">
        <f t="shared" si="307"/>
        <v>-4.3000000000126271E-6</v>
      </c>
      <c r="AJ474" s="67">
        <f t="shared" si="307"/>
        <v>4.2999999999848715E-6</v>
      </c>
    </row>
    <row r="475" spans="32:36">
      <c r="AF475" s="15" t="str">
        <f t="shared" si="264"/>
        <v>_subpop_109</v>
      </c>
      <c r="AG475" s="67">
        <f t="shared" ref="AG475:AJ475" si="308">AG114-AG297</f>
        <v>0</v>
      </c>
      <c r="AH475" s="67">
        <f t="shared" si="308"/>
        <v>3.6000000000063759E-6</v>
      </c>
      <c r="AI475" s="67">
        <f t="shared" si="308"/>
        <v>-7.8999999999773696E-6</v>
      </c>
      <c r="AJ475" s="67">
        <f t="shared" si="308"/>
        <v>7.9000000000051251E-6</v>
      </c>
    </row>
    <row r="476" spans="32:36">
      <c r="AF476" s="15" t="str">
        <f t="shared" si="264"/>
        <v>_subpop_110</v>
      </c>
      <c r="AG476" s="67">
        <f t="shared" ref="AG476:AJ476" si="309">AG115-AG298</f>
        <v>0</v>
      </c>
      <c r="AH476" s="67">
        <f t="shared" si="309"/>
        <v>2.3000000000002185E-6</v>
      </c>
      <c r="AI476" s="67">
        <f t="shared" si="309"/>
        <v>-5.0999999999801204E-6</v>
      </c>
      <c r="AJ476" s="67">
        <f t="shared" si="309"/>
        <v>5.000000000032756E-6</v>
      </c>
    </row>
    <row r="477" spans="32:36">
      <c r="AF477" s="15" t="str">
        <f t="shared" si="264"/>
        <v>_subpop_111</v>
      </c>
      <c r="AG477" s="67">
        <f t="shared" ref="AG477:AJ477" si="310">AG116-AG299</f>
        <v>0</v>
      </c>
      <c r="AH477" s="67">
        <f t="shared" si="310"/>
        <v>2.1000000000014063E-6</v>
      </c>
      <c r="AI477" s="67">
        <f t="shared" si="310"/>
        <v>-4.4999999999906226E-6</v>
      </c>
      <c r="AJ477" s="67">
        <f t="shared" si="310"/>
        <v>4.5999999999657426E-6</v>
      </c>
    </row>
    <row r="478" spans="32:36">
      <c r="AF478" s="15" t="str">
        <f t="shared" si="264"/>
        <v>_subpop_112</v>
      </c>
      <c r="AG478" s="67">
        <f t="shared" ref="AG478:AJ478" si="311">AG117-AG300</f>
        <v>0</v>
      </c>
      <c r="AH478" s="67">
        <f t="shared" si="311"/>
        <v>1.1999999999998123E-6</v>
      </c>
      <c r="AI478" s="67">
        <f t="shared" si="311"/>
        <v>-2.7000000000013125E-6</v>
      </c>
      <c r="AJ478" s="67">
        <f t="shared" si="311"/>
        <v>2.6000000000053758E-6</v>
      </c>
    </row>
    <row r="479" spans="32:36">
      <c r="AF479" s="15" t="str">
        <f t="shared" si="264"/>
        <v>_subpop_113</v>
      </c>
      <c r="AG479" s="67">
        <f t="shared" ref="AG479:AJ479" si="312">AG118-AG301</f>
        <v>0</v>
      </c>
      <c r="AH479" s="67">
        <f t="shared" si="312"/>
        <v>2.2000000000008124E-6</v>
      </c>
      <c r="AI479" s="67">
        <f t="shared" si="312"/>
        <v>-5.0000000000050004E-6</v>
      </c>
      <c r="AJ479" s="67">
        <f t="shared" si="312"/>
        <v>4.9999999999772449E-6</v>
      </c>
    </row>
    <row r="480" spans="32:36">
      <c r="AF480" s="15" t="str">
        <f t="shared" si="264"/>
        <v>_subpop_114</v>
      </c>
      <c r="AG480" s="67">
        <f t="shared" ref="AG480:AJ480" si="313">AG119-AG302</f>
        <v>0</v>
      </c>
      <c r="AH480" s="67">
        <f t="shared" si="313"/>
        <v>1.2999999999992184E-6</v>
      </c>
      <c r="AI480" s="67">
        <f t="shared" si="313"/>
        <v>-2.9999999999752447E-6</v>
      </c>
      <c r="AJ480" s="67">
        <f t="shared" si="313"/>
        <v>2.9999999999752447E-6</v>
      </c>
    </row>
    <row r="481" spans="32:36">
      <c r="AF481" s="15" t="str">
        <f t="shared" si="264"/>
        <v>_subpop_115</v>
      </c>
      <c r="AG481" s="67">
        <f t="shared" ref="AG481:AJ481" si="314">AG120-AG303</f>
        <v>0</v>
      </c>
      <c r="AH481" s="67">
        <f t="shared" si="314"/>
        <v>1.2999999999992184E-6</v>
      </c>
      <c r="AI481" s="67">
        <f t="shared" si="314"/>
        <v>-2.9000000000278803E-6</v>
      </c>
      <c r="AJ481" s="67">
        <f t="shared" si="314"/>
        <v>2.8000000000250047E-6</v>
      </c>
    </row>
    <row r="482" spans="32:36">
      <c r="AF482" s="15" t="str">
        <f t="shared" si="264"/>
        <v>_subpop_116</v>
      </c>
      <c r="AG482" s="67">
        <f t="shared" ref="AG482:AJ482" si="315">AG121-AG304</f>
        <v>0</v>
      </c>
      <c r="AH482" s="67">
        <f t="shared" si="315"/>
        <v>1.1999999999998123E-6</v>
      </c>
      <c r="AI482" s="67">
        <f t="shared" si="315"/>
        <v>-2.6000000000192536E-6</v>
      </c>
      <c r="AJ482" s="67">
        <f t="shared" si="315"/>
        <v>2.6999999999943736E-6</v>
      </c>
    </row>
    <row r="483" spans="32:36">
      <c r="AF483" s="15" t="str">
        <f t="shared" si="264"/>
        <v>_subpop_117</v>
      </c>
      <c r="AG483" s="67">
        <f t="shared" ref="AG483:AJ483" si="316">AG122-AG305</f>
        <v>0</v>
      </c>
      <c r="AH483" s="67">
        <f t="shared" si="316"/>
        <v>1.8999999999991246E-6</v>
      </c>
      <c r="AI483" s="67">
        <f t="shared" si="316"/>
        <v>-4.1999999999819959E-6</v>
      </c>
      <c r="AJ483" s="67">
        <f t="shared" si="316"/>
        <v>4.3000000000126271E-6</v>
      </c>
    </row>
    <row r="484" spans="32:36">
      <c r="AF484" s="15" t="str">
        <f t="shared" si="264"/>
        <v>_subpop_118</v>
      </c>
      <c r="AG484" s="67">
        <f t="shared" ref="AG484:AJ484" si="317">AG123-AG306</f>
        <v>0</v>
      </c>
      <c r="AH484" s="67">
        <f t="shared" si="317"/>
        <v>9.9999999999926537E-7</v>
      </c>
      <c r="AI484" s="67">
        <f t="shared" si="317"/>
        <v>-2.4000000000135024E-6</v>
      </c>
      <c r="AJ484" s="67">
        <f t="shared" si="317"/>
        <v>2.3000000000106269E-6</v>
      </c>
    </row>
    <row r="485" spans="32:36">
      <c r="AF485" s="15" t="str">
        <f t="shared" si="264"/>
        <v>_subpop_119</v>
      </c>
      <c r="AG485" s="67">
        <f t="shared" ref="AG485:AJ485" si="318">AG124-AG307</f>
        <v>0</v>
      </c>
      <c r="AH485" s="67">
        <f t="shared" si="318"/>
        <v>1.1000000000004062E-6</v>
      </c>
      <c r="AI485" s="67">
        <f t="shared" si="318"/>
        <v>-2.4999999999886224E-6</v>
      </c>
      <c r="AJ485" s="67">
        <f t="shared" si="318"/>
        <v>2.4000000000135024E-6</v>
      </c>
    </row>
    <row r="486" spans="32:36">
      <c r="AF486" s="15" t="str">
        <f t="shared" si="264"/>
        <v>_subpop_120</v>
      </c>
      <c r="AG486" s="67">
        <f t="shared" ref="AG486:AJ486" si="319">AG125-AG308</f>
        <v>0</v>
      </c>
      <c r="AH486" s="67">
        <f t="shared" si="319"/>
        <v>6.9999999999931228E-7</v>
      </c>
      <c r="AI486" s="67">
        <f t="shared" si="319"/>
        <v>-1.5000000000015001E-6</v>
      </c>
      <c r="AJ486" s="67">
        <f t="shared" si="319"/>
        <v>1.5000000000015001E-6</v>
      </c>
    </row>
    <row r="487" spans="32:36">
      <c r="AF487" s="15" t="str">
        <f t="shared" si="264"/>
        <v>_subpop_121</v>
      </c>
      <c r="AG487" s="67">
        <f t="shared" ref="AG487:AJ487" si="320">AG126-AG309</f>
        <v>0</v>
      </c>
      <c r="AH487" s="67">
        <f t="shared" si="320"/>
        <v>2.6000000000053758E-6</v>
      </c>
      <c r="AI487" s="67">
        <f t="shared" si="320"/>
        <v>-5.8000000000002494E-6</v>
      </c>
      <c r="AJ487" s="67">
        <f t="shared" si="320"/>
        <v>5.900000000003125E-6</v>
      </c>
    </row>
    <row r="488" spans="32:36">
      <c r="AF488" s="15" t="str">
        <f t="shared" si="264"/>
        <v>_subpop_122</v>
      </c>
      <c r="AG488" s="67">
        <f t="shared" ref="AG488:AJ488" si="321">AG127-AG310</f>
        <v>0</v>
      </c>
      <c r="AH488" s="67">
        <f t="shared" si="321"/>
        <v>1.7999999999997185E-6</v>
      </c>
      <c r="AI488" s="67">
        <f t="shared" si="321"/>
        <v>-4.0000000000040004E-6</v>
      </c>
      <c r="AJ488" s="67">
        <f t="shared" si="321"/>
        <v>4.0000000000040004E-6</v>
      </c>
    </row>
    <row r="489" spans="32:36">
      <c r="AF489" s="15" t="str">
        <f t="shared" si="264"/>
        <v>_subpop_123</v>
      </c>
      <c r="AG489" s="67">
        <f t="shared" ref="AG489:AJ489" si="322">AG128-AG311</f>
        <v>0</v>
      </c>
      <c r="AH489" s="67">
        <f t="shared" si="322"/>
        <v>1.5999999999974368E-6</v>
      </c>
      <c r="AI489" s="67">
        <f t="shared" si="322"/>
        <v>-3.6000000000480092E-6</v>
      </c>
      <c r="AJ489" s="67">
        <f t="shared" si="322"/>
        <v>3.5999999999924981E-6</v>
      </c>
    </row>
    <row r="490" spans="32:36">
      <c r="AF490" s="15" t="str">
        <f t="shared" si="264"/>
        <v>_subpop_124</v>
      </c>
      <c r="AG490" s="67">
        <f t="shared" ref="AG490:AJ490" si="323">AG129-AG312</f>
        <v>0</v>
      </c>
      <c r="AH490" s="67">
        <f t="shared" si="323"/>
        <v>1.5000000000015001E-6</v>
      </c>
      <c r="AI490" s="67">
        <f t="shared" si="323"/>
        <v>-3.2999999999838714E-6</v>
      </c>
      <c r="AJ490" s="67">
        <f t="shared" si="323"/>
        <v>3.300000000011627E-6</v>
      </c>
    </row>
    <row r="491" spans="32:36">
      <c r="AF491" s="15" t="str">
        <f t="shared" si="264"/>
        <v>_subpop_125</v>
      </c>
      <c r="AG491" s="67">
        <f t="shared" ref="AG491:AJ491" si="324">AG130-AG313</f>
        <v>0</v>
      </c>
      <c r="AH491" s="67">
        <f t="shared" si="324"/>
        <v>2.3000000000002185E-6</v>
      </c>
      <c r="AI491" s="67">
        <f t="shared" si="324"/>
        <v>-5.0000000000050004E-6</v>
      </c>
      <c r="AJ491" s="67">
        <f t="shared" si="324"/>
        <v>4.9999999999772449E-6</v>
      </c>
    </row>
    <row r="492" spans="32:36">
      <c r="AF492" s="15" t="str">
        <f t="shared" si="264"/>
        <v>_subpop_126</v>
      </c>
      <c r="AG492" s="67">
        <f t="shared" ref="AG492:AJ492" si="325">AG131-AG314</f>
        <v>0</v>
      </c>
      <c r="AH492" s="67">
        <f t="shared" si="325"/>
        <v>1.6000000000009063E-6</v>
      </c>
      <c r="AI492" s="67">
        <f t="shared" si="325"/>
        <v>-3.399999999986747E-6</v>
      </c>
      <c r="AJ492" s="67">
        <f t="shared" si="325"/>
        <v>3.4999999999896225E-6</v>
      </c>
    </row>
    <row r="493" spans="32:36">
      <c r="AF493" s="15" t="str">
        <f t="shared" si="264"/>
        <v>_subpop_127</v>
      </c>
      <c r="AG493" s="67">
        <f t="shared" ref="AG493:AJ493" si="326">AG132-AG315</f>
        <v>0</v>
      </c>
      <c r="AH493" s="67">
        <f t="shared" si="326"/>
        <v>1.400000000002094E-6</v>
      </c>
      <c r="AI493" s="67">
        <f t="shared" si="326"/>
        <v>-2.9999999999752447E-6</v>
      </c>
      <c r="AJ493" s="67">
        <f t="shared" si="326"/>
        <v>2.9999999999752447E-6</v>
      </c>
    </row>
    <row r="494" spans="32:36">
      <c r="AF494" s="15" t="str">
        <f t="shared" si="264"/>
        <v>_subpop_128</v>
      </c>
      <c r="AG494" s="67">
        <f t="shared" ref="AG494:AJ494" si="327">AG133-AG316</f>
        <v>0</v>
      </c>
      <c r="AH494" s="67">
        <f t="shared" si="327"/>
        <v>7.999999999987184E-7</v>
      </c>
      <c r="AI494" s="67">
        <f t="shared" si="327"/>
        <v>-1.7000000000003124E-6</v>
      </c>
      <c r="AJ494" s="67">
        <f t="shared" si="327"/>
        <v>1.6999999999933735E-6</v>
      </c>
    </row>
    <row r="495" spans="32:36">
      <c r="AF495" s="15" t="str">
        <f t="shared" si="264"/>
        <v>_subpop_129</v>
      </c>
      <c r="AG495" s="67">
        <f t="shared" ref="AG495:AJ495" si="328">AG134-AG317</f>
        <v>0</v>
      </c>
      <c r="AH495" s="67">
        <f t="shared" si="328"/>
        <v>3.9999999999970615E-6</v>
      </c>
      <c r="AI495" s="67">
        <f t="shared" si="328"/>
        <v>-8.7000000000003741E-6</v>
      </c>
      <c r="AJ495" s="67">
        <f t="shared" si="328"/>
        <v>8.6999999999726185E-6</v>
      </c>
    </row>
    <row r="496" spans="32:36">
      <c r="AF496" s="15" t="str">
        <f t="shared" ref="AF496:AF497" si="329">AF318</f>
        <v>_subpop_130</v>
      </c>
      <c r="AG496" s="67">
        <f t="shared" ref="AG496:AJ496" si="330">AG135-AG318</f>
        <v>0</v>
      </c>
      <c r="AH496" s="67">
        <f t="shared" si="330"/>
        <v>2.7000000000013125E-6</v>
      </c>
      <c r="AI496" s="67">
        <f t="shared" si="330"/>
        <v>-5.900000000003125E-6</v>
      </c>
      <c r="AJ496" s="67">
        <f t="shared" si="330"/>
        <v>5.900000000003125E-6</v>
      </c>
    </row>
    <row r="497" spans="32:36">
      <c r="AF497" s="15" t="str">
        <f t="shared" si="329"/>
        <v>_subpop_131</v>
      </c>
      <c r="AG497" s="67">
        <f t="shared" ref="AG497:AJ497" si="331">AG136-AG319</f>
        <v>0</v>
      </c>
      <c r="AH497" s="67">
        <f t="shared" si="331"/>
        <v>2.3999999999996247E-6</v>
      </c>
      <c r="AI497" s="67">
        <f t="shared" si="331"/>
        <v>-5.2999999999858716E-6</v>
      </c>
      <c r="AJ497" s="67">
        <f t="shared" si="331"/>
        <v>5.3999999999887471E-6</v>
      </c>
    </row>
    <row r="498" spans="32:36">
      <c r="AF498" s="15" t="str">
        <f>AF320</f>
        <v>_subpop_132</v>
      </c>
      <c r="AG498" s="67">
        <f>AG137-AG320</f>
        <v>0</v>
      </c>
      <c r="AH498" s="67">
        <f t="shared" ref="AH498:AJ498" si="332">AH137-AH320</f>
        <v>2.3000000000002185E-6</v>
      </c>
      <c r="AI498" s="67">
        <f t="shared" si="332"/>
        <v>-5.0000000000050004E-6</v>
      </c>
      <c r="AJ498" s="67">
        <f t="shared" si="332"/>
        <v>5.0000000000050004E-6</v>
      </c>
    </row>
    <row r="499" spans="32:36">
      <c r="AF499" s="15" t="str">
        <f t="shared" ref="AF499:AF529" si="333">AF321</f>
        <v>_subpop_133</v>
      </c>
      <c r="AG499" s="67">
        <f t="shared" ref="AG499:AJ499" si="334">AG138-AG321</f>
        <v>0</v>
      </c>
      <c r="AH499" s="67">
        <f t="shared" si="334"/>
        <v>3.1999999999983431E-6</v>
      </c>
      <c r="AI499" s="67">
        <f t="shared" si="334"/>
        <v>-6.8000000000012495E-6</v>
      </c>
      <c r="AJ499" s="67">
        <f t="shared" si="334"/>
        <v>6.7999999999734939E-6</v>
      </c>
    </row>
    <row r="500" spans="32:36">
      <c r="AF500" s="15" t="str">
        <f t="shared" si="333"/>
        <v>_subpop_134</v>
      </c>
      <c r="AG500" s="67">
        <f t="shared" ref="AG500:AJ500" si="335">AG139-AG322</f>
        <v>0</v>
      </c>
      <c r="AH500" s="67">
        <f t="shared" si="335"/>
        <v>2.2000000000008124E-6</v>
      </c>
      <c r="AI500" s="67">
        <f t="shared" si="335"/>
        <v>-4.9000000000021249E-6</v>
      </c>
      <c r="AJ500" s="67">
        <f t="shared" si="335"/>
        <v>4.9000000000298805E-6</v>
      </c>
    </row>
    <row r="501" spans="32:36">
      <c r="AF501" s="15" t="str">
        <f t="shared" si="333"/>
        <v>_subpop_135</v>
      </c>
      <c r="AG501" s="67">
        <f t="shared" ref="AG501:AJ501" si="336">AG140-AG323</f>
        <v>0</v>
      </c>
      <c r="AH501" s="67">
        <f t="shared" si="336"/>
        <v>1.9999999999985307E-6</v>
      </c>
      <c r="AI501" s="67">
        <f t="shared" si="336"/>
        <v>-4.399999999987747E-6</v>
      </c>
      <c r="AJ501" s="67">
        <f t="shared" si="336"/>
        <v>4.4000000000155026E-6</v>
      </c>
    </row>
    <row r="502" spans="32:36">
      <c r="AF502" s="15" t="str">
        <f t="shared" si="333"/>
        <v>_subpop_136</v>
      </c>
      <c r="AG502" s="67">
        <f t="shared" ref="AG502:AJ502" si="337">AG141-AG324</f>
        <v>0</v>
      </c>
      <c r="AH502" s="67">
        <f t="shared" si="337"/>
        <v>1.0000000000010001E-6</v>
      </c>
      <c r="AI502" s="67">
        <f t="shared" si="337"/>
        <v>-2.2000000000008124E-6</v>
      </c>
      <c r="AJ502" s="67">
        <f t="shared" si="337"/>
        <v>2.2000000000008124E-6</v>
      </c>
    </row>
    <row r="503" spans="32:36">
      <c r="AF503" s="15" t="str">
        <f t="shared" si="333"/>
        <v>_subpop_137</v>
      </c>
      <c r="AG503" s="67">
        <f t="shared" ref="AG503:AJ503" si="338">AG142-AG325</f>
        <v>0</v>
      </c>
      <c r="AH503" s="67">
        <f t="shared" si="338"/>
        <v>2.7000000000013125E-6</v>
      </c>
      <c r="AI503" s="67">
        <f t="shared" si="338"/>
        <v>-5.8000000000002494E-6</v>
      </c>
      <c r="AJ503" s="67">
        <f t="shared" si="338"/>
        <v>5.900000000003125E-6</v>
      </c>
    </row>
    <row r="504" spans="32:36">
      <c r="AF504" s="15" t="str">
        <f t="shared" si="333"/>
        <v>_subpop_138</v>
      </c>
      <c r="AG504" s="67">
        <f t="shared" ref="AG504:AJ504" si="339">AG143-AG326</f>
        <v>0</v>
      </c>
      <c r="AH504" s="67">
        <f t="shared" si="339"/>
        <v>2.0000000000020002E-6</v>
      </c>
      <c r="AI504" s="67">
        <f t="shared" si="339"/>
        <v>-4.4000000000155026E-6</v>
      </c>
      <c r="AJ504" s="67">
        <f t="shared" si="339"/>
        <v>4.4000000000155026E-6</v>
      </c>
    </row>
    <row r="505" spans="32:36">
      <c r="AF505" s="15" t="str">
        <f t="shared" si="333"/>
        <v>_subpop_139</v>
      </c>
      <c r="AG505" s="67">
        <f t="shared" ref="AG505:AJ505" si="340">AG144-AG327</f>
        <v>0</v>
      </c>
      <c r="AH505" s="67">
        <f t="shared" si="340"/>
        <v>1.7000000000003124E-6</v>
      </c>
      <c r="AI505" s="67">
        <f t="shared" si="340"/>
        <v>-3.9000000000011248E-6</v>
      </c>
      <c r="AJ505" s="67">
        <f t="shared" si="340"/>
        <v>3.9000000000011248E-6</v>
      </c>
    </row>
    <row r="506" spans="32:36">
      <c r="AF506" s="15" t="str">
        <f t="shared" si="333"/>
        <v>_subpop_140</v>
      </c>
      <c r="AG506" s="67">
        <f t="shared" ref="AG506:AJ506" si="341">AG145-AG328</f>
        <v>0</v>
      </c>
      <c r="AH506" s="67">
        <f t="shared" si="341"/>
        <v>1.6000000000009063E-6</v>
      </c>
      <c r="AI506" s="67">
        <f t="shared" si="341"/>
        <v>-3.6999999999953737E-6</v>
      </c>
      <c r="AJ506" s="67">
        <f t="shared" si="341"/>
        <v>3.6999999999953737E-6</v>
      </c>
    </row>
    <row r="507" spans="32:36">
      <c r="AF507" s="15" t="str">
        <f t="shared" si="333"/>
        <v>_subpop_141</v>
      </c>
      <c r="AG507" s="67">
        <f t="shared" ref="AG507:AJ507" si="342">AG146-AG329</f>
        <v>0</v>
      </c>
      <c r="AH507" s="67">
        <f t="shared" si="342"/>
        <v>2.3999999999996247E-6</v>
      </c>
      <c r="AI507" s="67">
        <f t="shared" si="342"/>
        <v>-5.2000000000107516E-6</v>
      </c>
      <c r="AJ507" s="67">
        <f t="shared" si="342"/>
        <v>5.199999999982996E-6</v>
      </c>
    </row>
    <row r="508" spans="32:36">
      <c r="AF508" s="15" t="str">
        <f t="shared" si="333"/>
        <v>_subpop_142</v>
      </c>
      <c r="AG508" s="67">
        <f t="shared" ref="AG508:AJ508" si="343">AG147-AG330</f>
        <v>0</v>
      </c>
      <c r="AH508" s="67">
        <f t="shared" si="343"/>
        <v>1.7000000000003124E-6</v>
      </c>
      <c r="AI508" s="67">
        <f t="shared" si="343"/>
        <v>-3.6999999999953737E-6</v>
      </c>
      <c r="AJ508" s="67">
        <f t="shared" si="343"/>
        <v>3.6999999999953737E-6</v>
      </c>
    </row>
    <row r="509" spans="32:36">
      <c r="AF509" s="15" t="str">
        <f t="shared" si="333"/>
        <v>_subpop_143</v>
      </c>
      <c r="AG509" s="67">
        <f t="shared" ref="AG509:AJ509" si="344">AG148-AG331</f>
        <v>0</v>
      </c>
      <c r="AH509" s="67">
        <f t="shared" si="344"/>
        <v>1.5000000000015001E-6</v>
      </c>
      <c r="AI509" s="67">
        <f t="shared" si="344"/>
        <v>-3.300000000011627E-6</v>
      </c>
      <c r="AJ509" s="67">
        <f t="shared" si="344"/>
        <v>3.3000000000393825E-6</v>
      </c>
    </row>
    <row r="510" spans="32:36">
      <c r="AF510" s="15" t="str">
        <f t="shared" si="333"/>
        <v>_subpop_144</v>
      </c>
      <c r="AG510" s="67">
        <f t="shared" ref="AG510:AJ510" si="345">AG149-AG332</f>
        <v>0</v>
      </c>
      <c r="AH510" s="67">
        <f t="shared" si="345"/>
        <v>8.9999999999985925E-7</v>
      </c>
      <c r="AI510" s="67">
        <f t="shared" si="345"/>
        <v>-1.8999999999991246E-6</v>
      </c>
      <c r="AJ510" s="67">
        <f t="shared" si="345"/>
        <v>2.0000000000020002E-6</v>
      </c>
    </row>
    <row r="511" spans="32:36">
      <c r="AF511" s="15" t="str">
        <f t="shared" si="333"/>
        <v>_subpop_145</v>
      </c>
      <c r="AG511" s="67">
        <f t="shared" ref="AG511:AJ511" si="346">AG150-AG333</f>
        <v>0</v>
      </c>
      <c r="AH511" s="67">
        <f t="shared" si="346"/>
        <v>3.8000000000051881E-6</v>
      </c>
      <c r="AI511" s="67">
        <f t="shared" si="346"/>
        <v>-8.2999999999888718E-6</v>
      </c>
      <c r="AJ511" s="67">
        <f t="shared" si="346"/>
        <v>8.3000000000166274E-6</v>
      </c>
    </row>
    <row r="512" spans="32:36">
      <c r="AF512" s="15" t="str">
        <f t="shared" si="333"/>
        <v>_subpop_146</v>
      </c>
      <c r="AG512" s="67">
        <f t="shared" ref="AG512:AJ512" si="347">AG151-AG334</f>
        <v>0</v>
      </c>
      <c r="AH512" s="67">
        <f t="shared" si="347"/>
        <v>2.9000000000001247E-6</v>
      </c>
      <c r="AI512" s="67">
        <f t="shared" si="347"/>
        <v>-6.3000000000146272E-6</v>
      </c>
      <c r="AJ512" s="67">
        <f t="shared" si="347"/>
        <v>6.3000000000146272E-6</v>
      </c>
    </row>
    <row r="513" spans="32:36">
      <c r="AF513" s="15" t="str">
        <f t="shared" si="333"/>
        <v>_subpop_147</v>
      </c>
      <c r="AG513" s="67">
        <f t="shared" ref="AG513:AJ513" si="348">AG152-AG335</f>
        <v>0</v>
      </c>
      <c r="AH513" s="67">
        <f t="shared" si="348"/>
        <v>2.5000000000025002E-6</v>
      </c>
      <c r="AI513" s="67">
        <f t="shared" si="348"/>
        <v>-5.2999999999858716E-6</v>
      </c>
      <c r="AJ513" s="67">
        <f t="shared" si="348"/>
        <v>5.3000000000413827E-6</v>
      </c>
    </row>
    <row r="514" spans="32:36">
      <c r="AF514" s="15" t="str">
        <f t="shared" si="333"/>
        <v>_subpop_148</v>
      </c>
      <c r="AG514" s="67">
        <f t="shared" ref="AG514:AJ514" si="349">AG153-AG336</f>
        <v>0</v>
      </c>
      <c r="AH514" s="67">
        <f t="shared" si="349"/>
        <v>2.2000000000008124E-6</v>
      </c>
      <c r="AI514" s="67">
        <f t="shared" si="349"/>
        <v>-4.7999999999992493E-6</v>
      </c>
      <c r="AJ514" s="67">
        <f t="shared" si="349"/>
        <v>4.7999999999992493E-6</v>
      </c>
    </row>
    <row r="515" spans="32:36">
      <c r="AF515" s="15" t="str">
        <f t="shared" si="333"/>
        <v>_subpop_149</v>
      </c>
      <c r="AG515" s="67">
        <f t="shared" ref="AG515:AJ515" si="350">AG154-AG337</f>
        <v>0</v>
      </c>
      <c r="AH515" s="67">
        <f t="shared" si="350"/>
        <v>3.7999999999982492E-6</v>
      </c>
      <c r="AI515" s="67">
        <f t="shared" si="350"/>
        <v>-8.2999999999888718E-6</v>
      </c>
      <c r="AJ515" s="67">
        <f t="shared" si="350"/>
        <v>8.2999999999611163E-6</v>
      </c>
    </row>
    <row r="516" spans="32:36">
      <c r="AF516" s="15" t="str">
        <f t="shared" si="333"/>
        <v>_subpop_150</v>
      </c>
      <c r="AG516" s="67">
        <f t="shared" ref="AG516:AJ516" si="351">AG155-AG338</f>
        <v>0</v>
      </c>
      <c r="AH516" s="67">
        <f t="shared" si="351"/>
        <v>2.4000000000030941E-6</v>
      </c>
      <c r="AI516" s="67">
        <f t="shared" si="351"/>
        <v>-5.2000000000385072E-6</v>
      </c>
      <c r="AJ516" s="67">
        <f t="shared" si="351"/>
        <v>5.2000000000385072E-6</v>
      </c>
    </row>
    <row r="517" spans="32:36">
      <c r="AF517" s="15" t="str">
        <f t="shared" si="333"/>
        <v>_subpop_151</v>
      </c>
      <c r="AG517" s="67">
        <f t="shared" ref="AG517:AJ517" si="352">AG156-AG339</f>
        <v>0</v>
      </c>
      <c r="AH517" s="67">
        <f t="shared" si="352"/>
        <v>1.8999999999991246E-6</v>
      </c>
      <c r="AI517" s="67">
        <f t="shared" si="352"/>
        <v>-4.0000000000040004E-6</v>
      </c>
      <c r="AJ517" s="67">
        <f t="shared" si="352"/>
        <v>4.0000000000040004E-6</v>
      </c>
    </row>
    <row r="518" spans="32:36">
      <c r="AF518" s="15" t="str">
        <f t="shared" si="333"/>
        <v>_subpop_152</v>
      </c>
      <c r="AG518" s="67">
        <f t="shared" ref="AG518:AJ518" si="353">AG157-AG340</f>
        <v>0</v>
      </c>
      <c r="AH518" s="67">
        <f t="shared" si="353"/>
        <v>8.9999999999985925E-7</v>
      </c>
      <c r="AI518" s="67">
        <f t="shared" si="353"/>
        <v>-2.0000000000002655E-6</v>
      </c>
      <c r="AJ518" s="67">
        <f t="shared" si="353"/>
        <v>1.8999999999991246E-6</v>
      </c>
    </row>
    <row r="519" spans="32:36">
      <c r="AF519" s="15" t="str">
        <f t="shared" si="333"/>
        <v>_subpop_153</v>
      </c>
      <c r="AG519" s="67">
        <f t="shared" ref="AG519:AJ519" si="354">AG158-AG341</f>
        <v>0</v>
      </c>
      <c r="AH519" s="67">
        <f t="shared" si="354"/>
        <v>3.8999999999941859E-6</v>
      </c>
      <c r="AI519" s="67">
        <f t="shared" si="354"/>
        <v>-8.5000000000223785E-6</v>
      </c>
      <c r="AJ519" s="67">
        <f t="shared" si="354"/>
        <v>8.400000000019503E-6</v>
      </c>
    </row>
    <row r="520" spans="32:36">
      <c r="AF520" s="15" t="str">
        <f t="shared" si="333"/>
        <v>_subpop_154</v>
      </c>
      <c r="AG520" s="67">
        <f t="shared" ref="AG520:AJ520" si="355">AG159-AG342</f>
        <v>0</v>
      </c>
      <c r="AH520" s="67">
        <f t="shared" si="355"/>
        <v>2.8000000000007186E-6</v>
      </c>
      <c r="AI520" s="67">
        <f t="shared" si="355"/>
        <v>-6.0000000000060005E-6</v>
      </c>
      <c r="AJ520" s="67">
        <f t="shared" si="355"/>
        <v>6.0000000000060005E-6</v>
      </c>
    </row>
    <row r="521" spans="32:36">
      <c r="AF521" s="15" t="str">
        <f t="shared" si="333"/>
        <v>_subpop_155</v>
      </c>
      <c r="AG521" s="67">
        <f t="shared" ref="AG521:AJ521" si="356">AG160-AG343</f>
        <v>0</v>
      </c>
      <c r="AH521" s="67">
        <f t="shared" si="356"/>
        <v>2.2000000000008124E-6</v>
      </c>
      <c r="AI521" s="67">
        <f t="shared" si="356"/>
        <v>-4.8000000000270049E-6</v>
      </c>
      <c r="AJ521" s="67">
        <f t="shared" si="356"/>
        <v>4.9000000000298805E-6</v>
      </c>
    </row>
    <row r="522" spans="32:36">
      <c r="AF522" s="15" t="str">
        <f t="shared" si="333"/>
        <v>_subpop_156</v>
      </c>
      <c r="AG522" s="67">
        <f t="shared" ref="AG522:AJ522" si="357">AG161-AG344</f>
        <v>0</v>
      </c>
      <c r="AH522" s="67">
        <f t="shared" si="357"/>
        <v>2.1000000000014063E-6</v>
      </c>
      <c r="AI522" s="67">
        <f t="shared" si="357"/>
        <v>-4.5000000000045004E-6</v>
      </c>
      <c r="AJ522" s="67">
        <f t="shared" si="357"/>
        <v>4.4999999999906226E-6</v>
      </c>
    </row>
    <row r="523" spans="32:36">
      <c r="AF523" s="15" t="str">
        <f t="shared" si="333"/>
        <v>_subpop_157</v>
      </c>
      <c r="AG523" s="67">
        <f t="shared" ref="AG523:AJ523" si="358">AG162-AG345</f>
        <v>0</v>
      </c>
      <c r="AH523" s="67">
        <f t="shared" si="358"/>
        <v>3.4000000000006247E-6</v>
      </c>
      <c r="AI523" s="67">
        <f t="shared" si="358"/>
        <v>-7.3999999999907473E-6</v>
      </c>
      <c r="AJ523" s="67">
        <f t="shared" si="358"/>
        <v>7.3999999999907473E-6</v>
      </c>
    </row>
    <row r="524" spans="32:36">
      <c r="AF524" s="15" t="str">
        <f t="shared" si="333"/>
        <v>_subpop_158</v>
      </c>
      <c r="AG524" s="67">
        <f t="shared" ref="AG524:AJ524" si="359">AG163-AG346</f>
        <v>0</v>
      </c>
      <c r="AH524" s="67">
        <f t="shared" si="359"/>
        <v>2.3000000000002185E-6</v>
      </c>
      <c r="AI524" s="67">
        <f t="shared" si="359"/>
        <v>-5.0000000000050004E-6</v>
      </c>
      <c r="AJ524" s="67">
        <f t="shared" si="359"/>
        <v>5.1000000000356316E-6</v>
      </c>
    </row>
    <row r="525" spans="32:36">
      <c r="AF525" s="15" t="str">
        <f t="shared" si="333"/>
        <v>_subpop_159</v>
      </c>
      <c r="AG525" s="67">
        <f t="shared" ref="AG525:AJ525" si="360">AG164-AG347</f>
        <v>0</v>
      </c>
      <c r="AH525" s="67">
        <f t="shared" si="360"/>
        <v>1.8999999999991246E-6</v>
      </c>
      <c r="AI525" s="67">
        <f t="shared" si="360"/>
        <v>-4.1000000000068759E-6</v>
      </c>
      <c r="AJ525" s="67">
        <f t="shared" si="360"/>
        <v>4.0999999999791203E-6</v>
      </c>
    </row>
    <row r="526" spans="32:36">
      <c r="AF526" s="15" t="str">
        <f t="shared" si="333"/>
        <v>_subpop_160</v>
      </c>
      <c r="AG526" s="67">
        <f t="shared" ref="AG526:AJ526" si="361">AG165-AG348</f>
        <v>0</v>
      </c>
      <c r="AH526" s="67">
        <f t="shared" si="361"/>
        <v>1.1999999999998123E-6</v>
      </c>
      <c r="AI526" s="67">
        <f t="shared" si="361"/>
        <v>-2.5000000000025002E-6</v>
      </c>
      <c r="AJ526" s="67">
        <f t="shared" si="361"/>
        <v>2.4999999999886224E-6</v>
      </c>
    </row>
    <row r="527" spans="32:36">
      <c r="AF527" s="15" t="str">
        <f t="shared" si="333"/>
        <v>_subpop_161</v>
      </c>
      <c r="AG527" s="67">
        <f t="shared" ref="AG527:AJ527" si="362">AG166-AG349</f>
        <v>0</v>
      </c>
      <c r="AH527" s="67">
        <f t="shared" si="362"/>
        <v>5.399999999995686E-6</v>
      </c>
      <c r="AI527" s="67">
        <f t="shared" si="362"/>
        <v>-1.1499999999997623E-5</v>
      </c>
      <c r="AJ527" s="67">
        <f t="shared" si="362"/>
        <v>1.1600000000000499E-5</v>
      </c>
    </row>
    <row r="528" spans="32:36">
      <c r="AF528" s="15" t="str">
        <f t="shared" si="333"/>
        <v>_subpop_162</v>
      </c>
      <c r="AG528" s="67">
        <f t="shared" ref="AG528:AJ528" si="363">AG167-AG350</f>
        <v>0</v>
      </c>
      <c r="AH528" s="67">
        <f t="shared" si="363"/>
        <v>3.0000000000030003E-6</v>
      </c>
      <c r="AI528" s="67">
        <f t="shared" si="363"/>
        <v>-6.5000000000203784E-6</v>
      </c>
      <c r="AJ528" s="67">
        <f t="shared" si="363"/>
        <v>6.5000000000203784E-6</v>
      </c>
    </row>
    <row r="529" spans="32:36">
      <c r="AF529" s="15" t="str">
        <f t="shared" si="333"/>
        <v>_subpop_163</v>
      </c>
      <c r="AG529" s="67">
        <f t="shared" ref="AG529:AJ529" si="364">AG168-AG351</f>
        <v>0</v>
      </c>
      <c r="AH529" s="67">
        <f t="shared" si="364"/>
        <v>2.3000000000002185E-6</v>
      </c>
      <c r="AI529" s="67">
        <f t="shared" si="364"/>
        <v>-4.8999999999743693E-6</v>
      </c>
      <c r="AJ529" s="67">
        <f t="shared" si="364"/>
        <v>4.9000000000298805E-6</v>
      </c>
    </row>
    <row r="530" spans="32:36">
      <c r="AF530" s="15" t="str">
        <f>AF352</f>
        <v>_subpop_164</v>
      </c>
      <c r="AG530" s="67">
        <f>AG169-AG352</f>
        <v>0</v>
      </c>
      <c r="AH530" s="67">
        <f t="shared" ref="AH530:AJ530" si="365">AH169-AH352</f>
        <v>1.7999999999997185E-6</v>
      </c>
      <c r="AI530" s="67">
        <f t="shared" si="365"/>
        <v>-3.9000000000011248E-6</v>
      </c>
      <c r="AJ530" s="67">
        <f t="shared" si="365"/>
        <v>3.9000000000011248E-6</v>
      </c>
    </row>
    <row r="531" spans="32:36">
      <c r="AF531" s="15" t="str">
        <f t="shared" ref="AF531:AF542" si="366">AF353</f>
        <v>_subpop_165</v>
      </c>
      <c r="AG531" s="67">
        <f t="shared" ref="AG531:AJ531" si="367">AG170-AG353</f>
        <v>0</v>
      </c>
      <c r="AH531" s="67">
        <f t="shared" si="367"/>
        <v>4.4999999999975615E-6</v>
      </c>
      <c r="AI531" s="67">
        <f t="shared" si="367"/>
        <v>-9.6000000000262542E-6</v>
      </c>
      <c r="AJ531" s="67">
        <f t="shared" si="367"/>
        <v>9.7000000000013742E-6</v>
      </c>
    </row>
    <row r="532" spans="32:36">
      <c r="AF532" s="15" t="str">
        <f t="shared" si="366"/>
        <v>_subpop_166</v>
      </c>
      <c r="AG532" s="67">
        <f t="shared" ref="AG532:AJ532" si="368">AG171-AG354</f>
        <v>0</v>
      </c>
      <c r="AH532" s="67">
        <f t="shared" si="368"/>
        <v>2.4999999999990308E-6</v>
      </c>
      <c r="AI532" s="67">
        <f t="shared" si="368"/>
        <v>-5.2999999999858716E-6</v>
      </c>
      <c r="AJ532" s="67">
        <f t="shared" si="368"/>
        <v>5.3000000000413827E-6</v>
      </c>
    </row>
    <row r="533" spans="32:36">
      <c r="AF533" s="15" t="str">
        <f t="shared" si="366"/>
        <v>_subpop_167</v>
      </c>
      <c r="AG533" s="67">
        <f t="shared" ref="AG533:AJ533" si="369">AG172-AG355</f>
        <v>0</v>
      </c>
      <c r="AH533" s="67">
        <f t="shared" si="369"/>
        <v>1.8999999999991246E-6</v>
      </c>
      <c r="AI533" s="67">
        <f t="shared" si="369"/>
        <v>-4.0000000000040004E-6</v>
      </c>
      <c r="AJ533" s="67">
        <f t="shared" si="369"/>
        <v>4.1000000000068759E-6</v>
      </c>
    </row>
    <row r="534" spans="32:36">
      <c r="AF534" s="15" t="str">
        <f t="shared" si="366"/>
        <v>_subpop_168</v>
      </c>
      <c r="AG534" s="67">
        <f t="shared" ref="AG534:AJ534" si="370">AG173-AG356</f>
        <v>0</v>
      </c>
      <c r="AH534" s="67">
        <f t="shared" si="370"/>
        <v>1.1999999999998123E-6</v>
      </c>
      <c r="AI534" s="67">
        <f t="shared" si="370"/>
        <v>-2.6000000000053758E-6</v>
      </c>
      <c r="AJ534" s="67">
        <f t="shared" si="370"/>
        <v>2.6000000000053758E-6</v>
      </c>
    </row>
    <row r="535" spans="32:36">
      <c r="AF535" s="15" t="str">
        <f t="shared" si="366"/>
        <v>_subpop_169</v>
      </c>
      <c r="AG535" s="67">
        <f t="shared" ref="AG535:AJ535" si="371">AG174-AG357</f>
        <v>0</v>
      </c>
      <c r="AH535" s="67">
        <f t="shared" si="371"/>
        <v>3.5000000000035003E-6</v>
      </c>
      <c r="AI535" s="67">
        <f t="shared" si="371"/>
        <v>-7.4999999999936229E-6</v>
      </c>
      <c r="AJ535" s="67">
        <f t="shared" si="371"/>
        <v>7.4999999999936229E-6</v>
      </c>
    </row>
    <row r="536" spans="32:36">
      <c r="AF536" s="15" t="str">
        <f t="shared" si="366"/>
        <v>_subpop_170</v>
      </c>
      <c r="AG536" s="67">
        <f t="shared" ref="AG536:AJ536" si="372">AG175-AG358</f>
        <v>0</v>
      </c>
      <c r="AH536" s="67">
        <f t="shared" si="372"/>
        <v>2.6000000000019063E-6</v>
      </c>
      <c r="AI536" s="67">
        <f t="shared" si="372"/>
        <v>-5.6999999999973738E-6</v>
      </c>
      <c r="AJ536" s="67">
        <f t="shared" si="372"/>
        <v>5.6999999999973738E-6</v>
      </c>
    </row>
    <row r="537" spans="32:36">
      <c r="AF537" s="15" t="str">
        <f t="shared" si="366"/>
        <v>_subpop_171</v>
      </c>
      <c r="AG537" s="67">
        <f t="shared" ref="AG537:AJ537" si="373">AG176-AG359</f>
        <v>0</v>
      </c>
      <c r="AH537" s="67">
        <f t="shared" si="373"/>
        <v>2.3999999999996247E-6</v>
      </c>
      <c r="AI537" s="67">
        <f t="shared" si="373"/>
        <v>-5.3999999999887471E-6</v>
      </c>
      <c r="AJ537" s="67">
        <f t="shared" si="373"/>
        <v>5.3999999999887471E-6</v>
      </c>
    </row>
    <row r="538" spans="32:36">
      <c r="AF538" s="15" t="str">
        <f t="shared" si="366"/>
        <v>_subpop_172</v>
      </c>
      <c r="AG538" s="67">
        <f t="shared" ref="AG538:AJ538" si="374">AG177-AG360</f>
        <v>0</v>
      </c>
      <c r="AH538" s="67">
        <f t="shared" si="374"/>
        <v>2.2000000000008124E-6</v>
      </c>
      <c r="AI538" s="67">
        <f t="shared" si="374"/>
        <v>-4.7999999999992493E-6</v>
      </c>
      <c r="AJ538" s="67">
        <f t="shared" si="374"/>
        <v>4.7999999999992493E-6</v>
      </c>
    </row>
    <row r="539" spans="32:36">
      <c r="AF539" s="15" t="str">
        <f t="shared" si="366"/>
        <v>_subpop_173</v>
      </c>
      <c r="AG539" s="67">
        <f t="shared" ref="AG539:AJ539" si="375">AG178-AG361</f>
        <v>0</v>
      </c>
      <c r="AH539" s="67">
        <f t="shared" si="375"/>
        <v>3.3000000000012186E-6</v>
      </c>
      <c r="AI539" s="67">
        <f t="shared" si="375"/>
        <v>-6.999999999979245E-6</v>
      </c>
      <c r="AJ539" s="67">
        <f t="shared" si="375"/>
        <v>6.9000000000318806E-6</v>
      </c>
    </row>
    <row r="540" spans="32:36">
      <c r="AF540" s="15" t="str">
        <f t="shared" si="366"/>
        <v>_subpop_174</v>
      </c>
      <c r="AG540" s="67">
        <f t="shared" ref="AG540:AJ540" si="376">AG179-AG362</f>
        <v>0</v>
      </c>
      <c r="AH540" s="67">
        <f t="shared" si="376"/>
        <v>2.3000000000002185E-6</v>
      </c>
      <c r="AI540" s="67">
        <f t="shared" si="376"/>
        <v>-4.9000000000021249E-6</v>
      </c>
      <c r="AJ540" s="67">
        <f t="shared" si="376"/>
        <v>4.8999999999743693E-6</v>
      </c>
    </row>
    <row r="541" spans="32:36">
      <c r="AF541" s="15" t="str">
        <f t="shared" si="366"/>
        <v>_subpop_175</v>
      </c>
      <c r="AG541" s="67">
        <f t="shared" ref="AG541:AJ541" si="377">AG180-AG363</f>
        <v>0</v>
      </c>
      <c r="AH541" s="67">
        <f t="shared" si="377"/>
        <v>1.9999999999985307E-6</v>
      </c>
      <c r="AI541" s="67">
        <f t="shared" si="377"/>
        <v>-4.3000000000126271E-6</v>
      </c>
      <c r="AJ541" s="67">
        <f t="shared" si="377"/>
        <v>4.4000000000155026E-6</v>
      </c>
    </row>
    <row r="542" spans="32:36">
      <c r="AF542" s="15" t="str">
        <f t="shared" si="366"/>
        <v>_subpop_176</v>
      </c>
      <c r="AG542" s="67">
        <f t="shared" ref="AG542:AJ542" si="378">AG181-AG364</f>
        <v>0</v>
      </c>
      <c r="AH542" s="67">
        <f t="shared" si="378"/>
        <v>1.0999999999986715E-6</v>
      </c>
      <c r="AI542" s="67">
        <f t="shared" si="378"/>
        <v>-2.4999999999955613E-6</v>
      </c>
      <c r="AJ542" s="67">
        <f t="shared" si="378"/>
        <v>2.3999999999996247E-6</v>
      </c>
    </row>
    <row r="543" spans="32:36">
      <c r="AG543" s="67"/>
      <c r="AH543" s="67"/>
      <c r="AI543" s="67"/>
      <c r="AJ543" s="67"/>
    </row>
    <row r="544" spans="32:36">
      <c r="AG544" s="67"/>
      <c r="AH544" s="67"/>
      <c r="AI544" s="67"/>
      <c r="AJ544" s="67"/>
    </row>
    <row r="545" spans="33:36">
      <c r="AG545" s="67"/>
      <c r="AH545" s="67"/>
      <c r="AI545" s="67"/>
      <c r="AJ545" s="67"/>
    </row>
    <row r="546" spans="33:36">
      <c r="AG546" s="67"/>
      <c r="AH546" s="67"/>
      <c r="AI546" s="67"/>
      <c r="AJ546" s="67"/>
    </row>
  </sheetData>
  <mergeCells count="6">
    <mergeCell ref="BT1:BX1"/>
    <mergeCell ref="E1:I1"/>
    <mergeCell ref="S1:W1"/>
    <mergeCell ref="AF1:AJ1"/>
    <mergeCell ref="AT1:AX1"/>
    <mergeCell ref="BG1:B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50"/>
  <sheetViews>
    <sheetView workbookViewId="0">
      <selection activeCell="R18" sqref="R18"/>
    </sheetView>
  </sheetViews>
  <sheetFormatPr defaultRowHeight="15"/>
  <cols>
    <col min="1" max="1" width="9" style="15" customWidth="1"/>
    <col min="2" max="2" width="8.42578125" style="15" customWidth="1"/>
    <col min="3" max="3" width="7.28515625" style="15" customWidth="1"/>
    <col min="4" max="4" width="9.140625" style="15"/>
    <col min="5" max="5" width="13.140625" style="15" customWidth="1"/>
    <col min="6" max="9" width="9.140625" style="15"/>
    <col min="10" max="10" width="2.42578125" style="15" customWidth="1"/>
    <col min="11" max="11" width="8" style="15" customWidth="1"/>
    <col min="12" max="12" width="8.7109375" style="15" customWidth="1"/>
    <col min="13" max="18" width="9.140625" style="15"/>
    <col min="19" max="19" width="12.140625" style="15" customWidth="1"/>
    <col min="20" max="23" width="9.140625" style="15"/>
    <col min="24" max="24" width="2.5703125" style="15" customWidth="1"/>
    <col min="25" max="25" width="13.42578125" style="15" customWidth="1"/>
    <col min="26" max="30" width="9.140625" style="15"/>
    <col min="31" max="31" width="9.140625" style="15" customWidth="1"/>
    <col min="32" max="36" width="9.140625" style="15"/>
    <col min="37" max="37" width="3.85546875" style="15" customWidth="1"/>
    <col min="38" max="45" width="9.140625" style="15"/>
    <col min="46" max="46" width="11.85546875" style="15" customWidth="1"/>
    <col min="47" max="50" width="9.140625" style="15"/>
    <col min="51" max="51" width="3.85546875" style="15" customWidth="1"/>
    <col min="52" max="58" width="9.140625" style="15"/>
    <col min="59" max="59" width="11.85546875" style="15" customWidth="1"/>
    <col min="60" max="63" width="9.140625" style="15"/>
    <col min="64" max="64" width="4" style="15" customWidth="1"/>
    <col min="65" max="65" width="12.5703125" style="15" customWidth="1"/>
    <col min="66" max="66" width="9.140625" style="15"/>
    <col min="67" max="67" width="2.42578125" style="15" customWidth="1"/>
    <col min="68" max="70" width="10" style="15" customWidth="1"/>
    <col min="71" max="16384" width="9.140625" style="15"/>
  </cols>
  <sheetData>
    <row r="1" spans="1:76">
      <c r="E1" s="134" t="s">
        <v>148</v>
      </c>
      <c r="F1" s="134"/>
      <c r="G1" s="134"/>
      <c r="H1" s="134"/>
      <c r="I1" s="134"/>
      <c r="S1" s="134" t="s">
        <v>149</v>
      </c>
      <c r="T1" s="134"/>
      <c r="U1" s="134"/>
      <c r="V1" s="134"/>
      <c r="W1" s="134"/>
      <c r="AF1" s="134" t="s">
        <v>150</v>
      </c>
      <c r="AG1" s="134"/>
      <c r="AH1" s="134"/>
      <c r="AI1" s="134"/>
      <c r="AJ1" s="134"/>
      <c r="AT1" s="134" t="s">
        <v>151</v>
      </c>
      <c r="AU1" s="134"/>
      <c r="AV1" s="134"/>
      <c r="AW1" s="134"/>
      <c r="AX1" s="134"/>
      <c r="BG1" s="134" t="s">
        <v>152</v>
      </c>
      <c r="BH1" s="134"/>
      <c r="BI1" s="134"/>
      <c r="BJ1" s="134"/>
      <c r="BK1" s="134"/>
      <c r="BT1" s="134" t="s">
        <v>153</v>
      </c>
      <c r="BU1" s="134"/>
      <c r="BV1" s="134"/>
      <c r="BW1" s="134"/>
      <c r="BX1" s="134"/>
    </row>
    <row r="3" spans="1:76">
      <c r="E3" s="15" t="s">
        <v>154</v>
      </c>
      <c r="F3" s="15" t="s">
        <v>136</v>
      </c>
      <c r="G3" s="15" t="s">
        <v>155</v>
      </c>
      <c r="H3" s="15" t="s">
        <v>156</v>
      </c>
      <c r="I3" s="15" t="s">
        <v>157</v>
      </c>
      <c r="S3" s="15" t="s">
        <v>154</v>
      </c>
      <c r="T3" s="15" t="s">
        <v>136</v>
      </c>
      <c r="U3" s="15" t="s">
        <v>155</v>
      </c>
      <c r="V3" s="15" t="s">
        <v>156</v>
      </c>
      <c r="W3" s="15" t="s">
        <v>157</v>
      </c>
      <c r="AF3" s="15" t="s">
        <v>154</v>
      </c>
      <c r="AG3" s="15" t="s">
        <v>136</v>
      </c>
      <c r="AH3" s="15" t="s">
        <v>155</v>
      </c>
      <c r="AI3" s="15" t="s">
        <v>156</v>
      </c>
      <c r="AJ3" s="15" t="s">
        <v>157</v>
      </c>
      <c r="AT3" s="15" t="s">
        <v>154</v>
      </c>
      <c r="AU3" s="15" t="s">
        <v>136</v>
      </c>
      <c r="AV3" s="15" t="s">
        <v>155</v>
      </c>
      <c r="AW3" s="15" t="s">
        <v>156</v>
      </c>
      <c r="AX3" s="15" t="s">
        <v>157</v>
      </c>
      <c r="BG3" s="15" t="s">
        <v>154</v>
      </c>
      <c r="BH3" s="15" t="s">
        <v>136</v>
      </c>
      <c r="BI3" s="15" t="s">
        <v>155</v>
      </c>
      <c r="BJ3" s="15" t="s">
        <v>156</v>
      </c>
      <c r="BK3" s="15" t="s">
        <v>157</v>
      </c>
      <c r="BT3" s="15" t="s">
        <v>154</v>
      </c>
      <c r="BU3" s="15" t="s">
        <v>136</v>
      </c>
      <c r="BV3" s="15" t="s">
        <v>155</v>
      </c>
      <c r="BW3" s="15" t="s">
        <v>156</v>
      </c>
      <c r="BX3" s="15" t="s">
        <v>157</v>
      </c>
    </row>
    <row r="5" spans="1:76">
      <c r="A5" s="15" t="s">
        <v>134</v>
      </c>
      <c r="B5" s="15" t="s">
        <v>158</v>
      </c>
      <c r="C5" s="15" t="s">
        <v>114</v>
      </c>
      <c r="D5" s="15" t="s">
        <v>135</v>
      </c>
      <c r="F5" s="15" t="s">
        <v>136</v>
      </c>
      <c r="G5" s="15" t="str">
        <f>G3</f>
        <v>Std. Err.</v>
      </c>
      <c r="H5" s="15" t="s">
        <v>115</v>
      </c>
      <c r="I5" s="15" t="s">
        <v>116</v>
      </c>
      <c r="O5" s="64" t="s">
        <v>134</v>
      </c>
      <c r="P5" s="64" t="s">
        <v>158</v>
      </c>
      <c r="Q5" s="64" t="s">
        <v>114</v>
      </c>
      <c r="R5" s="64" t="s">
        <v>135</v>
      </c>
      <c r="T5" s="15" t="s">
        <v>136</v>
      </c>
      <c r="U5" s="15" t="str">
        <f>U3</f>
        <v>Std. Err.</v>
      </c>
      <c r="V5" s="15" t="s">
        <v>115</v>
      </c>
      <c r="W5" s="15" t="s">
        <v>116</v>
      </c>
      <c r="AB5" s="64" t="s">
        <v>134</v>
      </c>
      <c r="AC5" s="64" t="s">
        <v>158</v>
      </c>
      <c r="AD5" s="64" t="s">
        <v>114</v>
      </c>
      <c r="AE5" s="64" t="s">
        <v>135</v>
      </c>
      <c r="AG5" s="15" t="s">
        <v>136</v>
      </c>
      <c r="AH5" s="15" t="str">
        <f>AH3</f>
        <v>Std. Err.</v>
      </c>
      <c r="AI5" s="15" t="s">
        <v>115</v>
      </c>
      <c r="AJ5" s="15" t="s">
        <v>116</v>
      </c>
      <c r="AP5" s="64" t="s">
        <v>134</v>
      </c>
      <c r="AQ5" s="64" t="s">
        <v>158</v>
      </c>
      <c r="AR5" s="64" t="s">
        <v>114</v>
      </c>
      <c r="AS5" s="64" t="s">
        <v>135</v>
      </c>
      <c r="AU5" s="15" t="s">
        <v>136</v>
      </c>
      <c r="AV5" s="15" t="str">
        <f>AV3</f>
        <v>Std. Err.</v>
      </c>
      <c r="AW5" s="15" t="s">
        <v>115</v>
      </c>
      <c r="AX5" s="15" t="s">
        <v>116</v>
      </c>
      <c r="AZ5" s="15" t="s">
        <v>160</v>
      </c>
      <c r="BA5" s="15" t="s">
        <v>162</v>
      </c>
      <c r="BC5" s="64" t="s">
        <v>134</v>
      </c>
      <c r="BD5" s="64" t="s">
        <v>158</v>
      </c>
      <c r="BE5" s="64" t="s">
        <v>114</v>
      </c>
      <c r="BF5" s="64" t="s">
        <v>135</v>
      </c>
      <c r="BH5" s="15" t="s">
        <v>136</v>
      </c>
      <c r="BI5" s="15" t="str">
        <f>BI3</f>
        <v>Std. Err.</v>
      </c>
      <c r="BJ5" s="15" t="s">
        <v>115</v>
      </c>
      <c r="BK5" s="15" t="s">
        <v>116</v>
      </c>
      <c r="BP5" s="64" t="s">
        <v>134</v>
      </c>
      <c r="BQ5" s="64" t="s">
        <v>158</v>
      </c>
      <c r="BR5" s="64" t="s">
        <v>114</v>
      </c>
      <c r="BS5" s="64" t="s">
        <v>135</v>
      </c>
      <c r="BU5" s="15" t="s">
        <v>136</v>
      </c>
      <c r="BV5" s="15" t="str">
        <f>BV3</f>
        <v>Std. Err.</v>
      </c>
      <c r="BW5" s="15" t="s">
        <v>115</v>
      </c>
      <c r="BX5" s="15" t="s">
        <v>116</v>
      </c>
    </row>
    <row r="6" spans="1:76">
      <c r="A6" s="15" t="str">
        <f>B6&amp;"_"&amp;C6&amp;"_"&amp;D6</f>
        <v>Betsi Cadwaladr_16-24_Males</v>
      </c>
      <c r="B6" s="15" t="s">
        <v>139</v>
      </c>
      <c r="C6" s="15" t="s">
        <v>48</v>
      </c>
      <c r="D6" s="15" t="s">
        <v>21</v>
      </c>
      <c r="E6" s="15" t="s">
        <v>163</v>
      </c>
      <c r="F6" s="15">
        <v>0.2174355</v>
      </c>
      <c r="G6" s="15">
        <v>1.48828E-2</v>
      </c>
      <c r="H6" s="15">
        <v>0.18826490000000001</v>
      </c>
      <c r="I6" s="15">
        <v>0.24660609999999999</v>
      </c>
      <c r="K6" s="15" t="s">
        <v>164</v>
      </c>
      <c r="L6" s="15" t="s">
        <v>165</v>
      </c>
      <c r="O6" s="64" t="str">
        <f>P6&amp;"_"&amp;Q6&amp;"_"&amp;R6</f>
        <v>Betsi Cadwaladr_16-24_Persons</v>
      </c>
      <c r="P6" s="64" t="s">
        <v>139</v>
      </c>
      <c r="Q6" s="64" t="s">
        <v>48</v>
      </c>
      <c r="R6" s="64" t="s">
        <v>117</v>
      </c>
      <c r="S6" s="15" t="s">
        <v>163</v>
      </c>
      <c r="T6" s="15">
        <v>0.20318849999999999</v>
      </c>
      <c r="U6" s="15">
        <v>1.05243E-2</v>
      </c>
      <c r="V6" s="15">
        <v>0.18256059999999999</v>
      </c>
      <c r="W6" s="15">
        <v>0.2238164</v>
      </c>
      <c r="Y6" s="15" t="s">
        <v>164</v>
      </c>
      <c r="Z6" s="15" t="s">
        <v>166</v>
      </c>
      <c r="AB6" s="64" t="str">
        <f>AC6&amp;"_"&amp;AD6&amp;"_"&amp;AE6</f>
        <v>Isle of Anglesey_16-24_Males</v>
      </c>
      <c r="AC6" s="64" t="s">
        <v>0</v>
      </c>
      <c r="AD6" s="64" t="s">
        <v>48</v>
      </c>
      <c r="AE6" s="64" t="s">
        <v>21</v>
      </c>
      <c r="AF6" s="15" t="s">
        <v>163</v>
      </c>
      <c r="AG6" s="15">
        <v>0.23452039999999999</v>
      </c>
      <c r="AH6" s="15">
        <v>3.9426500000000003E-2</v>
      </c>
      <c r="AI6" s="15">
        <v>0.15724350000000001</v>
      </c>
      <c r="AJ6" s="15">
        <v>0.3117973</v>
      </c>
      <c r="AL6" s="15" t="s">
        <v>164</v>
      </c>
      <c r="AM6" s="15" t="s">
        <v>167</v>
      </c>
      <c r="AP6" s="64" t="str">
        <f>AQ6&amp;"_"&amp;AR6&amp;"_"&amp;AS6</f>
        <v>Isle of Anglesey_16-24_Persons</v>
      </c>
      <c r="AQ6" s="64" t="s">
        <v>0</v>
      </c>
      <c r="AR6" s="64" t="s">
        <v>48</v>
      </c>
      <c r="AS6" s="64" t="s">
        <v>117</v>
      </c>
      <c r="AT6" s="15" t="s">
        <v>163</v>
      </c>
      <c r="AU6" s="15">
        <v>0.1854671</v>
      </c>
      <c r="AV6" s="15">
        <v>2.4790699999999999E-2</v>
      </c>
      <c r="AW6" s="15">
        <v>0.13687679999999999</v>
      </c>
      <c r="AX6" s="15">
        <v>0.2340573</v>
      </c>
      <c r="AZ6" s="15" t="s">
        <v>164</v>
      </c>
      <c r="BA6" s="15" t="s">
        <v>168</v>
      </c>
      <c r="BC6" s="64" t="str">
        <f>BD6&amp;"_"&amp;BE6&amp;"_"&amp;BF6</f>
        <v>Wales_16-24_Males</v>
      </c>
      <c r="BD6" s="64" t="s">
        <v>119</v>
      </c>
      <c r="BE6" s="64" t="s">
        <v>48</v>
      </c>
      <c r="BF6" s="64" t="s">
        <v>21</v>
      </c>
      <c r="BG6" s="15" t="s">
        <v>163</v>
      </c>
      <c r="BH6" s="15">
        <v>0.21559249999999999</v>
      </c>
      <c r="BI6" s="15">
        <v>8.8581000000000007E-3</v>
      </c>
      <c r="BJ6" s="15">
        <v>0.1982304</v>
      </c>
      <c r="BK6" s="15">
        <v>0.23295450000000001</v>
      </c>
      <c r="BM6" s="15" t="s">
        <v>164</v>
      </c>
      <c r="BN6" s="15" t="s">
        <v>169</v>
      </c>
      <c r="BP6" s="64" t="str">
        <f>BQ6&amp;"_"&amp;BR6&amp;"_"&amp;BS6</f>
        <v>Wales_16-24_Persons</v>
      </c>
      <c r="BQ6" s="64" t="s">
        <v>119</v>
      </c>
      <c r="BR6" s="64" t="s">
        <v>48</v>
      </c>
      <c r="BS6" s="64" t="s">
        <v>117</v>
      </c>
      <c r="BT6" s="15">
        <v>1</v>
      </c>
      <c r="BU6" s="15">
        <v>0.20385800000000001</v>
      </c>
      <c r="BV6" s="15">
        <v>6.1206000000000003E-3</v>
      </c>
      <c r="BW6" s="15">
        <v>0.19186149999999999</v>
      </c>
      <c r="BX6" s="15">
        <v>0.2158544</v>
      </c>
    </row>
    <row r="7" spans="1:76">
      <c r="A7" s="15" t="str">
        <f t="shared" ref="A7:A61" si="0">B7&amp;"_"&amp;C7&amp;"_"&amp;D7</f>
        <v>Betsi Cadwaladr_25-44_Males</v>
      </c>
      <c r="B7" s="15" t="s">
        <v>139</v>
      </c>
      <c r="C7" s="15" t="s">
        <v>49</v>
      </c>
      <c r="D7" s="15" t="s">
        <v>21</v>
      </c>
      <c r="E7" s="15" t="s">
        <v>170</v>
      </c>
      <c r="F7" s="15">
        <v>0.22975950000000001</v>
      </c>
      <c r="G7" s="15">
        <v>9.5618999999999999E-3</v>
      </c>
      <c r="H7" s="15">
        <v>0.21101790000000001</v>
      </c>
      <c r="I7" s="15">
        <v>0.248501</v>
      </c>
      <c r="K7" s="15" t="s">
        <v>171</v>
      </c>
      <c r="L7" s="15" t="s">
        <v>172</v>
      </c>
      <c r="O7" s="64" t="str">
        <f t="shared" ref="O7:O33" si="1">P7&amp;"_"&amp;Q7&amp;"_"&amp;R7</f>
        <v>Betsi Cadwaladr_25-44_Persons</v>
      </c>
      <c r="P7" s="64" t="s">
        <v>139</v>
      </c>
      <c r="Q7" s="64" t="s">
        <v>49</v>
      </c>
      <c r="R7" s="64" t="s">
        <v>117</v>
      </c>
      <c r="S7" s="15" t="s">
        <v>170</v>
      </c>
      <c r="T7" s="15">
        <v>0.18936739999999999</v>
      </c>
      <c r="U7" s="15">
        <v>6.3341999999999999E-3</v>
      </c>
      <c r="V7" s="15">
        <v>0.1769522</v>
      </c>
      <c r="W7" s="15">
        <v>0.20178270000000001</v>
      </c>
      <c r="Y7" s="15" t="s">
        <v>171</v>
      </c>
      <c r="Z7" s="15" t="s">
        <v>173</v>
      </c>
      <c r="AB7" s="64" t="str">
        <f t="shared" ref="AB7:AB70" si="2">AC7&amp;"_"&amp;AD7&amp;"_"&amp;AE7</f>
        <v>Isle of Anglesey_25-44_Males</v>
      </c>
      <c r="AC7" s="64" t="s">
        <v>0</v>
      </c>
      <c r="AD7" s="64" t="s">
        <v>49</v>
      </c>
      <c r="AE7" s="64" t="s">
        <v>21</v>
      </c>
      <c r="AF7" s="15" t="s">
        <v>170</v>
      </c>
      <c r="AG7" s="15">
        <v>0.16167229999999999</v>
      </c>
      <c r="AH7" s="15">
        <v>2.3437699999999999E-2</v>
      </c>
      <c r="AI7" s="15">
        <v>0.1157338</v>
      </c>
      <c r="AJ7" s="15">
        <v>0.20761070000000001</v>
      </c>
      <c r="AL7" s="15" t="s">
        <v>171</v>
      </c>
      <c r="AM7" s="15" t="s">
        <v>174</v>
      </c>
      <c r="AP7" s="64" t="str">
        <f t="shared" ref="AP7:AP70" si="3">AQ7&amp;"_"&amp;AR7&amp;"_"&amp;AS7</f>
        <v>Isle of Anglesey_25-44_Persons</v>
      </c>
      <c r="AQ7" s="64" t="s">
        <v>0</v>
      </c>
      <c r="AR7" s="64" t="s">
        <v>49</v>
      </c>
      <c r="AS7" s="64" t="s">
        <v>117</v>
      </c>
      <c r="AT7" s="15" t="s">
        <v>170</v>
      </c>
      <c r="AU7" s="15">
        <v>0.16324669999999999</v>
      </c>
      <c r="AV7" s="15">
        <v>1.6029700000000001E-2</v>
      </c>
      <c r="AW7" s="15">
        <v>0.1318281</v>
      </c>
      <c r="AX7" s="15">
        <v>0.19466530000000001</v>
      </c>
      <c r="AZ7" s="15" t="s">
        <v>171</v>
      </c>
      <c r="BA7" s="15" t="s">
        <v>175</v>
      </c>
      <c r="BC7" s="64" t="str">
        <f t="shared" ref="BC7:BC13" si="4">BD7&amp;"_"&amp;BE7&amp;"_"&amp;BF7</f>
        <v>Wales_25-44_Males</v>
      </c>
      <c r="BD7" s="64" t="s">
        <v>119</v>
      </c>
      <c r="BE7" s="64" t="s">
        <v>49</v>
      </c>
      <c r="BF7" s="64" t="s">
        <v>21</v>
      </c>
      <c r="BG7" s="15" t="s">
        <v>170</v>
      </c>
      <c r="BH7" s="15">
        <v>0.23794850000000001</v>
      </c>
      <c r="BI7" s="15">
        <v>4.9392999999999998E-3</v>
      </c>
      <c r="BJ7" s="15">
        <v>0.22826730000000001</v>
      </c>
      <c r="BK7" s="15">
        <v>0.24762960000000001</v>
      </c>
      <c r="BM7" s="15" t="s">
        <v>171</v>
      </c>
      <c r="BN7" s="15" t="s">
        <v>176</v>
      </c>
      <c r="BP7" s="64" t="str">
        <f t="shared" ref="BP7:BP9" si="5">BQ7&amp;"_"&amp;BR7&amp;"_"&amp;BS7</f>
        <v>Wales_25-44_Persons</v>
      </c>
      <c r="BQ7" s="64" t="s">
        <v>119</v>
      </c>
      <c r="BR7" s="64" t="s">
        <v>49</v>
      </c>
      <c r="BS7" s="64" t="s">
        <v>117</v>
      </c>
      <c r="BT7" s="15">
        <v>2</v>
      </c>
      <c r="BU7" s="15">
        <v>0.2012215</v>
      </c>
      <c r="BV7" s="15">
        <v>3.3497000000000002E-3</v>
      </c>
      <c r="BW7" s="15">
        <v>0.194656</v>
      </c>
      <c r="BX7" s="15">
        <v>0.2077871</v>
      </c>
    </row>
    <row r="8" spans="1:76">
      <c r="A8" s="15" t="str">
        <f t="shared" si="0"/>
        <v>Betsi Cadwaladr_45-64_Males</v>
      </c>
      <c r="B8" s="15" t="s">
        <v>139</v>
      </c>
      <c r="C8" s="15" t="s">
        <v>50</v>
      </c>
      <c r="D8" s="15" t="s">
        <v>21</v>
      </c>
      <c r="E8" s="15" t="s">
        <v>177</v>
      </c>
      <c r="F8" s="15">
        <v>0.16526199999999999</v>
      </c>
      <c r="G8" s="15">
        <v>7.0841999999999997E-3</v>
      </c>
      <c r="H8" s="15">
        <v>0.15137680000000001</v>
      </c>
      <c r="I8" s="15">
        <v>0.17914730000000001</v>
      </c>
      <c r="K8" s="15" t="s">
        <v>178</v>
      </c>
      <c r="L8" s="15" t="s">
        <v>179</v>
      </c>
      <c r="O8" s="64" t="str">
        <f t="shared" si="1"/>
        <v>Betsi Cadwaladr_45-64_Persons</v>
      </c>
      <c r="P8" s="64" t="s">
        <v>139</v>
      </c>
      <c r="Q8" s="64" t="s">
        <v>50</v>
      </c>
      <c r="R8" s="64" t="s">
        <v>117</v>
      </c>
      <c r="S8" s="15" t="s">
        <v>177</v>
      </c>
      <c r="T8" s="15">
        <v>0.12930249999999999</v>
      </c>
      <c r="U8" s="15">
        <v>4.7147999999999999E-3</v>
      </c>
      <c r="V8" s="15">
        <v>0.1200613</v>
      </c>
      <c r="W8" s="15">
        <v>0.13854369999999999</v>
      </c>
      <c r="Y8" s="15" t="s">
        <v>178</v>
      </c>
      <c r="Z8" s="15" t="s">
        <v>180</v>
      </c>
      <c r="AB8" s="64" t="str">
        <f t="shared" si="2"/>
        <v>Isle of Anglesey_45-64_Males</v>
      </c>
      <c r="AC8" s="64" t="s">
        <v>0</v>
      </c>
      <c r="AD8" s="64" t="s">
        <v>50</v>
      </c>
      <c r="AE8" s="64" t="s">
        <v>21</v>
      </c>
      <c r="AF8" s="15" t="s">
        <v>177</v>
      </c>
      <c r="AG8" s="15">
        <v>0.1833641</v>
      </c>
      <c r="AH8" s="15">
        <v>1.79343E-2</v>
      </c>
      <c r="AI8" s="15">
        <v>0.1482125</v>
      </c>
      <c r="AJ8" s="15">
        <v>0.21851570000000001</v>
      </c>
      <c r="AL8" s="15" t="s">
        <v>178</v>
      </c>
      <c r="AM8" s="15" t="s">
        <v>181</v>
      </c>
      <c r="AP8" s="64" t="str">
        <f t="shared" si="3"/>
        <v>Isle of Anglesey_45-64_Persons</v>
      </c>
      <c r="AQ8" s="64" t="s">
        <v>0</v>
      </c>
      <c r="AR8" s="64" t="s">
        <v>50</v>
      </c>
      <c r="AS8" s="64" t="s">
        <v>117</v>
      </c>
      <c r="AT8" s="15" t="s">
        <v>177</v>
      </c>
      <c r="AU8" s="15">
        <v>0.13267499999999999</v>
      </c>
      <c r="AV8" s="15">
        <v>1.18464E-2</v>
      </c>
      <c r="AW8" s="15">
        <v>0.1094557</v>
      </c>
      <c r="AX8" s="15">
        <v>0.15589420000000001</v>
      </c>
      <c r="AZ8" s="15" t="s">
        <v>178</v>
      </c>
      <c r="BA8" s="15" t="s">
        <v>182</v>
      </c>
      <c r="BC8" s="64" t="str">
        <f t="shared" si="4"/>
        <v>Wales_45-64_Males</v>
      </c>
      <c r="BD8" s="64" t="s">
        <v>119</v>
      </c>
      <c r="BE8" s="64" t="s">
        <v>50</v>
      </c>
      <c r="BF8" s="64" t="s">
        <v>21</v>
      </c>
      <c r="BG8" s="15" t="s">
        <v>177</v>
      </c>
      <c r="BH8" s="15">
        <v>0.17765130000000001</v>
      </c>
      <c r="BI8" s="15">
        <v>3.7770999999999998E-3</v>
      </c>
      <c r="BJ8" s="15">
        <v>0.17024810000000001</v>
      </c>
      <c r="BK8" s="15">
        <v>0.18505450000000001</v>
      </c>
      <c r="BM8" s="15" t="s">
        <v>178</v>
      </c>
      <c r="BN8" s="15" t="s">
        <v>183</v>
      </c>
      <c r="BP8" s="64" t="str">
        <f t="shared" si="5"/>
        <v>Wales_45-64_Persons</v>
      </c>
      <c r="BQ8" s="64" t="s">
        <v>119</v>
      </c>
      <c r="BR8" s="64" t="s">
        <v>50</v>
      </c>
      <c r="BS8" s="64" t="s">
        <v>117</v>
      </c>
      <c r="BT8" s="15">
        <v>3</v>
      </c>
      <c r="BU8" s="15">
        <v>0.1410545</v>
      </c>
      <c r="BV8" s="15">
        <v>2.5420999999999998E-3</v>
      </c>
      <c r="BW8" s="15">
        <v>0.1360719</v>
      </c>
      <c r="BX8" s="15">
        <v>0.146037</v>
      </c>
    </row>
    <row r="9" spans="1:76">
      <c r="A9" s="15" t="str">
        <f t="shared" si="0"/>
        <v>Betsi Cadwaladr_65+_Males</v>
      </c>
      <c r="B9" s="15" t="s">
        <v>139</v>
      </c>
      <c r="C9" s="15" t="s">
        <v>43</v>
      </c>
      <c r="D9" s="15" t="s">
        <v>21</v>
      </c>
      <c r="E9" s="15" t="s">
        <v>184</v>
      </c>
      <c r="F9" s="15">
        <v>4.8940699999999997E-2</v>
      </c>
      <c r="G9" s="15">
        <v>4.3455000000000004E-3</v>
      </c>
      <c r="H9" s="15">
        <v>4.0423500000000001E-2</v>
      </c>
      <c r="I9" s="15">
        <v>5.7457899999999999E-2</v>
      </c>
      <c r="K9" s="15" t="s">
        <v>185</v>
      </c>
      <c r="L9" s="15" t="s">
        <v>186</v>
      </c>
      <c r="O9" s="64" t="str">
        <f t="shared" si="1"/>
        <v>Betsi Cadwaladr_65+_Persons</v>
      </c>
      <c r="P9" s="64" t="s">
        <v>139</v>
      </c>
      <c r="Q9" s="64" t="s">
        <v>43</v>
      </c>
      <c r="R9" s="64" t="s">
        <v>117</v>
      </c>
      <c r="S9" s="15" t="s">
        <v>184</v>
      </c>
      <c r="T9" s="15">
        <v>3.4604500000000003E-2</v>
      </c>
      <c r="U9" s="15">
        <v>2.5371999999999999E-3</v>
      </c>
      <c r="V9" s="15">
        <v>2.9631399999999999E-2</v>
      </c>
      <c r="W9" s="15">
        <v>3.9577500000000002E-2</v>
      </c>
      <c r="Y9" s="15" t="s">
        <v>185</v>
      </c>
      <c r="Z9" s="15" t="s">
        <v>187</v>
      </c>
      <c r="AB9" s="64" t="str">
        <f t="shared" si="2"/>
        <v>Isle of Anglesey_65+_Males</v>
      </c>
      <c r="AC9" s="64" t="s">
        <v>0</v>
      </c>
      <c r="AD9" s="64" t="s">
        <v>43</v>
      </c>
      <c r="AE9" s="64" t="s">
        <v>21</v>
      </c>
      <c r="AF9" s="15" t="s">
        <v>184</v>
      </c>
      <c r="AG9" s="15">
        <v>4.8725299999999999E-2</v>
      </c>
      <c r="AH9" s="15">
        <v>1.072E-2</v>
      </c>
      <c r="AI9" s="15">
        <v>2.77138E-2</v>
      </c>
      <c r="AJ9" s="15">
        <v>6.9736800000000002E-2</v>
      </c>
      <c r="AL9" s="15" t="s">
        <v>185</v>
      </c>
      <c r="AM9" s="15" t="s">
        <v>188</v>
      </c>
      <c r="AP9" s="64" t="str">
        <f t="shared" si="3"/>
        <v>Isle of Anglesey_65+_Persons</v>
      </c>
      <c r="AQ9" s="64" t="s">
        <v>0</v>
      </c>
      <c r="AR9" s="64" t="s">
        <v>43</v>
      </c>
      <c r="AS9" s="64" t="s">
        <v>117</v>
      </c>
      <c r="AT9" s="15" t="s">
        <v>184</v>
      </c>
      <c r="AU9" s="15">
        <v>3.1579999999999997E-2</v>
      </c>
      <c r="AV9" s="15">
        <v>5.9936E-3</v>
      </c>
      <c r="AW9" s="15">
        <v>1.9832300000000001E-2</v>
      </c>
      <c r="AX9" s="15">
        <v>4.3327600000000001E-2</v>
      </c>
      <c r="AZ9" s="15" t="s">
        <v>185</v>
      </c>
      <c r="BA9" s="15" t="s">
        <v>189</v>
      </c>
      <c r="BC9" s="64" t="str">
        <f t="shared" si="4"/>
        <v>Wales_65+_Males</v>
      </c>
      <c r="BD9" s="64" t="s">
        <v>119</v>
      </c>
      <c r="BE9" s="64" t="s">
        <v>43</v>
      </c>
      <c r="BF9" s="64" t="s">
        <v>21</v>
      </c>
      <c r="BG9" s="15" t="s">
        <v>184</v>
      </c>
      <c r="BH9" s="15">
        <v>5.60359E-2</v>
      </c>
      <c r="BI9" s="15">
        <v>2.5111999999999999E-3</v>
      </c>
      <c r="BJ9" s="15">
        <v>5.1113899999999997E-2</v>
      </c>
      <c r="BK9" s="15">
        <v>6.0957999999999998E-2</v>
      </c>
      <c r="BM9" s="15" t="s">
        <v>185</v>
      </c>
      <c r="BN9" s="15" t="s">
        <v>190</v>
      </c>
      <c r="BP9" s="64" t="str">
        <f t="shared" si="5"/>
        <v>Wales_65+_Persons</v>
      </c>
      <c r="BQ9" s="64" t="s">
        <v>119</v>
      </c>
      <c r="BR9" s="64" t="s">
        <v>43</v>
      </c>
      <c r="BS9" s="64" t="s">
        <v>117</v>
      </c>
      <c r="BT9" s="15">
        <v>4</v>
      </c>
      <c r="BU9" s="15">
        <v>3.6577699999999998E-2</v>
      </c>
      <c r="BV9" s="15">
        <v>1.4467E-3</v>
      </c>
      <c r="BW9" s="15">
        <v>3.3742099999999997E-2</v>
      </c>
      <c r="BX9" s="15">
        <v>3.9413299999999998E-2</v>
      </c>
    </row>
    <row r="10" spans="1:76">
      <c r="A10" s="15" t="str">
        <f t="shared" si="0"/>
        <v>Betsi Cadwaladr_16-24_Females</v>
      </c>
      <c r="B10" s="15" t="s">
        <v>139</v>
      </c>
      <c r="C10" s="15" t="s">
        <v>48</v>
      </c>
      <c r="D10" s="15" t="s">
        <v>120</v>
      </c>
      <c r="E10" s="15" t="s">
        <v>191</v>
      </c>
      <c r="F10" s="15">
        <v>0.188995</v>
      </c>
      <c r="G10" s="15">
        <v>1.3519E-2</v>
      </c>
      <c r="H10" s="15">
        <v>0.16249749999999999</v>
      </c>
      <c r="I10" s="15">
        <v>0.2154925</v>
      </c>
      <c r="K10" s="15" t="s">
        <v>192</v>
      </c>
      <c r="L10" s="15" t="s">
        <v>193</v>
      </c>
      <c r="O10" s="64" t="str">
        <f t="shared" si="1"/>
        <v>Hywel Dda_16-24_Persons</v>
      </c>
      <c r="P10" s="64" t="s">
        <v>141</v>
      </c>
      <c r="Q10" s="64" t="s">
        <v>48</v>
      </c>
      <c r="R10" s="64" t="s">
        <v>117</v>
      </c>
      <c r="S10" s="15" t="s">
        <v>191</v>
      </c>
      <c r="T10" s="15">
        <v>0.21195240000000001</v>
      </c>
      <c r="U10" s="15">
        <v>1.56981E-2</v>
      </c>
      <c r="V10" s="15">
        <v>0.18118380000000001</v>
      </c>
      <c r="W10" s="15">
        <v>0.24272099999999999</v>
      </c>
      <c r="Y10" s="15" t="s">
        <v>192</v>
      </c>
      <c r="Z10" s="15" t="s">
        <v>194</v>
      </c>
      <c r="AB10" s="64" t="str">
        <f t="shared" si="2"/>
        <v>Isle of Anglesey_16-24_Females</v>
      </c>
      <c r="AC10" s="64" t="s">
        <v>0</v>
      </c>
      <c r="AD10" s="64" t="s">
        <v>48</v>
      </c>
      <c r="AE10" s="64" t="s">
        <v>120</v>
      </c>
      <c r="AF10" s="15" t="s">
        <v>191</v>
      </c>
      <c r="AG10" s="15">
        <v>0.13696420000000001</v>
      </c>
      <c r="AH10" s="15">
        <v>2.9266899999999998E-2</v>
      </c>
      <c r="AI10" s="15">
        <v>7.9600500000000005E-2</v>
      </c>
      <c r="AJ10" s="15">
        <v>0.1943279</v>
      </c>
      <c r="AL10" s="15" t="s">
        <v>192</v>
      </c>
      <c r="AM10" s="15" t="s">
        <v>195</v>
      </c>
      <c r="AP10" s="64" t="str">
        <f t="shared" si="3"/>
        <v>Gwynedd_16-24_Persons</v>
      </c>
      <c r="AQ10" s="64" t="s">
        <v>1</v>
      </c>
      <c r="AR10" s="64" t="s">
        <v>48</v>
      </c>
      <c r="AS10" s="64" t="s">
        <v>117</v>
      </c>
      <c r="AT10" s="15" t="s">
        <v>191</v>
      </c>
      <c r="AU10" s="15">
        <v>0.24140420000000001</v>
      </c>
      <c r="AV10" s="15">
        <v>2.8726700000000001E-2</v>
      </c>
      <c r="AW10" s="15">
        <v>0.18509919999999999</v>
      </c>
      <c r="AX10" s="15">
        <v>0.2977091</v>
      </c>
      <c r="AZ10" s="15" t="s">
        <v>192</v>
      </c>
      <c r="BA10" s="15" t="s">
        <v>196</v>
      </c>
      <c r="BC10" s="64" t="str">
        <f t="shared" si="4"/>
        <v>Wales_16-24_Females</v>
      </c>
      <c r="BD10" s="64" t="s">
        <v>119</v>
      </c>
      <c r="BE10" s="64" t="s">
        <v>48</v>
      </c>
      <c r="BF10" s="64" t="s">
        <v>120</v>
      </c>
      <c r="BG10" s="15" t="s">
        <v>191</v>
      </c>
      <c r="BH10" s="15">
        <v>0.191442</v>
      </c>
      <c r="BI10" s="15">
        <v>7.3508999999999996E-3</v>
      </c>
      <c r="BJ10" s="15">
        <v>0.177034</v>
      </c>
      <c r="BK10" s="15">
        <v>0.20585000000000001</v>
      </c>
      <c r="BM10" s="15" t="s">
        <v>192</v>
      </c>
      <c r="BN10" s="15" t="s">
        <v>197</v>
      </c>
      <c r="BO10" s="15">
        <v>1</v>
      </c>
      <c r="BP10" s="64"/>
      <c r="BQ10" s="64"/>
      <c r="BR10" s="64"/>
      <c r="BS10" s="64"/>
    </row>
    <row r="11" spans="1:76">
      <c r="A11" s="15" t="str">
        <f t="shared" si="0"/>
        <v>Betsi Cadwaladr_25-44_Females</v>
      </c>
      <c r="B11" s="15" t="s">
        <v>139</v>
      </c>
      <c r="C11" s="15" t="s">
        <v>49</v>
      </c>
      <c r="D11" s="15" t="s">
        <v>120</v>
      </c>
      <c r="E11" s="15" t="s">
        <v>198</v>
      </c>
      <c r="F11" s="15">
        <v>0.1490348</v>
      </c>
      <c r="G11" s="15">
        <v>7.2158999999999999E-3</v>
      </c>
      <c r="H11" s="15">
        <v>0.1348916</v>
      </c>
      <c r="I11" s="15">
        <v>0.16317809999999999</v>
      </c>
      <c r="K11" s="15" t="s">
        <v>199</v>
      </c>
      <c r="L11" s="15" t="s">
        <v>200</v>
      </c>
      <c r="O11" s="64" t="str">
        <f t="shared" si="1"/>
        <v>Hywel Dda_25-44_Persons</v>
      </c>
      <c r="P11" s="64" t="s">
        <v>141</v>
      </c>
      <c r="Q11" s="64" t="s">
        <v>49</v>
      </c>
      <c r="R11" s="64" t="s">
        <v>117</v>
      </c>
      <c r="S11" s="15" t="s">
        <v>198</v>
      </c>
      <c r="T11" s="15">
        <v>0.16486890000000001</v>
      </c>
      <c r="U11" s="15">
        <v>9.5311000000000007E-3</v>
      </c>
      <c r="V11" s="15">
        <v>0.14618780000000001</v>
      </c>
      <c r="W11" s="15">
        <v>0.18355009999999999</v>
      </c>
      <c r="Y11" s="15" t="s">
        <v>199</v>
      </c>
      <c r="Z11" s="15" t="s">
        <v>201</v>
      </c>
      <c r="AB11" s="64" t="str">
        <f t="shared" si="2"/>
        <v>Isle of Anglesey_25-44_Females</v>
      </c>
      <c r="AC11" s="64" t="s">
        <v>0</v>
      </c>
      <c r="AD11" s="64" t="s">
        <v>49</v>
      </c>
      <c r="AE11" s="64" t="s">
        <v>120</v>
      </c>
      <c r="AF11" s="15" t="s">
        <v>198</v>
      </c>
      <c r="AG11" s="15">
        <v>0.16470580000000001</v>
      </c>
      <c r="AH11" s="15">
        <v>1.9009700000000001E-2</v>
      </c>
      <c r="AI11" s="15">
        <v>0.12744630000000001</v>
      </c>
      <c r="AJ11" s="15">
        <v>0.20196520000000001</v>
      </c>
      <c r="AL11" s="15" t="s">
        <v>199</v>
      </c>
      <c r="AM11" s="15" t="s">
        <v>202</v>
      </c>
      <c r="AP11" s="64" t="str">
        <f t="shared" si="3"/>
        <v>Gwynedd_25-44_Persons</v>
      </c>
      <c r="AQ11" s="64" t="s">
        <v>1</v>
      </c>
      <c r="AR11" s="64" t="s">
        <v>49</v>
      </c>
      <c r="AS11" s="64" t="s">
        <v>117</v>
      </c>
      <c r="AT11" s="15" t="s">
        <v>198</v>
      </c>
      <c r="AU11" s="15">
        <v>0.17311560000000001</v>
      </c>
      <c r="AV11" s="15">
        <v>1.51495E-2</v>
      </c>
      <c r="AW11" s="15">
        <v>0.1434223</v>
      </c>
      <c r="AX11" s="15">
        <v>0.20280889999999999</v>
      </c>
      <c r="AZ11" s="15" t="s">
        <v>199</v>
      </c>
      <c r="BA11" s="15" t="s">
        <v>203</v>
      </c>
      <c r="BC11" s="64" t="str">
        <f t="shared" si="4"/>
        <v>Wales_25-44_Females</v>
      </c>
      <c r="BD11" s="64" t="s">
        <v>119</v>
      </c>
      <c r="BE11" s="64" t="s">
        <v>49</v>
      </c>
      <c r="BF11" s="64" t="s">
        <v>120</v>
      </c>
      <c r="BG11" s="15" t="s">
        <v>198</v>
      </c>
      <c r="BH11" s="15">
        <v>0.1650769</v>
      </c>
      <c r="BI11" s="15">
        <v>3.8330999999999999E-3</v>
      </c>
      <c r="BJ11" s="15">
        <v>0.15756390000000001</v>
      </c>
      <c r="BK11" s="15">
        <v>0.17258989999999999</v>
      </c>
      <c r="BM11" s="15" t="s">
        <v>199</v>
      </c>
      <c r="BN11" s="15" t="s">
        <v>197</v>
      </c>
      <c r="BO11" s="15">
        <v>2</v>
      </c>
      <c r="BP11" s="64"/>
      <c r="BQ11" s="64"/>
      <c r="BR11" s="64"/>
      <c r="BS11" s="64"/>
    </row>
    <row r="12" spans="1:76">
      <c r="A12" s="15" t="str">
        <f t="shared" si="0"/>
        <v>Betsi Cadwaladr_45-64_Females</v>
      </c>
      <c r="B12" s="15" t="s">
        <v>139</v>
      </c>
      <c r="C12" s="15" t="s">
        <v>50</v>
      </c>
      <c r="D12" s="15" t="s">
        <v>120</v>
      </c>
      <c r="E12" s="15" t="s">
        <v>204</v>
      </c>
      <c r="F12" s="15">
        <v>9.4819299999999995E-2</v>
      </c>
      <c r="G12" s="15">
        <v>5.1710000000000002E-3</v>
      </c>
      <c r="H12" s="15">
        <v>8.4683999999999995E-2</v>
      </c>
      <c r="I12" s="15">
        <v>0.1049547</v>
      </c>
      <c r="K12" s="15" t="s">
        <v>205</v>
      </c>
      <c r="L12" s="15" t="s">
        <v>206</v>
      </c>
      <c r="O12" s="64" t="str">
        <f t="shared" si="1"/>
        <v>Hywel Dda_45-64_Persons</v>
      </c>
      <c r="P12" s="64" t="s">
        <v>141</v>
      </c>
      <c r="Q12" s="64" t="s">
        <v>50</v>
      </c>
      <c r="R12" s="64" t="s">
        <v>117</v>
      </c>
      <c r="S12" s="15" t="s">
        <v>204</v>
      </c>
      <c r="T12" s="15">
        <v>0.1163279</v>
      </c>
      <c r="U12" s="15">
        <v>6.5956000000000001E-3</v>
      </c>
      <c r="V12" s="15">
        <v>0.10340050000000001</v>
      </c>
      <c r="W12" s="15">
        <v>0.12925529999999999</v>
      </c>
      <c r="Y12" s="15" t="s">
        <v>205</v>
      </c>
      <c r="Z12" s="15" t="s">
        <v>207</v>
      </c>
      <c r="AB12" s="64" t="str">
        <f t="shared" si="2"/>
        <v>Isle of Anglesey_45-64_Females</v>
      </c>
      <c r="AC12" s="64" t="s">
        <v>0</v>
      </c>
      <c r="AD12" s="64" t="s">
        <v>50</v>
      </c>
      <c r="AE12" s="64" t="s">
        <v>120</v>
      </c>
      <c r="AF12" s="15" t="s">
        <v>204</v>
      </c>
      <c r="AG12" s="15">
        <v>8.3018599999999998E-2</v>
      </c>
      <c r="AH12" s="15">
        <v>1.23999E-2</v>
      </c>
      <c r="AI12" s="15">
        <v>5.8714599999999999E-2</v>
      </c>
      <c r="AJ12" s="15">
        <v>0.1073226</v>
      </c>
      <c r="AL12" s="15" t="s">
        <v>205</v>
      </c>
      <c r="AM12" s="15" t="s">
        <v>208</v>
      </c>
      <c r="AP12" s="64" t="str">
        <f t="shared" si="3"/>
        <v>Gwynedd_45-64_Persons</v>
      </c>
      <c r="AQ12" s="64" t="s">
        <v>1</v>
      </c>
      <c r="AR12" s="64" t="s">
        <v>50</v>
      </c>
      <c r="AS12" s="64" t="s">
        <v>117</v>
      </c>
      <c r="AT12" s="15" t="s">
        <v>204</v>
      </c>
      <c r="AU12" s="15">
        <v>0.12086710000000001</v>
      </c>
      <c r="AV12" s="15">
        <v>1.1580099999999999E-2</v>
      </c>
      <c r="AW12" s="15">
        <v>9.8169900000000004E-2</v>
      </c>
      <c r="AX12" s="15">
        <v>0.1435642</v>
      </c>
      <c r="AZ12" s="15" t="s">
        <v>205</v>
      </c>
      <c r="BA12" s="15" t="s">
        <v>209</v>
      </c>
      <c r="BC12" s="64" t="str">
        <f t="shared" si="4"/>
        <v>Wales_45-64_Females</v>
      </c>
      <c r="BD12" s="64" t="s">
        <v>119</v>
      </c>
      <c r="BE12" s="64" t="s">
        <v>50</v>
      </c>
      <c r="BF12" s="64" t="s">
        <v>120</v>
      </c>
      <c r="BG12" s="15" t="s">
        <v>204</v>
      </c>
      <c r="BH12" s="15">
        <v>0.1055943</v>
      </c>
      <c r="BI12" s="15">
        <v>2.8678000000000002E-3</v>
      </c>
      <c r="BJ12" s="15">
        <v>9.9973400000000004E-2</v>
      </c>
      <c r="BK12" s="15">
        <v>0.1112153</v>
      </c>
      <c r="BM12" s="15" t="s">
        <v>205</v>
      </c>
      <c r="BN12" s="15" t="s">
        <v>197</v>
      </c>
      <c r="BO12" s="15">
        <v>3</v>
      </c>
      <c r="BP12" s="64"/>
      <c r="BQ12" s="64"/>
      <c r="BR12" s="64"/>
      <c r="BS12" s="64"/>
    </row>
    <row r="13" spans="1:76">
      <c r="A13" s="15" t="str">
        <f t="shared" si="0"/>
        <v>Betsi Cadwaladr_65+_Females</v>
      </c>
      <c r="B13" s="15" t="s">
        <v>139</v>
      </c>
      <c r="C13" s="15" t="s">
        <v>43</v>
      </c>
      <c r="D13" s="15" t="s">
        <v>120</v>
      </c>
      <c r="E13" s="15" t="s">
        <v>210</v>
      </c>
      <c r="F13" s="15">
        <v>2.2709400000000001E-2</v>
      </c>
      <c r="G13" s="15">
        <v>2.774E-3</v>
      </c>
      <c r="H13" s="15">
        <v>1.72724E-2</v>
      </c>
      <c r="I13" s="15">
        <v>2.8146399999999999E-2</v>
      </c>
      <c r="K13" s="15" t="s">
        <v>211</v>
      </c>
      <c r="L13" s="15" t="s">
        <v>212</v>
      </c>
      <c r="O13" s="64" t="str">
        <f t="shared" si="1"/>
        <v>Hywel Dda_65+_Persons</v>
      </c>
      <c r="P13" s="64" t="s">
        <v>141</v>
      </c>
      <c r="Q13" s="64" t="s">
        <v>43</v>
      </c>
      <c r="R13" s="64" t="s">
        <v>117</v>
      </c>
      <c r="S13" s="15" t="s">
        <v>210</v>
      </c>
      <c r="T13" s="15">
        <v>2.7248000000000001E-2</v>
      </c>
      <c r="U13" s="15">
        <v>3.3546000000000001E-3</v>
      </c>
      <c r="V13" s="15">
        <v>2.0673E-2</v>
      </c>
      <c r="W13" s="15">
        <v>3.3822999999999999E-2</v>
      </c>
      <c r="Y13" s="15" t="s">
        <v>211</v>
      </c>
      <c r="Z13" s="15" t="s">
        <v>213</v>
      </c>
      <c r="AB13" s="64" t="str">
        <f t="shared" si="2"/>
        <v>Isle of Anglesey_65+_Females</v>
      </c>
      <c r="AC13" s="64" t="s">
        <v>0</v>
      </c>
      <c r="AD13" s="64" t="s">
        <v>43</v>
      </c>
      <c r="AE13" s="64" t="s">
        <v>120</v>
      </c>
      <c r="AF13" s="15" t="s">
        <v>210</v>
      </c>
      <c r="AG13" s="15">
        <v>1.8849399999999999E-2</v>
      </c>
      <c r="AH13" s="15">
        <v>5.9484999999999998E-3</v>
      </c>
      <c r="AI13" s="15">
        <v>7.1901999999999999E-3</v>
      </c>
      <c r="AJ13" s="15">
        <v>3.0508500000000001E-2</v>
      </c>
      <c r="AL13" s="15" t="s">
        <v>211</v>
      </c>
      <c r="AM13" s="15" t="s">
        <v>214</v>
      </c>
      <c r="AP13" s="64" t="str">
        <f t="shared" si="3"/>
        <v>Gwynedd_65+_Persons</v>
      </c>
      <c r="AQ13" s="64" t="s">
        <v>1</v>
      </c>
      <c r="AR13" s="64" t="s">
        <v>43</v>
      </c>
      <c r="AS13" s="64" t="s">
        <v>117</v>
      </c>
      <c r="AT13" s="15" t="s">
        <v>210</v>
      </c>
      <c r="AU13" s="15">
        <v>4.23592E-2</v>
      </c>
      <c r="AV13" s="15">
        <v>6.8351999999999996E-3</v>
      </c>
      <c r="AW13" s="15">
        <v>2.8962000000000002E-2</v>
      </c>
      <c r="AX13" s="15">
        <v>5.5756399999999998E-2</v>
      </c>
      <c r="AZ13" s="15" t="s">
        <v>211</v>
      </c>
      <c r="BA13" s="15" t="s">
        <v>215</v>
      </c>
      <c r="BC13" s="64" t="str">
        <f t="shared" si="4"/>
        <v>Wales_65+_Females</v>
      </c>
      <c r="BD13" s="64" t="s">
        <v>119</v>
      </c>
      <c r="BE13" s="64" t="s">
        <v>43</v>
      </c>
      <c r="BF13" s="64" t="s">
        <v>120</v>
      </c>
      <c r="BG13" s="15" t="s">
        <v>210</v>
      </c>
      <c r="BH13" s="15">
        <v>2.0475199999999999E-2</v>
      </c>
      <c r="BI13" s="15">
        <v>1.4104E-3</v>
      </c>
      <c r="BJ13" s="15">
        <v>1.7710799999999999E-2</v>
      </c>
      <c r="BK13" s="15">
        <v>2.32395E-2</v>
      </c>
      <c r="BM13" s="15" t="s">
        <v>211</v>
      </c>
      <c r="BN13" s="15" t="s">
        <v>197</v>
      </c>
      <c r="BO13" s="15">
        <v>4</v>
      </c>
      <c r="BP13" s="64"/>
      <c r="BQ13" s="64"/>
      <c r="BR13" s="64"/>
      <c r="BS13" s="64"/>
      <c r="BT13" s="66" t="s">
        <v>866</v>
      </c>
    </row>
    <row r="14" spans="1:76">
      <c r="A14" s="15" t="str">
        <f t="shared" si="0"/>
        <v>Hywel Dda_16-24_Males</v>
      </c>
      <c r="B14" s="15" t="s">
        <v>141</v>
      </c>
      <c r="C14" s="15" t="s">
        <v>48</v>
      </c>
      <c r="D14" s="15" t="s">
        <v>21</v>
      </c>
      <c r="E14" s="15" t="s">
        <v>216</v>
      </c>
      <c r="F14" s="15">
        <v>0.21422330000000001</v>
      </c>
      <c r="G14" s="15">
        <v>2.09949E-2</v>
      </c>
      <c r="H14" s="15">
        <v>0.1730729</v>
      </c>
      <c r="I14" s="15">
        <v>0.25537369999999998</v>
      </c>
      <c r="K14" s="15" t="s">
        <v>217</v>
      </c>
      <c r="L14" s="15" t="s">
        <v>218</v>
      </c>
      <c r="O14" s="64" t="str">
        <f t="shared" si="1"/>
        <v>Powys_16-24_Persons</v>
      </c>
      <c r="P14" s="64" t="s">
        <v>118</v>
      </c>
      <c r="Q14" s="64" t="s">
        <v>48</v>
      </c>
      <c r="R14" s="64" t="s">
        <v>117</v>
      </c>
      <c r="S14" s="15" t="s">
        <v>216</v>
      </c>
      <c r="T14" s="15">
        <v>0.17552699999999999</v>
      </c>
      <c r="U14" s="15">
        <v>2.3112799999999999E-2</v>
      </c>
      <c r="V14" s="15">
        <v>0.13022529999999999</v>
      </c>
      <c r="W14" s="15">
        <v>0.22082860000000001</v>
      </c>
      <c r="Y14" s="15" t="s">
        <v>217</v>
      </c>
      <c r="Z14" s="15" t="s">
        <v>219</v>
      </c>
      <c r="AB14" s="64" t="str">
        <f t="shared" si="2"/>
        <v>Gwynedd_16-24_Males</v>
      </c>
      <c r="AC14" s="64" t="s">
        <v>1</v>
      </c>
      <c r="AD14" s="64" t="s">
        <v>48</v>
      </c>
      <c r="AE14" s="64" t="s">
        <v>21</v>
      </c>
      <c r="AF14" s="15" t="s">
        <v>216</v>
      </c>
      <c r="AG14" s="15">
        <v>0.26455089999999998</v>
      </c>
      <c r="AH14" s="15">
        <v>3.8942600000000001E-2</v>
      </c>
      <c r="AI14" s="15">
        <v>0.18822259999999999</v>
      </c>
      <c r="AJ14" s="15">
        <v>0.34087919999999999</v>
      </c>
      <c r="AL14" s="15" t="s">
        <v>217</v>
      </c>
      <c r="AM14" s="15" t="s">
        <v>220</v>
      </c>
      <c r="AP14" s="64" t="str">
        <f t="shared" si="3"/>
        <v>Conwy_16-24_Persons</v>
      </c>
      <c r="AQ14" s="64" t="s">
        <v>2</v>
      </c>
      <c r="AR14" s="64" t="s">
        <v>48</v>
      </c>
      <c r="AS14" s="64" t="s">
        <v>117</v>
      </c>
      <c r="AT14" s="15" t="s">
        <v>216</v>
      </c>
      <c r="AU14" s="15">
        <v>0.18851789999999999</v>
      </c>
      <c r="AV14" s="15">
        <v>2.5036099999999999E-2</v>
      </c>
      <c r="AW14" s="15">
        <v>0.13944670000000001</v>
      </c>
      <c r="AX14" s="15">
        <v>0.2375892</v>
      </c>
      <c r="AZ14" s="15" t="s">
        <v>217</v>
      </c>
      <c r="BA14" s="15" t="s">
        <v>221</v>
      </c>
      <c r="BC14" s="64"/>
      <c r="BD14" s="64"/>
      <c r="BE14" s="64"/>
      <c r="BF14" s="64"/>
      <c r="BV14" s="15" t="s">
        <v>863</v>
      </c>
    </row>
    <row r="15" spans="1:76">
      <c r="A15" s="15" t="str">
        <f t="shared" si="0"/>
        <v>Hywel Dda_25-44_Males</v>
      </c>
      <c r="B15" s="15" t="s">
        <v>141</v>
      </c>
      <c r="C15" s="15" t="s">
        <v>49</v>
      </c>
      <c r="D15" s="15" t="s">
        <v>21</v>
      </c>
      <c r="E15" s="15" t="s">
        <v>222</v>
      </c>
      <c r="F15" s="15">
        <v>0.20363539999999999</v>
      </c>
      <c r="G15" s="15">
        <v>1.44165E-2</v>
      </c>
      <c r="H15" s="15">
        <v>0.1753788</v>
      </c>
      <c r="I15" s="15">
        <v>0.23189209999999999</v>
      </c>
      <c r="K15" s="15" t="s">
        <v>223</v>
      </c>
      <c r="L15" s="15" t="s">
        <v>224</v>
      </c>
      <c r="O15" s="64" t="str">
        <f t="shared" si="1"/>
        <v>Powys_25-44_Persons</v>
      </c>
      <c r="P15" s="64" t="s">
        <v>118</v>
      </c>
      <c r="Q15" s="64" t="s">
        <v>49</v>
      </c>
      <c r="R15" s="64" t="s">
        <v>117</v>
      </c>
      <c r="S15" s="15" t="s">
        <v>222</v>
      </c>
      <c r="T15" s="15">
        <v>0.1954004</v>
      </c>
      <c r="U15" s="15">
        <v>1.6834499999999999E-2</v>
      </c>
      <c r="V15" s="15">
        <v>0.1624044</v>
      </c>
      <c r="W15" s="15">
        <v>0.2283963</v>
      </c>
      <c r="Y15" s="15" t="s">
        <v>223</v>
      </c>
      <c r="Z15" s="15" t="s">
        <v>225</v>
      </c>
      <c r="AB15" s="64" t="str">
        <f t="shared" si="2"/>
        <v>Gwynedd_25-44_Males</v>
      </c>
      <c r="AC15" s="64" t="s">
        <v>1</v>
      </c>
      <c r="AD15" s="64" t="s">
        <v>49</v>
      </c>
      <c r="AE15" s="64" t="s">
        <v>21</v>
      </c>
      <c r="AF15" s="15" t="s">
        <v>222</v>
      </c>
      <c r="AG15" s="15">
        <v>0.2102628</v>
      </c>
      <c r="AH15" s="15">
        <v>2.3048200000000001E-2</v>
      </c>
      <c r="AI15" s="15">
        <v>0.16508780000000001</v>
      </c>
      <c r="AJ15" s="15">
        <v>0.25543779999999999</v>
      </c>
      <c r="AL15" s="15" t="s">
        <v>223</v>
      </c>
      <c r="AM15" s="15" t="s">
        <v>226</v>
      </c>
      <c r="AP15" s="64" t="str">
        <f t="shared" si="3"/>
        <v>Conwy_25-44_Persons</v>
      </c>
      <c r="AQ15" s="64" t="s">
        <v>2</v>
      </c>
      <c r="AR15" s="64" t="s">
        <v>49</v>
      </c>
      <c r="AS15" s="64" t="s">
        <v>117</v>
      </c>
      <c r="AT15" s="15" t="s">
        <v>222</v>
      </c>
      <c r="AU15" s="15">
        <v>0.1763197</v>
      </c>
      <c r="AV15" s="15">
        <v>1.5390600000000001E-2</v>
      </c>
      <c r="AW15" s="15">
        <v>0.1461537</v>
      </c>
      <c r="AX15" s="15">
        <v>0.20648559999999999</v>
      </c>
      <c r="AZ15" s="15" t="s">
        <v>223</v>
      </c>
      <c r="BA15" s="15" t="s">
        <v>227</v>
      </c>
      <c r="BT15" s="15" t="s">
        <v>154</v>
      </c>
      <c r="BU15" s="15" t="s">
        <v>136</v>
      </c>
      <c r="BV15" s="15" t="s">
        <v>155</v>
      </c>
      <c r="BW15" s="15" t="s">
        <v>156</v>
      </c>
      <c r="BX15" s="15" t="s">
        <v>157</v>
      </c>
    </row>
    <row r="16" spans="1:76">
      <c r="A16" s="15" t="str">
        <f t="shared" si="0"/>
        <v>Hywel Dda_45-64_Males</v>
      </c>
      <c r="B16" s="15" t="s">
        <v>141</v>
      </c>
      <c r="C16" s="15" t="s">
        <v>50</v>
      </c>
      <c r="D16" s="15" t="s">
        <v>21</v>
      </c>
      <c r="E16" s="15" t="s">
        <v>228</v>
      </c>
      <c r="F16" s="15">
        <v>0.15258330000000001</v>
      </c>
      <c r="G16" s="15">
        <v>1.01187E-2</v>
      </c>
      <c r="H16" s="15">
        <v>0.13275049999999999</v>
      </c>
      <c r="I16" s="15">
        <v>0.17241609999999999</v>
      </c>
      <c r="K16" s="15" t="s">
        <v>229</v>
      </c>
      <c r="L16" s="15" t="s">
        <v>230</v>
      </c>
      <c r="O16" s="64" t="str">
        <f t="shared" si="1"/>
        <v>Powys_45-64_Persons</v>
      </c>
      <c r="P16" s="64" t="s">
        <v>118</v>
      </c>
      <c r="Q16" s="64" t="s">
        <v>50</v>
      </c>
      <c r="R16" s="64" t="s">
        <v>117</v>
      </c>
      <c r="S16" s="15" t="s">
        <v>228</v>
      </c>
      <c r="T16" s="15">
        <v>0.10483530000000001</v>
      </c>
      <c r="U16" s="15">
        <v>9.8139000000000004E-3</v>
      </c>
      <c r="V16" s="15">
        <v>8.5599900000000007E-2</v>
      </c>
      <c r="W16" s="15">
        <v>0.12407079999999999</v>
      </c>
      <c r="Y16" s="15" t="s">
        <v>229</v>
      </c>
      <c r="Z16" s="15" t="s">
        <v>231</v>
      </c>
      <c r="AB16" s="64" t="str">
        <f t="shared" si="2"/>
        <v>Gwynedd_45-64_Males</v>
      </c>
      <c r="AC16" s="64" t="s">
        <v>1</v>
      </c>
      <c r="AD16" s="64" t="s">
        <v>50</v>
      </c>
      <c r="AE16" s="64" t="s">
        <v>21</v>
      </c>
      <c r="AF16" s="15" t="s">
        <v>228</v>
      </c>
      <c r="AG16" s="15">
        <v>0.166106</v>
      </c>
      <c r="AH16" s="15">
        <v>1.8227899999999998E-2</v>
      </c>
      <c r="AI16" s="15">
        <v>0.13037899999999999</v>
      </c>
      <c r="AJ16" s="15">
        <v>0.20183309999999999</v>
      </c>
      <c r="AL16" s="15" t="s">
        <v>229</v>
      </c>
      <c r="AM16" s="15" t="s">
        <v>232</v>
      </c>
      <c r="AP16" s="64" t="str">
        <f t="shared" si="3"/>
        <v>Conwy_45-64_Persons</v>
      </c>
      <c r="AQ16" s="64" t="s">
        <v>2</v>
      </c>
      <c r="AR16" s="64" t="s">
        <v>50</v>
      </c>
      <c r="AS16" s="64" t="s">
        <v>117</v>
      </c>
      <c r="AT16" s="15" t="s">
        <v>228</v>
      </c>
      <c r="AU16" s="15">
        <v>0.12999469999999999</v>
      </c>
      <c r="AV16" s="15">
        <v>1.14746E-2</v>
      </c>
      <c r="AW16" s="15">
        <v>0.10750410000000001</v>
      </c>
      <c r="AX16" s="15">
        <v>0.15248519999999999</v>
      </c>
      <c r="AZ16" s="15" t="s">
        <v>229</v>
      </c>
      <c r="BA16" s="15" t="s">
        <v>233</v>
      </c>
      <c r="BG16" s="66" t="s">
        <v>866</v>
      </c>
    </row>
    <row r="17" spans="1:76">
      <c r="A17" s="15" t="str">
        <f t="shared" si="0"/>
        <v>Hywel Dda_65+_Males</v>
      </c>
      <c r="B17" s="15" t="s">
        <v>141</v>
      </c>
      <c r="C17" s="15" t="s">
        <v>43</v>
      </c>
      <c r="D17" s="15" t="s">
        <v>21</v>
      </c>
      <c r="E17" s="15" t="s">
        <v>234</v>
      </c>
      <c r="F17" s="15">
        <v>4.30578E-2</v>
      </c>
      <c r="G17" s="15">
        <v>5.8024000000000001E-3</v>
      </c>
      <c r="H17" s="15">
        <v>3.1684999999999998E-2</v>
      </c>
      <c r="I17" s="15">
        <v>5.4430699999999999E-2</v>
      </c>
      <c r="K17" s="15" t="s">
        <v>235</v>
      </c>
      <c r="L17" s="15" t="s">
        <v>236</v>
      </c>
      <c r="O17" s="64" t="str">
        <f t="shared" si="1"/>
        <v>Powys_65+_Persons</v>
      </c>
      <c r="P17" s="64" t="s">
        <v>118</v>
      </c>
      <c r="Q17" s="64" t="s">
        <v>43</v>
      </c>
      <c r="R17" s="64" t="s">
        <v>117</v>
      </c>
      <c r="S17" s="15" t="s">
        <v>234</v>
      </c>
      <c r="T17" s="15">
        <v>4.0639500000000002E-2</v>
      </c>
      <c r="U17" s="15">
        <v>6.7203000000000002E-3</v>
      </c>
      <c r="V17" s="15">
        <v>2.7467700000000001E-2</v>
      </c>
      <c r="W17" s="15">
        <v>5.3811400000000002E-2</v>
      </c>
      <c r="Y17" s="15" t="s">
        <v>235</v>
      </c>
      <c r="Z17" s="15" t="s">
        <v>237</v>
      </c>
      <c r="AB17" s="64" t="str">
        <f t="shared" si="2"/>
        <v>Gwynedd_65+_Males</v>
      </c>
      <c r="AC17" s="64" t="s">
        <v>1</v>
      </c>
      <c r="AD17" s="64" t="s">
        <v>43</v>
      </c>
      <c r="AE17" s="64" t="s">
        <v>21</v>
      </c>
      <c r="AF17" s="15" t="s">
        <v>234</v>
      </c>
      <c r="AG17" s="15">
        <v>6.8748799999999999E-2</v>
      </c>
      <c r="AH17" s="15">
        <v>1.2252000000000001E-2</v>
      </c>
      <c r="AI17" s="15">
        <v>4.4734599999999999E-2</v>
      </c>
      <c r="AJ17" s="15">
        <v>9.2762899999999995E-2</v>
      </c>
      <c r="AL17" s="15" t="s">
        <v>235</v>
      </c>
      <c r="AM17" s="15" t="s">
        <v>238</v>
      </c>
      <c r="AP17" s="64" t="str">
        <f t="shared" si="3"/>
        <v>Conwy_65+_Persons</v>
      </c>
      <c r="AQ17" s="64" t="s">
        <v>2</v>
      </c>
      <c r="AR17" s="64" t="s">
        <v>43</v>
      </c>
      <c r="AS17" s="64" t="s">
        <v>117</v>
      </c>
      <c r="AT17" s="15" t="s">
        <v>234</v>
      </c>
      <c r="AU17" s="15">
        <v>3.9401499999999999E-2</v>
      </c>
      <c r="AV17" s="15">
        <v>6.1485999999999997E-3</v>
      </c>
      <c r="AW17" s="15">
        <v>2.7350200000000002E-2</v>
      </c>
      <c r="AX17" s="15">
        <v>5.1452900000000003E-2</v>
      </c>
      <c r="AZ17" s="15" t="s">
        <v>235</v>
      </c>
      <c r="BA17" s="15" t="s">
        <v>239</v>
      </c>
      <c r="BI17" s="15" t="s">
        <v>863</v>
      </c>
    </row>
    <row r="18" spans="1:76">
      <c r="A18" s="15" t="str">
        <f t="shared" si="0"/>
        <v>Hywel Dda_16-24_Females</v>
      </c>
      <c r="B18" s="15" t="s">
        <v>141</v>
      </c>
      <c r="C18" s="15" t="s">
        <v>48</v>
      </c>
      <c r="D18" s="15" t="s">
        <v>120</v>
      </c>
      <c r="E18" s="15" t="s">
        <v>240</v>
      </c>
      <c r="F18" s="15">
        <v>0.20918310000000001</v>
      </c>
      <c r="G18" s="15">
        <v>2.01969E-2</v>
      </c>
      <c r="H18" s="15">
        <v>0.16959669999999999</v>
      </c>
      <c r="I18" s="15">
        <v>0.2487695</v>
      </c>
      <c r="K18" s="15" t="s">
        <v>241</v>
      </c>
      <c r="L18" s="15" t="s">
        <v>242</v>
      </c>
      <c r="O18" s="64" t="str">
        <f t="shared" si="1"/>
        <v>ABM_16-24_Persons</v>
      </c>
      <c r="P18" s="64" t="s">
        <v>143</v>
      </c>
      <c r="Q18" s="64" t="s">
        <v>48</v>
      </c>
      <c r="R18" s="64" t="s">
        <v>117</v>
      </c>
      <c r="S18" s="15" t="s">
        <v>240</v>
      </c>
      <c r="T18" s="15">
        <v>0.23104839999999999</v>
      </c>
      <c r="U18" s="15">
        <v>1.9161999999999998E-2</v>
      </c>
      <c r="V18" s="15">
        <v>0.19349040000000001</v>
      </c>
      <c r="W18" s="15">
        <v>0.26860640000000002</v>
      </c>
      <c r="Y18" s="15" t="s">
        <v>241</v>
      </c>
      <c r="Z18" s="15" t="s">
        <v>243</v>
      </c>
      <c r="AB18" s="64" t="str">
        <f t="shared" si="2"/>
        <v>Gwynedd_16-24_Females</v>
      </c>
      <c r="AC18" s="64" t="s">
        <v>1</v>
      </c>
      <c r="AD18" s="64" t="s">
        <v>48</v>
      </c>
      <c r="AE18" s="64" t="s">
        <v>120</v>
      </c>
      <c r="AF18" s="15" t="s">
        <v>240</v>
      </c>
      <c r="AG18" s="15">
        <v>0.22035640000000001</v>
      </c>
      <c r="AH18" s="15">
        <v>3.5569499999999997E-2</v>
      </c>
      <c r="AI18" s="15">
        <v>0.15063950000000001</v>
      </c>
      <c r="AJ18" s="15">
        <v>0.29007329999999998</v>
      </c>
      <c r="AL18" s="15" t="s">
        <v>241</v>
      </c>
      <c r="AM18" s="15" t="s">
        <v>244</v>
      </c>
      <c r="AP18" s="64" t="str">
        <f t="shared" si="3"/>
        <v>Denbighshire_16-24_Persons</v>
      </c>
      <c r="AQ18" s="64" t="s">
        <v>3</v>
      </c>
      <c r="AR18" s="64" t="s">
        <v>48</v>
      </c>
      <c r="AS18" s="64" t="s">
        <v>117</v>
      </c>
      <c r="AT18" s="15" t="s">
        <v>240</v>
      </c>
      <c r="AU18" s="15">
        <v>0.17187189999999999</v>
      </c>
      <c r="AV18" s="15">
        <v>2.2385700000000001E-2</v>
      </c>
      <c r="AW18" s="15">
        <v>0.12799550000000001</v>
      </c>
      <c r="AX18" s="15">
        <v>0.21574840000000001</v>
      </c>
      <c r="AZ18" s="15" t="s">
        <v>241</v>
      </c>
      <c r="BA18" s="15" t="s">
        <v>245</v>
      </c>
      <c r="BG18" s="15" t="s">
        <v>154</v>
      </c>
      <c r="BH18" s="15" t="s">
        <v>136</v>
      </c>
      <c r="BI18" s="15" t="s">
        <v>155</v>
      </c>
      <c r="BJ18" s="15" t="s">
        <v>156</v>
      </c>
      <c r="BK18" s="15" t="s">
        <v>157</v>
      </c>
      <c r="BT18" s="15">
        <v>1</v>
      </c>
      <c r="BU18" s="15">
        <v>0.20385800000000001</v>
      </c>
      <c r="BV18" s="15">
        <v>6.1211E-3</v>
      </c>
      <c r="BW18" s="15">
        <v>0.19186059999999999</v>
      </c>
      <c r="BX18" s="15">
        <v>0.2158553</v>
      </c>
    </row>
    <row r="19" spans="1:76">
      <c r="A19" s="15" t="str">
        <f t="shared" si="0"/>
        <v>Hywel Dda_25-44_Females</v>
      </c>
      <c r="B19" s="15" t="s">
        <v>141</v>
      </c>
      <c r="C19" s="15" t="s">
        <v>49</v>
      </c>
      <c r="D19" s="15" t="s">
        <v>120</v>
      </c>
      <c r="E19" s="15" t="s">
        <v>246</v>
      </c>
      <c r="F19" s="15">
        <v>0.12734139999999999</v>
      </c>
      <c r="G19" s="15">
        <v>1.0621800000000001E-2</v>
      </c>
      <c r="H19" s="15">
        <v>0.1065226</v>
      </c>
      <c r="I19" s="15">
        <v>0.14816029999999999</v>
      </c>
      <c r="K19" s="15" t="s">
        <v>247</v>
      </c>
      <c r="L19" s="15" t="s">
        <v>248</v>
      </c>
      <c r="O19" s="64" t="str">
        <f t="shared" si="1"/>
        <v>ABM_25-44_Persons</v>
      </c>
      <c r="P19" s="64" t="s">
        <v>143</v>
      </c>
      <c r="Q19" s="64" t="s">
        <v>49</v>
      </c>
      <c r="R19" s="64" t="s">
        <v>117</v>
      </c>
      <c r="S19" s="15" t="s">
        <v>246</v>
      </c>
      <c r="T19" s="15">
        <v>0.2011916</v>
      </c>
      <c r="U19" s="15">
        <v>8.4232000000000005E-3</v>
      </c>
      <c r="V19" s="15">
        <v>0.18468200000000001</v>
      </c>
      <c r="W19" s="15">
        <v>0.21770120000000001</v>
      </c>
      <c r="Y19" s="15" t="s">
        <v>247</v>
      </c>
      <c r="Z19" s="15" t="s">
        <v>249</v>
      </c>
      <c r="AB19" s="64" t="str">
        <f t="shared" si="2"/>
        <v>Gwynedd_25-44_Females</v>
      </c>
      <c r="AC19" s="64" t="s">
        <v>1</v>
      </c>
      <c r="AD19" s="64" t="s">
        <v>49</v>
      </c>
      <c r="AE19" s="64" t="s">
        <v>120</v>
      </c>
      <c r="AF19" s="15" t="s">
        <v>246</v>
      </c>
      <c r="AG19" s="15">
        <v>0.13401560000000001</v>
      </c>
      <c r="AH19" s="15">
        <v>1.73315E-2</v>
      </c>
      <c r="AI19" s="15">
        <v>0.1000455</v>
      </c>
      <c r="AJ19" s="15">
        <v>0.16798569999999999</v>
      </c>
      <c r="AL19" s="15" t="s">
        <v>247</v>
      </c>
      <c r="AM19" s="15" t="s">
        <v>250</v>
      </c>
      <c r="AP19" s="64" t="str">
        <f t="shared" si="3"/>
        <v>Denbighshire_25-44_Persons</v>
      </c>
      <c r="AQ19" s="64" t="s">
        <v>3</v>
      </c>
      <c r="AR19" s="64" t="s">
        <v>49</v>
      </c>
      <c r="AS19" s="64" t="s">
        <v>117</v>
      </c>
      <c r="AT19" s="15" t="s">
        <v>246</v>
      </c>
      <c r="AU19" s="15">
        <v>0.2006281</v>
      </c>
      <c r="AV19" s="15">
        <v>1.53841E-2</v>
      </c>
      <c r="AW19" s="15">
        <v>0.17047490000000001</v>
      </c>
      <c r="AX19" s="15">
        <v>0.23078129999999999</v>
      </c>
      <c r="AZ19" s="15" t="s">
        <v>247</v>
      </c>
      <c r="BA19" s="15" t="s">
        <v>251</v>
      </c>
      <c r="BT19" s="15">
        <v>2</v>
      </c>
      <c r="BU19" s="15">
        <v>0.2012215</v>
      </c>
      <c r="BV19" s="15">
        <v>3.3503999999999999E-3</v>
      </c>
      <c r="BW19" s="15">
        <v>0.19465470000000001</v>
      </c>
      <c r="BX19" s="15">
        <v>0.20778840000000001</v>
      </c>
    </row>
    <row r="20" spans="1:76">
      <c r="A20" s="15" t="str">
        <f t="shared" si="0"/>
        <v>Hywel Dda_45-64_Females</v>
      </c>
      <c r="B20" s="15" t="s">
        <v>141</v>
      </c>
      <c r="C20" s="15" t="s">
        <v>50</v>
      </c>
      <c r="D20" s="15" t="s">
        <v>120</v>
      </c>
      <c r="E20" s="15" t="s">
        <v>252</v>
      </c>
      <c r="F20" s="15">
        <v>8.2430600000000007E-2</v>
      </c>
      <c r="G20" s="15">
        <v>7.0229999999999997E-3</v>
      </c>
      <c r="H20" s="15">
        <v>6.8665500000000004E-2</v>
      </c>
      <c r="I20" s="15">
        <v>9.6195799999999998E-2</v>
      </c>
      <c r="K20" s="15" t="s">
        <v>253</v>
      </c>
      <c r="L20" s="15" t="s">
        <v>254</v>
      </c>
      <c r="O20" s="64" t="str">
        <f t="shared" si="1"/>
        <v>ABM_45-64_Persons</v>
      </c>
      <c r="P20" s="64" t="s">
        <v>143</v>
      </c>
      <c r="Q20" s="64" t="s">
        <v>50</v>
      </c>
      <c r="R20" s="64" t="s">
        <v>117</v>
      </c>
      <c r="S20" s="15" t="s">
        <v>252</v>
      </c>
      <c r="T20" s="15">
        <v>0.16227050000000001</v>
      </c>
      <c r="U20" s="15">
        <v>6.8536999999999999E-3</v>
      </c>
      <c r="V20" s="15">
        <v>0.1488371</v>
      </c>
      <c r="W20" s="15">
        <v>0.1757039</v>
      </c>
      <c r="Y20" s="15" t="s">
        <v>253</v>
      </c>
      <c r="Z20" s="15" t="s">
        <v>255</v>
      </c>
      <c r="AB20" s="64" t="str">
        <f t="shared" si="2"/>
        <v>Gwynedd_45-64_Females</v>
      </c>
      <c r="AC20" s="64" t="s">
        <v>1</v>
      </c>
      <c r="AD20" s="64" t="s">
        <v>50</v>
      </c>
      <c r="AE20" s="64" t="s">
        <v>120</v>
      </c>
      <c r="AF20" s="15" t="s">
        <v>252</v>
      </c>
      <c r="AG20" s="15">
        <v>7.7238600000000004E-2</v>
      </c>
      <c r="AH20" s="15">
        <v>1.15447E-2</v>
      </c>
      <c r="AI20" s="15">
        <v>5.4610800000000001E-2</v>
      </c>
      <c r="AJ20" s="15">
        <v>9.9866499999999997E-2</v>
      </c>
      <c r="AL20" s="15" t="s">
        <v>253</v>
      </c>
      <c r="AM20" s="15" t="s">
        <v>256</v>
      </c>
      <c r="AP20" s="64" t="str">
        <f t="shared" si="3"/>
        <v>Denbighshire_45-64_Persons</v>
      </c>
      <c r="AQ20" s="64" t="s">
        <v>3</v>
      </c>
      <c r="AR20" s="64" t="s">
        <v>50</v>
      </c>
      <c r="AS20" s="64" t="s">
        <v>117</v>
      </c>
      <c r="AT20" s="15" t="s">
        <v>252</v>
      </c>
      <c r="AU20" s="15">
        <v>0.1225276</v>
      </c>
      <c r="AV20" s="15">
        <v>1.09246E-2</v>
      </c>
      <c r="AW20" s="15">
        <v>0.1011151</v>
      </c>
      <c r="AX20" s="15">
        <v>0.14394000000000001</v>
      </c>
      <c r="AZ20" s="15" t="s">
        <v>253</v>
      </c>
      <c r="BA20" s="15" t="s">
        <v>257</v>
      </c>
      <c r="BG20" s="15" t="s">
        <v>864</v>
      </c>
      <c r="BT20" s="15">
        <v>3</v>
      </c>
      <c r="BU20" s="15">
        <v>0.1410545</v>
      </c>
      <c r="BV20" s="15">
        <v>2.5428E-3</v>
      </c>
      <c r="BW20" s="15">
        <v>0.13607060000000001</v>
      </c>
      <c r="BX20" s="15">
        <v>0.14603830000000001</v>
      </c>
    </row>
    <row r="21" spans="1:76">
      <c r="A21" s="15" t="str">
        <f t="shared" si="0"/>
        <v>Hywel Dda_65+_Females</v>
      </c>
      <c r="B21" s="15" t="s">
        <v>141</v>
      </c>
      <c r="C21" s="15" t="s">
        <v>43</v>
      </c>
      <c r="D21" s="15" t="s">
        <v>120</v>
      </c>
      <c r="E21" s="15" t="s">
        <v>258</v>
      </c>
      <c r="F21" s="15">
        <v>1.3686800000000001E-2</v>
      </c>
      <c r="G21" s="15">
        <v>3.1221999999999999E-3</v>
      </c>
      <c r="H21" s="15">
        <v>7.5671999999999996E-3</v>
      </c>
      <c r="I21" s="15">
        <v>1.9806399999999998E-2</v>
      </c>
      <c r="K21" s="15" t="s">
        <v>259</v>
      </c>
      <c r="L21" s="15" t="s">
        <v>260</v>
      </c>
      <c r="O21" s="64" t="str">
        <f t="shared" si="1"/>
        <v>ABM_65+_Persons</v>
      </c>
      <c r="P21" s="64" t="s">
        <v>143</v>
      </c>
      <c r="Q21" s="64" t="s">
        <v>43</v>
      </c>
      <c r="R21" s="64" t="s">
        <v>117</v>
      </c>
      <c r="S21" s="15" t="s">
        <v>258</v>
      </c>
      <c r="T21" s="15">
        <v>4.3483300000000003E-2</v>
      </c>
      <c r="U21" s="15">
        <v>4.0518000000000004E-3</v>
      </c>
      <c r="V21" s="15">
        <v>3.5541700000000002E-2</v>
      </c>
      <c r="W21" s="15">
        <v>5.1424900000000003E-2</v>
      </c>
      <c r="Y21" s="15" t="s">
        <v>259</v>
      </c>
      <c r="Z21" s="15" t="s">
        <v>261</v>
      </c>
      <c r="AB21" s="64" t="str">
        <f t="shared" si="2"/>
        <v>Gwynedd_65+_Females</v>
      </c>
      <c r="AC21" s="64" t="s">
        <v>1</v>
      </c>
      <c r="AD21" s="64" t="s">
        <v>43</v>
      </c>
      <c r="AE21" s="64" t="s">
        <v>120</v>
      </c>
      <c r="AF21" s="15" t="s">
        <v>258</v>
      </c>
      <c r="AG21" s="15">
        <v>1.9501399999999999E-2</v>
      </c>
      <c r="AH21" s="15">
        <v>6.1352999999999998E-3</v>
      </c>
      <c r="AI21" s="15">
        <v>7.476E-3</v>
      </c>
      <c r="AJ21" s="15">
        <v>3.1526699999999998E-2</v>
      </c>
      <c r="AL21" s="15" t="s">
        <v>259</v>
      </c>
      <c r="AM21" s="15" t="s">
        <v>262</v>
      </c>
      <c r="AP21" s="64" t="str">
        <f t="shared" si="3"/>
        <v>Denbighshire_65+_Persons</v>
      </c>
      <c r="AQ21" s="64" t="s">
        <v>3</v>
      </c>
      <c r="AR21" s="64" t="s">
        <v>43</v>
      </c>
      <c r="AS21" s="64" t="s">
        <v>117</v>
      </c>
      <c r="AT21" s="15" t="s">
        <v>258</v>
      </c>
      <c r="AU21" s="15">
        <v>3.8990700000000003E-2</v>
      </c>
      <c r="AV21" s="15">
        <v>6.1116E-3</v>
      </c>
      <c r="AW21" s="15">
        <v>2.7011899999999998E-2</v>
      </c>
      <c r="AX21" s="15">
        <v>5.0969500000000001E-2</v>
      </c>
      <c r="AZ21" s="15" t="s">
        <v>259</v>
      </c>
      <c r="BA21" s="15" t="s">
        <v>263</v>
      </c>
      <c r="BG21" s="15" t="s">
        <v>163</v>
      </c>
      <c r="BH21" s="15">
        <v>0.21559249999999999</v>
      </c>
      <c r="BI21" s="15">
        <v>8.8584000000000006E-3</v>
      </c>
      <c r="BJ21" s="15">
        <v>0.19822989999999999</v>
      </c>
      <c r="BK21" s="15">
        <v>0.232955</v>
      </c>
      <c r="BT21" s="15">
        <v>4</v>
      </c>
      <c r="BU21" s="15">
        <v>3.6577699999999998E-2</v>
      </c>
      <c r="BV21" s="15">
        <v>1.4467E-3</v>
      </c>
      <c r="BW21" s="15">
        <v>3.3742099999999997E-2</v>
      </c>
      <c r="BX21" s="15">
        <v>3.9413299999999998E-2</v>
      </c>
    </row>
    <row r="22" spans="1:76">
      <c r="A22" s="15" t="str">
        <f t="shared" si="0"/>
        <v>Powys_16-24_Males</v>
      </c>
      <c r="B22" s="15" t="s">
        <v>118</v>
      </c>
      <c r="C22" s="15" t="s">
        <v>48</v>
      </c>
      <c r="D22" s="15" t="s">
        <v>21</v>
      </c>
      <c r="E22" s="15" t="s">
        <v>264</v>
      </c>
      <c r="F22" s="15">
        <v>0.1797262</v>
      </c>
      <c r="G22" s="15">
        <v>3.2205900000000003E-2</v>
      </c>
      <c r="H22" s="15">
        <v>0.11660189999999999</v>
      </c>
      <c r="I22" s="15">
        <v>0.24285039999999999</v>
      </c>
      <c r="K22" s="15" t="s">
        <v>265</v>
      </c>
      <c r="L22" s="15" t="s">
        <v>266</v>
      </c>
      <c r="O22" s="64" t="str">
        <f t="shared" si="1"/>
        <v>Cwm Taf_16-24_Persons</v>
      </c>
      <c r="P22" s="64" t="s">
        <v>144</v>
      </c>
      <c r="Q22" s="64" t="s">
        <v>48</v>
      </c>
      <c r="R22" s="64" t="s">
        <v>117</v>
      </c>
      <c r="S22" s="15" t="s">
        <v>264</v>
      </c>
      <c r="T22" s="15">
        <v>0.17366119999999999</v>
      </c>
      <c r="U22" s="15">
        <v>1.5447499999999999E-2</v>
      </c>
      <c r="V22" s="15">
        <v>0.14338380000000001</v>
      </c>
      <c r="W22" s="15">
        <v>0.2039386</v>
      </c>
      <c r="Y22" s="15" t="s">
        <v>265</v>
      </c>
      <c r="Z22" s="15" t="s">
        <v>267</v>
      </c>
      <c r="AB22" s="64" t="str">
        <f t="shared" si="2"/>
        <v>Conwy_16-24_Males</v>
      </c>
      <c r="AC22" s="64" t="s">
        <v>2</v>
      </c>
      <c r="AD22" s="64" t="s">
        <v>48</v>
      </c>
      <c r="AE22" s="64" t="s">
        <v>21</v>
      </c>
      <c r="AF22" s="15" t="s">
        <v>264</v>
      </c>
      <c r="AG22" s="15">
        <v>0.22880519999999999</v>
      </c>
      <c r="AH22" s="15">
        <v>3.9953299999999997E-2</v>
      </c>
      <c r="AI22" s="15">
        <v>0.15049580000000001</v>
      </c>
      <c r="AJ22" s="15">
        <v>0.30711460000000002</v>
      </c>
      <c r="AL22" s="15" t="s">
        <v>265</v>
      </c>
      <c r="AM22" s="15" t="s">
        <v>268</v>
      </c>
      <c r="AP22" s="64" t="str">
        <f t="shared" si="3"/>
        <v>Flintshire_16-24_Persons</v>
      </c>
      <c r="AQ22" s="64" t="s">
        <v>4</v>
      </c>
      <c r="AR22" s="64" t="s">
        <v>48</v>
      </c>
      <c r="AS22" s="64" t="s">
        <v>117</v>
      </c>
      <c r="AT22" s="15" t="s">
        <v>264</v>
      </c>
      <c r="AU22" s="15">
        <v>0.22692880000000001</v>
      </c>
      <c r="AV22" s="15">
        <v>2.3791E-2</v>
      </c>
      <c r="AW22" s="15">
        <v>0.18029790000000001</v>
      </c>
      <c r="AX22" s="15">
        <v>0.27355970000000002</v>
      </c>
      <c r="AZ22" s="15" t="s">
        <v>265</v>
      </c>
      <c r="BA22" s="15" t="s">
        <v>269</v>
      </c>
      <c r="BG22" s="15" t="s">
        <v>170</v>
      </c>
      <c r="BH22" s="15">
        <v>0.23794850000000001</v>
      </c>
      <c r="BI22" s="15">
        <v>4.9401000000000002E-3</v>
      </c>
      <c r="BJ22" s="15">
        <v>0.22826589999999999</v>
      </c>
      <c r="BK22" s="15">
        <v>0.24763099999999999</v>
      </c>
    </row>
    <row r="23" spans="1:76">
      <c r="A23" s="15" t="str">
        <f t="shared" si="0"/>
        <v>Powys_25-44_Males</v>
      </c>
      <c r="B23" s="15" t="s">
        <v>118</v>
      </c>
      <c r="C23" s="15" t="s">
        <v>49</v>
      </c>
      <c r="D23" s="15" t="s">
        <v>21</v>
      </c>
      <c r="E23" s="15" t="s">
        <v>270</v>
      </c>
      <c r="F23" s="15">
        <v>0.23790990000000001</v>
      </c>
      <c r="G23" s="15">
        <v>2.4141900000000001E-2</v>
      </c>
      <c r="H23" s="15">
        <v>0.19059129999999999</v>
      </c>
      <c r="I23" s="15">
        <v>0.2852286</v>
      </c>
      <c r="K23" s="15" t="s">
        <v>271</v>
      </c>
      <c r="L23" s="15" t="s">
        <v>272</v>
      </c>
      <c r="O23" s="64" t="str">
        <f t="shared" si="1"/>
        <v>Cwm Taf_25-44_Persons</v>
      </c>
      <c r="P23" s="64" t="s">
        <v>144</v>
      </c>
      <c r="Q23" s="64" t="s">
        <v>49</v>
      </c>
      <c r="R23" s="64" t="s">
        <v>117</v>
      </c>
      <c r="S23" s="15" t="s">
        <v>270</v>
      </c>
      <c r="T23" s="15">
        <v>0.2363845</v>
      </c>
      <c r="U23" s="15">
        <v>1.1300599999999999E-2</v>
      </c>
      <c r="V23" s="15">
        <v>0.21423519999999999</v>
      </c>
      <c r="W23" s="15">
        <v>0.25853389999999998</v>
      </c>
      <c r="Y23" s="15" t="s">
        <v>271</v>
      </c>
      <c r="Z23" s="15" t="s">
        <v>273</v>
      </c>
      <c r="AB23" s="64" t="str">
        <f t="shared" si="2"/>
        <v>Conwy_25-44_Males</v>
      </c>
      <c r="AC23" s="64" t="s">
        <v>2</v>
      </c>
      <c r="AD23" s="64" t="s">
        <v>49</v>
      </c>
      <c r="AE23" s="64" t="s">
        <v>21</v>
      </c>
      <c r="AF23" s="15" t="s">
        <v>270</v>
      </c>
      <c r="AG23" s="15">
        <v>0.2069057</v>
      </c>
      <c r="AH23" s="15">
        <v>2.3316799999999999E-2</v>
      </c>
      <c r="AI23" s="15">
        <v>0.16120429999999999</v>
      </c>
      <c r="AJ23" s="15">
        <v>0.25260719999999998</v>
      </c>
      <c r="AL23" s="15" t="s">
        <v>271</v>
      </c>
      <c r="AM23" s="15" t="s">
        <v>274</v>
      </c>
      <c r="AP23" s="64" t="str">
        <f t="shared" si="3"/>
        <v>Flintshire_25-44_Persons</v>
      </c>
      <c r="AQ23" s="64" t="s">
        <v>4</v>
      </c>
      <c r="AR23" s="64" t="s">
        <v>49</v>
      </c>
      <c r="AS23" s="64" t="s">
        <v>117</v>
      </c>
      <c r="AT23" s="15" t="s">
        <v>270</v>
      </c>
      <c r="AU23" s="15">
        <v>0.2224419</v>
      </c>
      <c r="AV23" s="15">
        <v>1.50686E-2</v>
      </c>
      <c r="AW23" s="15">
        <v>0.1929071</v>
      </c>
      <c r="AX23" s="15">
        <v>0.2519768</v>
      </c>
      <c r="AZ23" s="15" t="s">
        <v>271</v>
      </c>
      <c r="BA23" s="15" t="s">
        <v>275</v>
      </c>
      <c r="BG23" s="15" t="s">
        <v>177</v>
      </c>
      <c r="BH23" s="15">
        <v>0.17765130000000001</v>
      </c>
      <c r="BI23" s="15">
        <v>3.7778E-3</v>
      </c>
      <c r="BJ23" s="15">
        <v>0.1702468</v>
      </c>
      <c r="BK23" s="15">
        <v>0.1850559</v>
      </c>
    </row>
    <row r="24" spans="1:76">
      <c r="A24" s="15" t="str">
        <f t="shared" si="0"/>
        <v>Powys_45-64_Males</v>
      </c>
      <c r="B24" s="15" t="s">
        <v>118</v>
      </c>
      <c r="C24" s="15" t="s">
        <v>50</v>
      </c>
      <c r="D24" s="15" t="s">
        <v>21</v>
      </c>
      <c r="E24" s="15" t="s">
        <v>276</v>
      </c>
      <c r="F24" s="15">
        <v>0.13539570000000001</v>
      </c>
      <c r="G24" s="15">
        <v>1.42767E-2</v>
      </c>
      <c r="H24" s="15">
        <v>0.10741299999999999</v>
      </c>
      <c r="I24" s="15">
        <v>0.16337840000000001</v>
      </c>
      <c r="K24" s="15" t="s">
        <v>277</v>
      </c>
      <c r="L24" s="15" t="s">
        <v>278</v>
      </c>
      <c r="O24" s="64" t="str">
        <f t="shared" si="1"/>
        <v>Cwm Taf_45-64_Persons</v>
      </c>
      <c r="P24" s="64" t="s">
        <v>144</v>
      </c>
      <c r="Q24" s="64" t="s">
        <v>50</v>
      </c>
      <c r="R24" s="64" t="s">
        <v>117</v>
      </c>
      <c r="S24" s="15" t="s">
        <v>276</v>
      </c>
      <c r="T24" s="15">
        <v>0.1715439</v>
      </c>
      <c r="U24" s="15">
        <v>9.3751000000000008E-3</v>
      </c>
      <c r="V24" s="15">
        <v>0.15316840000000001</v>
      </c>
      <c r="W24" s="15">
        <v>0.18991939999999999</v>
      </c>
      <c r="Y24" s="15" t="s">
        <v>277</v>
      </c>
      <c r="Z24" s="15" t="s">
        <v>279</v>
      </c>
      <c r="AB24" s="64" t="str">
        <f t="shared" si="2"/>
        <v>Conwy_45-64_Males</v>
      </c>
      <c r="AC24" s="64" t="s">
        <v>2</v>
      </c>
      <c r="AD24" s="64" t="s">
        <v>50</v>
      </c>
      <c r="AE24" s="64" t="s">
        <v>21</v>
      </c>
      <c r="AF24" s="15" t="s">
        <v>276</v>
      </c>
      <c r="AG24" s="15">
        <v>0.1640421</v>
      </c>
      <c r="AH24" s="15">
        <v>1.74618E-2</v>
      </c>
      <c r="AI24" s="15">
        <v>0.1298166</v>
      </c>
      <c r="AJ24" s="15">
        <v>0.19826759999999999</v>
      </c>
      <c r="AL24" s="15" t="s">
        <v>277</v>
      </c>
      <c r="AM24" s="15" t="s">
        <v>280</v>
      </c>
      <c r="AP24" s="64" t="str">
        <f t="shared" si="3"/>
        <v>Flintshire_45-64_Persons</v>
      </c>
      <c r="AQ24" s="64" t="s">
        <v>4</v>
      </c>
      <c r="AR24" s="64" t="s">
        <v>50</v>
      </c>
      <c r="AS24" s="64" t="s">
        <v>117</v>
      </c>
      <c r="AT24" s="15" t="s">
        <v>276</v>
      </c>
      <c r="AU24" s="15">
        <v>0.14018700000000001</v>
      </c>
      <c r="AV24" s="15">
        <v>1.1393500000000001E-2</v>
      </c>
      <c r="AW24" s="15">
        <v>0.1178554</v>
      </c>
      <c r="AX24" s="15">
        <v>0.16251860000000001</v>
      </c>
      <c r="AZ24" s="15" t="s">
        <v>277</v>
      </c>
      <c r="BA24" s="15" t="s">
        <v>281</v>
      </c>
      <c r="BG24" s="15" t="s">
        <v>184</v>
      </c>
      <c r="BH24" s="15">
        <v>5.60359E-2</v>
      </c>
      <c r="BI24" s="15">
        <v>2.5113000000000002E-3</v>
      </c>
      <c r="BJ24" s="15">
        <v>5.1113699999999998E-2</v>
      </c>
      <c r="BK24" s="15">
        <v>6.0958100000000001E-2</v>
      </c>
      <c r="BT24" s="15">
        <f>BT18</f>
        <v>1</v>
      </c>
      <c r="BU24" s="67">
        <f>BU6-BU18</f>
        <v>0</v>
      </c>
      <c r="BV24" s="67">
        <f t="shared" ref="BV24:BX24" si="6">BV6-BV18</f>
        <v>-4.9999999999963268E-7</v>
      </c>
      <c r="BW24" s="67">
        <f t="shared" si="6"/>
        <v>8.9999999999812452E-7</v>
      </c>
      <c r="BX24" s="67">
        <f t="shared" si="6"/>
        <v>-8.9999999999812452E-7</v>
      </c>
    </row>
    <row r="25" spans="1:76">
      <c r="A25" s="15" t="str">
        <f t="shared" si="0"/>
        <v>Powys_65+_Males</v>
      </c>
      <c r="B25" s="15" t="s">
        <v>118</v>
      </c>
      <c r="C25" s="15" t="s">
        <v>43</v>
      </c>
      <c r="D25" s="15" t="s">
        <v>21</v>
      </c>
      <c r="E25" s="15" t="s">
        <v>282</v>
      </c>
      <c r="F25" s="15">
        <v>6.4362600000000006E-2</v>
      </c>
      <c r="G25" s="15">
        <v>1.1243299999999999E-2</v>
      </c>
      <c r="H25" s="15">
        <v>4.2325399999999999E-2</v>
      </c>
      <c r="I25" s="15">
        <v>8.6399900000000002E-2</v>
      </c>
      <c r="K25" s="15" t="s">
        <v>283</v>
      </c>
      <c r="L25" s="15" t="s">
        <v>284</v>
      </c>
      <c r="O25" s="64" t="str">
        <f t="shared" si="1"/>
        <v>Cwm Taf_65+_Persons</v>
      </c>
      <c r="P25" s="64" t="s">
        <v>144</v>
      </c>
      <c r="Q25" s="64" t="s">
        <v>43</v>
      </c>
      <c r="R25" s="64" t="s">
        <v>117</v>
      </c>
      <c r="S25" s="15" t="s">
        <v>282</v>
      </c>
      <c r="T25" s="15">
        <v>3.6952499999999999E-2</v>
      </c>
      <c r="U25" s="15">
        <v>5.1584999999999999E-3</v>
      </c>
      <c r="V25" s="15">
        <v>2.68417E-2</v>
      </c>
      <c r="W25" s="15">
        <v>4.7063399999999998E-2</v>
      </c>
      <c r="Y25" s="15" t="s">
        <v>283</v>
      </c>
      <c r="Z25" s="15" t="s">
        <v>285</v>
      </c>
      <c r="AB25" s="64" t="str">
        <f t="shared" si="2"/>
        <v>Conwy_65+_Males</v>
      </c>
      <c r="AC25" s="64" t="s">
        <v>2</v>
      </c>
      <c r="AD25" s="64" t="s">
        <v>43</v>
      </c>
      <c r="AE25" s="64" t="s">
        <v>21</v>
      </c>
      <c r="AF25" s="15" t="s">
        <v>282</v>
      </c>
      <c r="AG25" s="15">
        <v>6.0396499999999999E-2</v>
      </c>
      <c r="AH25" s="15">
        <v>1.09494E-2</v>
      </c>
      <c r="AI25" s="15">
        <v>3.8935400000000002E-2</v>
      </c>
      <c r="AJ25" s="15">
        <v>8.1857700000000005E-2</v>
      </c>
      <c r="AL25" s="15" t="s">
        <v>283</v>
      </c>
      <c r="AM25" s="15" t="s">
        <v>286</v>
      </c>
      <c r="AP25" s="64" t="str">
        <f t="shared" si="3"/>
        <v>Flintshire_65+_Persons</v>
      </c>
      <c r="AQ25" s="64" t="s">
        <v>4</v>
      </c>
      <c r="AR25" s="64" t="s">
        <v>43</v>
      </c>
      <c r="AS25" s="64" t="s">
        <v>117</v>
      </c>
      <c r="AT25" s="15" t="s">
        <v>282</v>
      </c>
      <c r="AU25" s="15">
        <v>2.7628099999999999E-2</v>
      </c>
      <c r="AV25" s="15">
        <v>5.6505000000000001E-3</v>
      </c>
      <c r="AW25" s="15">
        <v>1.6552999999999998E-2</v>
      </c>
      <c r="AX25" s="15">
        <v>3.87032E-2</v>
      </c>
      <c r="AZ25" s="15" t="s">
        <v>283</v>
      </c>
      <c r="BA25" s="15" t="s">
        <v>287</v>
      </c>
      <c r="BG25" s="15" t="s">
        <v>191</v>
      </c>
      <c r="BH25" s="15">
        <v>0.191442</v>
      </c>
      <c r="BI25" s="15">
        <v>7.3511000000000002E-3</v>
      </c>
      <c r="BJ25" s="15">
        <v>0.17703389999999999</v>
      </c>
      <c r="BK25" s="15">
        <v>0.20585010000000001</v>
      </c>
      <c r="BT25" s="15">
        <f t="shared" ref="BT25:BT27" si="7">BT19</f>
        <v>2</v>
      </c>
      <c r="BU25" s="67">
        <f t="shared" ref="BU25:BX25" si="8">BU7-BU19</f>
        <v>0</v>
      </c>
      <c r="BV25" s="67">
        <f t="shared" si="8"/>
        <v>-6.9999999999974596E-7</v>
      </c>
      <c r="BW25" s="67">
        <f t="shared" si="8"/>
        <v>1.2999999999818712E-6</v>
      </c>
      <c r="BX25" s="67">
        <f t="shared" si="8"/>
        <v>-1.3000000000096268E-6</v>
      </c>
    </row>
    <row r="26" spans="1:76">
      <c r="A26" s="15" t="str">
        <f t="shared" si="0"/>
        <v>Powys_16-24_Females</v>
      </c>
      <c r="B26" s="15" t="s">
        <v>118</v>
      </c>
      <c r="C26" s="15" t="s">
        <v>48</v>
      </c>
      <c r="D26" s="15" t="s">
        <v>120</v>
      </c>
      <c r="E26" s="15" t="s">
        <v>288</v>
      </c>
      <c r="F26" s="15">
        <v>0.1710402</v>
      </c>
      <c r="G26" s="15">
        <v>3.3444399999999999E-2</v>
      </c>
      <c r="H26" s="15">
        <v>0.1054886</v>
      </c>
      <c r="I26" s="15">
        <v>0.23659189999999999</v>
      </c>
      <c r="K26" s="15" t="s">
        <v>289</v>
      </c>
      <c r="L26" s="15" t="s">
        <v>290</v>
      </c>
      <c r="O26" s="64" t="str">
        <f t="shared" si="1"/>
        <v>Cardiff and Vale_16-24_Persons</v>
      </c>
      <c r="P26" s="64" t="s">
        <v>145</v>
      </c>
      <c r="Q26" s="64" t="s">
        <v>48</v>
      </c>
      <c r="R26" s="64" t="s">
        <v>117</v>
      </c>
      <c r="S26" s="15" t="s">
        <v>288</v>
      </c>
      <c r="T26" s="15">
        <v>0.21131920000000001</v>
      </c>
      <c r="U26" s="15">
        <v>1.71352E-2</v>
      </c>
      <c r="V26" s="15">
        <v>0.1777338</v>
      </c>
      <c r="W26" s="15">
        <v>0.2449046</v>
      </c>
      <c r="Y26" s="15" t="s">
        <v>289</v>
      </c>
      <c r="Z26" s="15" t="s">
        <v>291</v>
      </c>
      <c r="AB26" s="64" t="str">
        <f t="shared" si="2"/>
        <v>Conwy_16-24_Females</v>
      </c>
      <c r="AC26" s="64" t="s">
        <v>2</v>
      </c>
      <c r="AD26" s="64" t="s">
        <v>48</v>
      </c>
      <c r="AE26" s="64" t="s">
        <v>120</v>
      </c>
      <c r="AF26" s="15" t="s">
        <v>288</v>
      </c>
      <c r="AG26" s="15">
        <v>0.1525455</v>
      </c>
      <c r="AH26" s="15">
        <v>2.8910600000000002E-2</v>
      </c>
      <c r="AI26" s="15">
        <v>9.5880099999999996E-2</v>
      </c>
      <c r="AJ26" s="15">
        <v>0.20921100000000001</v>
      </c>
      <c r="AL26" s="15" t="s">
        <v>289</v>
      </c>
      <c r="AM26" s="15" t="s">
        <v>292</v>
      </c>
      <c r="AP26" s="64" t="str">
        <f t="shared" si="3"/>
        <v>Wrexham_16-24_Persons</v>
      </c>
      <c r="AQ26" s="64" t="s">
        <v>5</v>
      </c>
      <c r="AR26" s="64" t="s">
        <v>48</v>
      </c>
      <c r="AS26" s="64" t="s">
        <v>117</v>
      </c>
      <c r="AT26" s="15" t="s">
        <v>288</v>
      </c>
      <c r="AU26" s="15">
        <v>0.17629590000000001</v>
      </c>
      <c r="AV26" s="15">
        <v>2.10143E-2</v>
      </c>
      <c r="AW26" s="15">
        <v>0.13510730000000001</v>
      </c>
      <c r="AX26" s="15">
        <v>0.21748439999999999</v>
      </c>
      <c r="AZ26" s="15" t="s">
        <v>289</v>
      </c>
      <c r="BA26" s="15" t="s">
        <v>293</v>
      </c>
      <c r="BG26" s="15" t="s">
        <v>198</v>
      </c>
      <c r="BH26" s="15">
        <v>0.1650769</v>
      </c>
      <c r="BI26" s="15">
        <v>3.8335000000000001E-3</v>
      </c>
      <c r="BJ26" s="15">
        <v>0.15756319999999999</v>
      </c>
      <c r="BK26" s="15">
        <v>0.17259050000000001</v>
      </c>
      <c r="BT26" s="15">
        <f t="shared" si="7"/>
        <v>3</v>
      </c>
      <c r="BU26" s="67">
        <f t="shared" ref="BU26:BX26" si="9">BU8-BU20</f>
        <v>0</v>
      </c>
      <c r="BV26" s="67">
        <f t="shared" si="9"/>
        <v>-7.0000000000017965E-7</v>
      </c>
      <c r="BW26" s="67">
        <f t="shared" si="9"/>
        <v>1.2999999999818712E-6</v>
      </c>
      <c r="BX26" s="67">
        <f t="shared" si="9"/>
        <v>-1.3000000000096268E-6</v>
      </c>
    </row>
    <row r="27" spans="1:76">
      <c r="A27" s="15" t="str">
        <f t="shared" si="0"/>
        <v>Powys_25-44_Females</v>
      </c>
      <c r="B27" s="15" t="s">
        <v>118</v>
      </c>
      <c r="C27" s="15" t="s">
        <v>49</v>
      </c>
      <c r="D27" s="15" t="s">
        <v>120</v>
      </c>
      <c r="E27" s="15" t="s">
        <v>294</v>
      </c>
      <c r="F27" s="15">
        <v>0.15182380000000001</v>
      </c>
      <c r="G27" s="15">
        <v>1.8817500000000001E-2</v>
      </c>
      <c r="H27" s="15">
        <v>0.1149411</v>
      </c>
      <c r="I27" s="15">
        <v>0.1887064</v>
      </c>
      <c r="K27" s="15" t="s">
        <v>295</v>
      </c>
      <c r="L27" s="15" t="s">
        <v>296</v>
      </c>
      <c r="O27" s="64" t="str">
        <f t="shared" si="1"/>
        <v>Cardiff and Vale_25-44_Persons</v>
      </c>
      <c r="P27" s="64" t="s">
        <v>145</v>
      </c>
      <c r="Q27" s="64" t="s">
        <v>49</v>
      </c>
      <c r="R27" s="64" t="s">
        <v>117</v>
      </c>
      <c r="S27" s="15" t="s">
        <v>294</v>
      </c>
      <c r="T27" s="15">
        <v>0.18946779999999999</v>
      </c>
      <c r="U27" s="15">
        <v>9.1044000000000003E-3</v>
      </c>
      <c r="V27" s="15">
        <v>0.171623</v>
      </c>
      <c r="W27" s="15">
        <v>0.20731269999999999</v>
      </c>
      <c r="Y27" s="15" t="s">
        <v>295</v>
      </c>
      <c r="Z27" s="15" t="s">
        <v>297</v>
      </c>
      <c r="AB27" s="64" t="str">
        <f t="shared" si="2"/>
        <v>Conwy_25-44_Females</v>
      </c>
      <c r="AC27" s="64" t="s">
        <v>2</v>
      </c>
      <c r="AD27" s="64" t="s">
        <v>49</v>
      </c>
      <c r="AE27" s="64" t="s">
        <v>120</v>
      </c>
      <c r="AF27" s="15" t="s">
        <v>294</v>
      </c>
      <c r="AG27" s="15">
        <v>0.14608969999999999</v>
      </c>
      <c r="AH27" s="15">
        <v>1.89403E-2</v>
      </c>
      <c r="AI27" s="15">
        <v>0.1089663</v>
      </c>
      <c r="AJ27" s="15">
        <v>0.18321309999999999</v>
      </c>
      <c r="AL27" s="15" t="s">
        <v>295</v>
      </c>
      <c r="AM27" s="15" t="s">
        <v>298</v>
      </c>
      <c r="AP27" s="64" t="str">
        <f t="shared" si="3"/>
        <v>Wrexham_25-44_Persons</v>
      </c>
      <c r="AQ27" s="64" t="s">
        <v>5</v>
      </c>
      <c r="AR27" s="64" t="s">
        <v>49</v>
      </c>
      <c r="AS27" s="64" t="s">
        <v>117</v>
      </c>
      <c r="AT27" s="15" t="s">
        <v>294</v>
      </c>
      <c r="AU27" s="15">
        <v>0.17891080000000001</v>
      </c>
      <c r="AV27" s="15">
        <v>1.36493E-2</v>
      </c>
      <c r="AW27" s="15">
        <v>0.15215780000000001</v>
      </c>
      <c r="AX27" s="15">
        <v>0.20566380000000001</v>
      </c>
      <c r="AZ27" s="15" t="s">
        <v>295</v>
      </c>
      <c r="BA27" s="15" t="s">
        <v>299</v>
      </c>
      <c r="BG27" s="15" t="s">
        <v>204</v>
      </c>
      <c r="BH27" s="15">
        <v>0.1055943</v>
      </c>
      <c r="BI27" s="15">
        <v>2.8681000000000002E-3</v>
      </c>
      <c r="BJ27" s="15">
        <v>9.9972800000000001E-2</v>
      </c>
      <c r="BK27" s="15">
        <v>0.11121590000000001</v>
      </c>
      <c r="BT27" s="15">
        <f t="shared" si="7"/>
        <v>4</v>
      </c>
      <c r="BU27" s="67">
        <f t="shared" ref="BU27:BX27" si="10">BU9-BU21</f>
        <v>0</v>
      </c>
      <c r="BV27" s="67">
        <f t="shared" si="10"/>
        <v>0</v>
      </c>
      <c r="BW27" s="67">
        <f t="shared" si="10"/>
        <v>0</v>
      </c>
      <c r="BX27" s="67">
        <f t="shared" si="10"/>
        <v>0</v>
      </c>
    </row>
    <row r="28" spans="1:76">
      <c r="A28" s="15" t="str">
        <f t="shared" si="0"/>
        <v>Powys_45-64_Females</v>
      </c>
      <c r="B28" s="15" t="s">
        <v>118</v>
      </c>
      <c r="C28" s="15" t="s">
        <v>50</v>
      </c>
      <c r="D28" s="15" t="s">
        <v>120</v>
      </c>
      <c r="E28" s="15" t="s">
        <v>300</v>
      </c>
      <c r="F28" s="15">
        <v>7.3870000000000005E-2</v>
      </c>
      <c r="G28" s="15">
        <v>1.09689E-2</v>
      </c>
      <c r="H28" s="15">
        <v>5.2370800000000002E-2</v>
      </c>
      <c r="I28" s="15">
        <v>9.5369200000000001E-2</v>
      </c>
      <c r="K28" s="15" t="s">
        <v>301</v>
      </c>
      <c r="L28" s="15" t="s">
        <v>302</v>
      </c>
      <c r="O28" s="64" t="str">
        <f t="shared" si="1"/>
        <v>Cardiff and Vale_45-64_Persons</v>
      </c>
      <c r="P28" s="64" t="s">
        <v>145</v>
      </c>
      <c r="Q28" s="64" t="s">
        <v>50</v>
      </c>
      <c r="R28" s="64" t="s">
        <v>117</v>
      </c>
      <c r="S28" s="15" t="s">
        <v>300</v>
      </c>
      <c r="T28" s="15">
        <v>0.13770540000000001</v>
      </c>
      <c r="U28" s="15">
        <v>7.7108000000000003E-3</v>
      </c>
      <c r="V28" s="15">
        <v>0.1225921</v>
      </c>
      <c r="W28" s="15">
        <v>0.1528187</v>
      </c>
      <c r="Y28" s="15" t="s">
        <v>301</v>
      </c>
      <c r="Z28" s="15" t="s">
        <v>303</v>
      </c>
      <c r="AB28" s="64" t="str">
        <f t="shared" si="2"/>
        <v>Conwy_45-64_Females</v>
      </c>
      <c r="AC28" s="64" t="s">
        <v>2</v>
      </c>
      <c r="AD28" s="64" t="s">
        <v>50</v>
      </c>
      <c r="AE28" s="64" t="s">
        <v>120</v>
      </c>
      <c r="AF28" s="15" t="s">
        <v>300</v>
      </c>
      <c r="AG28" s="15">
        <v>9.9540000000000003E-2</v>
      </c>
      <c r="AH28" s="15">
        <v>1.2553999999999999E-2</v>
      </c>
      <c r="AI28" s="15">
        <v>7.4933899999999998E-2</v>
      </c>
      <c r="AJ28" s="15">
        <v>0.1241461</v>
      </c>
      <c r="AL28" s="15" t="s">
        <v>301</v>
      </c>
      <c r="AM28" s="15" t="s">
        <v>304</v>
      </c>
      <c r="AP28" s="64" t="str">
        <f t="shared" si="3"/>
        <v>Wrexham_45-64_Persons</v>
      </c>
      <c r="AQ28" s="64" t="s">
        <v>5</v>
      </c>
      <c r="AR28" s="64" t="s">
        <v>50</v>
      </c>
      <c r="AS28" s="64" t="s">
        <v>117</v>
      </c>
      <c r="AT28" s="15" t="s">
        <v>300</v>
      </c>
      <c r="AU28" s="15">
        <v>0.12736339999999999</v>
      </c>
      <c r="AV28" s="15">
        <v>1.0745299999999999E-2</v>
      </c>
      <c r="AW28" s="15">
        <v>0.1063023</v>
      </c>
      <c r="AX28" s="15">
        <v>0.14842440000000001</v>
      </c>
      <c r="AZ28" s="15" t="s">
        <v>301</v>
      </c>
      <c r="BA28" s="15" t="s">
        <v>305</v>
      </c>
      <c r="BG28" s="15" t="s">
        <v>210</v>
      </c>
      <c r="BH28" s="15">
        <v>2.0475199999999999E-2</v>
      </c>
      <c r="BI28" s="15">
        <v>1.4104E-3</v>
      </c>
      <c r="BJ28" s="15">
        <v>1.7710900000000002E-2</v>
      </c>
      <c r="BK28" s="15">
        <v>2.32395E-2</v>
      </c>
    </row>
    <row r="29" spans="1:76">
      <c r="A29" s="15" t="str">
        <f t="shared" si="0"/>
        <v>Powys_65+_Females</v>
      </c>
      <c r="B29" s="15" t="s">
        <v>118</v>
      </c>
      <c r="C29" s="15" t="s">
        <v>43</v>
      </c>
      <c r="D29" s="15" t="s">
        <v>120</v>
      </c>
      <c r="E29" s="15" t="s">
        <v>306</v>
      </c>
      <c r="F29" s="15">
        <v>2.04405E-2</v>
      </c>
      <c r="G29" s="15">
        <v>5.8926999999999998E-3</v>
      </c>
      <c r="H29" s="15">
        <v>8.8906999999999996E-3</v>
      </c>
      <c r="I29" s="15">
        <v>3.1990299999999999E-2</v>
      </c>
      <c r="K29" s="15" t="s">
        <v>307</v>
      </c>
      <c r="L29" s="15" t="s">
        <v>308</v>
      </c>
      <c r="O29" s="64" t="str">
        <f t="shared" si="1"/>
        <v>Cardiff and Vale_65+_Persons</v>
      </c>
      <c r="P29" s="64" t="s">
        <v>145</v>
      </c>
      <c r="Q29" s="64" t="s">
        <v>43</v>
      </c>
      <c r="R29" s="64" t="s">
        <v>117</v>
      </c>
      <c r="S29" s="15" t="s">
        <v>306</v>
      </c>
      <c r="T29" s="15">
        <v>3.94165E-2</v>
      </c>
      <c r="U29" s="15">
        <v>4.6698E-3</v>
      </c>
      <c r="V29" s="15">
        <v>3.0263499999999999E-2</v>
      </c>
      <c r="W29" s="15">
        <v>4.8569399999999999E-2</v>
      </c>
      <c r="Y29" s="15" t="s">
        <v>307</v>
      </c>
      <c r="Z29" s="15" t="s">
        <v>309</v>
      </c>
      <c r="AB29" s="64" t="str">
        <f t="shared" si="2"/>
        <v>Conwy_65+_Females</v>
      </c>
      <c r="AC29" s="64" t="s">
        <v>2</v>
      </c>
      <c r="AD29" s="64" t="s">
        <v>43</v>
      </c>
      <c r="AE29" s="64" t="s">
        <v>120</v>
      </c>
      <c r="AF29" s="15" t="s">
        <v>306</v>
      </c>
      <c r="AG29" s="15">
        <v>2.1321300000000001E-2</v>
      </c>
      <c r="AH29" s="15">
        <v>6.1136999999999997E-3</v>
      </c>
      <c r="AI29" s="15">
        <v>9.3383000000000008E-3</v>
      </c>
      <c r="AJ29" s="15">
        <v>3.3304300000000002E-2</v>
      </c>
      <c r="AL29" s="15" t="s">
        <v>307</v>
      </c>
      <c r="AM29" s="15" t="s">
        <v>310</v>
      </c>
      <c r="AP29" s="64" t="str">
        <f t="shared" si="3"/>
        <v>Wrexham_65+_Persons</v>
      </c>
      <c r="AQ29" s="64" t="s">
        <v>5</v>
      </c>
      <c r="AR29" s="64" t="s">
        <v>43</v>
      </c>
      <c r="AS29" s="64" t="s">
        <v>117</v>
      </c>
      <c r="AT29" s="15" t="s">
        <v>306</v>
      </c>
      <c r="AU29" s="15">
        <v>2.7459999999999998E-2</v>
      </c>
      <c r="AV29" s="15">
        <v>5.7869999999999996E-3</v>
      </c>
      <c r="AW29" s="15">
        <v>1.61174E-2</v>
      </c>
      <c r="AX29" s="15">
        <v>3.88026E-2</v>
      </c>
      <c r="AZ29" s="15" t="s">
        <v>307</v>
      </c>
      <c r="BA29" s="15" t="s">
        <v>311</v>
      </c>
    </row>
    <row r="30" spans="1:76">
      <c r="A30" s="15" t="str">
        <f t="shared" si="0"/>
        <v>ABM_16-24_Males</v>
      </c>
      <c r="B30" s="15" t="s">
        <v>143</v>
      </c>
      <c r="C30" s="15" t="s">
        <v>48</v>
      </c>
      <c r="D30" s="15" t="s">
        <v>21</v>
      </c>
      <c r="E30" s="15" t="s">
        <v>312</v>
      </c>
      <c r="F30" s="15">
        <v>0.24869830000000001</v>
      </c>
      <c r="G30" s="15">
        <v>2.6936499999999999E-2</v>
      </c>
      <c r="H30" s="15">
        <v>0.1959022</v>
      </c>
      <c r="I30" s="15">
        <v>0.3014944</v>
      </c>
      <c r="K30" s="15" t="s">
        <v>313</v>
      </c>
      <c r="L30" s="15" t="s">
        <v>314</v>
      </c>
      <c r="O30" s="64" t="str">
        <f t="shared" si="1"/>
        <v>Aneurin Bevan_16-24_Persons</v>
      </c>
      <c r="P30" s="64" t="s">
        <v>146</v>
      </c>
      <c r="Q30" s="64" t="s">
        <v>48</v>
      </c>
      <c r="R30" s="64" t="s">
        <v>117</v>
      </c>
      <c r="S30" s="15" t="s">
        <v>312</v>
      </c>
      <c r="T30" s="15">
        <v>0.18462219999999999</v>
      </c>
      <c r="U30" s="15">
        <v>9.9568E-3</v>
      </c>
      <c r="V30" s="15">
        <v>0.1651067</v>
      </c>
      <c r="W30" s="15">
        <v>0.20413770000000001</v>
      </c>
      <c r="Y30" s="15" t="s">
        <v>313</v>
      </c>
      <c r="Z30" s="15" t="s">
        <v>315</v>
      </c>
      <c r="AB30" s="64" t="str">
        <f t="shared" si="2"/>
        <v>Denbighshire_16-24_Males</v>
      </c>
      <c r="AC30" s="64" t="s">
        <v>3</v>
      </c>
      <c r="AD30" s="64" t="s">
        <v>48</v>
      </c>
      <c r="AE30" s="64" t="s">
        <v>21</v>
      </c>
      <c r="AF30" s="15" t="s">
        <v>312</v>
      </c>
      <c r="AG30" s="15">
        <v>0.15100749999999999</v>
      </c>
      <c r="AH30" s="15">
        <v>2.8077700000000001E-2</v>
      </c>
      <c r="AI30" s="15">
        <v>9.5974599999999993E-2</v>
      </c>
      <c r="AJ30" s="15">
        <v>0.20604049999999999</v>
      </c>
      <c r="AL30" s="15" t="s">
        <v>313</v>
      </c>
      <c r="AM30" s="15" t="s">
        <v>316</v>
      </c>
      <c r="AP30" s="64" t="str">
        <f t="shared" si="3"/>
        <v>Powys_16-24_Persons</v>
      </c>
      <c r="AQ30" s="64" t="s">
        <v>118</v>
      </c>
      <c r="AR30" s="64" t="s">
        <v>48</v>
      </c>
      <c r="AS30" s="64" t="s">
        <v>117</v>
      </c>
      <c r="AT30" s="15" t="s">
        <v>312</v>
      </c>
      <c r="AU30" s="15">
        <v>0.17552699999999999</v>
      </c>
      <c r="AV30" s="15">
        <v>2.3112799999999999E-2</v>
      </c>
      <c r="AW30" s="15">
        <v>0.13022529999999999</v>
      </c>
      <c r="AX30" s="15">
        <v>0.22082860000000001</v>
      </c>
      <c r="AZ30" s="15" t="s">
        <v>313</v>
      </c>
      <c r="BA30" s="15" t="s">
        <v>317</v>
      </c>
    </row>
    <row r="31" spans="1:76">
      <c r="A31" s="15" t="str">
        <f t="shared" si="0"/>
        <v>ABM_25-44_Males</v>
      </c>
      <c r="B31" s="15" t="s">
        <v>143</v>
      </c>
      <c r="C31" s="15" t="s">
        <v>49</v>
      </c>
      <c r="D31" s="15" t="s">
        <v>21</v>
      </c>
      <c r="E31" s="15" t="s">
        <v>318</v>
      </c>
      <c r="F31" s="15">
        <v>0.233152</v>
      </c>
      <c r="G31" s="15">
        <v>1.23442E-2</v>
      </c>
      <c r="H31" s="15">
        <v>0.20895710000000001</v>
      </c>
      <c r="I31" s="15">
        <v>0.25734679999999999</v>
      </c>
      <c r="K31" s="15" t="s">
        <v>319</v>
      </c>
      <c r="L31" s="15" t="s">
        <v>320</v>
      </c>
      <c r="O31" s="64" t="str">
        <f t="shared" si="1"/>
        <v>Aneurin Bevan_25-44_Persons</v>
      </c>
      <c r="P31" s="64" t="s">
        <v>146</v>
      </c>
      <c r="Q31" s="64" t="s">
        <v>49</v>
      </c>
      <c r="R31" s="64" t="s">
        <v>117</v>
      </c>
      <c r="S31" s="15" t="s">
        <v>318</v>
      </c>
      <c r="T31" s="15">
        <v>0.22796279999999999</v>
      </c>
      <c r="U31" s="15">
        <v>7.1931E-3</v>
      </c>
      <c r="V31" s="15">
        <v>0.2138641</v>
      </c>
      <c r="W31" s="15">
        <v>0.24206150000000001</v>
      </c>
      <c r="Y31" s="15" t="s">
        <v>319</v>
      </c>
      <c r="Z31" s="15" t="s">
        <v>321</v>
      </c>
      <c r="AB31" s="64" t="str">
        <f t="shared" si="2"/>
        <v>Denbighshire_25-44_Males</v>
      </c>
      <c r="AC31" s="64" t="s">
        <v>3</v>
      </c>
      <c r="AD31" s="64" t="s">
        <v>49</v>
      </c>
      <c r="AE31" s="64" t="s">
        <v>21</v>
      </c>
      <c r="AF31" s="15" t="s">
        <v>318</v>
      </c>
      <c r="AG31" s="15">
        <v>0.2524883</v>
      </c>
      <c r="AH31" s="15">
        <v>2.4316299999999999E-2</v>
      </c>
      <c r="AI31" s="15">
        <v>0.2048278</v>
      </c>
      <c r="AJ31" s="15">
        <v>0.30014879999999999</v>
      </c>
      <c r="AL31" s="15" t="s">
        <v>319</v>
      </c>
      <c r="AM31" s="15" t="s">
        <v>322</v>
      </c>
      <c r="AP31" s="64" t="str">
        <f t="shared" si="3"/>
        <v>Powys_25-44_Persons</v>
      </c>
      <c r="AQ31" s="64" t="s">
        <v>118</v>
      </c>
      <c r="AR31" s="64" t="s">
        <v>49</v>
      </c>
      <c r="AS31" s="64" t="s">
        <v>117</v>
      </c>
      <c r="AT31" s="15" t="s">
        <v>318</v>
      </c>
      <c r="AU31" s="15">
        <v>0.1954004</v>
      </c>
      <c r="AV31" s="15">
        <v>1.6834499999999999E-2</v>
      </c>
      <c r="AW31" s="15">
        <v>0.1624044</v>
      </c>
      <c r="AX31" s="15">
        <v>0.2283963</v>
      </c>
      <c r="AZ31" s="15" t="s">
        <v>319</v>
      </c>
      <c r="BA31" s="15" t="s">
        <v>323</v>
      </c>
      <c r="BG31" s="15" t="str">
        <f>BG21</f>
        <v>_subpop_1</v>
      </c>
      <c r="BH31" s="67">
        <f>BH6-BH21</f>
        <v>0</v>
      </c>
      <c r="BI31" s="67">
        <f t="shared" ref="BI31:BK31" si="11">BI6-BI21</f>
        <v>-2.9999999999995308E-7</v>
      </c>
      <c r="BJ31" s="67">
        <f t="shared" si="11"/>
        <v>5.0000000001437783E-7</v>
      </c>
      <c r="BK31" s="67">
        <f t="shared" si="11"/>
        <v>-4.9999999998662226E-7</v>
      </c>
    </row>
    <row r="32" spans="1:76">
      <c r="A32" s="15" t="str">
        <f t="shared" si="0"/>
        <v>ABM_45-64_Males</v>
      </c>
      <c r="B32" s="15" t="s">
        <v>143</v>
      </c>
      <c r="C32" s="15" t="s">
        <v>50</v>
      </c>
      <c r="D32" s="15" t="s">
        <v>21</v>
      </c>
      <c r="E32" s="15" t="s">
        <v>324</v>
      </c>
      <c r="F32" s="15">
        <v>0.20710519999999999</v>
      </c>
      <c r="G32" s="15">
        <v>1.0267200000000001E-2</v>
      </c>
      <c r="H32" s="15">
        <v>0.18698119999999999</v>
      </c>
      <c r="I32" s="15">
        <v>0.22722909999999999</v>
      </c>
      <c r="K32" s="15" t="s">
        <v>325</v>
      </c>
      <c r="L32" s="15" t="s">
        <v>326</v>
      </c>
      <c r="O32" s="64" t="str">
        <f t="shared" si="1"/>
        <v>Aneurin Bevan_45-64_Persons</v>
      </c>
      <c r="P32" s="64" t="s">
        <v>146</v>
      </c>
      <c r="Q32" s="64" t="s">
        <v>50</v>
      </c>
      <c r="R32" s="64" t="s">
        <v>117</v>
      </c>
      <c r="S32" s="15" t="s">
        <v>324</v>
      </c>
      <c r="T32" s="15">
        <v>0.15064849999999999</v>
      </c>
      <c r="U32" s="15">
        <v>5.4628999999999997E-3</v>
      </c>
      <c r="V32" s="15">
        <v>0.13994119999999999</v>
      </c>
      <c r="W32" s="15">
        <v>0.16135579999999999</v>
      </c>
      <c r="Y32" s="15" t="s">
        <v>325</v>
      </c>
      <c r="Z32" s="15" t="s">
        <v>327</v>
      </c>
      <c r="AB32" s="64" t="str">
        <f t="shared" si="2"/>
        <v>Denbighshire_45-64_Males</v>
      </c>
      <c r="AC32" s="64" t="s">
        <v>3</v>
      </c>
      <c r="AD32" s="64" t="s">
        <v>50</v>
      </c>
      <c r="AE32" s="64" t="s">
        <v>21</v>
      </c>
      <c r="AF32" s="15" t="s">
        <v>324</v>
      </c>
      <c r="AG32" s="15">
        <v>0.13868520000000001</v>
      </c>
      <c r="AH32" s="15">
        <v>1.4897499999999999E-2</v>
      </c>
      <c r="AI32" s="15">
        <v>0.10948579999999999</v>
      </c>
      <c r="AJ32" s="15">
        <v>0.16788449999999999</v>
      </c>
      <c r="AL32" s="15" t="s">
        <v>325</v>
      </c>
      <c r="AM32" s="15" t="s">
        <v>328</v>
      </c>
      <c r="AP32" s="64" t="str">
        <f t="shared" si="3"/>
        <v>Powys_45-64_Persons</v>
      </c>
      <c r="AQ32" s="64" t="s">
        <v>118</v>
      </c>
      <c r="AR32" s="64" t="s">
        <v>50</v>
      </c>
      <c r="AS32" s="64" t="s">
        <v>117</v>
      </c>
      <c r="AT32" s="15" t="s">
        <v>324</v>
      </c>
      <c r="AU32" s="15">
        <v>0.10483530000000001</v>
      </c>
      <c r="AV32" s="15">
        <v>9.8139000000000004E-3</v>
      </c>
      <c r="AW32" s="15">
        <v>8.5599900000000007E-2</v>
      </c>
      <c r="AX32" s="15">
        <v>0.12407079999999999</v>
      </c>
      <c r="AZ32" s="15" t="s">
        <v>325</v>
      </c>
      <c r="BA32" s="15" t="s">
        <v>329</v>
      </c>
      <c r="BG32" s="15" t="str">
        <f t="shared" ref="BG32:BG38" si="12">BG22</f>
        <v>_subpop_2</v>
      </c>
      <c r="BH32" s="67">
        <f t="shared" ref="BH32:BK32" si="13">BH7-BH22</f>
        <v>0</v>
      </c>
      <c r="BI32" s="67">
        <f t="shared" si="13"/>
        <v>-8.0000000000045313E-7</v>
      </c>
      <c r="BJ32" s="67">
        <f t="shared" si="13"/>
        <v>1.4000000000125024E-6</v>
      </c>
      <c r="BK32" s="67">
        <f t="shared" si="13"/>
        <v>-1.3999999999847468E-6</v>
      </c>
    </row>
    <row r="33" spans="1:63">
      <c r="A33" s="15" t="str">
        <f t="shared" si="0"/>
        <v>ABM_65+_Males</v>
      </c>
      <c r="B33" s="15" t="s">
        <v>143</v>
      </c>
      <c r="C33" s="15" t="s">
        <v>43</v>
      </c>
      <c r="D33" s="15" t="s">
        <v>21</v>
      </c>
      <c r="E33" s="15" t="s">
        <v>330</v>
      </c>
      <c r="F33" s="15">
        <v>6.5360000000000001E-2</v>
      </c>
      <c r="G33" s="15">
        <v>6.9899000000000003E-3</v>
      </c>
      <c r="H33" s="15">
        <v>5.16596E-2</v>
      </c>
      <c r="I33" s="15">
        <v>7.9060400000000003E-2</v>
      </c>
      <c r="K33" s="15" t="s">
        <v>331</v>
      </c>
      <c r="L33" s="15" t="s">
        <v>332</v>
      </c>
      <c r="O33" s="64" t="str">
        <f t="shared" si="1"/>
        <v>Aneurin Bevan_65+_Persons</v>
      </c>
      <c r="P33" s="64" t="s">
        <v>146</v>
      </c>
      <c r="Q33" s="64" t="s">
        <v>43</v>
      </c>
      <c r="R33" s="64" t="s">
        <v>117</v>
      </c>
      <c r="S33" s="15" t="s">
        <v>330</v>
      </c>
      <c r="T33" s="15">
        <v>3.67532E-2</v>
      </c>
      <c r="U33" s="15">
        <v>3.2211000000000002E-3</v>
      </c>
      <c r="V33" s="15">
        <v>3.0439799999999999E-2</v>
      </c>
      <c r="W33" s="15">
        <v>4.3066500000000001E-2</v>
      </c>
      <c r="Y33" s="15" t="s">
        <v>331</v>
      </c>
      <c r="Z33" s="15" t="s">
        <v>333</v>
      </c>
      <c r="AB33" s="64" t="str">
        <f t="shared" si="2"/>
        <v>Denbighshire_65+_Males</v>
      </c>
      <c r="AC33" s="64" t="s">
        <v>3</v>
      </c>
      <c r="AD33" s="64" t="s">
        <v>43</v>
      </c>
      <c r="AE33" s="64" t="s">
        <v>21</v>
      </c>
      <c r="AF33" s="15" t="s">
        <v>330</v>
      </c>
      <c r="AG33" s="15">
        <v>5.4975400000000001E-2</v>
      </c>
      <c r="AH33" s="15">
        <v>1.07668E-2</v>
      </c>
      <c r="AI33" s="15">
        <v>3.3872399999999997E-2</v>
      </c>
      <c r="AJ33" s="15">
        <v>7.6078499999999993E-2</v>
      </c>
      <c r="AL33" s="15" t="s">
        <v>331</v>
      </c>
      <c r="AM33" s="15" t="s">
        <v>334</v>
      </c>
      <c r="AP33" s="64" t="str">
        <f t="shared" si="3"/>
        <v>Powys_65+_Persons</v>
      </c>
      <c r="AQ33" s="64" t="s">
        <v>118</v>
      </c>
      <c r="AR33" s="64" t="s">
        <v>43</v>
      </c>
      <c r="AS33" s="64" t="s">
        <v>117</v>
      </c>
      <c r="AT33" s="15" t="s">
        <v>330</v>
      </c>
      <c r="AU33" s="15">
        <v>4.0639500000000002E-2</v>
      </c>
      <c r="AV33" s="15">
        <v>6.7203000000000002E-3</v>
      </c>
      <c r="AW33" s="15">
        <v>2.7467700000000001E-2</v>
      </c>
      <c r="AX33" s="15">
        <v>5.3811400000000002E-2</v>
      </c>
      <c r="AZ33" s="15" t="s">
        <v>331</v>
      </c>
      <c r="BA33" s="15" t="s">
        <v>335</v>
      </c>
      <c r="BG33" s="15" t="str">
        <f t="shared" si="12"/>
        <v>_subpop_3</v>
      </c>
      <c r="BH33" s="67">
        <f t="shared" ref="BH33:BK33" si="14">BH8-BH23</f>
        <v>0</v>
      </c>
      <c r="BI33" s="67">
        <f t="shared" si="14"/>
        <v>-7.0000000000017965E-7</v>
      </c>
      <c r="BJ33" s="67">
        <f t="shared" si="14"/>
        <v>1.3000000000096268E-6</v>
      </c>
      <c r="BK33" s="67">
        <f t="shared" si="14"/>
        <v>-1.3999999999847468E-6</v>
      </c>
    </row>
    <row r="34" spans="1:63">
      <c r="A34" s="15" t="str">
        <f t="shared" si="0"/>
        <v>ABM_16-24_Females</v>
      </c>
      <c r="B34" s="15" t="s">
        <v>143</v>
      </c>
      <c r="C34" s="15" t="s">
        <v>48</v>
      </c>
      <c r="D34" s="15" t="s">
        <v>120</v>
      </c>
      <c r="E34" s="15" t="s">
        <v>336</v>
      </c>
      <c r="F34" s="15">
        <v>0.2115889</v>
      </c>
      <c r="G34" s="15">
        <v>2.2254900000000001E-2</v>
      </c>
      <c r="H34" s="15">
        <v>0.1679689</v>
      </c>
      <c r="I34" s="15">
        <v>0.25520900000000002</v>
      </c>
      <c r="K34" s="15" t="s">
        <v>337</v>
      </c>
      <c r="L34" s="15" t="s">
        <v>338</v>
      </c>
      <c r="AB34" s="64" t="str">
        <f t="shared" si="2"/>
        <v>Denbighshire_16-24_Females</v>
      </c>
      <c r="AC34" s="64" t="s">
        <v>3</v>
      </c>
      <c r="AD34" s="64" t="s">
        <v>48</v>
      </c>
      <c r="AE34" s="64" t="s">
        <v>120</v>
      </c>
      <c r="AF34" s="15" t="s">
        <v>336</v>
      </c>
      <c r="AG34" s="15">
        <v>0.19744990000000001</v>
      </c>
      <c r="AH34" s="15">
        <v>3.3072999999999998E-2</v>
      </c>
      <c r="AI34" s="15">
        <v>0.1326261</v>
      </c>
      <c r="AJ34" s="15">
        <v>0.2622738</v>
      </c>
      <c r="AL34" s="15" t="s">
        <v>337</v>
      </c>
      <c r="AM34" s="15" t="s">
        <v>339</v>
      </c>
      <c r="AP34" s="64" t="str">
        <f t="shared" si="3"/>
        <v>Ceredigion_16-24_Persons</v>
      </c>
      <c r="AQ34" s="64" t="s">
        <v>6</v>
      </c>
      <c r="AR34" s="64" t="s">
        <v>48</v>
      </c>
      <c r="AS34" s="64" t="s">
        <v>117</v>
      </c>
      <c r="AT34" s="15" t="s">
        <v>336</v>
      </c>
      <c r="AU34" s="15">
        <v>0.28681980000000001</v>
      </c>
      <c r="AV34" s="15">
        <v>2.7386400000000002E-2</v>
      </c>
      <c r="AW34" s="15">
        <v>0.23314190000000001</v>
      </c>
      <c r="AX34" s="15">
        <v>0.34049770000000001</v>
      </c>
      <c r="AZ34" s="15" t="s">
        <v>337</v>
      </c>
      <c r="BA34" s="15" t="s">
        <v>340</v>
      </c>
      <c r="BG34" s="15" t="str">
        <f t="shared" si="12"/>
        <v>_subpop_4</v>
      </c>
      <c r="BH34" s="67">
        <f t="shared" ref="BH34:BK34" si="15">BH9-BH24</f>
        <v>0</v>
      </c>
      <c r="BI34" s="67">
        <f t="shared" si="15"/>
        <v>-1.0000000000027348E-7</v>
      </c>
      <c r="BJ34" s="67">
        <f t="shared" si="15"/>
        <v>1.9999999999881224E-7</v>
      </c>
      <c r="BK34" s="67">
        <f t="shared" si="15"/>
        <v>-1.0000000000287557E-7</v>
      </c>
    </row>
    <row r="35" spans="1:63">
      <c r="A35" s="15" t="str">
        <f t="shared" si="0"/>
        <v>ABM_25-44_Females</v>
      </c>
      <c r="B35" s="15" t="s">
        <v>143</v>
      </c>
      <c r="C35" s="15" t="s">
        <v>49</v>
      </c>
      <c r="D35" s="15" t="s">
        <v>120</v>
      </c>
      <c r="E35" s="15" t="s">
        <v>341</v>
      </c>
      <c r="F35" s="15">
        <v>0.17101079999999999</v>
      </c>
      <c r="G35" s="15">
        <v>9.8147000000000009E-3</v>
      </c>
      <c r="H35" s="15">
        <v>0.15177379999999999</v>
      </c>
      <c r="I35" s="15">
        <v>0.19024779999999999</v>
      </c>
      <c r="K35" s="15" t="s">
        <v>342</v>
      </c>
      <c r="L35" s="15" t="s">
        <v>343</v>
      </c>
      <c r="AB35" s="64" t="str">
        <f t="shared" si="2"/>
        <v>Denbighshire_25-44_Females</v>
      </c>
      <c r="AC35" s="64" t="s">
        <v>3</v>
      </c>
      <c r="AD35" s="64" t="s">
        <v>49</v>
      </c>
      <c r="AE35" s="64" t="s">
        <v>120</v>
      </c>
      <c r="AF35" s="15" t="s">
        <v>341</v>
      </c>
      <c r="AG35" s="15">
        <v>0.15327740000000001</v>
      </c>
      <c r="AH35" s="15">
        <v>1.7784100000000001E-2</v>
      </c>
      <c r="AI35" s="15">
        <v>0.1184202</v>
      </c>
      <c r="AJ35" s="15">
        <v>0.18813460000000001</v>
      </c>
      <c r="AL35" s="15" t="s">
        <v>342</v>
      </c>
      <c r="AM35" s="15" t="s">
        <v>344</v>
      </c>
      <c r="AP35" s="64" t="str">
        <f t="shared" si="3"/>
        <v>Ceredigion_25-44_Persons</v>
      </c>
      <c r="AQ35" s="64" t="s">
        <v>6</v>
      </c>
      <c r="AR35" s="64" t="s">
        <v>49</v>
      </c>
      <c r="AS35" s="64" t="s">
        <v>117</v>
      </c>
      <c r="AT35" s="15" t="s">
        <v>341</v>
      </c>
      <c r="AU35" s="15">
        <v>0.1825312</v>
      </c>
      <c r="AV35" s="15">
        <v>1.7224400000000001E-2</v>
      </c>
      <c r="AW35" s="15">
        <v>0.14877099999999999</v>
      </c>
      <c r="AX35" s="15">
        <v>0.2162915</v>
      </c>
      <c r="AZ35" s="15" t="s">
        <v>342</v>
      </c>
      <c r="BA35" s="15" t="s">
        <v>345</v>
      </c>
      <c r="BG35" s="15" t="str">
        <f t="shared" si="12"/>
        <v>_subpop_5</v>
      </c>
      <c r="BH35" s="67">
        <f t="shared" ref="BH35:BK35" si="16">BH10-BH25</f>
        <v>0</v>
      </c>
      <c r="BI35" s="67">
        <f t="shared" si="16"/>
        <v>-2.0000000000054696E-7</v>
      </c>
      <c r="BJ35" s="67">
        <f t="shared" si="16"/>
        <v>1.0000000000287557E-7</v>
      </c>
      <c r="BK35" s="67">
        <f t="shared" si="16"/>
        <v>-1.0000000000287557E-7</v>
      </c>
    </row>
    <row r="36" spans="1:63">
      <c r="A36" s="15" t="str">
        <f t="shared" si="0"/>
        <v>ABM_45-64_Females</v>
      </c>
      <c r="B36" s="15" t="s">
        <v>143</v>
      </c>
      <c r="C36" s="15" t="s">
        <v>50</v>
      </c>
      <c r="D36" s="15" t="s">
        <v>120</v>
      </c>
      <c r="E36" s="15" t="s">
        <v>346</v>
      </c>
      <c r="F36" s="15">
        <v>0.1183478</v>
      </c>
      <c r="G36" s="15">
        <v>7.7885999999999997E-3</v>
      </c>
      <c r="H36" s="15">
        <v>0.10308199999999999</v>
      </c>
      <c r="I36" s="15">
        <v>0.1336135</v>
      </c>
      <c r="K36" s="15" t="s">
        <v>347</v>
      </c>
      <c r="L36" s="15" t="s">
        <v>348</v>
      </c>
      <c r="AB36" s="64" t="str">
        <f t="shared" si="2"/>
        <v>Denbighshire_45-64_Females</v>
      </c>
      <c r="AC36" s="64" t="s">
        <v>3</v>
      </c>
      <c r="AD36" s="64" t="s">
        <v>50</v>
      </c>
      <c r="AE36" s="64" t="s">
        <v>120</v>
      </c>
      <c r="AF36" s="15" t="s">
        <v>346</v>
      </c>
      <c r="AG36" s="15">
        <v>0.1056633</v>
      </c>
      <c r="AH36" s="15">
        <v>1.31065E-2</v>
      </c>
      <c r="AI36" s="15">
        <v>7.9974299999999998E-2</v>
      </c>
      <c r="AJ36" s="15">
        <v>0.13135240000000001</v>
      </c>
      <c r="AL36" s="15" t="s">
        <v>347</v>
      </c>
      <c r="AM36" s="15" t="s">
        <v>349</v>
      </c>
      <c r="AP36" s="64" t="str">
        <f t="shared" si="3"/>
        <v>Ceredigion_45-64_Persons</v>
      </c>
      <c r="AQ36" s="64" t="s">
        <v>6</v>
      </c>
      <c r="AR36" s="64" t="s">
        <v>50</v>
      </c>
      <c r="AS36" s="64" t="s">
        <v>117</v>
      </c>
      <c r="AT36" s="15" t="s">
        <v>346</v>
      </c>
      <c r="AU36" s="15">
        <v>9.5028299999999996E-2</v>
      </c>
      <c r="AV36" s="15">
        <v>1.0101499999999999E-2</v>
      </c>
      <c r="AW36" s="15">
        <v>7.5229099999999993E-2</v>
      </c>
      <c r="AX36" s="15">
        <v>0.1148274</v>
      </c>
      <c r="AZ36" s="15" t="s">
        <v>347</v>
      </c>
      <c r="BA36" s="15" t="s">
        <v>350</v>
      </c>
      <c r="BG36" s="15" t="str">
        <f t="shared" si="12"/>
        <v>_subpop_6</v>
      </c>
      <c r="BH36" s="67">
        <f t="shared" ref="BH36:BK36" si="17">BH11-BH26</f>
        <v>0</v>
      </c>
      <c r="BI36" s="67">
        <f t="shared" si="17"/>
        <v>-4.0000000000022656E-7</v>
      </c>
      <c r="BJ36" s="67">
        <f t="shared" si="17"/>
        <v>7.0000000002012897E-7</v>
      </c>
      <c r="BK36" s="67">
        <f t="shared" si="17"/>
        <v>-6.000000000172534E-7</v>
      </c>
    </row>
    <row r="37" spans="1:63">
      <c r="A37" s="15" t="str">
        <f t="shared" si="0"/>
        <v>ABM_65+_Females</v>
      </c>
      <c r="B37" s="15" t="s">
        <v>143</v>
      </c>
      <c r="C37" s="15" t="s">
        <v>43</v>
      </c>
      <c r="D37" s="15" t="s">
        <v>120</v>
      </c>
      <c r="E37" s="15" t="s">
        <v>351</v>
      </c>
      <c r="F37" s="15">
        <v>2.54436E-2</v>
      </c>
      <c r="G37" s="15">
        <v>3.9741999999999998E-3</v>
      </c>
      <c r="H37" s="15">
        <v>1.7654099999999999E-2</v>
      </c>
      <c r="I37" s="15">
        <v>3.3233100000000002E-2</v>
      </c>
      <c r="K37" s="15" t="s">
        <v>352</v>
      </c>
      <c r="L37" s="15" t="s">
        <v>353</v>
      </c>
      <c r="S37" s="66" t="s">
        <v>866</v>
      </c>
      <c r="AB37" s="64" t="str">
        <f t="shared" si="2"/>
        <v>Denbighshire_65+_Females</v>
      </c>
      <c r="AC37" s="64" t="s">
        <v>3</v>
      </c>
      <c r="AD37" s="64" t="s">
        <v>43</v>
      </c>
      <c r="AE37" s="64" t="s">
        <v>120</v>
      </c>
      <c r="AF37" s="15" t="s">
        <v>351</v>
      </c>
      <c r="AG37" s="15">
        <v>2.6184200000000001E-2</v>
      </c>
      <c r="AH37" s="15">
        <v>6.9549E-3</v>
      </c>
      <c r="AI37" s="15">
        <v>1.25524E-2</v>
      </c>
      <c r="AJ37" s="15">
        <v>3.9815999999999997E-2</v>
      </c>
      <c r="AL37" s="15" t="s">
        <v>352</v>
      </c>
      <c r="AM37" s="15" t="s">
        <v>354</v>
      </c>
      <c r="AP37" s="64" t="str">
        <f t="shared" si="3"/>
        <v>Ceredigion_65+_Persons</v>
      </c>
      <c r="AQ37" s="64" t="s">
        <v>6</v>
      </c>
      <c r="AR37" s="64" t="s">
        <v>43</v>
      </c>
      <c r="AS37" s="64" t="s">
        <v>117</v>
      </c>
      <c r="AT37" s="15" t="s">
        <v>351</v>
      </c>
      <c r="AU37" s="15">
        <v>2.6422600000000001E-2</v>
      </c>
      <c r="AV37" s="15">
        <v>5.2258000000000001E-3</v>
      </c>
      <c r="AW37" s="15">
        <v>1.6179900000000001E-2</v>
      </c>
      <c r="AX37" s="15">
        <v>3.6665299999999998E-2</v>
      </c>
      <c r="AZ37" s="15" t="s">
        <v>352</v>
      </c>
      <c r="BA37" s="15" t="s">
        <v>355</v>
      </c>
      <c r="BG37" s="15" t="str">
        <f t="shared" si="12"/>
        <v>_subpop_7</v>
      </c>
      <c r="BH37" s="67">
        <f t="shared" ref="BH37:BK37" si="18">BH12-BH27</f>
        <v>0</v>
      </c>
      <c r="BI37" s="67">
        <f t="shared" si="18"/>
        <v>-2.9999999999995308E-7</v>
      </c>
      <c r="BJ37" s="67">
        <f t="shared" si="18"/>
        <v>6.0000000000337561E-7</v>
      </c>
      <c r="BK37" s="67">
        <f t="shared" si="18"/>
        <v>-6.0000000000337561E-7</v>
      </c>
    </row>
    <row r="38" spans="1:63">
      <c r="A38" s="15" t="str">
        <f t="shared" si="0"/>
        <v>Cwm Taf_16-24_Males</v>
      </c>
      <c r="B38" s="15" t="s">
        <v>144</v>
      </c>
      <c r="C38" s="15" t="s">
        <v>48</v>
      </c>
      <c r="D38" s="15" t="s">
        <v>21</v>
      </c>
      <c r="E38" s="15" t="s">
        <v>356</v>
      </c>
      <c r="F38" s="15">
        <v>0.19401750000000001</v>
      </c>
      <c r="G38" s="15">
        <v>2.2678400000000001E-2</v>
      </c>
      <c r="H38" s="15">
        <v>0.14956729999999999</v>
      </c>
      <c r="I38" s="15">
        <v>0.2384677</v>
      </c>
      <c r="K38" s="15" t="s">
        <v>357</v>
      </c>
      <c r="L38" s="15" t="s">
        <v>358</v>
      </c>
      <c r="U38" s="15" t="s">
        <v>863</v>
      </c>
      <c r="AB38" s="64" t="str">
        <f t="shared" si="2"/>
        <v>Flintshire_16-24_Males</v>
      </c>
      <c r="AC38" s="64" t="s">
        <v>4</v>
      </c>
      <c r="AD38" s="64" t="s">
        <v>48</v>
      </c>
      <c r="AE38" s="64" t="s">
        <v>21</v>
      </c>
      <c r="AF38" s="15" t="s">
        <v>356</v>
      </c>
      <c r="AG38" s="15">
        <v>0.22264709999999999</v>
      </c>
      <c r="AH38" s="15">
        <v>3.2890700000000002E-2</v>
      </c>
      <c r="AI38" s="15">
        <v>0.1581806</v>
      </c>
      <c r="AJ38" s="15">
        <v>0.28711360000000002</v>
      </c>
      <c r="AL38" s="15" t="s">
        <v>357</v>
      </c>
      <c r="AM38" s="15" t="s">
        <v>359</v>
      </c>
      <c r="AP38" s="64" t="str">
        <f t="shared" si="3"/>
        <v>Pembrokeshire_16-24_Persons</v>
      </c>
      <c r="AQ38" s="64" t="s">
        <v>7</v>
      </c>
      <c r="AR38" s="64" t="s">
        <v>48</v>
      </c>
      <c r="AS38" s="64" t="s">
        <v>117</v>
      </c>
      <c r="AT38" s="15" t="s">
        <v>356</v>
      </c>
      <c r="AU38" s="15">
        <v>0.1452069</v>
      </c>
      <c r="AV38" s="15">
        <v>2.4254499999999998E-2</v>
      </c>
      <c r="AW38" s="15">
        <v>9.7667500000000004E-2</v>
      </c>
      <c r="AX38" s="15">
        <v>0.19274630000000001</v>
      </c>
      <c r="AZ38" s="15" t="s">
        <v>357</v>
      </c>
      <c r="BA38" s="15" t="s">
        <v>360</v>
      </c>
      <c r="BG38" s="15" t="str">
        <f t="shared" si="12"/>
        <v>_subpop_8</v>
      </c>
      <c r="BH38" s="67">
        <f t="shared" ref="BH38:BK38" si="19">BH13-BH28</f>
        <v>0</v>
      </c>
      <c r="BI38" s="67">
        <f t="shared" si="19"/>
        <v>0</v>
      </c>
      <c r="BJ38" s="67">
        <f t="shared" si="19"/>
        <v>-1.0000000000287557E-7</v>
      </c>
      <c r="BK38" s="67">
        <f t="shared" si="19"/>
        <v>0</v>
      </c>
    </row>
    <row r="39" spans="1:63">
      <c r="A39" s="15" t="str">
        <f t="shared" si="0"/>
        <v>Cwm Taf_25-44_Males</v>
      </c>
      <c r="B39" s="15" t="s">
        <v>144</v>
      </c>
      <c r="C39" s="15" t="s">
        <v>49</v>
      </c>
      <c r="D39" s="15" t="s">
        <v>21</v>
      </c>
      <c r="E39" s="15" t="s">
        <v>361</v>
      </c>
      <c r="F39" s="15">
        <v>0.27480700000000002</v>
      </c>
      <c r="G39" s="15">
        <v>1.6503199999999999E-2</v>
      </c>
      <c r="H39" s="15">
        <v>0.24246039999999999</v>
      </c>
      <c r="I39" s="15">
        <v>0.30715360000000003</v>
      </c>
      <c r="K39" s="15" t="s">
        <v>362</v>
      </c>
      <c r="L39" s="15" t="s">
        <v>363</v>
      </c>
      <c r="S39" s="15" t="s">
        <v>154</v>
      </c>
      <c r="T39" s="15" t="s">
        <v>136</v>
      </c>
      <c r="U39" s="15" t="s">
        <v>155</v>
      </c>
      <c r="V39" s="15" t="s">
        <v>156</v>
      </c>
      <c r="W39" s="15" t="s">
        <v>157</v>
      </c>
      <c r="AB39" s="64" t="str">
        <f t="shared" si="2"/>
        <v>Flintshire_25-44_Males</v>
      </c>
      <c r="AC39" s="64" t="s">
        <v>4</v>
      </c>
      <c r="AD39" s="64" t="s">
        <v>49</v>
      </c>
      <c r="AE39" s="64" t="s">
        <v>21</v>
      </c>
      <c r="AF39" s="15" t="s">
        <v>361</v>
      </c>
      <c r="AG39" s="15">
        <v>0.2769567</v>
      </c>
      <c r="AH39" s="15">
        <v>2.1957899999999999E-2</v>
      </c>
      <c r="AI39" s="15">
        <v>0.23391870000000001</v>
      </c>
      <c r="AJ39" s="15">
        <v>0.31999470000000002</v>
      </c>
      <c r="AL39" s="15" t="s">
        <v>362</v>
      </c>
      <c r="AM39" s="15" t="s">
        <v>364</v>
      </c>
      <c r="AP39" s="64" t="str">
        <f t="shared" si="3"/>
        <v>Pembrokeshire_25-44_Persons</v>
      </c>
      <c r="AQ39" s="64" t="s">
        <v>7</v>
      </c>
      <c r="AR39" s="64" t="s">
        <v>49</v>
      </c>
      <c r="AS39" s="64" t="s">
        <v>117</v>
      </c>
      <c r="AT39" s="15" t="s">
        <v>361</v>
      </c>
      <c r="AU39" s="15">
        <v>0.15087490000000001</v>
      </c>
      <c r="AV39" s="15">
        <v>1.6585699999999998E-2</v>
      </c>
      <c r="AW39" s="15">
        <v>0.1183666</v>
      </c>
      <c r="AX39" s="15">
        <v>0.1833833</v>
      </c>
      <c r="AZ39" s="15" t="s">
        <v>362</v>
      </c>
      <c r="BA39" s="15" t="s">
        <v>365</v>
      </c>
    </row>
    <row r="40" spans="1:63">
      <c r="A40" s="15" t="str">
        <f t="shared" si="0"/>
        <v>Cwm Taf_45-64_Males</v>
      </c>
      <c r="B40" s="15" t="s">
        <v>144</v>
      </c>
      <c r="C40" s="15" t="s">
        <v>50</v>
      </c>
      <c r="D40" s="15" t="s">
        <v>21</v>
      </c>
      <c r="E40" s="15" t="s">
        <v>366</v>
      </c>
      <c r="F40" s="15">
        <v>0.211697</v>
      </c>
      <c r="G40" s="15">
        <v>1.36913E-2</v>
      </c>
      <c r="H40" s="15">
        <v>0.18486169999999999</v>
      </c>
      <c r="I40" s="15">
        <v>0.2385322</v>
      </c>
      <c r="K40" s="15" t="s">
        <v>367</v>
      </c>
      <c r="L40" s="15" t="s">
        <v>368</v>
      </c>
      <c r="AB40" s="64" t="str">
        <f t="shared" si="2"/>
        <v>Flintshire_45-64_Males</v>
      </c>
      <c r="AC40" s="64" t="s">
        <v>4</v>
      </c>
      <c r="AD40" s="64" t="s">
        <v>50</v>
      </c>
      <c r="AE40" s="64" t="s">
        <v>21</v>
      </c>
      <c r="AF40" s="15" t="s">
        <v>366</v>
      </c>
      <c r="AG40" s="15">
        <v>0.18055679999999999</v>
      </c>
      <c r="AH40" s="15">
        <v>1.72514E-2</v>
      </c>
      <c r="AI40" s="15">
        <v>0.1467436</v>
      </c>
      <c r="AJ40" s="15">
        <v>0.2143699</v>
      </c>
      <c r="AL40" s="15" t="s">
        <v>367</v>
      </c>
      <c r="AM40" s="15" t="s">
        <v>369</v>
      </c>
      <c r="AP40" s="64" t="str">
        <f t="shared" si="3"/>
        <v>Pembrokeshire_45-64_Persons</v>
      </c>
      <c r="AQ40" s="64" t="s">
        <v>7</v>
      </c>
      <c r="AR40" s="64" t="s">
        <v>50</v>
      </c>
      <c r="AS40" s="64" t="s">
        <v>117</v>
      </c>
      <c r="AT40" s="15" t="s">
        <v>366</v>
      </c>
      <c r="AU40" s="15">
        <v>0.1017837</v>
      </c>
      <c r="AV40" s="15">
        <v>1.0858700000000001E-2</v>
      </c>
      <c r="AW40" s="15">
        <v>8.05004E-2</v>
      </c>
      <c r="AX40" s="15">
        <v>0.123067</v>
      </c>
      <c r="AZ40" s="15" t="s">
        <v>367</v>
      </c>
      <c r="BA40" s="15" t="s">
        <v>370</v>
      </c>
    </row>
    <row r="41" spans="1:63">
      <c r="A41" s="15" t="str">
        <f t="shared" si="0"/>
        <v>Cwm Taf_65+_Males</v>
      </c>
      <c r="B41" s="15" t="s">
        <v>144</v>
      </c>
      <c r="C41" s="15" t="s">
        <v>43</v>
      </c>
      <c r="D41" s="15" t="s">
        <v>21</v>
      </c>
      <c r="E41" s="15" t="s">
        <v>371</v>
      </c>
      <c r="F41" s="15">
        <v>6.3795299999999999E-2</v>
      </c>
      <c r="G41" s="15">
        <v>9.4678999999999996E-3</v>
      </c>
      <c r="H41" s="15">
        <v>4.5238E-2</v>
      </c>
      <c r="I41" s="15">
        <v>8.2352599999999998E-2</v>
      </c>
      <c r="K41" s="15" t="s">
        <v>372</v>
      </c>
      <c r="L41" s="15" t="s">
        <v>373</v>
      </c>
      <c r="S41" s="15" t="s">
        <v>864</v>
      </c>
      <c r="AB41" s="64" t="str">
        <f t="shared" si="2"/>
        <v>Flintshire_65+_Males</v>
      </c>
      <c r="AC41" s="64" t="s">
        <v>4</v>
      </c>
      <c r="AD41" s="64" t="s">
        <v>43</v>
      </c>
      <c r="AE41" s="64" t="s">
        <v>21</v>
      </c>
      <c r="AF41" s="15" t="s">
        <v>371</v>
      </c>
      <c r="AG41" s="15">
        <v>2.79212E-2</v>
      </c>
      <c r="AH41" s="15">
        <v>8.3453999999999993E-3</v>
      </c>
      <c r="AI41" s="15">
        <v>1.1564100000000001E-2</v>
      </c>
      <c r="AJ41" s="15">
        <v>4.42783E-2</v>
      </c>
      <c r="AL41" s="15" t="s">
        <v>372</v>
      </c>
      <c r="AM41" s="15" t="s">
        <v>374</v>
      </c>
      <c r="AP41" s="64" t="str">
        <f t="shared" si="3"/>
        <v>Pembrokeshire_65+_Persons</v>
      </c>
      <c r="AQ41" s="64" t="s">
        <v>7</v>
      </c>
      <c r="AR41" s="64" t="s">
        <v>43</v>
      </c>
      <c r="AS41" s="64" t="s">
        <v>117</v>
      </c>
      <c r="AT41" s="15" t="s">
        <v>371</v>
      </c>
      <c r="AU41" s="15">
        <v>2.5352099999999999E-2</v>
      </c>
      <c r="AV41" s="15">
        <v>5.0267000000000003E-3</v>
      </c>
      <c r="AW41" s="15">
        <v>1.54997E-2</v>
      </c>
      <c r="AX41" s="15">
        <v>3.5204399999999997E-2</v>
      </c>
      <c r="AZ41" s="15" t="s">
        <v>372</v>
      </c>
      <c r="BA41" s="15" t="s">
        <v>375</v>
      </c>
    </row>
    <row r="42" spans="1:63">
      <c r="A42" s="15" t="str">
        <f t="shared" si="0"/>
        <v>Cwm Taf_16-24_Females</v>
      </c>
      <c r="B42" s="15" t="s">
        <v>144</v>
      </c>
      <c r="C42" s="15" t="s">
        <v>48</v>
      </c>
      <c r="D42" s="15" t="s">
        <v>120</v>
      </c>
      <c r="E42" s="15" t="s">
        <v>376</v>
      </c>
      <c r="F42" s="15">
        <v>0.15218889999999999</v>
      </c>
      <c r="G42" s="15">
        <v>1.98301E-2</v>
      </c>
      <c r="H42" s="15">
        <v>0.11332150000000001</v>
      </c>
      <c r="I42" s="15">
        <v>0.19105639999999999</v>
      </c>
      <c r="K42" s="15" t="s">
        <v>377</v>
      </c>
      <c r="L42" s="15" t="s">
        <v>378</v>
      </c>
      <c r="S42" s="15" t="s">
        <v>163</v>
      </c>
      <c r="T42" s="15">
        <v>0.20318849999999999</v>
      </c>
      <c r="U42" s="15">
        <v>1.05247E-2</v>
      </c>
      <c r="V42" s="15">
        <v>0.1825601</v>
      </c>
      <c r="W42" s="15">
        <v>0.22381690000000001</v>
      </c>
      <c r="AB42" s="64" t="str">
        <f t="shared" si="2"/>
        <v>Flintshire_16-24_Females</v>
      </c>
      <c r="AC42" s="64" t="s">
        <v>4</v>
      </c>
      <c r="AD42" s="64" t="s">
        <v>48</v>
      </c>
      <c r="AE42" s="64" t="s">
        <v>120</v>
      </c>
      <c r="AF42" s="15" t="s">
        <v>376</v>
      </c>
      <c r="AG42" s="15">
        <v>0.2319561</v>
      </c>
      <c r="AH42" s="15">
        <v>3.3500299999999997E-2</v>
      </c>
      <c r="AI42" s="15">
        <v>0.16629479999999999</v>
      </c>
      <c r="AJ42" s="15">
        <v>0.29761739999999998</v>
      </c>
      <c r="AL42" s="15" t="s">
        <v>377</v>
      </c>
      <c r="AM42" s="15" t="s">
        <v>379</v>
      </c>
      <c r="AP42" s="64" t="str">
        <f t="shared" si="3"/>
        <v>Carmarthenshire_16-24_Persons</v>
      </c>
      <c r="AQ42" s="64" t="s">
        <v>8</v>
      </c>
      <c r="AR42" s="64" t="s">
        <v>48</v>
      </c>
      <c r="AS42" s="64" t="s">
        <v>117</v>
      </c>
      <c r="AT42" s="15" t="s">
        <v>376</v>
      </c>
      <c r="AU42" s="15">
        <v>0.19932320000000001</v>
      </c>
      <c r="AV42" s="15">
        <v>2.50598E-2</v>
      </c>
      <c r="AW42" s="15">
        <v>0.15020539999999999</v>
      </c>
      <c r="AX42" s="15">
        <v>0.24844089999999999</v>
      </c>
      <c r="AZ42" s="15" t="s">
        <v>377</v>
      </c>
      <c r="BA42" s="15" t="s">
        <v>380</v>
      </c>
    </row>
    <row r="43" spans="1:63">
      <c r="A43" s="15" t="str">
        <f t="shared" si="0"/>
        <v>Cwm Taf_25-44_Females</v>
      </c>
      <c r="B43" s="15" t="s">
        <v>144</v>
      </c>
      <c r="C43" s="15" t="s">
        <v>49</v>
      </c>
      <c r="D43" s="15" t="s">
        <v>120</v>
      </c>
      <c r="E43" s="15" t="s">
        <v>381</v>
      </c>
      <c r="F43" s="15">
        <v>0.19858120000000001</v>
      </c>
      <c r="G43" s="15">
        <v>1.31574E-2</v>
      </c>
      <c r="H43" s="15">
        <v>0.17279249999999999</v>
      </c>
      <c r="I43" s="15">
        <v>0.22436990000000001</v>
      </c>
      <c r="K43" s="15" t="s">
        <v>382</v>
      </c>
      <c r="L43" s="15" t="s">
        <v>383</v>
      </c>
      <c r="S43" s="15" t="s">
        <v>170</v>
      </c>
      <c r="T43" s="15">
        <v>0.18936739999999999</v>
      </c>
      <c r="U43" s="15">
        <v>6.3350999999999998E-3</v>
      </c>
      <c r="V43" s="15">
        <v>0.17695069999999999</v>
      </c>
      <c r="W43" s="15">
        <v>0.20178409999999999</v>
      </c>
      <c r="AB43" s="64" t="str">
        <f t="shared" si="2"/>
        <v>Flintshire_25-44_Females</v>
      </c>
      <c r="AC43" s="64" t="s">
        <v>4</v>
      </c>
      <c r="AD43" s="64" t="s">
        <v>49</v>
      </c>
      <c r="AE43" s="64" t="s">
        <v>120</v>
      </c>
      <c r="AF43" s="15" t="s">
        <v>381</v>
      </c>
      <c r="AG43" s="15">
        <v>0.16599459999999999</v>
      </c>
      <c r="AH43" s="15">
        <v>1.6901900000000001E-2</v>
      </c>
      <c r="AI43" s="15">
        <v>0.1328666</v>
      </c>
      <c r="AJ43" s="15">
        <v>0.19912260000000001</v>
      </c>
      <c r="AL43" s="15" t="s">
        <v>382</v>
      </c>
      <c r="AM43" s="15" t="s">
        <v>384</v>
      </c>
      <c r="AP43" s="64" t="str">
        <f t="shared" si="3"/>
        <v>Carmarthenshire_25-44_Persons</v>
      </c>
      <c r="AQ43" s="64" t="s">
        <v>8</v>
      </c>
      <c r="AR43" s="64" t="s">
        <v>49</v>
      </c>
      <c r="AS43" s="64" t="s">
        <v>117</v>
      </c>
      <c r="AT43" s="15" t="s">
        <v>381</v>
      </c>
      <c r="AU43" s="15">
        <v>0.16639509999999999</v>
      </c>
      <c r="AV43" s="15">
        <v>1.4726299999999999E-2</v>
      </c>
      <c r="AW43" s="15">
        <v>0.1375313</v>
      </c>
      <c r="AX43" s="15">
        <v>0.19525890000000001</v>
      </c>
      <c r="AZ43" s="15" t="s">
        <v>382</v>
      </c>
      <c r="BA43" s="15" t="s">
        <v>385</v>
      </c>
    </row>
    <row r="44" spans="1:63">
      <c r="A44" s="15" t="str">
        <f t="shared" si="0"/>
        <v>Cwm Taf_45-64_Females</v>
      </c>
      <c r="B44" s="15" t="s">
        <v>144</v>
      </c>
      <c r="C44" s="15" t="s">
        <v>50</v>
      </c>
      <c r="D44" s="15" t="s">
        <v>120</v>
      </c>
      <c r="E44" s="15" t="s">
        <v>386</v>
      </c>
      <c r="F44" s="15">
        <v>0.1321705</v>
      </c>
      <c r="G44" s="15">
        <v>1.08389E-2</v>
      </c>
      <c r="H44" s="15">
        <v>0.110926</v>
      </c>
      <c r="I44" s="15">
        <v>0.153415</v>
      </c>
      <c r="K44" s="15" t="s">
        <v>387</v>
      </c>
      <c r="L44" s="15" t="s">
        <v>388</v>
      </c>
      <c r="S44" s="15" t="s">
        <v>177</v>
      </c>
      <c r="T44" s="15">
        <v>0.12930249999999999</v>
      </c>
      <c r="U44" s="15">
        <v>4.7144999999999999E-3</v>
      </c>
      <c r="V44" s="15">
        <v>0.120062</v>
      </c>
      <c r="W44" s="15">
        <v>0.138543</v>
      </c>
      <c r="AB44" s="64" t="str">
        <f t="shared" si="2"/>
        <v>Flintshire_45-64_Females</v>
      </c>
      <c r="AC44" s="64" t="s">
        <v>4</v>
      </c>
      <c r="AD44" s="64" t="s">
        <v>50</v>
      </c>
      <c r="AE44" s="64" t="s">
        <v>120</v>
      </c>
      <c r="AF44" s="15" t="s">
        <v>386</v>
      </c>
      <c r="AG44" s="15">
        <v>0.102675</v>
      </c>
      <c r="AH44" s="15">
        <v>1.25459E-2</v>
      </c>
      <c r="AI44" s="15">
        <v>7.8084700000000007E-2</v>
      </c>
      <c r="AJ44" s="15">
        <v>0.1272653</v>
      </c>
      <c r="AL44" s="15" t="s">
        <v>387</v>
      </c>
      <c r="AM44" s="15" t="s">
        <v>389</v>
      </c>
      <c r="AP44" s="64" t="str">
        <f t="shared" si="3"/>
        <v>Carmarthenshire_45-64_Persons</v>
      </c>
      <c r="AQ44" s="64" t="s">
        <v>8</v>
      </c>
      <c r="AR44" s="64" t="s">
        <v>50</v>
      </c>
      <c r="AS44" s="64" t="s">
        <v>117</v>
      </c>
      <c r="AT44" s="15" t="s">
        <v>386</v>
      </c>
      <c r="AU44" s="15">
        <v>0.13297680000000001</v>
      </c>
      <c r="AV44" s="15">
        <v>1.0541200000000001E-2</v>
      </c>
      <c r="AW44" s="15">
        <v>0.11231579999999999</v>
      </c>
      <c r="AX44" s="15">
        <v>0.15363779999999999</v>
      </c>
      <c r="AZ44" s="15" t="s">
        <v>387</v>
      </c>
      <c r="BA44" s="15" t="s">
        <v>390</v>
      </c>
    </row>
    <row r="45" spans="1:63">
      <c r="A45" s="15" t="str">
        <f t="shared" si="0"/>
        <v>Cwm Taf_65+_Females</v>
      </c>
      <c r="B45" s="15" t="s">
        <v>144</v>
      </c>
      <c r="C45" s="15" t="s">
        <v>43</v>
      </c>
      <c r="D45" s="15" t="s">
        <v>120</v>
      </c>
      <c r="E45" s="15" t="s">
        <v>391</v>
      </c>
      <c r="F45" s="15">
        <v>1.44149E-2</v>
      </c>
      <c r="G45" s="15">
        <v>4.3934000000000004E-3</v>
      </c>
      <c r="H45" s="15">
        <v>5.8035999999999999E-3</v>
      </c>
      <c r="I45" s="15">
        <v>2.3026100000000001E-2</v>
      </c>
      <c r="K45" s="15" t="s">
        <v>392</v>
      </c>
      <c r="L45" s="15" t="s">
        <v>393</v>
      </c>
      <c r="S45" s="15" t="s">
        <v>184</v>
      </c>
      <c r="T45" s="15">
        <v>3.4604500000000003E-2</v>
      </c>
      <c r="U45" s="15">
        <v>2.5373000000000001E-3</v>
      </c>
      <c r="V45" s="15">
        <v>2.9631500000000002E-2</v>
      </c>
      <c r="W45" s="15">
        <v>3.9577500000000002E-2</v>
      </c>
      <c r="AB45" s="64" t="str">
        <f t="shared" si="2"/>
        <v>Flintshire_65+_Females</v>
      </c>
      <c r="AC45" s="64" t="s">
        <v>4</v>
      </c>
      <c r="AD45" s="64" t="s">
        <v>43</v>
      </c>
      <c r="AE45" s="64" t="s">
        <v>120</v>
      </c>
      <c r="AF45" s="15" t="s">
        <v>391</v>
      </c>
      <c r="AG45" s="15">
        <v>2.7397399999999999E-2</v>
      </c>
      <c r="AH45" s="15">
        <v>7.2889000000000001E-3</v>
      </c>
      <c r="AI45" s="15">
        <v>1.3111100000000001E-2</v>
      </c>
      <c r="AJ45" s="15">
        <v>4.1683699999999997E-2</v>
      </c>
      <c r="AL45" s="15" t="s">
        <v>392</v>
      </c>
      <c r="AM45" s="15" t="s">
        <v>394</v>
      </c>
      <c r="AP45" s="64" t="str">
        <f t="shared" si="3"/>
        <v>Carmarthenshire_65+_Persons</v>
      </c>
      <c r="AQ45" s="64" t="s">
        <v>8</v>
      </c>
      <c r="AR45" s="64" t="s">
        <v>43</v>
      </c>
      <c r="AS45" s="64" t="s">
        <v>117</v>
      </c>
      <c r="AT45" s="15" t="s">
        <v>391</v>
      </c>
      <c r="AU45" s="15">
        <v>2.9095099999999999E-2</v>
      </c>
      <c r="AV45" s="15">
        <v>5.8713000000000003E-3</v>
      </c>
      <c r="AW45" s="15">
        <v>1.75873E-2</v>
      </c>
      <c r="AX45" s="15">
        <v>4.0602899999999997E-2</v>
      </c>
      <c r="AZ45" s="15" t="s">
        <v>392</v>
      </c>
      <c r="BA45" s="15" t="s">
        <v>395</v>
      </c>
    </row>
    <row r="46" spans="1:63">
      <c r="A46" s="15" t="str">
        <f t="shared" si="0"/>
        <v>Cardiff and Vale_16-24_Males</v>
      </c>
      <c r="B46" s="15" t="s">
        <v>145</v>
      </c>
      <c r="C46" s="15" t="s">
        <v>48</v>
      </c>
      <c r="D46" s="15" t="s">
        <v>21</v>
      </c>
      <c r="E46" s="15" t="s">
        <v>396</v>
      </c>
      <c r="F46" s="15">
        <v>0.2236776</v>
      </c>
      <c r="G46" s="15">
        <v>2.59473E-2</v>
      </c>
      <c r="H46" s="15">
        <v>0.17282030000000001</v>
      </c>
      <c r="I46" s="15">
        <v>0.27453490000000003</v>
      </c>
      <c r="K46" s="15" t="s">
        <v>397</v>
      </c>
      <c r="L46" s="15" t="s">
        <v>398</v>
      </c>
      <c r="S46" s="15" t="s">
        <v>191</v>
      </c>
      <c r="T46" s="15">
        <v>0.21195240000000001</v>
      </c>
      <c r="U46" s="15">
        <v>1.5702600000000001E-2</v>
      </c>
      <c r="V46" s="15">
        <v>0.18117530000000001</v>
      </c>
      <c r="W46" s="15">
        <v>0.24272959999999999</v>
      </c>
      <c r="AB46" s="64" t="str">
        <f t="shared" si="2"/>
        <v>Wrexham_16-24_Males</v>
      </c>
      <c r="AC46" s="64" t="s">
        <v>5</v>
      </c>
      <c r="AD46" s="64" t="s">
        <v>48</v>
      </c>
      <c r="AE46" s="64" t="s">
        <v>21</v>
      </c>
      <c r="AF46" s="15" t="s">
        <v>396</v>
      </c>
      <c r="AG46" s="15">
        <v>0.19178429999999999</v>
      </c>
      <c r="AH46" s="15">
        <v>3.2315499999999997E-2</v>
      </c>
      <c r="AI46" s="15">
        <v>0.12844520000000001</v>
      </c>
      <c r="AJ46" s="15">
        <v>0.2551234</v>
      </c>
      <c r="AL46" s="15" t="s">
        <v>397</v>
      </c>
      <c r="AM46" s="15" t="s">
        <v>399</v>
      </c>
      <c r="AP46" s="64" t="str">
        <f t="shared" si="3"/>
        <v>Swansea_16-24_Persons</v>
      </c>
      <c r="AQ46" s="64" t="s">
        <v>9</v>
      </c>
      <c r="AR46" s="64" t="s">
        <v>48</v>
      </c>
      <c r="AS46" s="64" t="s">
        <v>117</v>
      </c>
      <c r="AT46" s="15" t="s">
        <v>396</v>
      </c>
      <c r="AU46" s="15">
        <v>0.26216669999999997</v>
      </c>
      <c r="AV46" s="15">
        <v>3.1810600000000001E-2</v>
      </c>
      <c r="AW46" s="15">
        <v>0.1998173</v>
      </c>
      <c r="AX46" s="15">
        <v>0.32451600000000003</v>
      </c>
      <c r="AZ46" s="15" t="s">
        <v>397</v>
      </c>
      <c r="BA46" s="15" t="s">
        <v>400</v>
      </c>
    </row>
    <row r="47" spans="1:63">
      <c r="A47" s="15" t="str">
        <f t="shared" si="0"/>
        <v>Cardiff and Vale_25-44_Males</v>
      </c>
      <c r="B47" s="15" t="s">
        <v>145</v>
      </c>
      <c r="C47" s="15" t="s">
        <v>49</v>
      </c>
      <c r="D47" s="15" t="s">
        <v>21</v>
      </c>
      <c r="E47" s="15" t="s">
        <v>401</v>
      </c>
      <c r="F47" s="15">
        <v>0.2195907</v>
      </c>
      <c r="G47" s="15">
        <v>1.3470599999999999E-2</v>
      </c>
      <c r="H47" s="15">
        <v>0.193188</v>
      </c>
      <c r="I47" s="15">
        <v>0.2459934</v>
      </c>
      <c r="K47" s="15" t="s">
        <v>402</v>
      </c>
      <c r="L47" s="15" t="s">
        <v>403</v>
      </c>
      <c r="S47" s="15" t="s">
        <v>198</v>
      </c>
      <c r="T47" s="15">
        <v>0.16486890000000001</v>
      </c>
      <c r="U47" s="15">
        <v>9.5303999999999996E-3</v>
      </c>
      <c r="V47" s="15">
        <v>0.14618929999999999</v>
      </c>
      <c r="W47" s="15">
        <v>0.1835485</v>
      </c>
      <c r="AB47" s="64" t="str">
        <f t="shared" si="2"/>
        <v>Wrexham_25-44_Males</v>
      </c>
      <c r="AC47" s="64" t="s">
        <v>5</v>
      </c>
      <c r="AD47" s="64" t="s">
        <v>49</v>
      </c>
      <c r="AE47" s="64" t="s">
        <v>21</v>
      </c>
      <c r="AF47" s="15" t="s">
        <v>401</v>
      </c>
      <c r="AG47" s="15">
        <v>0.22379979999999999</v>
      </c>
      <c r="AH47" s="15">
        <v>2.0669799999999999E-2</v>
      </c>
      <c r="AI47" s="15">
        <v>0.18328649999999999</v>
      </c>
      <c r="AJ47" s="15">
        <v>0.26431310000000002</v>
      </c>
      <c r="AL47" s="15" t="s">
        <v>402</v>
      </c>
      <c r="AM47" s="15" t="s">
        <v>404</v>
      </c>
      <c r="AP47" s="64" t="str">
        <f t="shared" si="3"/>
        <v>Swansea_25-44_Persons</v>
      </c>
      <c r="AQ47" s="64" t="s">
        <v>9</v>
      </c>
      <c r="AR47" s="64" t="s">
        <v>49</v>
      </c>
      <c r="AS47" s="64" t="s">
        <v>117</v>
      </c>
      <c r="AT47" s="15" t="s">
        <v>401</v>
      </c>
      <c r="AU47" s="15">
        <v>0.20547799999999999</v>
      </c>
      <c r="AV47" s="15">
        <v>1.3688799999999999E-2</v>
      </c>
      <c r="AW47" s="15">
        <v>0.17864769999999999</v>
      </c>
      <c r="AX47" s="15">
        <v>0.2323083</v>
      </c>
      <c r="AZ47" s="15" t="s">
        <v>402</v>
      </c>
      <c r="BA47" s="15" t="s">
        <v>405</v>
      </c>
    </row>
    <row r="48" spans="1:63">
      <c r="A48" s="15" t="str">
        <f t="shared" si="0"/>
        <v>Cardiff and Vale_45-64_Males</v>
      </c>
      <c r="B48" s="15" t="s">
        <v>145</v>
      </c>
      <c r="C48" s="15" t="s">
        <v>50</v>
      </c>
      <c r="D48" s="15" t="s">
        <v>21</v>
      </c>
      <c r="E48" s="15" t="s">
        <v>406</v>
      </c>
      <c r="F48" s="15">
        <v>0.16823560000000001</v>
      </c>
      <c r="G48" s="15">
        <v>1.1307299999999999E-2</v>
      </c>
      <c r="H48" s="15">
        <v>0.14607310000000001</v>
      </c>
      <c r="I48" s="15">
        <v>0.19039800000000001</v>
      </c>
      <c r="K48" s="15" t="s">
        <v>407</v>
      </c>
      <c r="L48" s="15" t="s">
        <v>408</v>
      </c>
      <c r="S48" s="15" t="s">
        <v>204</v>
      </c>
      <c r="T48" s="15">
        <v>0.1163279</v>
      </c>
      <c r="U48" s="15">
        <v>6.5966000000000002E-3</v>
      </c>
      <c r="V48" s="15">
        <v>0.10339859999999999</v>
      </c>
      <c r="W48" s="15">
        <v>0.12925719999999999</v>
      </c>
      <c r="AB48" s="64" t="str">
        <f t="shared" si="2"/>
        <v>Wrexham_45-64_Males</v>
      </c>
      <c r="AC48" s="64" t="s">
        <v>5</v>
      </c>
      <c r="AD48" s="64" t="s">
        <v>50</v>
      </c>
      <c r="AE48" s="64" t="s">
        <v>21</v>
      </c>
      <c r="AF48" s="15" t="s">
        <v>406</v>
      </c>
      <c r="AG48" s="15">
        <v>0.1595278</v>
      </c>
      <c r="AH48" s="15">
        <v>1.6051800000000001E-2</v>
      </c>
      <c r="AI48" s="15">
        <v>0.12806590000000001</v>
      </c>
      <c r="AJ48" s="15">
        <v>0.19098970000000001</v>
      </c>
      <c r="AL48" s="15" t="s">
        <v>407</v>
      </c>
      <c r="AM48" s="15" t="s">
        <v>409</v>
      </c>
      <c r="AP48" s="64" t="str">
        <f t="shared" si="3"/>
        <v>Swansea_45-64_Persons</v>
      </c>
      <c r="AQ48" s="64" t="s">
        <v>9</v>
      </c>
      <c r="AR48" s="64" t="s">
        <v>50</v>
      </c>
      <c r="AS48" s="64" t="s">
        <v>117</v>
      </c>
      <c r="AT48" s="15" t="s">
        <v>406</v>
      </c>
      <c r="AU48" s="15">
        <v>0.15646019999999999</v>
      </c>
      <c r="AV48" s="15">
        <v>1.07121E-2</v>
      </c>
      <c r="AW48" s="15">
        <v>0.13546420000000001</v>
      </c>
      <c r="AX48" s="15">
        <v>0.17745620000000001</v>
      </c>
      <c r="AZ48" s="15" t="s">
        <v>407</v>
      </c>
      <c r="BA48" s="15" t="s">
        <v>410</v>
      </c>
    </row>
    <row r="49" spans="1:54">
      <c r="A49" s="15" t="str">
        <f t="shared" si="0"/>
        <v>Cardiff and Vale_65+_Males</v>
      </c>
      <c r="B49" s="15" t="s">
        <v>145</v>
      </c>
      <c r="C49" s="15" t="s">
        <v>43</v>
      </c>
      <c r="D49" s="15" t="s">
        <v>21</v>
      </c>
      <c r="E49" s="15" t="s">
        <v>411</v>
      </c>
      <c r="F49" s="15">
        <v>5.96451E-2</v>
      </c>
      <c r="G49" s="15">
        <v>8.0473999999999997E-3</v>
      </c>
      <c r="H49" s="15">
        <v>4.3872000000000001E-2</v>
      </c>
      <c r="I49" s="15">
        <v>7.5418299999999994E-2</v>
      </c>
      <c r="K49" s="15" t="s">
        <v>412</v>
      </c>
      <c r="L49" s="15" t="s">
        <v>413</v>
      </c>
      <c r="S49" s="15" t="s">
        <v>210</v>
      </c>
      <c r="T49" s="15">
        <v>2.7248000000000001E-2</v>
      </c>
      <c r="U49" s="15">
        <v>3.3541999999999999E-3</v>
      </c>
      <c r="V49" s="15">
        <v>2.06737E-2</v>
      </c>
      <c r="W49" s="15">
        <v>3.3822199999999997E-2</v>
      </c>
      <c r="AB49" s="64" t="str">
        <f t="shared" si="2"/>
        <v>Wrexham_65+_Males</v>
      </c>
      <c r="AC49" s="64" t="s">
        <v>5</v>
      </c>
      <c r="AD49" s="64" t="s">
        <v>43</v>
      </c>
      <c r="AE49" s="64" t="s">
        <v>21</v>
      </c>
      <c r="AF49" s="15" t="s">
        <v>411</v>
      </c>
      <c r="AG49" s="15">
        <v>3.4497899999999998E-2</v>
      </c>
      <c r="AH49" s="15">
        <v>9.4861000000000008E-3</v>
      </c>
      <c r="AI49" s="15">
        <v>1.5904999999999999E-2</v>
      </c>
      <c r="AJ49" s="15">
        <v>5.30908E-2</v>
      </c>
      <c r="AL49" s="15" t="s">
        <v>412</v>
      </c>
      <c r="AM49" s="15" t="s">
        <v>414</v>
      </c>
      <c r="AP49" s="64" t="str">
        <f t="shared" si="3"/>
        <v>Swansea_65+_Persons</v>
      </c>
      <c r="AQ49" s="64" t="s">
        <v>9</v>
      </c>
      <c r="AR49" s="64" t="s">
        <v>43</v>
      </c>
      <c r="AS49" s="64" t="s">
        <v>117</v>
      </c>
      <c r="AT49" s="15" t="s">
        <v>411</v>
      </c>
      <c r="AU49" s="15">
        <v>3.7108500000000003E-2</v>
      </c>
      <c r="AV49" s="15">
        <v>5.8561000000000004E-3</v>
      </c>
      <c r="AW49" s="15">
        <v>2.5630500000000001E-2</v>
      </c>
      <c r="AX49" s="15">
        <v>4.8586499999999998E-2</v>
      </c>
      <c r="AZ49" s="15" t="s">
        <v>412</v>
      </c>
      <c r="BA49" s="15" t="s">
        <v>415</v>
      </c>
    </row>
    <row r="50" spans="1:54">
      <c r="A50" s="15" t="str">
        <f t="shared" si="0"/>
        <v>Cardiff and Vale_16-24_Females</v>
      </c>
      <c r="B50" s="15" t="s">
        <v>145</v>
      </c>
      <c r="C50" s="15" t="s">
        <v>48</v>
      </c>
      <c r="D50" s="15" t="s">
        <v>120</v>
      </c>
      <c r="E50" s="15" t="s">
        <v>416</v>
      </c>
      <c r="F50" s="15">
        <v>0.19805249999999999</v>
      </c>
      <c r="G50" s="15">
        <v>2.01006E-2</v>
      </c>
      <c r="H50" s="15">
        <v>0.15865489999999999</v>
      </c>
      <c r="I50" s="15">
        <v>0.2374502</v>
      </c>
      <c r="K50" s="15" t="s">
        <v>417</v>
      </c>
      <c r="L50" s="15" t="s">
        <v>418</v>
      </c>
      <c r="S50" s="15" t="s">
        <v>216</v>
      </c>
      <c r="T50" s="15">
        <v>0.17552699999999999</v>
      </c>
      <c r="U50" s="15">
        <v>2.3110700000000001E-2</v>
      </c>
      <c r="V50" s="15">
        <v>0.13023009999999999</v>
      </c>
      <c r="W50" s="15">
        <v>0.22082389999999999</v>
      </c>
      <c r="AB50" s="64" t="str">
        <f t="shared" si="2"/>
        <v>Wrexham_16-24_Females</v>
      </c>
      <c r="AC50" s="64" t="s">
        <v>5</v>
      </c>
      <c r="AD50" s="64" t="s">
        <v>48</v>
      </c>
      <c r="AE50" s="64" t="s">
        <v>120</v>
      </c>
      <c r="AF50" s="15" t="s">
        <v>416</v>
      </c>
      <c r="AG50" s="15">
        <v>0.16258600000000001</v>
      </c>
      <c r="AH50" s="15">
        <v>2.57585E-2</v>
      </c>
      <c r="AI50" s="15">
        <v>0.1120987</v>
      </c>
      <c r="AJ50" s="15">
        <v>0.21307329999999999</v>
      </c>
      <c r="AL50" s="15" t="s">
        <v>417</v>
      </c>
      <c r="AM50" s="15" t="s">
        <v>419</v>
      </c>
      <c r="AP50" s="64" t="str">
        <f t="shared" si="3"/>
        <v>Neath Port Talbot_16-24_Persons</v>
      </c>
      <c r="AQ50" s="64" t="s">
        <v>10</v>
      </c>
      <c r="AR50" s="64" t="s">
        <v>48</v>
      </c>
      <c r="AS50" s="64" t="s">
        <v>117</v>
      </c>
      <c r="AT50" s="15" t="s">
        <v>416</v>
      </c>
      <c r="AU50" s="15">
        <v>0.1744096</v>
      </c>
      <c r="AV50" s="15">
        <v>2.0789599999999998E-2</v>
      </c>
      <c r="AW50" s="15">
        <v>0.13366159999999999</v>
      </c>
      <c r="AX50" s="15">
        <v>0.21515770000000001</v>
      </c>
      <c r="AZ50" s="15" t="s">
        <v>417</v>
      </c>
      <c r="BA50" s="15" t="s">
        <v>420</v>
      </c>
    </row>
    <row r="51" spans="1:54">
      <c r="A51" s="15" t="str">
        <f t="shared" si="0"/>
        <v>Cardiff and Vale_25-44_Females</v>
      </c>
      <c r="B51" s="15" t="s">
        <v>145</v>
      </c>
      <c r="C51" s="15" t="s">
        <v>49</v>
      </c>
      <c r="D51" s="15" t="s">
        <v>120</v>
      </c>
      <c r="E51" s="15" t="s">
        <v>421</v>
      </c>
      <c r="F51" s="15">
        <v>0.1594148</v>
      </c>
      <c r="G51" s="15">
        <v>1.02591E-2</v>
      </c>
      <c r="H51" s="15">
        <v>0.13930670000000001</v>
      </c>
      <c r="I51" s="15">
        <v>0.17952299999999999</v>
      </c>
      <c r="K51" s="15" t="s">
        <v>422</v>
      </c>
      <c r="L51" s="15" t="s">
        <v>423</v>
      </c>
      <c r="S51" s="15" t="s">
        <v>222</v>
      </c>
      <c r="T51" s="15">
        <v>0.1954004</v>
      </c>
      <c r="U51" s="15">
        <v>1.6832900000000001E-2</v>
      </c>
      <c r="V51" s="15">
        <v>0.16240789999999999</v>
      </c>
      <c r="W51" s="15">
        <v>0.22839280000000001</v>
      </c>
      <c r="AB51" s="64" t="str">
        <f t="shared" si="2"/>
        <v>Wrexham_25-44_Females</v>
      </c>
      <c r="AC51" s="64" t="s">
        <v>5</v>
      </c>
      <c r="AD51" s="64" t="s">
        <v>49</v>
      </c>
      <c r="AE51" s="64" t="s">
        <v>120</v>
      </c>
      <c r="AF51" s="15" t="s">
        <v>421</v>
      </c>
      <c r="AG51" s="15">
        <v>0.13341520000000001</v>
      </c>
      <c r="AH51" s="15">
        <v>1.51638E-2</v>
      </c>
      <c r="AI51" s="15">
        <v>0.10369390000000001</v>
      </c>
      <c r="AJ51" s="15">
        <v>0.16313649999999999</v>
      </c>
      <c r="AL51" s="15" t="s">
        <v>422</v>
      </c>
      <c r="AM51" s="15" t="s">
        <v>424</v>
      </c>
      <c r="AP51" s="64" t="str">
        <f t="shared" si="3"/>
        <v>Neath Port Talbot_25-44_Persons</v>
      </c>
      <c r="AQ51" s="64" t="s">
        <v>10</v>
      </c>
      <c r="AR51" s="64" t="s">
        <v>49</v>
      </c>
      <c r="AS51" s="64" t="s">
        <v>117</v>
      </c>
      <c r="AT51" s="15" t="s">
        <v>421</v>
      </c>
      <c r="AU51" s="15">
        <v>0.19056400000000001</v>
      </c>
      <c r="AV51" s="15">
        <v>1.43614E-2</v>
      </c>
      <c r="AW51" s="15">
        <v>0.16241539999999999</v>
      </c>
      <c r="AX51" s="15">
        <v>0.21871260000000001</v>
      </c>
      <c r="AZ51" s="15" t="s">
        <v>422</v>
      </c>
      <c r="BA51" s="15" t="s">
        <v>425</v>
      </c>
    </row>
    <row r="52" spans="1:54">
      <c r="A52" s="15" t="str">
        <f t="shared" si="0"/>
        <v>Cardiff and Vale_45-64_Females</v>
      </c>
      <c r="B52" s="15" t="s">
        <v>145</v>
      </c>
      <c r="C52" s="15" t="s">
        <v>50</v>
      </c>
      <c r="D52" s="15" t="s">
        <v>120</v>
      </c>
      <c r="E52" s="15" t="s">
        <v>426</v>
      </c>
      <c r="F52" s="15">
        <v>0.1079968</v>
      </c>
      <c r="G52" s="15">
        <v>8.8614999999999996E-3</v>
      </c>
      <c r="H52" s="15">
        <v>9.0628E-2</v>
      </c>
      <c r="I52" s="15">
        <v>0.12536559999999999</v>
      </c>
      <c r="K52" s="15" t="s">
        <v>427</v>
      </c>
      <c r="L52" s="15" t="s">
        <v>428</v>
      </c>
      <c r="S52" s="15" t="s">
        <v>228</v>
      </c>
      <c r="T52" s="15">
        <v>0.10483530000000001</v>
      </c>
      <c r="U52" s="15">
        <v>9.8130000000000005E-3</v>
      </c>
      <c r="V52" s="15">
        <v>8.5601899999999995E-2</v>
      </c>
      <c r="W52" s="15">
        <v>0.12406880000000001</v>
      </c>
      <c r="AB52" s="64" t="str">
        <f t="shared" si="2"/>
        <v>Wrexham_45-64_Females</v>
      </c>
      <c r="AC52" s="64" t="s">
        <v>5</v>
      </c>
      <c r="AD52" s="64" t="s">
        <v>50</v>
      </c>
      <c r="AE52" s="64" t="s">
        <v>120</v>
      </c>
      <c r="AF52" s="15" t="s">
        <v>426</v>
      </c>
      <c r="AG52" s="15">
        <v>9.5923400000000006E-2</v>
      </c>
      <c r="AH52" s="15">
        <v>1.20952E-2</v>
      </c>
      <c r="AI52" s="15">
        <v>7.2216600000000006E-2</v>
      </c>
      <c r="AJ52" s="15">
        <v>0.11963020000000001</v>
      </c>
      <c r="AL52" s="15" t="s">
        <v>427</v>
      </c>
      <c r="AM52" s="15" t="s">
        <v>429</v>
      </c>
      <c r="AP52" s="64" t="str">
        <f t="shared" si="3"/>
        <v>Neath Port Talbot_45-64_Persons</v>
      </c>
      <c r="AQ52" s="64" t="s">
        <v>10</v>
      </c>
      <c r="AR52" s="64" t="s">
        <v>50</v>
      </c>
      <c r="AS52" s="64" t="s">
        <v>117</v>
      </c>
      <c r="AT52" s="15" t="s">
        <v>426</v>
      </c>
      <c r="AU52" s="15">
        <v>0.14628459999999999</v>
      </c>
      <c r="AV52" s="15">
        <v>1.16168E-2</v>
      </c>
      <c r="AW52" s="15">
        <v>0.1235155</v>
      </c>
      <c r="AX52" s="15">
        <v>0.1690538</v>
      </c>
      <c r="AZ52" s="15" t="s">
        <v>427</v>
      </c>
      <c r="BA52" s="15" t="s">
        <v>430</v>
      </c>
    </row>
    <row r="53" spans="1:54">
      <c r="A53" s="15" t="str">
        <f t="shared" si="0"/>
        <v>Cardiff and Vale_65+_Females</v>
      </c>
      <c r="B53" s="15" t="s">
        <v>145</v>
      </c>
      <c r="C53" s="15" t="s">
        <v>43</v>
      </c>
      <c r="D53" s="15" t="s">
        <v>120</v>
      </c>
      <c r="E53" s="15" t="s">
        <v>431</v>
      </c>
      <c r="F53" s="15">
        <v>2.31197E-2</v>
      </c>
      <c r="G53" s="15">
        <v>4.5639000000000001E-3</v>
      </c>
      <c r="H53" s="15">
        <v>1.41744E-2</v>
      </c>
      <c r="I53" s="15">
        <v>3.2065000000000003E-2</v>
      </c>
      <c r="K53" s="15" t="s">
        <v>432</v>
      </c>
      <c r="L53" s="15" t="s">
        <v>433</v>
      </c>
      <c r="S53" s="15" t="s">
        <v>234</v>
      </c>
      <c r="T53" s="15">
        <v>4.0639500000000002E-2</v>
      </c>
      <c r="U53" s="15">
        <v>6.7196000000000001E-3</v>
      </c>
      <c r="V53" s="15">
        <v>2.7469E-2</v>
      </c>
      <c r="W53" s="15">
        <v>5.38101E-2</v>
      </c>
      <c r="AB53" s="64" t="str">
        <f t="shared" si="2"/>
        <v>Wrexham_65+_Females</v>
      </c>
      <c r="AC53" s="64" t="s">
        <v>5</v>
      </c>
      <c r="AD53" s="64" t="s">
        <v>43</v>
      </c>
      <c r="AE53" s="64" t="s">
        <v>120</v>
      </c>
      <c r="AF53" s="15" t="s">
        <v>431</v>
      </c>
      <c r="AG53" s="15">
        <v>2.1134900000000002E-2</v>
      </c>
      <c r="AH53" s="15">
        <v>6.9949000000000001E-3</v>
      </c>
      <c r="AI53" s="15">
        <v>7.4247999999999996E-3</v>
      </c>
      <c r="AJ53" s="15">
        <v>3.4845099999999997E-2</v>
      </c>
      <c r="AL53" s="15" t="s">
        <v>432</v>
      </c>
      <c r="AM53" s="15" t="s">
        <v>434</v>
      </c>
      <c r="AP53" s="64" t="str">
        <f t="shared" si="3"/>
        <v>Neath Port Talbot_65+_Persons</v>
      </c>
      <c r="AQ53" s="64" t="s">
        <v>10</v>
      </c>
      <c r="AR53" s="64" t="s">
        <v>43</v>
      </c>
      <c r="AS53" s="64" t="s">
        <v>117</v>
      </c>
      <c r="AT53" s="15" t="s">
        <v>431</v>
      </c>
      <c r="AU53" s="15">
        <v>4.3149E-2</v>
      </c>
      <c r="AV53" s="15">
        <v>7.3609000000000001E-3</v>
      </c>
      <c r="AW53" s="15">
        <v>2.8721400000000001E-2</v>
      </c>
      <c r="AX53" s="15">
        <v>5.7576599999999999E-2</v>
      </c>
      <c r="AZ53" s="15" t="s">
        <v>432</v>
      </c>
      <c r="BA53" s="15" t="s">
        <v>435</v>
      </c>
    </row>
    <row r="54" spans="1:54">
      <c r="A54" s="15" t="str">
        <f t="shared" si="0"/>
        <v>Aneurin Bevan_16-24_Males</v>
      </c>
      <c r="B54" s="15" t="s">
        <v>146</v>
      </c>
      <c r="C54" s="15" t="s">
        <v>48</v>
      </c>
      <c r="D54" s="15" t="s">
        <v>21</v>
      </c>
      <c r="E54" s="15" t="s">
        <v>436</v>
      </c>
      <c r="F54" s="15">
        <v>0.18871489999999999</v>
      </c>
      <c r="G54" s="15">
        <v>1.43065E-2</v>
      </c>
      <c r="H54" s="15">
        <v>0.16067380000000001</v>
      </c>
      <c r="I54" s="15">
        <v>0.216756</v>
      </c>
      <c r="K54" s="15" t="s">
        <v>437</v>
      </c>
      <c r="L54" s="15" t="s">
        <v>438</v>
      </c>
      <c r="S54" s="15" t="s">
        <v>240</v>
      </c>
      <c r="T54" s="15">
        <v>0.23104839999999999</v>
      </c>
      <c r="U54" s="15">
        <v>1.9162599999999998E-2</v>
      </c>
      <c r="V54" s="15">
        <v>0.19348979999999999</v>
      </c>
      <c r="W54" s="15">
        <v>0.26860699999999998</v>
      </c>
      <c r="AB54" s="64" t="str">
        <f t="shared" si="2"/>
        <v>Powys_16-24_Males</v>
      </c>
      <c r="AC54" s="64" t="s">
        <v>118</v>
      </c>
      <c r="AD54" s="64" t="s">
        <v>48</v>
      </c>
      <c r="AE54" s="64" t="s">
        <v>21</v>
      </c>
      <c r="AF54" s="15" t="s">
        <v>436</v>
      </c>
      <c r="AG54" s="15">
        <v>0.1797262</v>
      </c>
      <c r="AH54" s="15">
        <v>3.2205900000000003E-2</v>
      </c>
      <c r="AI54" s="15">
        <v>0.11660189999999999</v>
      </c>
      <c r="AJ54" s="15">
        <v>0.24285039999999999</v>
      </c>
      <c r="AL54" s="15" t="s">
        <v>437</v>
      </c>
      <c r="AM54" s="15" t="s">
        <v>439</v>
      </c>
      <c r="AP54" s="64" t="str">
        <f t="shared" si="3"/>
        <v>Bridgend_16-24_Persons</v>
      </c>
      <c r="AQ54" s="64" t="s">
        <v>11</v>
      </c>
      <c r="AR54" s="64" t="s">
        <v>48</v>
      </c>
      <c r="AS54" s="64" t="s">
        <v>117</v>
      </c>
      <c r="AT54" s="15" t="s">
        <v>436</v>
      </c>
      <c r="AU54" s="15">
        <v>0.21634880000000001</v>
      </c>
      <c r="AV54" s="15">
        <v>2.2841400000000001E-2</v>
      </c>
      <c r="AW54" s="15">
        <v>0.17157919999999999</v>
      </c>
      <c r="AX54" s="15">
        <v>0.26111830000000003</v>
      </c>
      <c r="AZ54" s="15" t="s">
        <v>437</v>
      </c>
      <c r="BA54" s="15" t="s">
        <v>440</v>
      </c>
    </row>
    <row r="55" spans="1:54">
      <c r="A55" s="15" t="str">
        <f t="shared" si="0"/>
        <v>Aneurin Bevan_25-44_Males</v>
      </c>
      <c r="B55" s="15" t="s">
        <v>146</v>
      </c>
      <c r="C55" s="15" t="s">
        <v>49</v>
      </c>
      <c r="D55" s="15" t="s">
        <v>21</v>
      </c>
      <c r="E55" s="15" t="s">
        <v>441</v>
      </c>
      <c r="F55" s="15">
        <v>0.26765689999999998</v>
      </c>
      <c r="G55" s="15">
        <v>1.03719E-2</v>
      </c>
      <c r="H55" s="15">
        <v>0.24732770000000001</v>
      </c>
      <c r="I55" s="15">
        <v>0.28798610000000002</v>
      </c>
      <c r="K55" s="15" t="s">
        <v>442</v>
      </c>
      <c r="L55" s="15" t="s">
        <v>443</v>
      </c>
      <c r="S55" s="15" t="s">
        <v>246</v>
      </c>
      <c r="T55" s="15">
        <v>0.2011916</v>
      </c>
      <c r="U55" s="15">
        <v>8.4224999999999994E-3</v>
      </c>
      <c r="V55" s="15">
        <v>0.1846834</v>
      </c>
      <c r="W55" s="15">
        <v>0.2176997</v>
      </c>
      <c r="AB55" s="64" t="str">
        <f t="shared" si="2"/>
        <v>Powys_25-44_Males</v>
      </c>
      <c r="AC55" s="64" t="s">
        <v>118</v>
      </c>
      <c r="AD55" s="64" t="s">
        <v>49</v>
      </c>
      <c r="AE55" s="64" t="s">
        <v>21</v>
      </c>
      <c r="AF55" s="15" t="s">
        <v>441</v>
      </c>
      <c r="AG55" s="15">
        <v>0.23790990000000001</v>
      </c>
      <c r="AH55" s="15">
        <v>2.4141900000000001E-2</v>
      </c>
      <c r="AI55" s="15">
        <v>0.19059129999999999</v>
      </c>
      <c r="AJ55" s="15">
        <v>0.2852286</v>
      </c>
      <c r="AL55" s="15" t="s">
        <v>442</v>
      </c>
      <c r="AM55" s="15" t="s">
        <v>444</v>
      </c>
      <c r="AP55" s="64" t="str">
        <f t="shared" si="3"/>
        <v>Bridgend_25-44_Persons</v>
      </c>
      <c r="AQ55" s="64" t="s">
        <v>11</v>
      </c>
      <c r="AR55" s="64" t="s">
        <v>49</v>
      </c>
      <c r="AS55" s="64" t="s">
        <v>117</v>
      </c>
      <c r="AT55" s="15" t="s">
        <v>441</v>
      </c>
      <c r="AU55" s="15">
        <v>0.2048817</v>
      </c>
      <c r="AV55" s="15">
        <v>1.52353E-2</v>
      </c>
      <c r="AW55" s="15">
        <v>0.17502019999999999</v>
      </c>
      <c r="AX55" s="15">
        <v>0.23474310000000001</v>
      </c>
      <c r="AZ55" s="15" t="s">
        <v>442</v>
      </c>
      <c r="BA55" s="15" t="s">
        <v>445</v>
      </c>
    </row>
    <row r="56" spans="1:54">
      <c r="A56" s="15" t="str">
        <f t="shared" si="0"/>
        <v>Aneurin Bevan_45-64_Males</v>
      </c>
      <c r="B56" s="15" t="s">
        <v>146</v>
      </c>
      <c r="C56" s="15" t="s">
        <v>50</v>
      </c>
      <c r="D56" s="15" t="s">
        <v>21</v>
      </c>
      <c r="E56" s="15" t="s">
        <v>446</v>
      </c>
      <c r="F56" s="15">
        <v>0.1846283</v>
      </c>
      <c r="G56" s="15">
        <v>7.9599000000000007E-3</v>
      </c>
      <c r="H56" s="15">
        <v>0.1690267</v>
      </c>
      <c r="I56" s="15">
        <v>0.20022980000000001</v>
      </c>
      <c r="K56" s="15" t="s">
        <v>447</v>
      </c>
      <c r="L56" s="15" t="s">
        <v>448</v>
      </c>
      <c r="S56" s="15" t="s">
        <v>252</v>
      </c>
      <c r="T56" s="15">
        <v>0.16227050000000001</v>
      </c>
      <c r="U56" s="15">
        <v>6.8542000000000004E-3</v>
      </c>
      <c r="V56" s="15">
        <v>0.1488363</v>
      </c>
      <c r="W56" s="15">
        <v>0.17570469999999999</v>
      </c>
      <c r="AB56" s="64" t="str">
        <f t="shared" si="2"/>
        <v>Powys_45-64_Males</v>
      </c>
      <c r="AC56" s="64" t="s">
        <v>118</v>
      </c>
      <c r="AD56" s="64" t="s">
        <v>50</v>
      </c>
      <c r="AE56" s="64" t="s">
        <v>21</v>
      </c>
      <c r="AF56" s="15" t="s">
        <v>446</v>
      </c>
      <c r="AG56" s="15">
        <v>0.13539570000000001</v>
      </c>
      <c r="AH56" s="15">
        <v>1.42767E-2</v>
      </c>
      <c r="AI56" s="15">
        <v>0.10741299999999999</v>
      </c>
      <c r="AJ56" s="15">
        <v>0.16337840000000001</v>
      </c>
      <c r="AL56" s="15" t="s">
        <v>447</v>
      </c>
      <c r="AM56" s="15" t="s">
        <v>449</v>
      </c>
      <c r="AP56" s="64" t="str">
        <f t="shared" si="3"/>
        <v>Bridgend_45-64_Persons</v>
      </c>
      <c r="AQ56" s="64" t="s">
        <v>11</v>
      </c>
      <c r="AR56" s="64" t="s">
        <v>50</v>
      </c>
      <c r="AS56" s="64" t="s">
        <v>117</v>
      </c>
      <c r="AT56" s="15" t="s">
        <v>446</v>
      </c>
      <c r="AU56" s="15">
        <v>0.1882964</v>
      </c>
      <c r="AV56" s="15">
        <v>1.34571E-2</v>
      </c>
      <c r="AW56" s="15">
        <v>0.16192019999999999</v>
      </c>
      <c r="AX56" s="15">
        <v>0.21467259999999999</v>
      </c>
      <c r="AZ56" s="15" t="s">
        <v>447</v>
      </c>
      <c r="BA56" s="15" t="s">
        <v>450</v>
      </c>
    </row>
    <row r="57" spans="1:54">
      <c r="A57" s="15" t="str">
        <f t="shared" si="0"/>
        <v>Aneurin Bevan_65+_Males</v>
      </c>
      <c r="B57" s="15" t="s">
        <v>146</v>
      </c>
      <c r="C57" s="15" t="s">
        <v>43</v>
      </c>
      <c r="D57" s="15" t="s">
        <v>21</v>
      </c>
      <c r="E57" s="15" t="s">
        <v>451</v>
      </c>
      <c r="F57" s="15">
        <v>5.8590999999999997E-2</v>
      </c>
      <c r="G57" s="15">
        <v>5.6823000000000004E-3</v>
      </c>
      <c r="H57" s="15">
        <v>4.7453599999999999E-2</v>
      </c>
      <c r="I57" s="15">
        <v>6.9728399999999996E-2</v>
      </c>
      <c r="K57" s="15" t="s">
        <v>452</v>
      </c>
      <c r="L57" s="15" t="s">
        <v>453</v>
      </c>
      <c r="S57" s="15" t="s">
        <v>258</v>
      </c>
      <c r="T57" s="15">
        <v>4.3483300000000003E-2</v>
      </c>
      <c r="U57" s="15">
        <v>4.0518000000000004E-3</v>
      </c>
      <c r="V57" s="15">
        <v>3.5541799999999998E-2</v>
      </c>
      <c r="W57" s="15">
        <v>5.14248E-2</v>
      </c>
      <c r="AB57" s="64" t="str">
        <f t="shared" si="2"/>
        <v>Powys_65+_Males</v>
      </c>
      <c r="AC57" s="64" t="s">
        <v>118</v>
      </c>
      <c r="AD57" s="64" t="s">
        <v>43</v>
      </c>
      <c r="AE57" s="64" t="s">
        <v>21</v>
      </c>
      <c r="AF57" s="15" t="s">
        <v>451</v>
      </c>
      <c r="AG57" s="15">
        <v>6.4362600000000006E-2</v>
      </c>
      <c r="AH57" s="15">
        <v>1.1243299999999999E-2</v>
      </c>
      <c r="AI57" s="15">
        <v>4.2325399999999999E-2</v>
      </c>
      <c r="AJ57" s="15">
        <v>8.6399900000000002E-2</v>
      </c>
      <c r="AL57" s="15" t="s">
        <v>452</v>
      </c>
      <c r="AM57" s="15" t="s">
        <v>454</v>
      </c>
      <c r="AP57" s="64" t="str">
        <f t="shared" si="3"/>
        <v>Bridgend_65+_Persons</v>
      </c>
      <c r="AQ57" s="64" t="s">
        <v>11</v>
      </c>
      <c r="AR57" s="64" t="s">
        <v>43</v>
      </c>
      <c r="AS57" s="64" t="s">
        <v>117</v>
      </c>
      <c r="AT57" s="15" t="s">
        <v>451</v>
      </c>
      <c r="AU57" s="15">
        <v>5.4149700000000002E-2</v>
      </c>
      <c r="AV57" s="15">
        <v>8.3920999999999996E-3</v>
      </c>
      <c r="AW57" s="15">
        <v>3.7700999999999998E-2</v>
      </c>
      <c r="AX57" s="15">
        <v>7.0598400000000006E-2</v>
      </c>
      <c r="AZ57" s="15" t="s">
        <v>452</v>
      </c>
      <c r="BA57" s="15" t="s">
        <v>455</v>
      </c>
    </row>
    <row r="58" spans="1:54">
      <c r="A58" s="15" t="str">
        <f t="shared" si="0"/>
        <v>Aneurin Bevan_16-24_Females</v>
      </c>
      <c r="B58" s="15" t="s">
        <v>146</v>
      </c>
      <c r="C58" s="15" t="s">
        <v>48</v>
      </c>
      <c r="D58" s="15" t="s">
        <v>120</v>
      </c>
      <c r="E58" s="15" t="s">
        <v>456</v>
      </c>
      <c r="F58" s="15">
        <v>0.18065110000000001</v>
      </c>
      <c r="G58" s="15">
        <v>1.29648E-2</v>
      </c>
      <c r="H58" s="15">
        <v>0.15523989999999999</v>
      </c>
      <c r="I58" s="15">
        <v>0.2060623</v>
      </c>
      <c r="K58" s="15" t="s">
        <v>457</v>
      </c>
      <c r="L58" s="15" t="s">
        <v>458</v>
      </c>
      <c r="S58" s="15" t="s">
        <v>264</v>
      </c>
      <c r="T58" s="15">
        <v>0.17366119999999999</v>
      </c>
      <c r="U58" s="15">
        <v>1.54462E-2</v>
      </c>
      <c r="V58" s="15">
        <v>0.14338670000000001</v>
      </c>
      <c r="W58" s="15">
        <v>0.2039357</v>
      </c>
      <c r="AB58" s="64" t="str">
        <f t="shared" si="2"/>
        <v>Powys_16-24_Females</v>
      </c>
      <c r="AC58" s="64" t="s">
        <v>118</v>
      </c>
      <c r="AD58" s="64" t="s">
        <v>48</v>
      </c>
      <c r="AE58" s="64" t="s">
        <v>120</v>
      </c>
      <c r="AF58" s="15" t="s">
        <v>456</v>
      </c>
      <c r="AG58" s="15">
        <v>0.1710402</v>
      </c>
      <c r="AH58" s="15">
        <v>3.3444399999999999E-2</v>
      </c>
      <c r="AI58" s="15">
        <v>0.1054886</v>
      </c>
      <c r="AJ58" s="15">
        <v>0.23659189999999999</v>
      </c>
      <c r="AL58" s="15" t="s">
        <v>457</v>
      </c>
      <c r="AM58" s="15" t="s">
        <v>459</v>
      </c>
      <c r="AP58" s="64" t="str">
        <f t="shared" si="3"/>
        <v>Vale of Glamorgan_16-24_Persons</v>
      </c>
      <c r="AQ58" s="64" t="s">
        <v>147</v>
      </c>
      <c r="AR58" s="64" t="s">
        <v>48</v>
      </c>
      <c r="AS58" s="64" t="s">
        <v>117</v>
      </c>
      <c r="AT58" s="15" t="s">
        <v>456</v>
      </c>
      <c r="AU58" s="15">
        <v>0.18653980000000001</v>
      </c>
      <c r="AV58" s="15">
        <v>2.4351600000000001E-2</v>
      </c>
      <c r="AW58" s="15">
        <v>0.13881009999999999</v>
      </c>
      <c r="AX58" s="15">
        <v>0.23426949999999999</v>
      </c>
      <c r="AZ58" s="15" t="s">
        <v>457</v>
      </c>
      <c r="BA58" s="15" t="s">
        <v>12</v>
      </c>
      <c r="BB58" s="15">
        <v>1</v>
      </c>
    </row>
    <row r="59" spans="1:54">
      <c r="A59" s="15" t="str">
        <f t="shared" si="0"/>
        <v>Aneurin Bevan_25-44_Females</v>
      </c>
      <c r="B59" s="15" t="s">
        <v>146</v>
      </c>
      <c r="C59" s="15" t="s">
        <v>49</v>
      </c>
      <c r="D59" s="15" t="s">
        <v>120</v>
      </c>
      <c r="E59" s="15" t="s">
        <v>460</v>
      </c>
      <c r="F59" s="15">
        <v>0.1885559</v>
      </c>
      <c r="G59" s="15">
        <v>8.3180000000000007E-3</v>
      </c>
      <c r="H59" s="15">
        <v>0.1722525</v>
      </c>
      <c r="I59" s="15">
        <v>0.2048594</v>
      </c>
      <c r="K59" s="15" t="s">
        <v>461</v>
      </c>
      <c r="L59" s="15" t="s">
        <v>462</v>
      </c>
      <c r="S59" s="15" t="s">
        <v>270</v>
      </c>
      <c r="T59" s="15">
        <v>0.2363845</v>
      </c>
      <c r="U59" s="15">
        <v>1.13002E-2</v>
      </c>
      <c r="V59" s="15">
        <v>0.21423619999999999</v>
      </c>
      <c r="W59" s="15">
        <v>0.25853290000000001</v>
      </c>
      <c r="AB59" s="64" t="str">
        <f t="shared" si="2"/>
        <v>Powys_25-44_Females</v>
      </c>
      <c r="AC59" s="64" t="s">
        <v>118</v>
      </c>
      <c r="AD59" s="64" t="s">
        <v>49</v>
      </c>
      <c r="AE59" s="64" t="s">
        <v>120</v>
      </c>
      <c r="AF59" s="15" t="s">
        <v>460</v>
      </c>
      <c r="AG59" s="15">
        <v>0.15182380000000001</v>
      </c>
      <c r="AH59" s="15">
        <v>1.8817500000000001E-2</v>
      </c>
      <c r="AI59" s="15">
        <v>0.1149411</v>
      </c>
      <c r="AJ59" s="15">
        <v>0.1887064</v>
      </c>
      <c r="AL59" s="15" t="s">
        <v>461</v>
      </c>
      <c r="AM59" s="15" t="s">
        <v>463</v>
      </c>
      <c r="AP59" s="64" t="str">
        <f t="shared" si="3"/>
        <v>Vale of Glamorgan_25-44_Persons</v>
      </c>
      <c r="AQ59" s="64" t="s">
        <v>147</v>
      </c>
      <c r="AR59" s="64" t="s">
        <v>49</v>
      </c>
      <c r="AS59" s="64" t="s">
        <v>117</v>
      </c>
      <c r="AT59" s="15" t="s">
        <v>460</v>
      </c>
      <c r="AU59" s="15">
        <v>0.19776250000000001</v>
      </c>
      <c r="AV59" s="15">
        <v>1.6022100000000001E-2</v>
      </c>
      <c r="AW59" s="15">
        <v>0.1663589</v>
      </c>
      <c r="AX59" s="15">
        <v>0.22916619999999999</v>
      </c>
      <c r="AZ59" s="15" t="s">
        <v>461</v>
      </c>
      <c r="BA59" s="15" t="s">
        <v>12</v>
      </c>
      <c r="BB59" s="15">
        <v>2</v>
      </c>
    </row>
    <row r="60" spans="1:54">
      <c r="A60" s="15" t="str">
        <f t="shared" si="0"/>
        <v>Aneurin Bevan_45-64_Females</v>
      </c>
      <c r="B60" s="15" t="s">
        <v>146</v>
      </c>
      <c r="C60" s="15" t="s">
        <v>50</v>
      </c>
      <c r="D60" s="15" t="s">
        <v>120</v>
      </c>
      <c r="E60" s="15" t="s">
        <v>464</v>
      </c>
      <c r="F60" s="15">
        <v>0.1174755</v>
      </c>
      <c r="G60" s="15">
        <v>6.3474999999999998E-3</v>
      </c>
      <c r="H60" s="15">
        <v>0.1050343</v>
      </c>
      <c r="I60" s="15">
        <v>0.1299167</v>
      </c>
      <c r="K60" s="15" t="s">
        <v>465</v>
      </c>
      <c r="L60" s="15" t="s">
        <v>466</v>
      </c>
      <c r="S60" s="15" t="s">
        <v>276</v>
      </c>
      <c r="T60" s="15">
        <v>0.1715439</v>
      </c>
      <c r="U60" s="15">
        <v>9.3743999999999997E-3</v>
      </c>
      <c r="V60" s="15">
        <v>0.1531701</v>
      </c>
      <c r="W60" s="15">
        <v>0.18991769999999999</v>
      </c>
      <c r="AB60" s="64" t="str">
        <f t="shared" si="2"/>
        <v>Powys_45-64_Females</v>
      </c>
      <c r="AC60" s="64" t="s">
        <v>118</v>
      </c>
      <c r="AD60" s="64" t="s">
        <v>50</v>
      </c>
      <c r="AE60" s="64" t="s">
        <v>120</v>
      </c>
      <c r="AF60" s="15" t="s">
        <v>464</v>
      </c>
      <c r="AG60" s="15">
        <v>7.3870000000000005E-2</v>
      </c>
      <c r="AH60" s="15">
        <v>1.09689E-2</v>
      </c>
      <c r="AI60" s="15">
        <v>5.2370800000000002E-2</v>
      </c>
      <c r="AJ60" s="15">
        <v>9.5369200000000001E-2</v>
      </c>
      <c r="AL60" s="15" t="s">
        <v>465</v>
      </c>
      <c r="AM60" s="15" t="s">
        <v>467</v>
      </c>
      <c r="AP60" s="64" t="str">
        <f t="shared" si="3"/>
        <v>Vale of Glamorgan_45-64_Persons</v>
      </c>
      <c r="AQ60" s="64" t="s">
        <v>147</v>
      </c>
      <c r="AR60" s="64" t="s">
        <v>50</v>
      </c>
      <c r="AS60" s="64" t="s">
        <v>117</v>
      </c>
      <c r="AT60" s="15" t="s">
        <v>464</v>
      </c>
      <c r="AU60" s="15">
        <v>0.1465273</v>
      </c>
      <c r="AV60" s="15">
        <v>1.243E-2</v>
      </c>
      <c r="AW60" s="15">
        <v>0.1221642</v>
      </c>
      <c r="AX60" s="15">
        <v>0.17089029999999999</v>
      </c>
      <c r="AZ60" s="15" t="s">
        <v>465</v>
      </c>
      <c r="BA60" s="15" t="s">
        <v>12</v>
      </c>
      <c r="BB60" s="15">
        <v>3</v>
      </c>
    </row>
    <row r="61" spans="1:54">
      <c r="A61" s="15" t="str">
        <f t="shared" si="0"/>
        <v>Aneurin Bevan_65+_Females</v>
      </c>
      <c r="B61" s="15" t="s">
        <v>146</v>
      </c>
      <c r="C61" s="15" t="s">
        <v>43</v>
      </c>
      <c r="D61" s="15" t="s">
        <v>120</v>
      </c>
      <c r="E61" s="15" t="s">
        <v>468</v>
      </c>
      <c r="F61" s="15">
        <v>1.91424E-2</v>
      </c>
      <c r="G61" s="15">
        <v>3.0655000000000001E-3</v>
      </c>
      <c r="H61" s="15">
        <v>1.3134E-2</v>
      </c>
      <c r="I61" s="15">
        <v>2.51509E-2</v>
      </c>
      <c r="K61" s="15" t="s">
        <v>469</v>
      </c>
      <c r="L61" s="15" t="s">
        <v>470</v>
      </c>
      <c r="S61" s="15" t="s">
        <v>282</v>
      </c>
      <c r="T61" s="15">
        <v>3.6952499999999999E-2</v>
      </c>
      <c r="U61" s="15">
        <v>5.1580999999999997E-3</v>
      </c>
      <c r="V61" s="15">
        <v>2.6842600000000001E-2</v>
      </c>
      <c r="W61" s="15">
        <v>4.7062399999999997E-2</v>
      </c>
      <c r="AB61" s="64" t="str">
        <f t="shared" si="2"/>
        <v>Powys_65+_Females</v>
      </c>
      <c r="AC61" s="64" t="s">
        <v>118</v>
      </c>
      <c r="AD61" s="64" t="s">
        <v>43</v>
      </c>
      <c r="AE61" s="64" t="s">
        <v>120</v>
      </c>
      <c r="AF61" s="15" t="s">
        <v>468</v>
      </c>
      <c r="AG61" s="15">
        <v>2.04405E-2</v>
      </c>
      <c r="AH61" s="15">
        <v>5.8926999999999998E-3</v>
      </c>
      <c r="AI61" s="15">
        <v>8.8906999999999996E-3</v>
      </c>
      <c r="AJ61" s="15">
        <v>3.1990299999999999E-2</v>
      </c>
      <c r="AL61" s="15" t="s">
        <v>469</v>
      </c>
      <c r="AM61" s="15" t="s">
        <v>471</v>
      </c>
      <c r="AP61" s="64" t="str">
        <f t="shared" si="3"/>
        <v>Vale of Glamorgan_65+_Persons</v>
      </c>
      <c r="AQ61" s="64" t="s">
        <v>147</v>
      </c>
      <c r="AR61" s="64" t="s">
        <v>43</v>
      </c>
      <c r="AS61" s="64" t="s">
        <v>117</v>
      </c>
      <c r="AT61" s="15" t="s">
        <v>468</v>
      </c>
      <c r="AU61" s="15">
        <v>4.3839799999999998E-2</v>
      </c>
      <c r="AV61" s="15">
        <v>7.0711999999999997E-3</v>
      </c>
      <c r="AW61" s="15">
        <v>2.998E-2</v>
      </c>
      <c r="AX61" s="15">
        <v>5.7699500000000001E-2</v>
      </c>
      <c r="AZ61" s="15" t="s">
        <v>469</v>
      </c>
      <c r="BA61" s="15" t="s">
        <v>12</v>
      </c>
      <c r="BB61" s="15">
        <v>4</v>
      </c>
    </row>
    <row r="62" spans="1:54">
      <c r="S62" s="15" t="s">
        <v>288</v>
      </c>
      <c r="T62" s="15">
        <v>0.21131920000000001</v>
      </c>
      <c r="U62" s="15">
        <v>1.7134199999999999E-2</v>
      </c>
      <c r="V62" s="15">
        <v>0.17773610000000001</v>
      </c>
      <c r="W62" s="15">
        <v>0.24490229999999999</v>
      </c>
      <c r="AB62" s="64" t="str">
        <f t="shared" si="2"/>
        <v>Ceredigion_16-24_Males</v>
      </c>
      <c r="AC62" s="64" t="s">
        <v>6</v>
      </c>
      <c r="AD62" s="64" t="s">
        <v>48</v>
      </c>
      <c r="AE62" s="64" t="s">
        <v>21</v>
      </c>
      <c r="AF62" s="15" t="s">
        <v>472</v>
      </c>
      <c r="AG62" s="15">
        <v>0.2851204</v>
      </c>
      <c r="AH62" s="15">
        <v>3.3339800000000003E-2</v>
      </c>
      <c r="AI62" s="15">
        <v>0.21977369999999999</v>
      </c>
      <c r="AJ62" s="15">
        <v>0.35046699999999997</v>
      </c>
      <c r="AL62" s="15" t="s">
        <v>473</v>
      </c>
      <c r="AM62" s="15" t="s">
        <v>474</v>
      </c>
      <c r="AP62" s="64" t="str">
        <f t="shared" si="3"/>
        <v>Cardiff_16-24_Persons</v>
      </c>
      <c r="AQ62" s="64" t="s">
        <v>13</v>
      </c>
      <c r="AR62" s="64" t="s">
        <v>48</v>
      </c>
      <c r="AS62" s="64" t="s">
        <v>117</v>
      </c>
      <c r="AT62" s="15" t="s">
        <v>472</v>
      </c>
      <c r="AU62" s="15">
        <v>0.2171776</v>
      </c>
      <c r="AV62" s="15">
        <v>2.0301699999999999E-2</v>
      </c>
      <c r="AW62" s="15">
        <v>0.17738590000000001</v>
      </c>
      <c r="AX62" s="15">
        <v>0.25696930000000001</v>
      </c>
      <c r="AZ62" s="15" t="s">
        <v>473</v>
      </c>
      <c r="BA62" s="15" t="s">
        <v>475</v>
      </c>
    </row>
    <row r="63" spans="1:54">
      <c r="S63" s="15" t="s">
        <v>294</v>
      </c>
      <c r="T63" s="15">
        <v>0.18946779999999999</v>
      </c>
      <c r="U63" s="15">
        <v>9.1038000000000004E-3</v>
      </c>
      <c r="V63" s="15">
        <v>0.17162440000000001</v>
      </c>
      <c r="W63" s="15">
        <v>0.2073113</v>
      </c>
      <c r="AB63" s="64" t="str">
        <f t="shared" si="2"/>
        <v>Ceredigion_25-44_Males</v>
      </c>
      <c r="AC63" s="64" t="s">
        <v>6</v>
      </c>
      <c r="AD63" s="64" t="s">
        <v>49</v>
      </c>
      <c r="AE63" s="64" t="s">
        <v>21</v>
      </c>
      <c r="AF63" s="15" t="s">
        <v>476</v>
      </c>
      <c r="AG63" s="15">
        <v>0.22032489999999999</v>
      </c>
      <c r="AH63" s="15">
        <v>2.5256899999999999E-2</v>
      </c>
      <c r="AI63" s="15">
        <v>0.17082079999999999</v>
      </c>
      <c r="AJ63" s="15">
        <v>0.26982889999999998</v>
      </c>
      <c r="AL63" s="15" t="s">
        <v>477</v>
      </c>
      <c r="AM63" s="15" t="s">
        <v>478</v>
      </c>
      <c r="AP63" s="64" t="str">
        <f t="shared" si="3"/>
        <v>Cardiff_25-44_Persons</v>
      </c>
      <c r="AQ63" s="64" t="s">
        <v>13</v>
      </c>
      <c r="AR63" s="64" t="s">
        <v>49</v>
      </c>
      <c r="AS63" s="64" t="s">
        <v>117</v>
      </c>
      <c r="AT63" s="15" t="s">
        <v>476</v>
      </c>
      <c r="AU63" s="15">
        <v>0.18716189999999999</v>
      </c>
      <c r="AV63" s="15">
        <v>1.07498E-2</v>
      </c>
      <c r="AW63" s="15">
        <v>0.16609199999999999</v>
      </c>
      <c r="AX63" s="15">
        <v>0.20823179999999999</v>
      </c>
      <c r="AZ63" s="15" t="s">
        <v>477</v>
      </c>
      <c r="BA63" s="15" t="s">
        <v>479</v>
      </c>
    </row>
    <row r="64" spans="1:54">
      <c r="E64" s="66" t="s">
        <v>866</v>
      </c>
      <c r="S64" s="15" t="s">
        <v>300</v>
      </c>
      <c r="T64" s="15">
        <v>0.13770540000000001</v>
      </c>
      <c r="U64" s="15">
        <v>7.7102999999999998E-3</v>
      </c>
      <c r="V64" s="15">
        <v>0.1225932</v>
      </c>
      <c r="W64" s="15">
        <v>0.1528177</v>
      </c>
      <c r="AB64" s="64" t="str">
        <f t="shared" si="2"/>
        <v>Ceredigion_45-64_Males</v>
      </c>
      <c r="AC64" s="64" t="s">
        <v>6</v>
      </c>
      <c r="AD64" s="64" t="s">
        <v>50</v>
      </c>
      <c r="AE64" s="64" t="s">
        <v>21</v>
      </c>
      <c r="AF64" s="15" t="s">
        <v>480</v>
      </c>
      <c r="AG64" s="15">
        <v>0.109417</v>
      </c>
      <c r="AH64" s="15">
        <v>1.45186E-2</v>
      </c>
      <c r="AI64" s="15">
        <v>8.0960199999999996E-2</v>
      </c>
      <c r="AJ64" s="15">
        <v>0.13787379999999999</v>
      </c>
      <c r="AL64" s="15" t="s">
        <v>481</v>
      </c>
      <c r="AM64" s="15" t="s">
        <v>482</v>
      </c>
      <c r="AP64" s="64" t="str">
        <f t="shared" si="3"/>
        <v>Cardiff_45-64_Persons</v>
      </c>
      <c r="AQ64" s="64" t="s">
        <v>13</v>
      </c>
      <c r="AR64" s="64" t="s">
        <v>50</v>
      </c>
      <c r="AS64" s="64" t="s">
        <v>117</v>
      </c>
      <c r="AT64" s="15" t="s">
        <v>480</v>
      </c>
      <c r="AU64" s="15">
        <v>0.13366919999999999</v>
      </c>
      <c r="AV64" s="15">
        <v>9.6901999999999995E-3</v>
      </c>
      <c r="AW64" s="15">
        <v>0.1146761</v>
      </c>
      <c r="AX64" s="15">
        <v>0.1526623</v>
      </c>
      <c r="AZ64" s="15" t="s">
        <v>481</v>
      </c>
      <c r="BA64" s="15" t="s">
        <v>483</v>
      </c>
    </row>
    <row r="65" spans="5:53">
      <c r="G65" s="15" t="s">
        <v>863</v>
      </c>
      <c r="S65" s="15" t="s">
        <v>306</v>
      </c>
      <c r="T65" s="15">
        <v>3.94165E-2</v>
      </c>
      <c r="U65" s="15">
        <v>4.6695E-3</v>
      </c>
      <c r="V65" s="15">
        <v>3.0264200000000002E-2</v>
      </c>
      <c r="W65" s="15">
        <v>4.8568800000000002E-2</v>
      </c>
      <c r="AB65" s="64" t="str">
        <f t="shared" si="2"/>
        <v>Ceredigion_65+_Males</v>
      </c>
      <c r="AC65" s="64" t="s">
        <v>6</v>
      </c>
      <c r="AD65" s="64" t="s">
        <v>43</v>
      </c>
      <c r="AE65" s="64" t="s">
        <v>21</v>
      </c>
      <c r="AF65" s="15" t="s">
        <v>484</v>
      </c>
      <c r="AG65" s="15">
        <v>3.3658399999999998E-2</v>
      </c>
      <c r="AH65" s="15">
        <v>8.5859000000000005E-3</v>
      </c>
      <c r="AI65" s="15">
        <v>1.6829799999999999E-2</v>
      </c>
      <c r="AJ65" s="15">
        <v>5.0486900000000001E-2</v>
      </c>
      <c r="AL65" s="15" t="s">
        <v>485</v>
      </c>
      <c r="AM65" s="15" t="s">
        <v>486</v>
      </c>
      <c r="AP65" s="64" t="str">
        <f t="shared" si="3"/>
        <v>Cardiff_65+_Persons</v>
      </c>
      <c r="AQ65" s="64" t="s">
        <v>13</v>
      </c>
      <c r="AR65" s="64" t="s">
        <v>43</v>
      </c>
      <c r="AS65" s="64" t="s">
        <v>117</v>
      </c>
      <c r="AT65" s="15" t="s">
        <v>484</v>
      </c>
      <c r="AU65" s="15">
        <v>3.6960600000000003E-2</v>
      </c>
      <c r="AV65" s="15">
        <v>6.1095999999999998E-3</v>
      </c>
      <c r="AW65" s="15">
        <v>2.49856E-2</v>
      </c>
      <c r="AX65" s="15">
        <v>4.89355E-2</v>
      </c>
      <c r="AZ65" s="15" t="s">
        <v>485</v>
      </c>
      <c r="BA65" s="15" t="s">
        <v>487</v>
      </c>
    </row>
    <row r="66" spans="5:53">
      <c r="E66" s="15" t="s">
        <v>154</v>
      </c>
      <c r="F66" s="15" t="s">
        <v>136</v>
      </c>
      <c r="G66" s="15" t="s">
        <v>155</v>
      </c>
      <c r="H66" s="15" t="s">
        <v>156</v>
      </c>
      <c r="I66" s="15" t="s">
        <v>157</v>
      </c>
      <c r="S66" s="15" t="s">
        <v>312</v>
      </c>
      <c r="T66" s="15">
        <v>0.18462219999999999</v>
      </c>
      <c r="U66" s="15">
        <v>9.9571999999999994E-3</v>
      </c>
      <c r="V66" s="15">
        <v>0.16510610000000001</v>
      </c>
      <c r="W66" s="15">
        <v>0.20413819999999999</v>
      </c>
      <c r="AB66" s="64" t="str">
        <f t="shared" si="2"/>
        <v>Ceredigion_16-24_Females</v>
      </c>
      <c r="AC66" s="64" t="s">
        <v>6</v>
      </c>
      <c r="AD66" s="64" t="s">
        <v>48</v>
      </c>
      <c r="AE66" s="64" t="s">
        <v>120</v>
      </c>
      <c r="AF66" s="15" t="s">
        <v>488</v>
      </c>
      <c r="AG66" s="15">
        <v>0.28907569999999999</v>
      </c>
      <c r="AH66" s="15">
        <v>3.7695399999999997E-2</v>
      </c>
      <c r="AI66" s="15">
        <v>0.21519189999999999</v>
      </c>
      <c r="AJ66" s="15">
        <v>0.36295949999999999</v>
      </c>
      <c r="AL66" s="15" t="s">
        <v>489</v>
      </c>
      <c r="AM66" s="15" t="s">
        <v>490</v>
      </c>
      <c r="AP66" s="64" t="str">
        <f t="shared" si="3"/>
        <v>Rhondda Cynon Taf_16-24_Persons</v>
      </c>
      <c r="AQ66" s="64" t="s">
        <v>20</v>
      </c>
      <c r="AR66" s="64" t="s">
        <v>48</v>
      </c>
      <c r="AS66" s="64" t="s">
        <v>117</v>
      </c>
      <c r="AT66" s="15" t="s">
        <v>488</v>
      </c>
      <c r="AU66" s="15">
        <v>0.1731712</v>
      </c>
      <c r="AV66" s="15">
        <v>1.86821E-2</v>
      </c>
      <c r="AW66" s="15">
        <v>0.13655390000000001</v>
      </c>
      <c r="AX66" s="15">
        <v>0.20978840000000001</v>
      </c>
      <c r="AZ66" s="15" t="s">
        <v>489</v>
      </c>
      <c r="BA66" s="15" t="s">
        <v>491</v>
      </c>
    </row>
    <row r="67" spans="5:53">
      <c r="S67" s="15" t="s">
        <v>318</v>
      </c>
      <c r="T67" s="15">
        <v>0.22796279999999999</v>
      </c>
      <c r="U67" s="15">
        <v>7.1938999999999996E-3</v>
      </c>
      <c r="V67" s="15">
        <v>0.21386269999999999</v>
      </c>
      <c r="W67" s="15">
        <v>0.2420629</v>
      </c>
      <c r="AB67" s="64" t="str">
        <f t="shared" si="2"/>
        <v>Ceredigion_25-44_Females</v>
      </c>
      <c r="AC67" s="64" t="s">
        <v>6</v>
      </c>
      <c r="AD67" s="64" t="s">
        <v>49</v>
      </c>
      <c r="AE67" s="64" t="s">
        <v>120</v>
      </c>
      <c r="AF67" s="15" t="s">
        <v>492</v>
      </c>
      <c r="AG67" s="15">
        <v>0.14588209999999999</v>
      </c>
      <c r="AH67" s="15">
        <v>1.8489999999999999E-2</v>
      </c>
      <c r="AI67" s="15">
        <v>0.1096413</v>
      </c>
      <c r="AJ67" s="15">
        <v>0.1821229</v>
      </c>
      <c r="AL67" s="15" t="s">
        <v>493</v>
      </c>
      <c r="AM67" s="15" t="s">
        <v>494</v>
      </c>
      <c r="AP67" s="64" t="str">
        <f t="shared" si="3"/>
        <v>Rhondda Cynon Taf_25-44_Persons</v>
      </c>
      <c r="AQ67" s="64" t="s">
        <v>20</v>
      </c>
      <c r="AR67" s="64" t="s">
        <v>49</v>
      </c>
      <c r="AS67" s="64" t="s">
        <v>117</v>
      </c>
      <c r="AT67" s="15" t="s">
        <v>492</v>
      </c>
      <c r="AU67" s="15">
        <v>0.2433633</v>
      </c>
      <c r="AV67" s="15">
        <v>1.36125E-2</v>
      </c>
      <c r="AW67" s="15">
        <v>0.2166824</v>
      </c>
      <c r="AX67" s="15">
        <v>0.27004410000000001</v>
      </c>
      <c r="AZ67" s="15" t="s">
        <v>493</v>
      </c>
      <c r="BA67" s="15" t="s">
        <v>495</v>
      </c>
    </row>
    <row r="68" spans="5:53">
      <c r="E68" s="15" t="s">
        <v>864</v>
      </c>
      <c r="S68" s="15" t="s">
        <v>324</v>
      </c>
      <c r="T68" s="15">
        <v>0.15064849999999999</v>
      </c>
      <c r="U68" s="15">
        <v>5.4632999999999999E-3</v>
      </c>
      <c r="V68" s="15">
        <v>0.13994039999999999</v>
      </c>
      <c r="W68" s="15">
        <v>0.16135659999999999</v>
      </c>
      <c r="AB68" s="64" t="str">
        <f t="shared" si="2"/>
        <v>Ceredigion_45-64_Females</v>
      </c>
      <c r="AC68" s="64" t="s">
        <v>6</v>
      </c>
      <c r="AD68" s="64" t="s">
        <v>50</v>
      </c>
      <c r="AE68" s="64" t="s">
        <v>120</v>
      </c>
      <c r="AF68" s="15" t="s">
        <v>496</v>
      </c>
      <c r="AG68" s="15">
        <v>8.1137799999999996E-2</v>
      </c>
      <c r="AH68" s="15">
        <v>1.17897E-2</v>
      </c>
      <c r="AI68" s="15">
        <v>5.8029799999999999E-2</v>
      </c>
      <c r="AJ68" s="15">
        <v>0.1042458</v>
      </c>
      <c r="AL68" s="15" t="s">
        <v>497</v>
      </c>
      <c r="AM68" s="15" t="s">
        <v>498</v>
      </c>
      <c r="AP68" s="64" t="str">
        <f t="shared" si="3"/>
        <v>Rhondda Cynon Taf_45-64_Persons</v>
      </c>
      <c r="AQ68" s="64" t="s">
        <v>20</v>
      </c>
      <c r="AR68" s="64" t="s">
        <v>50</v>
      </c>
      <c r="AS68" s="64" t="s">
        <v>117</v>
      </c>
      <c r="AT68" s="15" t="s">
        <v>496</v>
      </c>
      <c r="AU68" s="15">
        <v>0.1734733</v>
      </c>
      <c r="AV68" s="15">
        <v>1.1216200000000001E-2</v>
      </c>
      <c r="AW68" s="15">
        <v>0.1514894</v>
      </c>
      <c r="AX68" s="15">
        <v>0.1954572</v>
      </c>
      <c r="AZ68" s="15" t="s">
        <v>497</v>
      </c>
      <c r="BA68" s="15" t="s">
        <v>499</v>
      </c>
    </row>
    <row r="69" spans="5:53">
      <c r="E69" s="15" t="s">
        <v>163</v>
      </c>
      <c r="F69" s="15">
        <v>0.2174355</v>
      </c>
      <c r="G69" s="15">
        <v>1.48827E-2</v>
      </c>
      <c r="H69" s="15">
        <v>0.1882654</v>
      </c>
      <c r="I69" s="15">
        <v>0.24660560000000001</v>
      </c>
      <c r="S69" s="15" t="s">
        <v>330</v>
      </c>
      <c r="T69" s="15">
        <v>3.67532E-2</v>
      </c>
      <c r="U69" s="15">
        <v>3.2209999999999999E-3</v>
      </c>
      <c r="V69" s="15">
        <v>3.0439899999999999E-2</v>
      </c>
      <c r="W69" s="15">
        <v>4.3066399999999998E-2</v>
      </c>
      <c r="AB69" s="64" t="str">
        <f t="shared" si="2"/>
        <v>Ceredigion_65+_Females</v>
      </c>
      <c r="AC69" s="64" t="s">
        <v>6</v>
      </c>
      <c r="AD69" s="64" t="s">
        <v>43</v>
      </c>
      <c r="AE69" s="64" t="s">
        <v>120</v>
      </c>
      <c r="AF69" s="15" t="s">
        <v>500</v>
      </c>
      <c r="AG69" s="15">
        <v>1.97605E-2</v>
      </c>
      <c r="AH69" s="15">
        <v>6.2131E-3</v>
      </c>
      <c r="AI69" s="15">
        <v>7.5826000000000001E-3</v>
      </c>
      <c r="AJ69" s="15">
        <v>3.1938300000000003E-2</v>
      </c>
      <c r="AL69" s="15" t="s">
        <v>501</v>
      </c>
      <c r="AM69" s="15" t="s">
        <v>502</v>
      </c>
      <c r="AP69" s="64" t="str">
        <f t="shared" si="3"/>
        <v>Rhondda Cynon Taf_65+_Persons</v>
      </c>
      <c r="AQ69" s="64" t="s">
        <v>20</v>
      </c>
      <c r="AR69" s="64" t="s">
        <v>43</v>
      </c>
      <c r="AS69" s="64" t="s">
        <v>117</v>
      </c>
      <c r="AT69" s="15" t="s">
        <v>500</v>
      </c>
      <c r="AU69" s="15">
        <v>3.7795000000000002E-2</v>
      </c>
      <c r="AV69" s="15">
        <v>6.2354999999999997E-3</v>
      </c>
      <c r="AW69" s="15">
        <v>2.55733E-2</v>
      </c>
      <c r="AX69" s="15">
        <v>5.00168E-2</v>
      </c>
      <c r="AZ69" s="15" t="s">
        <v>501</v>
      </c>
      <c r="BA69" s="15" t="s">
        <v>503</v>
      </c>
    </row>
    <row r="70" spans="5:53">
      <c r="E70" s="15" t="s">
        <v>170</v>
      </c>
      <c r="F70" s="15">
        <v>0.22975950000000001</v>
      </c>
      <c r="G70" s="15">
        <v>9.5632000000000009E-3</v>
      </c>
      <c r="H70" s="15">
        <v>0.2110156</v>
      </c>
      <c r="I70" s="15">
        <v>0.24850340000000001</v>
      </c>
      <c r="AB70" s="64" t="str">
        <f t="shared" si="2"/>
        <v>Pembrokeshire_16-24_Males</v>
      </c>
      <c r="AC70" s="64" t="s">
        <v>7</v>
      </c>
      <c r="AD70" s="64" t="s">
        <v>48</v>
      </c>
      <c r="AE70" s="64" t="s">
        <v>21</v>
      </c>
      <c r="AF70" s="15" t="s">
        <v>504</v>
      </c>
      <c r="AG70" s="15">
        <v>0.13923830000000001</v>
      </c>
      <c r="AH70" s="15">
        <v>3.26322E-2</v>
      </c>
      <c r="AI70" s="15">
        <v>7.5278600000000001E-2</v>
      </c>
      <c r="AJ70" s="15">
        <v>0.20319799999999999</v>
      </c>
      <c r="AL70" s="15" t="s">
        <v>505</v>
      </c>
      <c r="AM70" s="15" t="s">
        <v>506</v>
      </c>
      <c r="AP70" s="64" t="str">
        <f t="shared" si="3"/>
        <v>Merthyr Tydfil_16-24_Persons</v>
      </c>
      <c r="AQ70" s="64" t="s">
        <v>14</v>
      </c>
      <c r="AR70" s="64" t="s">
        <v>48</v>
      </c>
      <c r="AS70" s="64" t="s">
        <v>117</v>
      </c>
      <c r="AT70" s="15" t="s">
        <v>504</v>
      </c>
      <c r="AU70" s="15">
        <v>0.17555419999999999</v>
      </c>
      <c r="AV70" s="15">
        <v>2.0877099999999999E-2</v>
      </c>
      <c r="AW70" s="15">
        <v>0.13463449999999999</v>
      </c>
      <c r="AX70" s="15">
        <v>0.21647379999999999</v>
      </c>
      <c r="AZ70" s="15" t="s">
        <v>505</v>
      </c>
      <c r="BA70" s="15" t="s">
        <v>507</v>
      </c>
    </row>
    <row r="71" spans="5:53">
      <c r="E71" s="15" t="s">
        <v>177</v>
      </c>
      <c r="F71" s="15">
        <v>0.16526199999999999</v>
      </c>
      <c r="G71" s="15">
        <v>7.0838999999999997E-3</v>
      </c>
      <c r="H71" s="15">
        <v>0.1513775</v>
      </c>
      <c r="I71" s="15">
        <v>0.17914649999999999</v>
      </c>
      <c r="AB71" s="64" t="str">
        <f t="shared" ref="AB71:AB134" si="20">AC71&amp;"_"&amp;AD71&amp;"_"&amp;AE71</f>
        <v>Pembrokeshire_25-44_Males</v>
      </c>
      <c r="AC71" s="64" t="s">
        <v>7</v>
      </c>
      <c r="AD71" s="64" t="s">
        <v>49</v>
      </c>
      <c r="AE71" s="64" t="s">
        <v>21</v>
      </c>
      <c r="AF71" s="15" t="s">
        <v>508</v>
      </c>
      <c r="AG71" s="15">
        <v>0.17989630000000001</v>
      </c>
      <c r="AH71" s="15">
        <v>2.46631E-2</v>
      </c>
      <c r="AI71" s="15">
        <v>0.13155610000000001</v>
      </c>
      <c r="AJ71" s="15">
        <v>0.22823660000000001</v>
      </c>
      <c r="AL71" s="15" t="s">
        <v>509</v>
      </c>
      <c r="AM71" s="15" t="s">
        <v>510</v>
      </c>
      <c r="AP71" s="64" t="str">
        <f t="shared" ref="AP71:AP93" si="21">AQ71&amp;"_"&amp;AR71&amp;"_"&amp;AS71</f>
        <v>Merthyr Tydfil_25-44_Persons</v>
      </c>
      <c r="AQ71" s="64" t="s">
        <v>14</v>
      </c>
      <c r="AR71" s="64" t="s">
        <v>49</v>
      </c>
      <c r="AS71" s="64" t="s">
        <v>117</v>
      </c>
      <c r="AT71" s="15" t="s">
        <v>508</v>
      </c>
      <c r="AU71" s="15">
        <v>0.20854809999999999</v>
      </c>
      <c r="AV71" s="15">
        <v>1.51475E-2</v>
      </c>
      <c r="AW71" s="15">
        <v>0.17885870000000001</v>
      </c>
      <c r="AX71" s="15">
        <v>0.23823759999999999</v>
      </c>
      <c r="AZ71" s="15" t="s">
        <v>509</v>
      </c>
      <c r="BA71" s="15" t="s">
        <v>511</v>
      </c>
    </row>
    <row r="72" spans="5:53">
      <c r="E72" s="15" t="s">
        <v>184</v>
      </c>
      <c r="F72" s="15">
        <v>4.8940699999999997E-2</v>
      </c>
      <c r="G72" s="15">
        <v>4.346E-3</v>
      </c>
      <c r="H72" s="15">
        <v>4.0422399999999997E-2</v>
      </c>
      <c r="I72" s="15">
        <v>5.74589E-2</v>
      </c>
      <c r="S72" s="15" t="str">
        <f>S42</f>
        <v>_subpop_1</v>
      </c>
      <c r="T72" s="67">
        <f>T6-T42</f>
        <v>0</v>
      </c>
      <c r="U72" s="67">
        <f t="shared" ref="U72:W72" si="22">U6-U42</f>
        <v>-3.999999999993592E-7</v>
      </c>
      <c r="V72" s="67">
        <f t="shared" si="22"/>
        <v>4.9999999998662226E-7</v>
      </c>
      <c r="W72" s="67">
        <f t="shared" si="22"/>
        <v>-5.0000000001437783E-7</v>
      </c>
      <c r="AB72" s="64" t="str">
        <f t="shared" si="20"/>
        <v>Pembrokeshire_45-64_Males</v>
      </c>
      <c r="AC72" s="64" t="s">
        <v>7</v>
      </c>
      <c r="AD72" s="64" t="s">
        <v>50</v>
      </c>
      <c r="AE72" s="64" t="s">
        <v>21</v>
      </c>
      <c r="AF72" s="15" t="s">
        <v>512</v>
      </c>
      <c r="AG72" s="15">
        <v>0.1212294</v>
      </c>
      <c r="AH72" s="15">
        <v>1.58482E-2</v>
      </c>
      <c r="AI72" s="15">
        <v>9.0166700000000002E-2</v>
      </c>
      <c r="AJ72" s="15">
        <v>0.15229210000000001</v>
      </c>
      <c r="AL72" s="15" t="s">
        <v>513</v>
      </c>
      <c r="AM72" s="15" t="s">
        <v>514</v>
      </c>
      <c r="AP72" s="64" t="str">
        <f t="shared" si="21"/>
        <v>Merthyr Tydfil_45-64_Persons</v>
      </c>
      <c r="AQ72" s="64" t="s">
        <v>14</v>
      </c>
      <c r="AR72" s="64" t="s">
        <v>50</v>
      </c>
      <c r="AS72" s="64" t="s">
        <v>117</v>
      </c>
      <c r="AT72" s="15" t="s">
        <v>512</v>
      </c>
      <c r="AU72" s="15">
        <v>0.1635202</v>
      </c>
      <c r="AV72" s="15">
        <v>1.27625E-2</v>
      </c>
      <c r="AW72" s="15">
        <v>0.1385054</v>
      </c>
      <c r="AX72" s="15">
        <v>0.18853500000000001</v>
      </c>
      <c r="AZ72" s="15" t="s">
        <v>513</v>
      </c>
      <c r="BA72" s="15" t="s">
        <v>515</v>
      </c>
    </row>
    <row r="73" spans="5:53">
      <c r="E73" s="15" t="s">
        <v>191</v>
      </c>
      <c r="F73" s="15">
        <v>0.188995</v>
      </c>
      <c r="G73" s="15">
        <v>1.35192E-2</v>
      </c>
      <c r="H73" s="15">
        <v>0.16249739999999999</v>
      </c>
      <c r="I73" s="15">
        <v>0.21549260000000001</v>
      </c>
      <c r="S73" s="15" t="str">
        <f t="shared" ref="S73:S99" si="23">S43</f>
        <v>_subpop_2</v>
      </c>
      <c r="T73" s="67">
        <f t="shared" ref="T73:W73" si="24">T7-T43</f>
        <v>0</v>
      </c>
      <c r="U73" s="67">
        <f t="shared" si="24"/>
        <v>-8.9999999999985925E-7</v>
      </c>
      <c r="V73" s="67">
        <f t="shared" si="24"/>
        <v>1.5000000000153779E-6</v>
      </c>
      <c r="W73" s="67">
        <f t="shared" si="24"/>
        <v>-1.3999999999847468E-6</v>
      </c>
      <c r="AB73" s="64" t="str">
        <f t="shared" si="20"/>
        <v>Pembrokeshire_65+_Males</v>
      </c>
      <c r="AC73" s="64" t="s">
        <v>7</v>
      </c>
      <c r="AD73" s="64" t="s">
        <v>43</v>
      </c>
      <c r="AE73" s="64" t="s">
        <v>21</v>
      </c>
      <c r="AF73" s="15" t="s">
        <v>516</v>
      </c>
      <c r="AG73" s="15">
        <v>4.6162399999999999E-2</v>
      </c>
      <c r="AH73" s="15">
        <v>9.9013E-3</v>
      </c>
      <c r="AI73" s="15">
        <v>2.6755600000000001E-2</v>
      </c>
      <c r="AJ73" s="15">
        <v>6.5569199999999994E-2</v>
      </c>
      <c r="AL73" s="15" t="s">
        <v>517</v>
      </c>
      <c r="AM73" s="15" t="s">
        <v>518</v>
      </c>
      <c r="AP73" s="64" t="str">
        <f t="shared" si="21"/>
        <v>Merthyr Tydfil_65+_Persons</v>
      </c>
      <c r="AQ73" s="64" t="s">
        <v>14</v>
      </c>
      <c r="AR73" s="64" t="s">
        <v>43</v>
      </c>
      <c r="AS73" s="64" t="s">
        <v>117</v>
      </c>
      <c r="AT73" s="15" t="s">
        <v>516</v>
      </c>
      <c r="AU73" s="15">
        <v>3.35588E-2</v>
      </c>
      <c r="AV73" s="15">
        <v>6.4786000000000002E-3</v>
      </c>
      <c r="AW73" s="15">
        <v>2.08606E-2</v>
      </c>
      <c r="AX73" s="15">
        <v>4.6257100000000002E-2</v>
      </c>
      <c r="AZ73" s="15" t="s">
        <v>517</v>
      </c>
      <c r="BA73" s="15" t="s">
        <v>519</v>
      </c>
    </row>
    <row r="74" spans="5:53">
      <c r="E74" s="15" t="s">
        <v>198</v>
      </c>
      <c r="F74" s="15">
        <v>0.1490348</v>
      </c>
      <c r="G74" s="15">
        <v>7.2156E-3</v>
      </c>
      <c r="H74" s="15">
        <v>0.13489219999999999</v>
      </c>
      <c r="I74" s="15">
        <v>0.1631775</v>
      </c>
      <c r="S74" s="15" t="str">
        <f t="shared" si="23"/>
        <v>_subpop_3</v>
      </c>
      <c r="T74" s="67">
        <f t="shared" ref="T74:W74" si="25">T8-T44</f>
        <v>0</v>
      </c>
      <c r="U74" s="67">
        <f t="shared" si="25"/>
        <v>2.9999999999995308E-7</v>
      </c>
      <c r="V74" s="67">
        <f t="shared" si="25"/>
        <v>-7.0000000000625118E-7</v>
      </c>
      <c r="W74" s="67">
        <f t="shared" si="25"/>
        <v>6.9999999999237339E-7</v>
      </c>
      <c r="AB74" s="64" t="str">
        <f t="shared" si="20"/>
        <v>Pembrokeshire_16-24_Females</v>
      </c>
      <c r="AC74" s="64" t="s">
        <v>7</v>
      </c>
      <c r="AD74" s="64" t="s">
        <v>48</v>
      </c>
      <c r="AE74" s="64" t="s">
        <v>120</v>
      </c>
      <c r="AF74" s="15" t="s">
        <v>520</v>
      </c>
      <c r="AG74" s="15">
        <v>0.15368870000000001</v>
      </c>
      <c r="AH74" s="15">
        <v>3.4534299999999997E-2</v>
      </c>
      <c r="AI74" s="15">
        <v>8.6000800000000002E-2</v>
      </c>
      <c r="AJ74" s="15">
        <v>0.22137660000000001</v>
      </c>
      <c r="AL74" s="15" t="s">
        <v>521</v>
      </c>
      <c r="AM74" s="15" t="s">
        <v>522</v>
      </c>
      <c r="AP74" s="64" t="str">
        <f t="shared" si="21"/>
        <v>Caerphilly_16-24_Persons</v>
      </c>
      <c r="AQ74" s="64" t="s">
        <v>15</v>
      </c>
      <c r="AR74" s="64" t="s">
        <v>48</v>
      </c>
      <c r="AS74" s="64" t="s">
        <v>117</v>
      </c>
      <c r="AT74" s="15" t="s">
        <v>520</v>
      </c>
      <c r="AU74" s="15">
        <v>0.1874932</v>
      </c>
      <c r="AV74" s="15">
        <v>1.8707100000000001E-2</v>
      </c>
      <c r="AW74" s="15">
        <v>0.15082690000000001</v>
      </c>
      <c r="AX74" s="15">
        <v>0.22415959999999999</v>
      </c>
      <c r="AZ74" s="15" t="s">
        <v>521</v>
      </c>
      <c r="BA74" s="15" t="s">
        <v>523</v>
      </c>
    </row>
    <row r="75" spans="5:53">
      <c r="E75" s="15" t="s">
        <v>204</v>
      </c>
      <c r="F75" s="15">
        <v>9.4819299999999995E-2</v>
      </c>
      <c r="G75" s="15">
        <v>5.1707999999999997E-3</v>
      </c>
      <c r="H75" s="15">
        <v>8.4684499999999996E-2</v>
      </c>
      <c r="I75" s="15">
        <v>0.1049542</v>
      </c>
      <c r="S75" s="15" t="str">
        <f t="shared" si="23"/>
        <v>_subpop_4</v>
      </c>
      <c r="T75" s="67">
        <f t="shared" ref="T75:W75" si="26">T9-T45</f>
        <v>0</v>
      </c>
      <c r="U75" s="67">
        <f t="shared" si="26"/>
        <v>-1.0000000000027348E-7</v>
      </c>
      <c r="V75" s="67">
        <f t="shared" si="26"/>
        <v>-1.0000000000287557E-7</v>
      </c>
      <c r="W75" s="67">
        <f t="shared" si="26"/>
        <v>0</v>
      </c>
      <c r="AB75" s="64" t="str">
        <f t="shared" si="20"/>
        <v>Pembrokeshire_25-44_Females</v>
      </c>
      <c r="AC75" s="64" t="s">
        <v>7</v>
      </c>
      <c r="AD75" s="64" t="s">
        <v>49</v>
      </c>
      <c r="AE75" s="64" t="s">
        <v>120</v>
      </c>
      <c r="AF75" s="15" t="s">
        <v>524</v>
      </c>
      <c r="AG75" s="15">
        <v>0.1244893</v>
      </c>
      <c r="AH75" s="15">
        <v>1.9054600000000001E-2</v>
      </c>
      <c r="AI75" s="15">
        <v>8.7141800000000005E-2</v>
      </c>
      <c r="AJ75" s="15">
        <v>0.1618368</v>
      </c>
      <c r="AL75" s="15" t="s">
        <v>525</v>
      </c>
      <c r="AM75" s="15" t="s">
        <v>526</v>
      </c>
      <c r="AP75" s="64" t="str">
        <f t="shared" si="21"/>
        <v>Caerphilly_25-44_Persons</v>
      </c>
      <c r="AQ75" s="64" t="s">
        <v>15</v>
      </c>
      <c r="AR75" s="64" t="s">
        <v>49</v>
      </c>
      <c r="AS75" s="64" t="s">
        <v>117</v>
      </c>
      <c r="AT75" s="15" t="s">
        <v>524</v>
      </c>
      <c r="AU75" s="15">
        <v>0.24760070000000001</v>
      </c>
      <c r="AV75" s="15">
        <v>1.42842E-2</v>
      </c>
      <c r="AW75" s="15">
        <v>0.2196033</v>
      </c>
      <c r="AX75" s="15">
        <v>0.27559800000000001</v>
      </c>
      <c r="AZ75" s="15" t="s">
        <v>525</v>
      </c>
      <c r="BA75" s="15" t="s">
        <v>527</v>
      </c>
    </row>
    <row r="76" spans="5:53">
      <c r="E76" s="15" t="s">
        <v>210</v>
      </c>
      <c r="F76" s="15">
        <v>2.2709400000000001E-2</v>
      </c>
      <c r="G76" s="15">
        <v>2.7737E-3</v>
      </c>
      <c r="H76" s="15">
        <v>1.7272900000000001E-2</v>
      </c>
      <c r="I76" s="15">
        <v>2.8145900000000001E-2</v>
      </c>
      <c r="S76" s="15" t="str">
        <f t="shared" si="23"/>
        <v>_subpop_5</v>
      </c>
      <c r="T76" s="67">
        <f t="shared" ref="T76:W76" si="27">T10-T46</f>
        <v>0</v>
      </c>
      <c r="U76" s="67">
        <f t="shared" si="27"/>
        <v>-4.500000000001031E-6</v>
      </c>
      <c r="V76" s="67">
        <f t="shared" si="27"/>
        <v>8.499999999994623E-6</v>
      </c>
      <c r="W76" s="67">
        <f t="shared" si="27"/>
        <v>-8.5999999999974985E-6</v>
      </c>
      <c r="AB76" s="64" t="str">
        <f t="shared" si="20"/>
        <v>Pembrokeshire_45-64_Females</v>
      </c>
      <c r="AC76" s="64" t="s">
        <v>7</v>
      </c>
      <c r="AD76" s="64" t="s">
        <v>50</v>
      </c>
      <c r="AE76" s="64" t="s">
        <v>120</v>
      </c>
      <c r="AF76" s="15" t="s">
        <v>528</v>
      </c>
      <c r="AG76" s="15">
        <v>8.3558099999999996E-2</v>
      </c>
      <c r="AH76" s="15">
        <v>1.23155E-2</v>
      </c>
      <c r="AI76" s="15">
        <v>5.94195E-2</v>
      </c>
      <c r="AJ76" s="15">
        <v>0.1076966</v>
      </c>
      <c r="AL76" s="15" t="s">
        <v>529</v>
      </c>
      <c r="AM76" s="15" t="s">
        <v>530</v>
      </c>
      <c r="AP76" s="64" t="str">
        <f t="shared" si="21"/>
        <v>Caerphilly_45-64_Persons</v>
      </c>
      <c r="AQ76" s="64" t="s">
        <v>15</v>
      </c>
      <c r="AR76" s="64" t="s">
        <v>50</v>
      </c>
      <c r="AS76" s="64" t="s">
        <v>117</v>
      </c>
      <c r="AT76" s="15" t="s">
        <v>528</v>
      </c>
      <c r="AU76" s="15">
        <v>0.1642932</v>
      </c>
      <c r="AV76" s="15">
        <v>1.15263E-2</v>
      </c>
      <c r="AW76" s="15">
        <v>0.14170140000000001</v>
      </c>
      <c r="AX76" s="15">
        <v>0.186885</v>
      </c>
      <c r="AZ76" s="15" t="s">
        <v>529</v>
      </c>
      <c r="BA76" s="15" t="s">
        <v>531</v>
      </c>
    </row>
    <row r="77" spans="5:53">
      <c r="E77" s="15" t="s">
        <v>216</v>
      </c>
      <c r="F77" s="15">
        <v>0.21422330000000001</v>
      </c>
      <c r="G77" s="15">
        <v>2.09978E-2</v>
      </c>
      <c r="H77" s="15">
        <v>0.17306750000000001</v>
      </c>
      <c r="I77" s="15">
        <v>0.25537900000000002</v>
      </c>
      <c r="S77" s="15" t="str">
        <f t="shared" si="23"/>
        <v>_subpop_6</v>
      </c>
      <c r="T77" s="67">
        <f t="shared" ref="T77:W77" si="28">T11-T47</f>
        <v>0</v>
      </c>
      <c r="U77" s="67">
        <f t="shared" si="28"/>
        <v>7.0000000000104701E-7</v>
      </c>
      <c r="V77" s="67">
        <f t="shared" si="28"/>
        <v>-1.4999999999876223E-6</v>
      </c>
      <c r="W77" s="67">
        <f t="shared" si="28"/>
        <v>1.5999999999904979E-6</v>
      </c>
      <c r="AB77" s="64" t="str">
        <f t="shared" si="20"/>
        <v>Pembrokeshire_65+_Females</v>
      </c>
      <c r="AC77" s="64" t="s">
        <v>7</v>
      </c>
      <c r="AD77" s="64" t="s">
        <v>43</v>
      </c>
      <c r="AE77" s="64" t="s">
        <v>120</v>
      </c>
      <c r="AF77" s="15" t="s">
        <v>532</v>
      </c>
      <c r="AG77" s="15">
        <v>8.1279000000000004E-3</v>
      </c>
      <c r="AH77" s="15">
        <v>4.1349999999999998E-3</v>
      </c>
      <c r="AI77" s="15">
        <v>2.3099999999999999E-5</v>
      </c>
      <c r="AJ77" s="15">
        <v>1.62326E-2</v>
      </c>
      <c r="AL77" s="15" t="s">
        <v>533</v>
      </c>
      <c r="AM77" s="15" t="s">
        <v>534</v>
      </c>
      <c r="AP77" s="64" t="str">
        <f t="shared" si="21"/>
        <v>Caerphilly_65+_Persons</v>
      </c>
      <c r="AQ77" s="64" t="s">
        <v>15</v>
      </c>
      <c r="AR77" s="64" t="s">
        <v>43</v>
      </c>
      <c r="AS77" s="64" t="s">
        <v>117</v>
      </c>
      <c r="AT77" s="15" t="s">
        <v>532</v>
      </c>
      <c r="AU77" s="15">
        <v>4.4280300000000002E-2</v>
      </c>
      <c r="AV77" s="15">
        <v>7.3077999999999997E-3</v>
      </c>
      <c r="AW77" s="15">
        <v>2.9956699999999999E-2</v>
      </c>
      <c r="AX77" s="15">
        <v>5.8603799999999998E-2</v>
      </c>
      <c r="AZ77" s="15" t="s">
        <v>533</v>
      </c>
      <c r="BA77" s="15" t="s">
        <v>535</v>
      </c>
    </row>
    <row r="78" spans="5:53">
      <c r="E78" s="15" t="s">
        <v>222</v>
      </c>
      <c r="F78" s="15">
        <v>0.20363539999999999</v>
      </c>
      <c r="G78" s="15">
        <v>1.4415499999999999E-2</v>
      </c>
      <c r="H78" s="15">
        <v>0.17538100000000001</v>
      </c>
      <c r="I78" s="15">
        <v>0.23188980000000001</v>
      </c>
      <c r="S78" s="15" t="str">
        <f t="shared" si="23"/>
        <v>_subpop_7</v>
      </c>
      <c r="T78" s="67">
        <f t="shared" ref="T78:W78" si="29">T12-T48</f>
        <v>0</v>
      </c>
      <c r="U78" s="67">
        <f t="shared" si="29"/>
        <v>-1.0000000000001327E-6</v>
      </c>
      <c r="V78" s="67">
        <f t="shared" si="29"/>
        <v>1.9000000000130024E-6</v>
      </c>
      <c r="W78" s="67">
        <f t="shared" si="29"/>
        <v>-1.8999999999991246E-6</v>
      </c>
      <c r="AB78" s="64" t="str">
        <f t="shared" si="20"/>
        <v>Carmarthenshire_16-24_Males</v>
      </c>
      <c r="AC78" s="64" t="s">
        <v>8</v>
      </c>
      <c r="AD78" s="64" t="s">
        <v>48</v>
      </c>
      <c r="AE78" s="64" t="s">
        <v>21</v>
      </c>
      <c r="AF78" s="15" t="s">
        <v>536</v>
      </c>
      <c r="AG78" s="15">
        <v>0.21070700000000001</v>
      </c>
      <c r="AH78" s="15">
        <v>3.6725800000000003E-2</v>
      </c>
      <c r="AI78" s="15">
        <v>0.13872370000000001</v>
      </c>
      <c r="AJ78" s="15">
        <v>0.28269030000000001</v>
      </c>
      <c r="AL78" s="15" t="s">
        <v>537</v>
      </c>
      <c r="AM78" s="15" t="s">
        <v>538</v>
      </c>
      <c r="AP78" s="64" t="str">
        <f t="shared" si="21"/>
        <v>Blaenau Gwent_16-24_Persons</v>
      </c>
      <c r="AQ78" s="64" t="s">
        <v>16</v>
      </c>
      <c r="AR78" s="64" t="s">
        <v>48</v>
      </c>
      <c r="AS78" s="64" t="s">
        <v>117</v>
      </c>
      <c r="AT78" s="15" t="s">
        <v>536</v>
      </c>
      <c r="AU78" s="15">
        <v>0.2361192</v>
      </c>
      <c r="AV78" s="15">
        <v>2.5120199999999999E-2</v>
      </c>
      <c r="AW78" s="15">
        <v>0.1868831</v>
      </c>
      <c r="AX78" s="15">
        <v>0.28535539999999998</v>
      </c>
      <c r="AZ78" s="15" t="s">
        <v>537</v>
      </c>
      <c r="BA78" s="15" t="s">
        <v>539</v>
      </c>
    </row>
    <row r="79" spans="5:53">
      <c r="E79" s="15" t="s">
        <v>228</v>
      </c>
      <c r="F79" s="15">
        <v>0.15258330000000001</v>
      </c>
      <c r="G79" s="15">
        <v>1.01227E-2</v>
      </c>
      <c r="H79" s="15">
        <v>0.1327429</v>
      </c>
      <c r="I79" s="15">
        <v>0.17242370000000001</v>
      </c>
      <c r="S79" s="15" t="str">
        <f t="shared" si="23"/>
        <v>_subpop_8</v>
      </c>
      <c r="T79" s="67">
        <f t="shared" ref="T79:W79" si="30">T13-T49</f>
        <v>0</v>
      </c>
      <c r="U79" s="67">
        <f t="shared" si="30"/>
        <v>4.0000000000022656E-7</v>
      </c>
      <c r="V79" s="67">
        <f t="shared" si="30"/>
        <v>-6.9999999999931228E-7</v>
      </c>
      <c r="W79" s="67">
        <f t="shared" si="30"/>
        <v>8.0000000000218785E-7</v>
      </c>
      <c r="AB79" s="64" t="str">
        <f t="shared" si="20"/>
        <v>Carmarthenshire_25-44_Males</v>
      </c>
      <c r="AC79" s="64" t="s">
        <v>8</v>
      </c>
      <c r="AD79" s="64" t="s">
        <v>49</v>
      </c>
      <c r="AE79" s="64" t="s">
        <v>21</v>
      </c>
      <c r="AF79" s="15" t="s">
        <v>540</v>
      </c>
      <c r="AG79" s="15">
        <v>0.21093719999999999</v>
      </c>
      <c r="AH79" s="15">
        <v>2.2474600000000001E-2</v>
      </c>
      <c r="AI79" s="15">
        <v>0.16688649999999999</v>
      </c>
      <c r="AJ79" s="15">
        <v>0.25498789999999999</v>
      </c>
      <c r="AL79" s="15" t="s">
        <v>541</v>
      </c>
      <c r="AM79" s="15" t="s">
        <v>542</v>
      </c>
      <c r="AP79" s="64" t="str">
        <f t="shared" si="21"/>
        <v>Blaenau Gwent_25-44_Persons</v>
      </c>
      <c r="AQ79" s="64" t="s">
        <v>16</v>
      </c>
      <c r="AR79" s="64" t="s">
        <v>49</v>
      </c>
      <c r="AS79" s="64" t="s">
        <v>117</v>
      </c>
      <c r="AT79" s="15" t="s">
        <v>540</v>
      </c>
      <c r="AU79" s="15">
        <v>0.25828709999999999</v>
      </c>
      <c r="AV79" s="15">
        <v>1.7023400000000001E-2</v>
      </c>
      <c r="AW79" s="15">
        <v>0.2249208</v>
      </c>
      <c r="AX79" s="15">
        <v>0.2916533</v>
      </c>
      <c r="AZ79" s="15" t="s">
        <v>541</v>
      </c>
      <c r="BA79" s="15" t="s">
        <v>543</v>
      </c>
    </row>
    <row r="80" spans="5:53">
      <c r="E80" s="15" t="s">
        <v>234</v>
      </c>
      <c r="F80" s="15">
        <v>4.30578E-2</v>
      </c>
      <c r="G80" s="15">
        <v>5.8018999999999996E-3</v>
      </c>
      <c r="H80" s="15">
        <v>3.1686199999999998E-2</v>
      </c>
      <c r="I80" s="15">
        <v>5.4429499999999999E-2</v>
      </c>
      <c r="S80" s="15" t="str">
        <f t="shared" si="23"/>
        <v>_subpop_9</v>
      </c>
      <c r="T80" s="67">
        <f t="shared" ref="T80:W80" si="31">T14-T50</f>
        <v>0</v>
      </c>
      <c r="U80" s="67">
        <f t="shared" si="31"/>
        <v>2.0999999999979369E-6</v>
      </c>
      <c r="V80" s="67">
        <f t="shared" si="31"/>
        <v>-4.7999999999992493E-6</v>
      </c>
      <c r="W80" s="67">
        <f t="shared" si="31"/>
        <v>4.7000000000241293E-6</v>
      </c>
      <c r="AB80" s="64" t="str">
        <f t="shared" si="20"/>
        <v>Carmarthenshire_45-64_Males</v>
      </c>
      <c r="AC80" s="64" t="s">
        <v>8</v>
      </c>
      <c r="AD80" s="64" t="s">
        <v>50</v>
      </c>
      <c r="AE80" s="64" t="s">
        <v>21</v>
      </c>
      <c r="AF80" s="15" t="s">
        <v>544</v>
      </c>
      <c r="AG80" s="15">
        <v>0.1880165</v>
      </c>
      <c r="AH80" s="15">
        <v>1.6636499999999999E-2</v>
      </c>
      <c r="AI80" s="15">
        <v>0.15540860000000001</v>
      </c>
      <c r="AJ80" s="15">
        <v>0.2206244</v>
      </c>
      <c r="AL80" s="15" t="s">
        <v>545</v>
      </c>
      <c r="AM80" s="15" t="s">
        <v>546</v>
      </c>
      <c r="AP80" s="64" t="str">
        <f t="shared" si="21"/>
        <v>Blaenau Gwent_45-64_Persons</v>
      </c>
      <c r="AQ80" s="64" t="s">
        <v>16</v>
      </c>
      <c r="AR80" s="64" t="s">
        <v>50</v>
      </c>
      <c r="AS80" s="64" t="s">
        <v>117</v>
      </c>
      <c r="AT80" s="15" t="s">
        <v>544</v>
      </c>
      <c r="AU80" s="15">
        <v>0.139824</v>
      </c>
      <c r="AV80" s="15">
        <v>1.17918E-2</v>
      </c>
      <c r="AW80" s="15">
        <v>0.1167117</v>
      </c>
      <c r="AX80" s="15">
        <v>0.1629362</v>
      </c>
      <c r="AZ80" s="15" t="s">
        <v>545</v>
      </c>
      <c r="BA80" s="15" t="s">
        <v>547</v>
      </c>
    </row>
    <row r="81" spans="5:53">
      <c r="E81" s="15" t="s">
        <v>240</v>
      </c>
      <c r="F81" s="15">
        <v>0.20918310000000001</v>
      </c>
      <c r="G81" s="15">
        <v>2.01993E-2</v>
      </c>
      <c r="H81" s="15">
        <v>0.16959250000000001</v>
      </c>
      <c r="I81" s="15">
        <v>0.24877369999999999</v>
      </c>
      <c r="S81" s="15" t="str">
        <f t="shared" si="23"/>
        <v>_subpop_10</v>
      </c>
      <c r="T81" s="67">
        <f t="shared" ref="T81:W81" si="32">T15-T51</f>
        <v>0</v>
      </c>
      <c r="U81" s="67">
        <f t="shared" si="32"/>
        <v>1.5999999999974368E-6</v>
      </c>
      <c r="V81" s="67">
        <f t="shared" si="32"/>
        <v>-3.4999999999896225E-6</v>
      </c>
      <c r="W81" s="67">
        <f t="shared" si="32"/>
        <v>3.4999999999896225E-6</v>
      </c>
      <c r="AB81" s="64" t="str">
        <f t="shared" si="20"/>
        <v>Carmarthenshire_65+_Males</v>
      </c>
      <c r="AC81" s="64" t="s">
        <v>8</v>
      </c>
      <c r="AD81" s="64" t="s">
        <v>43</v>
      </c>
      <c r="AE81" s="64" t="s">
        <v>21</v>
      </c>
      <c r="AF81" s="15" t="s">
        <v>548</v>
      </c>
      <c r="AG81" s="15">
        <v>4.4801500000000001E-2</v>
      </c>
      <c r="AH81" s="15">
        <v>9.5983000000000006E-3</v>
      </c>
      <c r="AI81" s="15">
        <v>2.59887E-2</v>
      </c>
      <c r="AJ81" s="15">
        <v>6.3614299999999999E-2</v>
      </c>
      <c r="AL81" s="15" t="s">
        <v>549</v>
      </c>
      <c r="AM81" s="15" t="s">
        <v>550</v>
      </c>
      <c r="AP81" s="64" t="str">
        <f t="shared" si="21"/>
        <v>Blaenau Gwent_65+_Persons</v>
      </c>
      <c r="AQ81" s="64" t="s">
        <v>16</v>
      </c>
      <c r="AR81" s="64" t="s">
        <v>43</v>
      </c>
      <c r="AS81" s="64" t="s">
        <v>117</v>
      </c>
      <c r="AT81" s="15" t="s">
        <v>548</v>
      </c>
      <c r="AU81" s="15">
        <v>3.24271E-2</v>
      </c>
      <c r="AV81" s="15">
        <v>6.4061999999999999E-3</v>
      </c>
      <c r="AW81" s="15">
        <v>1.9870800000000001E-2</v>
      </c>
      <c r="AX81" s="15">
        <v>4.49834E-2</v>
      </c>
      <c r="AZ81" s="15" t="s">
        <v>549</v>
      </c>
      <c r="BA81" s="15" t="s">
        <v>551</v>
      </c>
    </row>
    <row r="82" spans="5:53">
      <c r="E82" s="15" t="s">
        <v>246</v>
      </c>
      <c r="F82" s="15">
        <v>0.12734139999999999</v>
      </c>
      <c r="G82" s="15">
        <v>1.06208E-2</v>
      </c>
      <c r="H82" s="15">
        <v>0.1065247</v>
      </c>
      <c r="I82" s="15">
        <v>0.14815819999999999</v>
      </c>
      <c r="S82" s="15" t="str">
        <f t="shared" si="23"/>
        <v>_subpop_11</v>
      </c>
      <c r="T82" s="67">
        <f t="shared" ref="T82:W82" si="33">T16-T52</f>
        <v>0</v>
      </c>
      <c r="U82" s="67">
        <f t="shared" si="33"/>
        <v>8.9999999999985925E-7</v>
      </c>
      <c r="V82" s="67">
        <f t="shared" si="33"/>
        <v>-1.9999999999881224E-6</v>
      </c>
      <c r="W82" s="67">
        <f t="shared" si="33"/>
        <v>1.9999999999881224E-6</v>
      </c>
      <c r="AB82" s="64" t="str">
        <f t="shared" si="20"/>
        <v>Carmarthenshire_16-24_Females</v>
      </c>
      <c r="AC82" s="64" t="s">
        <v>8</v>
      </c>
      <c r="AD82" s="64" t="s">
        <v>48</v>
      </c>
      <c r="AE82" s="64" t="s">
        <v>120</v>
      </c>
      <c r="AF82" s="15" t="s">
        <v>552</v>
      </c>
      <c r="AG82" s="15">
        <v>0.18745100000000001</v>
      </c>
      <c r="AH82" s="15">
        <v>2.98018E-2</v>
      </c>
      <c r="AI82" s="15">
        <v>0.12903880000000001</v>
      </c>
      <c r="AJ82" s="15">
        <v>0.2458632</v>
      </c>
      <c r="AL82" s="15" t="s">
        <v>553</v>
      </c>
      <c r="AM82" s="15" t="s">
        <v>554</v>
      </c>
      <c r="AP82" s="64" t="str">
        <f t="shared" si="21"/>
        <v>Torfaen_16-24_Persons</v>
      </c>
      <c r="AQ82" s="64" t="s">
        <v>17</v>
      </c>
      <c r="AR82" s="64" t="s">
        <v>48</v>
      </c>
      <c r="AS82" s="64" t="s">
        <v>117</v>
      </c>
      <c r="AT82" s="15" t="s">
        <v>552</v>
      </c>
      <c r="AU82" s="15">
        <v>0.17037820000000001</v>
      </c>
      <c r="AV82" s="15">
        <v>2.2101699999999998E-2</v>
      </c>
      <c r="AW82" s="15">
        <v>0.12705839999999999</v>
      </c>
      <c r="AX82" s="15">
        <v>0.213698</v>
      </c>
      <c r="AZ82" s="15" t="s">
        <v>553</v>
      </c>
      <c r="BA82" s="15" t="s">
        <v>555</v>
      </c>
    </row>
    <row r="83" spans="5:53">
      <c r="E83" s="15" t="s">
        <v>252</v>
      </c>
      <c r="F83" s="15">
        <v>8.2430600000000007E-2</v>
      </c>
      <c r="G83" s="15">
        <v>7.0222000000000001E-3</v>
      </c>
      <c r="H83" s="15">
        <v>6.8667099999999995E-2</v>
      </c>
      <c r="I83" s="15">
        <v>9.6194100000000005E-2</v>
      </c>
      <c r="S83" s="15" t="str">
        <f t="shared" si="23"/>
        <v>_subpop_12</v>
      </c>
      <c r="T83" s="67">
        <f t="shared" ref="T83:W83" si="34">T17-T53</f>
        <v>0</v>
      </c>
      <c r="U83" s="67">
        <f t="shared" si="34"/>
        <v>7.0000000000017965E-7</v>
      </c>
      <c r="V83" s="67">
        <f t="shared" si="34"/>
        <v>-1.2999999999992184E-6</v>
      </c>
      <c r="W83" s="67">
        <f t="shared" si="34"/>
        <v>1.3000000000026879E-6</v>
      </c>
      <c r="AB83" s="64" t="str">
        <f t="shared" si="20"/>
        <v>Carmarthenshire_25-44_Females</v>
      </c>
      <c r="AC83" s="64" t="s">
        <v>8</v>
      </c>
      <c r="AD83" s="64" t="s">
        <v>49</v>
      </c>
      <c r="AE83" s="64" t="s">
        <v>120</v>
      </c>
      <c r="AF83" s="15" t="s">
        <v>556</v>
      </c>
      <c r="AG83" s="15">
        <v>0.1216124</v>
      </c>
      <c r="AH83" s="15">
        <v>1.6347799999999999E-2</v>
      </c>
      <c r="AI83" s="15">
        <v>8.9570399999999994E-2</v>
      </c>
      <c r="AJ83" s="15">
        <v>0.15365429999999999</v>
      </c>
      <c r="AL83" s="15" t="s">
        <v>557</v>
      </c>
      <c r="AM83" s="15" t="s">
        <v>558</v>
      </c>
      <c r="AP83" s="64" t="str">
        <f t="shared" si="21"/>
        <v>Torfaen_25-44_Persons</v>
      </c>
      <c r="AQ83" s="64" t="s">
        <v>17</v>
      </c>
      <c r="AR83" s="64" t="s">
        <v>49</v>
      </c>
      <c r="AS83" s="64" t="s">
        <v>117</v>
      </c>
      <c r="AT83" s="15" t="s">
        <v>556</v>
      </c>
      <c r="AU83" s="15">
        <v>0.22220519999999999</v>
      </c>
      <c r="AV83" s="15">
        <v>1.53654E-2</v>
      </c>
      <c r="AW83" s="15">
        <v>0.1920886</v>
      </c>
      <c r="AX83" s="15">
        <v>0.25232179999999998</v>
      </c>
      <c r="AZ83" s="15" t="s">
        <v>557</v>
      </c>
      <c r="BA83" s="15" t="s">
        <v>559</v>
      </c>
    </row>
    <row r="84" spans="5:53">
      <c r="E84" s="15" t="s">
        <v>258</v>
      </c>
      <c r="F84" s="15">
        <v>1.3686800000000001E-2</v>
      </c>
      <c r="G84" s="15">
        <v>3.1221E-3</v>
      </c>
      <c r="H84" s="15">
        <v>7.5674999999999996E-3</v>
      </c>
      <c r="I84" s="15">
        <v>1.98061E-2</v>
      </c>
      <c r="S84" s="15" t="str">
        <f t="shared" si="23"/>
        <v>_subpop_13</v>
      </c>
      <c r="T84" s="67">
        <f t="shared" ref="T84:W84" si="35">T18-T54</f>
        <v>0</v>
      </c>
      <c r="U84" s="67">
        <f t="shared" si="35"/>
        <v>-5.9999999999990616E-7</v>
      </c>
      <c r="V84" s="67">
        <f t="shared" si="35"/>
        <v>6.000000000172534E-7</v>
      </c>
      <c r="W84" s="67">
        <f t="shared" si="35"/>
        <v>-5.9999999996174225E-7</v>
      </c>
      <c r="AB84" s="64" t="str">
        <f t="shared" si="20"/>
        <v>Carmarthenshire_45-64_Females</v>
      </c>
      <c r="AC84" s="64" t="s">
        <v>8</v>
      </c>
      <c r="AD84" s="64" t="s">
        <v>50</v>
      </c>
      <c r="AE84" s="64" t="s">
        <v>120</v>
      </c>
      <c r="AF84" s="15" t="s">
        <v>560</v>
      </c>
      <c r="AG84" s="15">
        <v>8.2173200000000002E-2</v>
      </c>
      <c r="AH84" s="15">
        <v>1.0751800000000001E-2</v>
      </c>
      <c r="AI84" s="15">
        <v>6.1099500000000001E-2</v>
      </c>
      <c r="AJ84" s="15">
        <v>0.1032469</v>
      </c>
      <c r="AL84" s="15" t="s">
        <v>561</v>
      </c>
      <c r="AM84" s="15" t="s">
        <v>562</v>
      </c>
      <c r="AP84" s="64" t="str">
        <f t="shared" si="21"/>
        <v>Torfaen_45-64_Persons</v>
      </c>
      <c r="AQ84" s="64" t="s">
        <v>17</v>
      </c>
      <c r="AR84" s="64" t="s">
        <v>50</v>
      </c>
      <c r="AS84" s="64" t="s">
        <v>117</v>
      </c>
      <c r="AT84" s="15" t="s">
        <v>560</v>
      </c>
      <c r="AU84" s="15">
        <v>0.13259760000000001</v>
      </c>
      <c r="AV84" s="15">
        <v>1.0900999999999999E-2</v>
      </c>
      <c r="AW84" s="15">
        <v>0.1112315</v>
      </c>
      <c r="AX84" s="15">
        <v>0.15396370000000001</v>
      </c>
      <c r="AZ84" s="15" t="s">
        <v>561</v>
      </c>
      <c r="BA84" s="15" t="s">
        <v>563</v>
      </c>
    </row>
    <row r="85" spans="5:53">
      <c r="E85" s="15" t="s">
        <v>264</v>
      </c>
      <c r="F85" s="15">
        <v>0.1797262</v>
      </c>
      <c r="G85" s="15">
        <v>3.22029E-2</v>
      </c>
      <c r="H85" s="15">
        <v>0.1166085</v>
      </c>
      <c r="I85" s="15">
        <v>0.2428438</v>
      </c>
      <c r="S85" s="15" t="str">
        <f t="shared" si="23"/>
        <v>_subpop_14</v>
      </c>
      <c r="T85" s="67">
        <f t="shared" ref="T85:W85" si="36">T19-T55</f>
        <v>0</v>
      </c>
      <c r="U85" s="67">
        <f t="shared" si="36"/>
        <v>7.0000000000104701E-7</v>
      </c>
      <c r="V85" s="67">
        <f t="shared" si="36"/>
        <v>-1.3999999999847468E-6</v>
      </c>
      <c r="W85" s="67">
        <f t="shared" si="36"/>
        <v>1.5000000000153779E-6</v>
      </c>
      <c r="AB85" s="64" t="str">
        <f t="shared" si="20"/>
        <v>Carmarthenshire_65+_Females</v>
      </c>
      <c r="AC85" s="64" t="s">
        <v>8</v>
      </c>
      <c r="AD85" s="64" t="s">
        <v>43</v>
      </c>
      <c r="AE85" s="64" t="s">
        <v>120</v>
      </c>
      <c r="AF85" s="15" t="s">
        <v>564</v>
      </c>
      <c r="AG85" s="15">
        <v>1.56496E-2</v>
      </c>
      <c r="AH85" s="15">
        <v>5.4930999999999999E-3</v>
      </c>
      <c r="AI85" s="15">
        <v>4.8830999999999996E-3</v>
      </c>
      <c r="AJ85" s="15">
        <v>2.6416200000000001E-2</v>
      </c>
      <c r="AL85" s="15" t="s">
        <v>565</v>
      </c>
      <c r="AM85" s="15" t="s">
        <v>566</v>
      </c>
      <c r="AP85" s="64" t="str">
        <f t="shared" si="21"/>
        <v>Torfaen_65+_Persons</v>
      </c>
      <c r="AQ85" s="64" t="s">
        <v>17</v>
      </c>
      <c r="AR85" s="64" t="s">
        <v>43</v>
      </c>
      <c r="AS85" s="64" t="s">
        <v>117</v>
      </c>
      <c r="AT85" s="15" t="s">
        <v>564</v>
      </c>
      <c r="AU85" s="15">
        <v>3.6948700000000001E-2</v>
      </c>
      <c r="AV85" s="15">
        <v>7.1417E-3</v>
      </c>
      <c r="AW85" s="15">
        <v>2.29509E-2</v>
      </c>
      <c r="AX85" s="15">
        <v>5.0946600000000002E-2</v>
      </c>
      <c r="AZ85" s="15" t="s">
        <v>565</v>
      </c>
      <c r="BA85" s="15" t="s">
        <v>567</v>
      </c>
    </row>
    <row r="86" spans="5:53">
      <c r="E86" s="15" t="s">
        <v>270</v>
      </c>
      <c r="F86" s="15">
        <v>0.23790990000000001</v>
      </c>
      <c r="G86" s="15">
        <v>2.4139600000000001E-2</v>
      </c>
      <c r="H86" s="15">
        <v>0.1905963</v>
      </c>
      <c r="I86" s="15">
        <v>0.28522360000000002</v>
      </c>
      <c r="S86" s="15" t="str">
        <f t="shared" si="23"/>
        <v>_subpop_15</v>
      </c>
      <c r="T86" s="67">
        <f t="shared" ref="T86:W86" si="37">T20-T56</f>
        <v>0</v>
      </c>
      <c r="U86" s="67">
        <f t="shared" si="37"/>
        <v>-5.0000000000050004E-7</v>
      </c>
      <c r="V86" s="67">
        <f t="shared" si="37"/>
        <v>7.9999999999524896E-7</v>
      </c>
      <c r="W86" s="67">
        <f t="shared" si="37"/>
        <v>-7.9999999999524896E-7</v>
      </c>
      <c r="AB86" s="64" t="str">
        <f t="shared" si="20"/>
        <v>Swansea_16-24_Males</v>
      </c>
      <c r="AC86" s="64" t="s">
        <v>9</v>
      </c>
      <c r="AD86" s="64" t="s">
        <v>48</v>
      </c>
      <c r="AE86" s="64" t="s">
        <v>21</v>
      </c>
      <c r="AF86" s="15" t="s">
        <v>568</v>
      </c>
      <c r="AG86" s="15">
        <v>0.29316239999999999</v>
      </c>
      <c r="AH86" s="15">
        <v>4.4636799999999997E-2</v>
      </c>
      <c r="AI86" s="15">
        <v>0.2056733</v>
      </c>
      <c r="AJ86" s="15">
        <v>0.38065149999999998</v>
      </c>
      <c r="AL86" s="15" t="s">
        <v>569</v>
      </c>
      <c r="AM86" s="15" t="s">
        <v>570</v>
      </c>
      <c r="AP86" s="64" t="str">
        <f t="shared" si="21"/>
        <v>Monmouthshire_16-24_Persons</v>
      </c>
      <c r="AQ86" s="64" t="s">
        <v>18</v>
      </c>
      <c r="AR86" s="64" t="s">
        <v>48</v>
      </c>
      <c r="AS86" s="64" t="s">
        <v>117</v>
      </c>
      <c r="AT86" s="15" t="s">
        <v>568</v>
      </c>
      <c r="AU86" s="15">
        <v>0.21081220000000001</v>
      </c>
      <c r="AV86" s="15">
        <v>2.7296600000000001E-2</v>
      </c>
      <c r="AW86" s="15">
        <v>0.15731029999999999</v>
      </c>
      <c r="AX86" s="15">
        <v>0.2643141</v>
      </c>
      <c r="AZ86" s="15" t="s">
        <v>569</v>
      </c>
      <c r="BA86" s="15" t="s">
        <v>571</v>
      </c>
    </row>
    <row r="87" spans="5:53">
      <c r="E87" s="15" t="s">
        <v>276</v>
      </c>
      <c r="F87" s="15">
        <v>0.13539570000000001</v>
      </c>
      <c r="G87" s="15">
        <v>1.4275400000000001E-2</v>
      </c>
      <c r="H87" s="15">
        <v>0.10741589999999999</v>
      </c>
      <c r="I87" s="15">
        <v>0.16337550000000001</v>
      </c>
      <c r="S87" s="15" t="str">
        <f t="shared" si="23"/>
        <v>_subpop_16</v>
      </c>
      <c r="T87" s="67">
        <f t="shared" ref="T87:W87" si="38">T21-T57</f>
        <v>0</v>
      </c>
      <c r="U87" s="67">
        <f t="shared" si="38"/>
        <v>0</v>
      </c>
      <c r="V87" s="67">
        <f t="shared" si="38"/>
        <v>-9.9999999995936673E-8</v>
      </c>
      <c r="W87" s="67">
        <f t="shared" si="38"/>
        <v>1.0000000000287557E-7</v>
      </c>
      <c r="AB87" s="64" t="str">
        <f t="shared" si="20"/>
        <v>Swansea_25-44_Males</v>
      </c>
      <c r="AC87" s="64" t="s">
        <v>9</v>
      </c>
      <c r="AD87" s="64" t="s">
        <v>49</v>
      </c>
      <c r="AE87" s="64" t="s">
        <v>21</v>
      </c>
      <c r="AF87" s="15" t="s">
        <v>572</v>
      </c>
      <c r="AG87" s="15">
        <v>0.23687440000000001</v>
      </c>
      <c r="AH87" s="15">
        <v>1.98085E-2</v>
      </c>
      <c r="AI87" s="15">
        <v>0.19804939999999999</v>
      </c>
      <c r="AJ87" s="15">
        <v>0.27569939999999998</v>
      </c>
      <c r="AL87" s="15" t="s">
        <v>573</v>
      </c>
      <c r="AM87" s="15" t="s">
        <v>574</v>
      </c>
      <c r="AP87" s="64" t="str">
        <f t="shared" si="21"/>
        <v>Monmouthshire_25-44_Persons</v>
      </c>
      <c r="AQ87" s="64" t="s">
        <v>18</v>
      </c>
      <c r="AR87" s="64" t="s">
        <v>49</v>
      </c>
      <c r="AS87" s="64" t="s">
        <v>117</v>
      </c>
      <c r="AT87" s="15" t="s">
        <v>572</v>
      </c>
      <c r="AU87" s="15">
        <v>0.21548999999999999</v>
      </c>
      <c r="AV87" s="15">
        <v>1.71801E-2</v>
      </c>
      <c r="AW87" s="15">
        <v>0.1818167</v>
      </c>
      <c r="AX87" s="15">
        <v>0.2491632</v>
      </c>
      <c r="AZ87" s="15" t="s">
        <v>573</v>
      </c>
      <c r="BA87" s="15" t="s">
        <v>575</v>
      </c>
    </row>
    <row r="88" spans="5:53">
      <c r="E88" s="15" t="s">
        <v>282</v>
      </c>
      <c r="F88" s="15">
        <v>6.4362600000000006E-2</v>
      </c>
      <c r="G88" s="15">
        <v>1.12423E-2</v>
      </c>
      <c r="H88" s="15">
        <v>4.2327799999999999E-2</v>
      </c>
      <c r="I88" s="15">
        <v>8.6397500000000002E-2</v>
      </c>
      <c r="S88" s="15" t="str">
        <f t="shared" si="23"/>
        <v>_subpop_17</v>
      </c>
      <c r="T88" s="67">
        <f t="shared" ref="T88:W88" si="39">T22-T58</f>
        <v>0</v>
      </c>
      <c r="U88" s="67">
        <f t="shared" si="39"/>
        <v>1.2999999999992184E-6</v>
      </c>
      <c r="V88" s="67">
        <f t="shared" si="39"/>
        <v>-2.9000000000001247E-6</v>
      </c>
      <c r="W88" s="67">
        <f t="shared" si="39"/>
        <v>2.9000000000001247E-6</v>
      </c>
      <c r="AB88" s="64" t="str">
        <f t="shared" si="20"/>
        <v>Swansea_45-64_Males</v>
      </c>
      <c r="AC88" s="64" t="s">
        <v>9</v>
      </c>
      <c r="AD88" s="64" t="s">
        <v>50</v>
      </c>
      <c r="AE88" s="64" t="s">
        <v>21</v>
      </c>
      <c r="AF88" s="15" t="s">
        <v>576</v>
      </c>
      <c r="AG88" s="15">
        <v>0.19521579999999999</v>
      </c>
      <c r="AH88" s="15">
        <v>1.6434000000000001E-2</v>
      </c>
      <c r="AI88" s="15">
        <v>0.16300490000000001</v>
      </c>
      <c r="AJ88" s="15">
        <v>0.22742680000000001</v>
      </c>
      <c r="AL88" s="15" t="s">
        <v>577</v>
      </c>
      <c r="AM88" s="15" t="s">
        <v>578</v>
      </c>
      <c r="AP88" s="64" t="str">
        <f t="shared" si="21"/>
        <v>Monmouthshire_45-64_Persons</v>
      </c>
      <c r="AQ88" s="64" t="s">
        <v>18</v>
      </c>
      <c r="AR88" s="64" t="s">
        <v>50</v>
      </c>
      <c r="AS88" s="64" t="s">
        <v>117</v>
      </c>
      <c r="AT88" s="15" t="s">
        <v>576</v>
      </c>
      <c r="AU88" s="15">
        <v>0.13036429999999999</v>
      </c>
      <c r="AV88" s="15">
        <v>1.07657E-2</v>
      </c>
      <c r="AW88" s="15">
        <v>0.10926329999999999</v>
      </c>
      <c r="AX88" s="15">
        <v>0.1514653</v>
      </c>
      <c r="AZ88" s="15" t="s">
        <v>577</v>
      </c>
      <c r="BA88" s="15" t="s">
        <v>579</v>
      </c>
    </row>
    <row r="89" spans="5:53">
      <c r="E89" s="15" t="s">
        <v>288</v>
      </c>
      <c r="F89" s="15">
        <v>0.1710402</v>
      </c>
      <c r="G89" s="15">
        <v>3.3441199999999997E-2</v>
      </c>
      <c r="H89" s="15">
        <v>0.10549550000000001</v>
      </c>
      <c r="I89" s="15">
        <v>0.23658499999999999</v>
      </c>
      <c r="S89" s="15" t="str">
        <f t="shared" si="23"/>
        <v>_subpop_18</v>
      </c>
      <c r="T89" s="67">
        <f t="shared" ref="T89:W89" si="40">T23-T59</f>
        <v>0</v>
      </c>
      <c r="U89" s="67">
        <f t="shared" si="40"/>
        <v>3.999999999993592E-7</v>
      </c>
      <c r="V89" s="67">
        <f t="shared" si="40"/>
        <v>-1.0000000000010001E-6</v>
      </c>
      <c r="W89" s="67">
        <f t="shared" si="40"/>
        <v>9.9999999997324451E-7</v>
      </c>
      <c r="AB89" s="64" t="str">
        <f t="shared" si="20"/>
        <v>Swansea_65+_Males</v>
      </c>
      <c r="AC89" s="64" t="s">
        <v>9</v>
      </c>
      <c r="AD89" s="64" t="s">
        <v>43</v>
      </c>
      <c r="AE89" s="64" t="s">
        <v>21</v>
      </c>
      <c r="AF89" s="15" t="s">
        <v>580</v>
      </c>
      <c r="AG89" s="15">
        <v>6.2649700000000003E-2</v>
      </c>
      <c r="AH89" s="15">
        <v>1.1169200000000001E-2</v>
      </c>
      <c r="AI89" s="15">
        <v>4.0757799999999997E-2</v>
      </c>
      <c r="AJ89" s="15">
        <v>8.4541699999999997E-2</v>
      </c>
      <c r="AL89" s="15" t="s">
        <v>581</v>
      </c>
      <c r="AM89" s="15" t="s">
        <v>582</v>
      </c>
      <c r="AP89" s="64" t="str">
        <f t="shared" si="21"/>
        <v>Monmouthshire_65+_Persons</v>
      </c>
      <c r="AQ89" s="64" t="s">
        <v>18</v>
      </c>
      <c r="AR89" s="64" t="s">
        <v>43</v>
      </c>
      <c r="AS89" s="64" t="s">
        <v>117</v>
      </c>
      <c r="AT89" s="15" t="s">
        <v>580</v>
      </c>
      <c r="AU89" s="15">
        <v>2.5143599999999999E-2</v>
      </c>
      <c r="AV89" s="15">
        <v>5.3693999999999999E-3</v>
      </c>
      <c r="AW89" s="15">
        <v>1.4619399999999999E-2</v>
      </c>
      <c r="AX89" s="15">
        <v>3.5667699999999997E-2</v>
      </c>
      <c r="AZ89" s="15" t="s">
        <v>581</v>
      </c>
      <c r="BA89" s="15" t="s">
        <v>583</v>
      </c>
    </row>
    <row r="90" spans="5:53">
      <c r="E90" s="15" t="s">
        <v>294</v>
      </c>
      <c r="F90" s="15">
        <v>0.15182380000000001</v>
      </c>
      <c r="G90" s="15">
        <v>1.8815700000000001E-2</v>
      </c>
      <c r="H90" s="15">
        <v>0.11494500000000001</v>
      </c>
      <c r="I90" s="15">
        <v>0.1887025</v>
      </c>
      <c r="S90" s="15" t="str">
        <f t="shared" si="23"/>
        <v>_subpop_19</v>
      </c>
      <c r="T90" s="67">
        <f t="shared" ref="T90:W90" si="41">T24-T60</f>
        <v>0</v>
      </c>
      <c r="U90" s="67">
        <f t="shared" si="41"/>
        <v>7.0000000000104701E-7</v>
      </c>
      <c r="V90" s="67">
        <f t="shared" si="41"/>
        <v>-1.6999999999933735E-6</v>
      </c>
      <c r="W90" s="67">
        <f t="shared" si="41"/>
        <v>1.6999999999933735E-6</v>
      </c>
      <c r="AB90" s="64" t="str">
        <f t="shared" si="20"/>
        <v>Swansea_16-24_Females</v>
      </c>
      <c r="AC90" s="64" t="s">
        <v>9</v>
      </c>
      <c r="AD90" s="64" t="s">
        <v>48</v>
      </c>
      <c r="AE90" s="64" t="s">
        <v>120</v>
      </c>
      <c r="AF90" s="15" t="s">
        <v>584</v>
      </c>
      <c r="AG90" s="15">
        <v>0.2279352</v>
      </c>
      <c r="AH90" s="15">
        <v>3.6855300000000001E-2</v>
      </c>
      <c r="AI90" s="15">
        <v>0.1556979</v>
      </c>
      <c r="AJ90" s="15">
        <v>0.30017240000000001</v>
      </c>
      <c r="AL90" s="15" t="s">
        <v>585</v>
      </c>
      <c r="AM90" s="15" t="s">
        <v>586</v>
      </c>
      <c r="AP90" s="64" t="str">
        <f t="shared" si="21"/>
        <v>Newport_16-24_Persons</v>
      </c>
      <c r="AQ90" s="64" t="s">
        <v>19</v>
      </c>
      <c r="AR90" s="64" t="s">
        <v>48</v>
      </c>
      <c r="AS90" s="64" t="s">
        <v>117</v>
      </c>
      <c r="AT90" s="15" t="s">
        <v>584</v>
      </c>
      <c r="AU90" s="15">
        <v>0.1535455</v>
      </c>
      <c r="AV90" s="15">
        <v>1.9409699999999998E-2</v>
      </c>
      <c r="AW90" s="15">
        <v>0.1155021</v>
      </c>
      <c r="AX90" s="15">
        <v>0.19158890000000001</v>
      </c>
      <c r="AZ90" s="15" t="s">
        <v>585</v>
      </c>
      <c r="BA90" s="15" t="s">
        <v>587</v>
      </c>
    </row>
    <row r="91" spans="5:53">
      <c r="E91" s="15" t="s">
        <v>300</v>
      </c>
      <c r="F91" s="15">
        <v>7.3870000000000005E-2</v>
      </c>
      <c r="G91" s="15">
        <v>1.09678E-2</v>
      </c>
      <c r="H91" s="15">
        <v>5.2373099999999999E-2</v>
      </c>
      <c r="I91" s="15">
        <v>9.5366999999999993E-2</v>
      </c>
      <c r="S91" s="15" t="str">
        <f t="shared" si="23"/>
        <v>_subpop_20</v>
      </c>
      <c r="T91" s="67">
        <f t="shared" ref="T91:W91" si="42">T25-T61</f>
        <v>0</v>
      </c>
      <c r="U91" s="67">
        <f t="shared" si="42"/>
        <v>4.0000000000022656E-7</v>
      </c>
      <c r="V91" s="67">
        <f t="shared" si="42"/>
        <v>-9.0000000000159397E-7</v>
      </c>
      <c r="W91" s="67">
        <f t="shared" si="42"/>
        <v>1.0000000000010001E-6</v>
      </c>
      <c r="AB91" s="64" t="str">
        <f t="shared" si="20"/>
        <v>Swansea_25-44_Females</v>
      </c>
      <c r="AC91" s="64" t="s">
        <v>9</v>
      </c>
      <c r="AD91" s="64" t="s">
        <v>49</v>
      </c>
      <c r="AE91" s="64" t="s">
        <v>120</v>
      </c>
      <c r="AF91" s="15" t="s">
        <v>588</v>
      </c>
      <c r="AG91" s="15">
        <v>0.17576149999999999</v>
      </c>
      <c r="AH91" s="15">
        <v>1.5854400000000001E-2</v>
      </c>
      <c r="AI91" s="15">
        <v>0.1446866</v>
      </c>
      <c r="AJ91" s="15">
        <v>0.20683650000000001</v>
      </c>
      <c r="AL91" s="15" t="s">
        <v>589</v>
      </c>
      <c r="AM91" s="15" t="s">
        <v>590</v>
      </c>
      <c r="AP91" s="64" t="str">
        <f t="shared" si="21"/>
        <v>Newport_25-44_Persons</v>
      </c>
      <c r="AQ91" s="64" t="s">
        <v>19</v>
      </c>
      <c r="AR91" s="64" t="s">
        <v>49</v>
      </c>
      <c r="AS91" s="64" t="s">
        <v>117</v>
      </c>
      <c r="AT91" s="15" t="s">
        <v>588</v>
      </c>
      <c r="AU91" s="15">
        <v>0.2001406</v>
      </c>
      <c r="AV91" s="15">
        <v>1.4893699999999999E-2</v>
      </c>
      <c r="AW91" s="15">
        <v>0.17094870000000001</v>
      </c>
      <c r="AX91" s="15">
        <v>0.22933239999999999</v>
      </c>
      <c r="AZ91" s="15" t="s">
        <v>589</v>
      </c>
      <c r="BA91" s="15" t="s">
        <v>591</v>
      </c>
    </row>
    <row r="92" spans="5:53">
      <c r="E92" s="15" t="s">
        <v>306</v>
      </c>
      <c r="F92" s="15">
        <v>2.04405E-2</v>
      </c>
      <c r="G92" s="15">
        <v>5.8920999999999999E-3</v>
      </c>
      <c r="H92" s="15">
        <v>8.8918999999999995E-3</v>
      </c>
      <c r="I92" s="15">
        <v>3.1989099999999999E-2</v>
      </c>
      <c r="S92" s="15" t="str">
        <f t="shared" si="23"/>
        <v>_subpop_21</v>
      </c>
      <c r="T92" s="67">
        <f t="shared" ref="T92:W92" si="43">T26-T62</f>
        <v>0</v>
      </c>
      <c r="U92" s="67">
        <f t="shared" si="43"/>
        <v>1.0000000000010001E-6</v>
      </c>
      <c r="V92" s="67">
        <f t="shared" si="43"/>
        <v>-2.3000000000106269E-6</v>
      </c>
      <c r="W92" s="67">
        <f t="shared" si="43"/>
        <v>2.3000000000106269E-6</v>
      </c>
      <c r="AB92" s="64" t="str">
        <f t="shared" si="20"/>
        <v>Swansea_45-64_Females</v>
      </c>
      <c r="AC92" s="64" t="s">
        <v>9</v>
      </c>
      <c r="AD92" s="64" t="s">
        <v>50</v>
      </c>
      <c r="AE92" s="64" t="s">
        <v>120</v>
      </c>
      <c r="AF92" s="15" t="s">
        <v>592</v>
      </c>
      <c r="AG92" s="15">
        <v>0.1192701</v>
      </c>
      <c r="AH92" s="15">
        <v>1.25799E-2</v>
      </c>
      <c r="AI92" s="15">
        <v>9.4613199999999995E-2</v>
      </c>
      <c r="AJ92" s="15">
        <v>0.143927</v>
      </c>
      <c r="AL92" s="15" t="s">
        <v>593</v>
      </c>
      <c r="AM92" s="15" t="s">
        <v>594</v>
      </c>
      <c r="AP92" s="64" t="str">
        <f t="shared" si="21"/>
        <v>Newport_45-64_Persons</v>
      </c>
      <c r="AQ92" s="64" t="s">
        <v>19</v>
      </c>
      <c r="AR92" s="64" t="s">
        <v>50</v>
      </c>
      <c r="AS92" s="64" t="s">
        <v>117</v>
      </c>
      <c r="AT92" s="15" t="s">
        <v>592</v>
      </c>
      <c r="AU92" s="15">
        <v>0.16712949999999999</v>
      </c>
      <c r="AV92" s="15">
        <v>1.27498E-2</v>
      </c>
      <c r="AW92" s="15">
        <v>0.1421396</v>
      </c>
      <c r="AX92" s="15">
        <v>0.1921194</v>
      </c>
      <c r="AZ92" s="15" t="s">
        <v>593</v>
      </c>
      <c r="BA92" s="15" t="s">
        <v>595</v>
      </c>
    </row>
    <row r="93" spans="5:53">
      <c r="E93" s="15" t="s">
        <v>312</v>
      </c>
      <c r="F93" s="15">
        <v>0.24869830000000001</v>
      </c>
      <c r="G93" s="15">
        <v>2.6936999999999999E-2</v>
      </c>
      <c r="H93" s="15">
        <v>0.19590179999999999</v>
      </c>
      <c r="I93" s="15">
        <v>0.30149490000000001</v>
      </c>
      <c r="S93" s="15" t="str">
        <f t="shared" si="23"/>
        <v>_subpop_22</v>
      </c>
      <c r="T93" s="67">
        <f t="shared" ref="T93:W93" si="44">T27-T63</f>
        <v>0</v>
      </c>
      <c r="U93" s="67">
        <f t="shared" si="44"/>
        <v>5.9999999999990616E-7</v>
      </c>
      <c r="V93" s="67">
        <f t="shared" si="44"/>
        <v>-1.4000000000125024E-6</v>
      </c>
      <c r="W93" s="67">
        <f t="shared" si="44"/>
        <v>1.3999999999847468E-6</v>
      </c>
      <c r="AB93" s="64" t="str">
        <f t="shared" si="20"/>
        <v>Swansea_65+_Females</v>
      </c>
      <c r="AC93" s="64" t="s">
        <v>9</v>
      </c>
      <c r="AD93" s="64" t="s">
        <v>43</v>
      </c>
      <c r="AE93" s="64" t="s">
        <v>120</v>
      </c>
      <c r="AF93" s="15" t="s">
        <v>596</v>
      </c>
      <c r="AG93" s="15">
        <v>1.6434500000000001E-2</v>
      </c>
      <c r="AH93" s="15">
        <v>5.1803999999999999E-3</v>
      </c>
      <c r="AI93" s="15">
        <v>6.2808999999999999E-3</v>
      </c>
      <c r="AJ93" s="15">
        <v>2.6588199999999999E-2</v>
      </c>
      <c r="AL93" s="15" t="s">
        <v>597</v>
      </c>
      <c r="AM93" s="15" t="s">
        <v>598</v>
      </c>
      <c r="AP93" s="64" t="str">
        <f t="shared" si="21"/>
        <v>Newport_65+_Persons</v>
      </c>
      <c r="AQ93" s="64" t="s">
        <v>19</v>
      </c>
      <c r="AR93" s="64" t="s">
        <v>43</v>
      </c>
      <c r="AS93" s="64" t="s">
        <v>117</v>
      </c>
      <c r="AT93" s="15" t="s">
        <v>596</v>
      </c>
      <c r="AU93" s="15">
        <v>3.8901999999999999E-2</v>
      </c>
      <c r="AV93" s="15">
        <v>7.1120000000000003E-3</v>
      </c>
      <c r="AW93" s="15">
        <v>2.4962399999999999E-2</v>
      </c>
      <c r="AX93" s="15">
        <v>5.2841600000000002E-2</v>
      </c>
      <c r="AZ93" s="15" t="s">
        <v>597</v>
      </c>
      <c r="BA93" s="15" t="s">
        <v>599</v>
      </c>
    </row>
    <row r="94" spans="5:53">
      <c r="E94" s="15" t="s">
        <v>318</v>
      </c>
      <c r="F94" s="15">
        <v>0.233152</v>
      </c>
      <c r="G94" s="15">
        <v>1.2343E-2</v>
      </c>
      <c r="H94" s="15">
        <v>0.2089596</v>
      </c>
      <c r="I94" s="15">
        <v>0.25734430000000003</v>
      </c>
      <c r="S94" s="15" t="str">
        <f t="shared" si="23"/>
        <v>_subpop_23</v>
      </c>
      <c r="T94" s="67">
        <f t="shared" ref="T94:W94" si="45">T28-T64</f>
        <v>0</v>
      </c>
      <c r="U94" s="67">
        <f t="shared" si="45"/>
        <v>5.0000000000050004E-7</v>
      </c>
      <c r="V94" s="67">
        <f t="shared" si="45"/>
        <v>-1.1000000000038757E-6</v>
      </c>
      <c r="W94" s="67">
        <f t="shared" si="45"/>
        <v>1.0000000000010001E-6</v>
      </c>
      <c r="AB94" s="64" t="str">
        <f t="shared" si="20"/>
        <v>Neath Port Talbot_16-24_Males</v>
      </c>
      <c r="AC94" s="64" t="s">
        <v>10</v>
      </c>
      <c r="AD94" s="64" t="s">
        <v>48</v>
      </c>
      <c r="AE94" s="64" t="s">
        <v>21</v>
      </c>
      <c r="AF94" s="15" t="s">
        <v>600</v>
      </c>
      <c r="AG94" s="15">
        <v>0.18684580000000001</v>
      </c>
      <c r="AH94" s="15">
        <v>2.9509799999999999E-2</v>
      </c>
      <c r="AI94" s="15">
        <v>0.12900590000000001</v>
      </c>
      <c r="AJ94" s="15">
        <v>0.24468570000000001</v>
      </c>
      <c r="AL94" s="15" t="s">
        <v>601</v>
      </c>
      <c r="AM94" s="15" t="s">
        <v>602</v>
      </c>
    </row>
    <row r="95" spans="5:53">
      <c r="E95" s="15" t="s">
        <v>324</v>
      </c>
      <c r="F95" s="15">
        <v>0.20710519999999999</v>
      </c>
      <c r="G95" s="15">
        <v>1.02676E-2</v>
      </c>
      <c r="H95" s="15">
        <v>0.1869806</v>
      </c>
      <c r="I95" s="15">
        <v>0.22722980000000001</v>
      </c>
      <c r="S95" s="15" t="str">
        <f t="shared" si="23"/>
        <v>_subpop_24</v>
      </c>
      <c r="T95" s="67">
        <f t="shared" ref="T95:W95" si="46">T29-T65</f>
        <v>0</v>
      </c>
      <c r="U95" s="67">
        <f t="shared" si="46"/>
        <v>2.9999999999995308E-7</v>
      </c>
      <c r="V95" s="67">
        <f t="shared" si="46"/>
        <v>-7.0000000000278173E-7</v>
      </c>
      <c r="W95" s="67">
        <f t="shared" si="46"/>
        <v>5.9999999999643672E-7</v>
      </c>
      <c r="AB95" s="64" t="str">
        <f t="shared" si="20"/>
        <v>Neath Port Talbot_25-44_Males</v>
      </c>
      <c r="AC95" s="64" t="s">
        <v>10</v>
      </c>
      <c r="AD95" s="64" t="s">
        <v>49</v>
      </c>
      <c r="AE95" s="64" t="s">
        <v>21</v>
      </c>
      <c r="AF95" s="15" t="s">
        <v>603</v>
      </c>
      <c r="AG95" s="15">
        <v>0.2320575</v>
      </c>
      <c r="AH95" s="15">
        <v>2.11719E-2</v>
      </c>
      <c r="AI95" s="15">
        <v>0.19056000000000001</v>
      </c>
      <c r="AJ95" s="15">
        <v>0.27355489999999999</v>
      </c>
      <c r="AL95" s="15" t="s">
        <v>604</v>
      </c>
      <c r="AM95" s="15" t="s">
        <v>605</v>
      </c>
    </row>
    <row r="96" spans="5:53">
      <c r="E96" s="15" t="s">
        <v>330</v>
      </c>
      <c r="F96" s="15">
        <v>6.5360000000000001E-2</v>
      </c>
      <c r="G96" s="15">
        <v>6.9896000000000003E-3</v>
      </c>
      <c r="H96" s="15">
        <v>5.1660400000000002E-2</v>
      </c>
      <c r="I96" s="15">
        <v>7.9059599999999994E-2</v>
      </c>
      <c r="S96" s="15" t="str">
        <f t="shared" si="23"/>
        <v>_subpop_25</v>
      </c>
      <c r="T96" s="67">
        <f t="shared" ref="T96:W96" si="47">T30-T66</f>
        <v>0</v>
      </c>
      <c r="U96" s="67">
        <f t="shared" si="47"/>
        <v>-3.999999999993592E-7</v>
      </c>
      <c r="V96" s="67">
        <f t="shared" si="47"/>
        <v>5.9999999998949782E-7</v>
      </c>
      <c r="W96" s="67">
        <f t="shared" si="47"/>
        <v>-4.9999999998662226E-7</v>
      </c>
      <c r="AB96" s="64" t="str">
        <f t="shared" si="20"/>
        <v>Neath Port Talbot_45-64_Males</v>
      </c>
      <c r="AC96" s="64" t="s">
        <v>10</v>
      </c>
      <c r="AD96" s="64" t="s">
        <v>50</v>
      </c>
      <c r="AE96" s="64" t="s">
        <v>21</v>
      </c>
      <c r="AF96" s="15" t="s">
        <v>606</v>
      </c>
      <c r="AG96" s="15">
        <v>0.1910097</v>
      </c>
      <c r="AH96" s="15">
        <v>1.7375999999999999E-2</v>
      </c>
      <c r="AI96" s="15">
        <v>0.15695239999999999</v>
      </c>
      <c r="AJ96" s="15">
        <v>0.22506699999999999</v>
      </c>
      <c r="AL96" s="15" t="s">
        <v>607</v>
      </c>
      <c r="AM96" s="15" t="s">
        <v>608</v>
      </c>
      <c r="AT96" s="66" t="s">
        <v>866</v>
      </c>
    </row>
    <row r="97" spans="5:50">
      <c r="E97" s="15" t="s">
        <v>336</v>
      </c>
      <c r="F97" s="15">
        <v>0.2115889</v>
      </c>
      <c r="G97" s="15">
        <v>2.22539E-2</v>
      </c>
      <c r="H97" s="15">
        <v>0.16797129999999999</v>
      </c>
      <c r="I97" s="15">
        <v>0.25520660000000001</v>
      </c>
      <c r="S97" s="15" t="str">
        <f t="shared" si="23"/>
        <v>_subpop_26</v>
      </c>
      <c r="T97" s="67">
        <f t="shared" ref="T97:W97" si="48">T31-T67</f>
        <v>0</v>
      </c>
      <c r="U97" s="67">
        <f t="shared" si="48"/>
        <v>-7.9999999999958576E-7</v>
      </c>
      <c r="V97" s="67">
        <f t="shared" si="48"/>
        <v>1.4000000000125024E-6</v>
      </c>
      <c r="W97" s="67">
        <f t="shared" si="48"/>
        <v>-1.3999999999847468E-6</v>
      </c>
      <c r="AB97" s="64" t="str">
        <f t="shared" si="20"/>
        <v>Neath Port Talbot_65+_Males</v>
      </c>
      <c r="AC97" s="64" t="s">
        <v>10</v>
      </c>
      <c r="AD97" s="64" t="s">
        <v>43</v>
      </c>
      <c r="AE97" s="64" t="s">
        <v>21</v>
      </c>
      <c r="AF97" s="15" t="s">
        <v>609</v>
      </c>
      <c r="AG97" s="15">
        <v>5.5879100000000001E-2</v>
      </c>
      <c r="AH97" s="15">
        <v>1.1676600000000001E-2</v>
      </c>
      <c r="AI97" s="15">
        <v>3.2992599999999997E-2</v>
      </c>
      <c r="AJ97" s="15">
        <v>7.8765500000000002E-2</v>
      </c>
      <c r="AL97" s="15" t="s">
        <v>610</v>
      </c>
      <c r="AM97" s="15" t="s">
        <v>611</v>
      </c>
      <c r="AV97" s="15" t="s">
        <v>863</v>
      </c>
    </row>
    <row r="98" spans="5:50">
      <c r="E98" s="15" t="s">
        <v>341</v>
      </c>
      <c r="F98" s="15">
        <v>0.17101079999999999</v>
      </c>
      <c r="G98" s="15">
        <v>9.8142999999999998E-3</v>
      </c>
      <c r="H98" s="15">
        <v>0.15177479999999999</v>
      </c>
      <c r="I98" s="15">
        <v>0.1902469</v>
      </c>
      <c r="S98" s="15" t="str">
        <f t="shared" si="23"/>
        <v>_subpop_27</v>
      </c>
      <c r="T98" s="67">
        <f t="shared" ref="T98:W98" si="49">T32-T68</f>
        <v>0</v>
      </c>
      <c r="U98" s="67">
        <f t="shared" si="49"/>
        <v>-4.0000000000022656E-7</v>
      </c>
      <c r="V98" s="67">
        <f t="shared" si="49"/>
        <v>7.9999999999524896E-7</v>
      </c>
      <c r="W98" s="67">
        <f t="shared" si="49"/>
        <v>-7.9999999999524896E-7</v>
      </c>
      <c r="AB98" s="64" t="str">
        <f t="shared" si="20"/>
        <v>Neath Port Talbot_16-24_Females</v>
      </c>
      <c r="AC98" s="64" t="s">
        <v>10</v>
      </c>
      <c r="AD98" s="64" t="s">
        <v>48</v>
      </c>
      <c r="AE98" s="64" t="s">
        <v>120</v>
      </c>
      <c r="AF98" s="15" t="s">
        <v>612</v>
      </c>
      <c r="AG98" s="15">
        <v>0.16121289999999999</v>
      </c>
      <c r="AH98" s="15">
        <v>2.78955E-2</v>
      </c>
      <c r="AI98" s="15">
        <v>0.1065371</v>
      </c>
      <c r="AJ98" s="15">
        <v>0.21588879999999999</v>
      </c>
      <c r="AL98" s="15" t="s">
        <v>613</v>
      </c>
      <c r="AM98" s="15" t="s">
        <v>614</v>
      </c>
      <c r="AT98" s="15" t="s">
        <v>154</v>
      </c>
      <c r="AU98" s="15" t="s">
        <v>136</v>
      </c>
      <c r="AV98" s="15" t="s">
        <v>155</v>
      </c>
      <c r="AW98" s="15" t="s">
        <v>156</v>
      </c>
      <c r="AX98" s="15" t="s">
        <v>157</v>
      </c>
    </row>
    <row r="99" spans="5:50">
      <c r="E99" s="15" t="s">
        <v>346</v>
      </c>
      <c r="F99" s="15">
        <v>0.1183478</v>
      </c>
      <c r="G99" s="15">
        <v>7.7882999999999997E-3</v>
      </c>
      <c r="H99" s="15">
        <v>0.1030827</v>
      </c>
      <c r="I99" s="15">
        <v>0.1336128</v>
      </c>
      <c r="S99" s="15" t="str">
        <f t="shared" si="23"/>
        <v>_subpop_28</v>
      </c>
      <c r="T99" s="67">
        <f t="shared" ref="T99:W99" si="50">T33-T69</f>
        <v>0</v>
      </c>
      <c r="U99" s="67">
        <f t="shared" si="50"/>
        <v>1.0000000000027348E-7</v>
      </c>
      <c r="V99" s="67">
        <f t="shared" si="50"/>
        <v>-9.9999999999406119E-8</v>
      </c>
      <c r="W99" s="67">
        <f t="shared" si="50"/>
        <v>1.0000000000287557E-7</v>
      </c>
      <c r="AB99" s="64" t="str">
        <f t="shared" si="20"/>
        <v>Neath Port Talbot_25-44_Females</v>
      </c>
      <c r="AC99" s="64" t="s">
        <v>10</v>
      </c>
      <c r="AD99" s="64" t="s">
        <v>49</v>
      </c>
      <c r="AE99" s="64" t="s">
        <v>120</v>
      </c>
      <c r="AF99" s="15" t="s">
        <v>615</v>
      </c>
      <c r="AG99" s="15">
        <v>0.1490995</v>
      </c>
      <c r="AH99" s="15">
        <v>1.6636700000000001E-2</v>
      </c>
      <c r="AI99" s="15">
        <v>0.11649130000000001</v>
      </c>
      <c r="AJ99" s="15">
        <v>0.1817077</v>
      </c>
      <c r="AL99" s="15" t="s">
        <v>616</v>
      </c>
      <c r="AM99" s="15" t="s">
        <v>617</v>
      </c>
    </row>
    <row r="100" spans="5:50">
      <c r="E100" s="15" t="s">
        <v>351</v>
      </c>
      <c r="F100" s="15">
        <v>2.54436E-2</v>
      </c>
      <c r="G100" s="15">
        <v>3.9744000000000003E-3</v>
      </c>
      <c r="H100" s="15">
        <v>1.7653800000000001E-2</v>
      </c>
      <c r="I100" s="15">
        <v>3.3233400000000003E-2</v>
      </c>
      <c r="AB100" s="64" t="str">
        <f t="shared" si="20"/>
        <v>Neath Port Talbot_45-64_Females</v>
      </c>
      <c r="AC100" s="64" t="s">
        <v>10</v>
      </c>
      <c r="AD100" s="64" t="s">
        <v>50</v>
      </c>
      <c r="AE100" s="64" t="s">
        <v>120</v>
      </c>
      <c r="AF100" s="15" t="s">
        <v>618</v>
      </c>
      <c r="AG100" s="15">
        <v>0.1031691</v>
      </c>
      <c r="AH100" s="15">
        <v>1.28281E-2</v>
      </c>
      <c r="AI100" s="15">
        <v>7.8025800000000006E-2</v>
      </c>
      <c r="AJ100" s="15">
        <v>0.12831239999999999</v>
      </c>
      <c r="AL100" s="15" t="s">
        <v>619</v>
      </c>
      <c r="AM100" s="15" t="s">
        <v>620</v>
      </c>
      <c r="AT100" s="15" t="s">
        <v>864</v>
      </c>
    </row>
    <row r="101" spans="5:50">
      <c r="E101" s="15" t="s">
        <v>356</v>
      </c>
      <c r="F101" s="15">
        <v>0.19401750000000001</v>
      </c>
      <c r="G101" s="15">
        <v>2.2676700000000001E-2</v>
      </c>
      <c r="H101" s="15">
        <v>0.14957119999999999</v>
      </c>
      <c r="I101" s="15">
        <v>0.2384638</v>
      </c>
      <c r="AB101" s="64" t="str">
        <f t="shared" si="20"/>
        <v>Neath Port Talbot_65+_Females</v>
      </c>
      <c r="AC101" s="64" t="s">
        <v>10</v>
      </c>
      <c r="AD101" s="64" t="s">
        <v>43</v>
      </c>
      <c r="AE101" s="64" t="s">
        <v>120</v>
      </c>
      <c r="AF101" s="15" t="s">
        <v>621</v>
      </c>
      <c r="AG101" s="15">
        <v>3.3020000000000001E-2</v>
      </c>
      <c r="AH101" s="15">
        <v>8.1682000000000005E-3</v>
      </c>
      <c r="AI101" s="15">
        <v>1.70102E-2</v>
      </c>
      <c r="AJ101" s="15">
        <v>4.9029900000000001E-2</v>
      </c>
      <c r="AL101" s="15" t="s">
        <v>622</v>
      </c>
      <c r="AM101" s="15" t="s">
        <v>623</v>
      </c>
      <c r="AT101" s="15" t="s">
        <v>163</v>
      </c>
      <c r="AU101" s="15">
        <v>0.1854671</v>
      </c>
      <c r="AV101" s="15">
        <v>2.4787900000000002E-2</v>
      </c>
      <c r="AW101" s="15">
        <v>0.1368827</v>
      </c>
      <c r="AX101" s="15">
        <v>0.23405139999999999</v>
      </c>
    </row>
    <row r="102" spans="5:50">
      <c r="E102" s="15" t="s">
        <v>361</v>
      </c>
      <c r="F102" s="15">
        <v>0.27480700000000002</v>
      </c>
      <c r="G102" s="15">
        <v>1.6502900000000001E-2</v>
      </c>
      <c r="H102" s="15">
        <v>0.24246129999999999</v>
      </c>
      <c r="I102" s="15">
        <v>0.3071527</v>
      </c>
      <c r="AB102" s="64" t="str">
        <f t="shared" si="20"/>
        <v>Bridgend_16-24_Males</v>
      </c>
      <c r="AC102" s="64" t="s">
        <v>11</v>
      </c>
      <c r="AD102" s="64" t="s">
        <v>48</v>
      </c>
      <c r="AE102" s="64" t="s">
        <v>21</v>
      </c>
      <c r="AF102" s="15" t="s">
        <v>624</v>
      </c>
      <c r="AG102" s="15">
        <v>0.20849909999999999</v>
      </c>
      <c r="AH102" s="15">
        <v>3.1972300000000002E-2</v>
      </c>
      <c r="AI102" s="15">
        <v>0.14583280000000001</v>
      </c>
      <c r="AJ102" s="15">
        <v>0.2711655</v>
      </c>
      <c r="AL102" s="15" t="s">
        <v>625</v>
      </c>
      <c r="AM102" s="15" t="s">
        <v>626</v>
      </c>
      <c r="AT102" s="15" t="s">
        <v>170</v>
      </c>
      <c r="AU102" s="15">
        <v>0.16324669999999999</v>
      </c>
      <c r="AV102" s="15">
        <v>1.6028000000000001E-2</v>
      </c>
      <c r="AW102" s="15">
        <v>0.1318318</v>
      </c>
      <c r="AX102" s="15">
        <v>0.19466149999999999</v>
      </c>
    </row>
    <row r="103" spans="5:50">
      <c r="E103" s="15" t="s">
        <v>366</v>
      </c>
      <c r="F103" s="15">
        <v>0.211697</v>
      </c>
      <c r="G103" s="15">
        <v>1.36904E-2</v>
      </c>
      <c r="H103" s="15">
        <v>0.1848639</v>
      </c>
      <c r="I103" s="15">
        <v>0.23853009999999999</v>
      </c>
      <c r="AB103" s="64" t="str">
        <f t="shared" si="20"/>
        <v>Bridgend_25-44_Males</v>
      </c>
      <c r="AC103" s="64" t="s">
        <v>11</v>
      </c>
      <c r="AD103" s="64" t="s">
        <v>49</v>
      </c>
      <c r="AE103" s="64" t="s">
        <v>21</v>
      </c>
      <c r="AF103" s="15" t="s">
        <v>627</v>
      </c>
      <c r="AG103" s="15">
        <v>0.22809260000000001</v>
      </c>
      <c r="AH103" s="15">
        <v>2.28352E-2</v>
      </c>
      <c r="AI103" s="15">
        <v>0.1833351</v>
      </c>
      <c r="AJ103" s="15">
        <v>0.27285009999999998</v>
      </c>
      <c r="AL103" s="15" t="s">
        <v>628</v>
      </c>
      <c r="AM103" s="15" t="s">
        <v>629</v>
      </c>
      <c r="AT103" s="15" t="s">
        <v>177</v>
      </c>
      <c r="AU103" s="15">
        <v>0.13267499999999999</v>
      </c>
      <c r="AV103" s="15">
        <v>1.1845100000000001E-2</v>
      </c>
      <c r="AW103" s="15">
        <v>0.1094585</v>
      </c>
      <c r="AX103" s="15">
        <v>0.15589140000000001</v>
      </c>
    </row>
    <row r="104" spans="5:50">
      <c r="E104" s="15" t="s">
        <v>371</v>
      </c>
      <c r="F104" s="15">
        <v>6.3795299999999999E-2</v>
      </c>
      <c r="G104" s="15">
        <v>9.4671000000000009E-3</v>
      </c>
      <c r="H104" s="15">
        <v>4.5239700000000001E-2</v>
      </c>
      <c r="I104" s="15">
        <v>8.2350900000000005E-2</v>
      </c>
      <c r="AB104" s="64" t="str">
        <f t="shared" si="20"/>
        <v>Bridgend_45-64_Males</v>
      </c>
      <c r="AC104" s="64" t="s">
        <v>11</v>
      </c>
      <c r="AD104" s="64" t="s">
        <v>50</v>
      </c>
      <c r="AE104" s="64" t="s">
        <v>21</v>
      </c>
      <c r="AF104" s="15" t="s">
        <v>630</v>
      </c>
      <c r="AG104" s="15">
        <v>0.24189069999999999</v>
      </c>
      <c r="AH104" s="15">
        <v>1.9370399999999999E-2</v>
      </c>
      <c r="AI104" s="15">
        <v>0.2039243</v>
      </c>
      <c r="AJ104" s="15">
        <v>0.27985700000000002</v>
      </c>
      <c r="AL104" s="15" t="s">
        <v>631</v>
      </c>
      <c r="AM104" s="15" t="s">
        <v>632</v>
      </c>
      <c r="AT104" s="15" t="s">
        <v>184</v>
      </c>
      <c r="AU104" s="15">
        <v>3.1579999999999997E-2</v>
      </c>
      <c r="AV104" s="15">
        <v>5.9930000000000001E-3</v>
      </c>
      <c r="AW104" s="15">
        <v>1.9833799999999999E-2</v>
      </c>
      <c r="AX104" s="15">
        <v>4.3326200000000002E-2</v>
      </c>
    </row>
    <row r="105" spans="5:50">
      <c r="E105" s="15" t="s">
        <v>376</v>
      </c>
      <c r="F105" s="15">
        <v>0.15218889999999999</v>
      </c>
      <c r="G105" s="15">
        <v>1.9828599999999998E-2</v>
      </c>
      <c r="H105" s="15">
        <v>0.11332490000000001</v>
      </c>
      <c r="I105" s="15">
        <v>0.1910529</v>
      </c>
      <c r="AB105" s="64" t="str">
        <f t="shared" si="20"/>
        <v>Bridgend_65+_Males</v>
      </c>
      <c r="AC105" s="64" t="s">
        <v>11</v>
      </c>
      <c r="AD105" s="64" t="s">
        <v>43</v>
      </c>
      <c r="AE105" s="64" t="s">
        <v>21</v>
      </c>
      <c r="AF105" s="15" t="s">
        <v>633</v>
      </c>
      <c r="AG105" s="15">
        <v>7.8385899999999994E-2</v>
      </c>
      <c r="AH105" s="15">
        <v>1.3179099999999999E-2</v>
      </c>
      <c r="AI105" s="15">
        <v>5.25546E-2</v>
      </c>
      <c r="AJ105" s="15">
        <v>0.1042172</v>
      </c>
      <c r="AL105" s="15" t="s">
        <v>634</v>
      </c>
      <c r="AM105" s="15" t="s">
        <v>635</v>
      </c>
      <c r="AT105" s="15" t="s">
        <v>191</v>
      </c>
      <c r="AU105" s="15">
        <v>0.24140420000000001</v>
      </c>
      <c r="AV105" s="15">
        <v>2.8723599999999998E-2</v>
      </c>
      <c r="AW105" s="15">
        <v>0.18510579999999999</v>
      </c>
      <c r="AX105" s="15">
        <v>0.29770249999999998</v>
      </c>
    </row>
    <row r="106" spans="5:50">
      <c r="E106" s="15" t="s">
        <v>381</v>
      </c>
      <c r="F106" s="15">
        <v>0.19858120000000001</v>
      </c>
      <c r="G106" s="15">
        <v>1.3156299999999999E-2</v>
      </c>
      <c r="H106" s="15">
        <v>0.172795</v>
      </c>
      <c r="I106" s="15">
        <v>0.2243675</v>
      </c>
      <c r="AB106" s="64" t="str">
        <f t="shared" si="20"/>
        <v>Bridgend_16-24_Females</v>
      </c>
      <c r="AC106" s="64" t="s">
        <v>11</v>
      </c>
      <c r="AD106" s="64" t="s">
        <v>48</v>
      </c>
      <c r="AE106" s="64" t="s">
        <v>120</v>
      </c>
      <c r="AF106" s="15" t="s">
        <v>636</v>
      </c>
      <c r="AG106" s="15">
        <v>0.22529920000000001</v>
      </c>
      <c r="AH106" s="15">
        <v>3.1811699999999998E-2</v>
      </c>
      <c r="AI106" s="15">
        <v>0.1629475</v>
      </c>
      <c r="AJ106" s="15">
        <v>0.28765089999999999</v>
      </c>
      <c r="AL106" s="15" t="s">
        <v>637</v>
      </c>
      <c r="AM106" s="15" t="s">
        <v>638</v>
      </c>
      <c r="AT106" s="15" t="s">
        <v>198</v>
      </c>
      <c r="AU106" s="15">
        <v>0.17311560000000001</v>
      </c>
      <c r="AV106" s="15">
        <v>1.5147900000000001E-2</v>
      </c>
      <c r="AW106" s="15">
        <v>0.14342579999999999</v>
      </c>
      <c r="AX106" s="15">
        <v>0.2028054</v>
      </c>
    </row>
    <row r="107" spans="5:50">
      <c r="E107" s="15" t="s">
        <v>386</v>
      </c>
      <c r="F107" s="15">
        <v>0.1321705</v>
      </c>
      <c r="G107" s="15">
        <v>1.0838E-2</v>
      </c>
      <c r="H107" s="15">
        <v>0.110928</v>
      </c>
      <c r="I107" s="15">
        <v>0.15341289999999999</v>
      </c>
      <c r="AB107" s="64" t="str">
        <f t="shared" si="20"/>
        <v>Bridgend_25-44_Females</v>
      </c>
      <c r="AC107" s="64" t="s">
        <v>11</v>
      </c>
      <c r="AD107" s="64" t="s">
        <v>49</v>
      </c>
      <c r="AE107" s="64" t="s">
        <v>120</v>
      </c>
      <c r="AF107" s="15" t="s">
        <v>639</v>
      </c>
      <c r="AG107" s="15">
        <v>0.18424789999999999</v>
      </c>
      <c r="AH107" s="15">
        <v>1.7967299999999999E-2</v>
      </c>
      <c r="AI107" s="15">
        <v>0.14903159999999999</v>
      </c>
      <c r="AJ107" s="15">
        <v>0.2194642</v>
      </c>
      <c r="AL107" s="15" t="s">
        <v>640</v>
      </c>
      <c r="AM107" s="15" t="s">
        <v>641</v>
      </c>
      <c r="AT107" s="15" t="s">
        <v>204</v>
      </c>
      <c r="AU107" s="15">
        <v>0.12086710000000001</v>
      </c>
      <c r="AV107" s="15">
        <v>1.15788E-2</v>
      </c>
      <c r="AW107" s="15">
        <v>9.8172599999999999E-2</v>
      </c>
      <c r="AX107" s="15">
        <v>0.14356150000000001</v>
      </c>
    </row>
    <row r="108" spans="5:50">
      <c r="E108" s="15" t="s">
        <v>391</v>
      </c>
      <c r="F108" s="15">
        <v>1.44149E-2</v>
      </c>
      <c r="G108" s="15">
        <v>4.3930999999999996E-3</v>
      </c>
      <c r="H108" s="15">
        <v>5.8044000000000004E-3</v>
      </c>
      <c r="I108" s="15">
        <v>2.3025299999999999E-2</v>
      </c>
      <c r="AB108" s="64" t="str">
        <f t="shared" si="20"/>
        <v>Bridgend_45-64_Females</v>
      </c>
      <c r="AC108" s="64" t="s">
        <v>11</v>
      </c>
      <c r="AD108" s="64" t="s">
        <v>50</v>
      </c>
      <c r="AE108" s="64" t="s">
        <v>120</v>
      </c>
      <c r="AF108" s="15" t="s">
        <v>642</v>
      </c>
      <c r="AG108" s="15">
        <v>0.1330848</v>
      </c>
      <c r="AH108" s="15">
        <v>1.4756699999999999E-2</v>
      </c>
      <c r="AI108" s="15">
        <v>0.1041614</v>
      </c>
      <c r="AJ108" s="15">
        <v>0.16200819999999999</v>
      </c>
      <c r="AL108" s="15" t="s">
        <v>643</v>
      </c>
      <c r="AM108" s="15" t="s">
        <v>644</v>
      </c>
      <c r="AT108" s="15" t="s">
        <v>210</v>
      </c>
      <c r="AU108" s="15">
        <v>4.23592E-2</v>
      </c>
      <c r="AV108" s="15">
        <v>6.8345000000000003E-3</v>
      </c>
      <c r="AW108" s="15">
        <v>2.8963599999999999E-2</v>
      </c>
      <c r="AX108" s="15">
        <v>5.57548E-2</v>
      </c>
    </row>
    <row r="109" spans="5:50">
      <c r="E109" s="15" t="s">
        <v>396</v>
      </c>
      <c r="F109" s="15">
        <v>0.2236776</v>
      </c>
      <c r="G109" s="15">
        <v>2.59455E-2</v>
      </c>
      <c r="H109" s="15">
        <v>0.17282449999999999</v>
      </c>
      <c r="I109" s="15">
        <v>0.27453070000000002</v>
      </c>
      <c r="AB109" s="64" t="str">
        <f t="shared" si="20"/>
        <v>Bridgend_65+_Females</v>
      </c>
      <c r="AC109" s="64" t="s">
        <v>11</v>
      </c>
      <c r="AD109" s="64" t="s">
        <v>43</v>
      </c>
      <c r="AE109" s="64" t="s">
        <v>120</v>
      </c>
      <c r="AF109" s="15" t="s">
        <v>645</v>
      </c>
      <c r="AG109" s="15">
        <v>3.2822700000000003E-2</v>
      </c>
      <c r="AH109" s="15">
        <v>8.3878000000000008E-3</v>
      </c>
      <c r="AI109" s="15">
        <v>1.6382399999999998E-2</v>
      </c>
      <c r="AJ109" s="15">
        <v>4.9263000000000001E-2</v>
      </c>
      <c r="AL109" s="15" t="s">
        <v>646</v>
      </c>
      <c r="AM109" s="15" t="s">
        <v>647</v>
      </c>
      <c r="AT109" s="15" t="s">
        <v>216</v>
      </c>
      <c r="AU109" s="15">
        <v>0.18851789999999999</v>
      </c>
      <c r="AV109" s="15">
        <v>2.5033300000000001E-2</v>
      </c>
      <c r="AW109" s="15">
        <v>0.13945270000000001</v>
      </c>
      <c r="AX109" s="15">
        <v>0.23758319999999999</v>
      </c>
    </row>
    <row r="110" spans="5:50">
      <c r="E110" s="15" t="s">
        <v>401</v>
      </c>
      <c r="F110" s="15">
        <v>0.2195907</v>
      </c>
      <c r="G110" s="15">
        <v>1.34708E-2</v>
      </c>
      <c r="H110" s="15">
        <v>0.193188</v>
      </c>
      <c r="I110" s="15">
        <v>0.2459934</v>
      </c>
      <c r="AB110" s="64" t="str">
        <f t="shared" si="20"/>
        <v>Vale of Glamorgan_16-24_Males</v>
      </c>
      <c r="AC110" s="64" t="s">
        <v>147</v>
      </c>
      <c r="AD110" s="64" t="s">
        <v>48</v>
      </c>
      <c r="AE110" s="64" t="s">
        <v>21</v>
      </c>
      <c r="AF110" s="15" t="s">
        <v>648</v>
      </c>
      <c r="AG110" s="15">
        <v>0.2188882</v>
      </c>
      <c r="AH110" s="15">
        <v>3.8327300000000002E-2</v>
      </c>
      <c r="AI110" s="15">
        <v>0.1437659</v>
      </c>
      <c r="AJ110" s="15">
        <v>0.29401050000000001</v>
      </c>
      <c r="AL110" s="15" t="s">
        <v>649</v>
      </c>
      <c r="AM110" s="15" t="s">
        <v>650</v>
      </c>
      <c r="AT110" s="15" t="s">
        <v>222</v>
      </c>
      <c r="AU110" s="15">
        <v>0.1763197</v>
      </c>
      <c r="AV110" s="15">
        <v>1.53889E-2</v>
      </c>
      <c r="AW110" s="15">
        <v>0.14615739999999999</v>
      </c>
      <c r="AX110" s="15">
        <v>0.2064819</v>
      </c>
    </row>
    <row r="111" spans="5:50">
      <c r="E111" s="15" t="s">
        <v>406</v>
      </c>
      <c r="F111" s="15">
        <v>0.16823560000000001</v>
      </c>
      <c r="G111" s="15">
        <v>1.1306399999999999E-2</v>
      </c>
      <c r="H111" s="15">
        <v>0.14607490000000001</v>
      </c>
      <c r="I111" s="15">
        <v>0.19039619999999999</v>
      </c>
      <c r="AB111" s="64" t="str">
        <f t="shared" si="20"/>
        <v>Vale of Glamorgan_25-44_Males</v>
      </c>
      <c r="AC111" s="64" t="s">
        <v>147</v>
      </c>
      <c r="AD111" s="64" t="s">
        <v>49</v>
      </c>
      <c r="AE111" s="64" t="s">
        <v>21</v>
      </c>
      <c r="AF111" s="15" t="s">
        <v>651</v>
      </c>
      <c r="AG111" s="15">
        <v>0.26470250000000001</v>
      </c>
      <c r="AH111" s="15">
        <v>2.5384799999999999E-2</v>
      </c>
      <c r="AI111" s="15">
        <v>0.21494779999999999</v>
      </c>
      <c r="AJ111" s="15">
        <v>0.31445719999999999</v>
      </c>
      <c r="AL111" s="15" t="s">
        <v>652</v>
      </c>
      <c r="AM111" s="15" t="s">
        <v>653</v>
      </c>
      <c r="AT111" s="15" t="s">
        <v>228</v>
      </c>
      <c r="AU111" s="15">
        <v>0.12999469999999999</v>
      </c>
      <c r="AV111" s="15">
        <v>1.14734E-2</v>
      </c>
      <c r="AW111" s="15">
        <v>0.1075069</v>
      </c>
      <c r="AX111" s="15">
        <v>0.15248249999999999</v>
      </c>
    </row>
    <row r="112" spans="5:50">
      <c r="E112" s="15" t="s">
        <v>411</v>
      </c>
      <c r="F112" s="15">
        <v>5.96451E-2</v>
      </c>
      <c r="G112" s="15">
        <v>8.0467999999999998E-3</v>
      </c>
      <c r="H112" s="15">
        <v>4.3873299999999997E-2</v>
      </c>
      <c r="I112" s="15">
        <v>7.5416899999999995E-2</v>
      </c>
      <c r="AB112" s="64" t="str">
        <f t="shared" si="20"/>
        <v>Vale of Glamorgan_45-64_Males</v>
      </c>
      <c r="AC112" s="64" t="s">
        <v>147</v>
      </c>
      <c r="AD112" s="64" t="s">
        <v>50</v>
      </c>
      <c r="AE112" s="64" t="s">
        <v>21</v>
      </c>
      <c r="AF112" s="15" t="s">
        <v>654</v>
      </c>
      <c r="AG112" s="15">
        <v>0.17447979999999999</v>
      </c>
      <c r="AH112" s="15">
        <v>1.75815E-2</v>
      </c>
      <c r="AI112" s="15">
        <v>0.1400198</v>
      </c>
      <c r="AJ112" s="15">
        <v>0.20893990000000001</v>
      </c>
      <c r="AL112" s="15" t="s">
        <v>655</v>
      </c>
      <c r="AM112" s="15" t="s">
        <v>656</v>
      </c>
      <c r="AT112" s="15" t="s">
        <v>234</v>
      </c>
      <c r="AU112" s="15">
        <v>3.9401499999999999E-2</v>
      </c>
      <c r="AV112" s="15">
        <v>6.1479000000000004E-3</v>
      </c>
      <c r="AW112" s="15">
        <v>2.73517E-2</v>
      </c>
      <c r="AX112" s="15">
        <v>5.1451400000000001E-2</v>
      </c>
    </row>
    <row r="113" spans="5:50">
      <c r="E113" s="15" t="s">
        <v>416</v>
      </c>
      <c r="F113" s="15">
        <v>0.19805249999999999</v>
      </c>
      <c r="G113" s="15">
        <v>2.0099800000000001E-2</v>
      </c>
      <c r="H113" s="15">
        <v>0.15865689999999999</v>
      </c>
      <c r="I113" s="15">
        <v>0.2374481</v>
      </c>
      <c r="AB113" s="64" t="str">
        <f t="shared" si="20"/>
        <v>Vale of Glamorgan_65+_Males</v>
      </c>
      <c r="AC113" s="64" t="s">
        <v>147</v>
      </c>
      <c r="AD113" s="64" t="s">
        <v>43</v>
      </c>
      <c r="AE113" s="64" t="s">
        <v>21</v>
      </c>
      <c r="AF113" s="15" t="s">
        <v>657</v>
      </c>
      <c r="AG113" s="15">
        <v>6.3650999999999999E-2</v>
      </c>
      <c r="AH113" s="15">
        <v>1.1965099999999999E-2</v>
      </c>
      <c r="AI113" s="15">
        <v>4.0199199999999997E-2</v>
      </c>
      <c r="AJ113" s="15">
        <v>8.7102899999999997E-2</v>
      </c>
      <c r="AL113" s="15" t="s">
        <v>658</v>
      </c>
      <c r="AM113" s="15" t="s">
        <v>659</v>
      </c>
      <c r="AT113" s="15" t="s">
        <v>240</v>
      </c>
      <c r="AU113" s="15">
        <v>0.17187189999999999</v>
      </c>
      <c r="AV113" s="15">
        <v>2.2383299999999998E-2</v>
      </c>
      <c r="AW113" s="15">
        <v>0.12800059999999999</v>
      </c>
      <c r="AX113" s="15">
        <v>0.2157432</v>
      </c>
    </row>
    <row r="114" spans="5:50">
      <c r="E114" s="15" t="s">
        <v>421</v>
      </c>
      <c r="F114" s="15">
        <v>0.1594148</v>
      </c>
      <c r="G114" s="15">
        <v>1.02588E-2</v>
      </c>
      <c r="H114" s="15">
        <v>0.1393075</v>
      </c>
      <c r="I114" s="15">
        <v>0.17952209999999999</v>
      </c>
      <c r="AB114" s="64" t="str">
        <f t="shared" si="20"/>
        <v>Vale of Glamorgan_16-24_Females</v>
      </c>
      <c r="AC114" s="64" t="s">
        <v>147</v>
      </c>
      <c r="AD114" s="64" t="s">
        <v>48</v>
      </c>
      <c r="AE114" s="64" t="s">
        <v>120</v>
      </c>
      <c r="AF114" s="15" t="s">
        <v>660</v>
      </c>
      <c r="AG114" s="15">
        <v>0.15539639999999999</v>
      </c>
      <c r="AH114" s="15">
        <v>2.9863000000000001E-2</v>
      </c>
      <c r="AI114" s="15">
        <v>9.68643E-2</v>
      </c>
      <c r="AJ114" s="15">
        <v>0.21392849999999999</v>
      </c>
      <c r="AL114" s="15" t="s">
        <v>661</v>
      </c>
      <c r="AM114" s="15" t="s">
        <v>861</v>
      </c>
      <c r="AN114" s="15">
        <v>1</v>
      </c>
      <c r="AT114" s="15" t="s">
        <v>246</v>
      </c>
      <c r="AU114" s="15">
        <v>0.2006281</v>
      </c>
      <c r="AV114" s="15">
        <v>1.53825E-2</v>
      </c>
      <c r="AW114" s="15">
        <v>0.1704784</v>
      </c>
      <c r="AX114" s="15">
        <v>0.23077780000000001</v>
      </c>
    </row>
    <row r="115" spans="5:50">
      <c r="E115" s="15" t="s">
        <v>426</v>
      </c>
      <c r="F115" s="15">
        <v>0.1079968</v>
      </c>
      <c r="G115" s="15">
        <v>8.8611000000000002E-3</v>
      </c>
      <c r="H115" s="15">
        <v>9.0629000000000001E-2</v>
      </c>
      <c r="I115" s="15">
        <v>0.12536449999999999</v>
      </c>
      <c r="AB115" s="64" t="str">
        <f t="shared" si="20"/>
        <v>Vale of Glamorgan_25-44_Females</v>
      </c>
      <c r="AC115" s="64" t="s">
        <v>147</v>
      </c>
      <c r="AD115" s="64" t="s">
        <v>49</v>
      </c>
      <c r="AE115" s="64" t="s">
        <v>120</v>
      </c>
      <c r="AF115" s="15" t="s">
        <v>662</v>
      </c>
      <c r="AG115" s="15">
        <v>0.1371918</v>
      </c>
      <c r="AH115" s="15">
        <v>1.6915800000000002E-2</v>
      </c>
      <c r="AI115" s="15">
        <v>0.1040363</v>
      </c>
      <c r="AJ115" s="15">
        <v>0.1703472</v>
      </c>
      <c r="AL115" s="15" t="s">
        <v>663</v>
      </c>
      <c r="AM115" s="15" t="s">
        <v>861</v>
      </c>
      <c r="AN115" s="15">
        <v>2</v>
      </c>
      <c r="AT115" s="15" t="s">
        <v>252</v>
      </c>
      <c r="AU115" s="15">
        <v>0.1225276</v>
      </c>
      <c r="AV115" s="15">
        <v>1.0923499999999999E-2</v>
      </c>
      <c r="AW115" s="15">
        <v>0.1011176</v>
      </c>
      <c r="AX115" s="15">
        <v>0.1439375</v>
      </c>
    </row>
    <row r="116" spans="5:50">
      <c r="E116" s="15" t="s">
        <v>431</v>
      </c>
      <c r="F116" s="15">
        <v>2.31197E-2</v>
      </c>
      <c r="G116" s="15">
        <v>4.5636000000000001E-3</v>
      </c>
      <c r="H116" s="15">
        <v>1.4175E-2</v>
      </c>
      <c r="I116" s="15">
        <v>3.20644E-2</v>
      </c>
      <c r="AB116" s="64" t="str">
        <f t="shared" si="20"/>
        <v>Vale of Glamorgan_45-64_Females</v>
      </c>
      <c r="AC116" s="64" t="s">
        <v>147</v>
      </c>
      <c r="AD116" s="64" t="s">
        <v>50</v>
      </c>
      <c r="AE116" s="64" t="s">
        <v>120</v>
      </c>
      <c r="AF116" s="15" t="s">
        <v>664</v>
      </c>
      <c r="AG116" s="15">
        <v>0.1196614</v>
      </c>
      <c r="AH116" s="15">
        <v>1.43521E-2</v>
      </c>
      <c r="AI116" s="15">
        <v>9.1531000000000001E-2</v>
      </c>
      <c r="AJ116" s="15">
        <v>0.1477917</v>
      </c>
      <c r="AL116" s="15" t="s">
        <v>665</v>
      </c>
      <c r="AM116" s="15" t="s">
        <v>861</v>
      </c>
      <c r="AN116" s="15">
        <v>3</v>
      </c>
      <c r="AT116" s="15" t="s">
        <v>258</v>
      </c>
      <c r="AU116" s="15">
        <v>3.8990700000000003E-2</v>
      </c>
      <c r="AV116" s="15">
        <v>6.1108999999999998E-3</v>
      </c>
      <c r="AW116" s="15">
        <v>2.7013300000000001E-2</v>
      </c>
      <c r="AX116" s="15">
        <v>5.0968100000000002E-2</v>
      </c>
    </row>
    <row r="117" spans="5:50">
      <c r="E117" s="15" t="s">
        <v>436</v>
      </c>
      <c r="F117" s="15">
        <v>0.18871489999999999</v>
      </c>
      <c r="G117" s="15">
        <v>1.4306299999999999E-2</v>
      </c>
      <c r="H117" s="15">
        <v>0.1606745</v>
      </c>
      <c r="I117" s="15">
        <v>0.21675530000000001</v>
      </c>
      <c r="AB117" s="64" t="str">
        <f t="shared" si="20"/>
        <v>Vale of Glamorgan_65+_Females</v>
      </c>
      <c r="AC117" s="64" t="s">
        <v>147</v>
      </c>
      <c r="AD117" s="64" t="s">
        <v>43</v>
      </c>
      <c r="AE117" s="64" t="s">
        <v>120</v>
      </c>
      <c r="AF117" s="15" t="s">
        <v>666</v>
      </c>
      <c r="AG117" s="15">
        <v>2.8064499999999999E-2</v>
      </c>
      <c r="AH117" s="15">
        <v>7.2148000000000004E-3</v>
      </c>
      <c r="AI117" s="15">
        <v>1.39232E-2</v>
      </c>
      <c r="AJ117" s="15">
        <v>4.2205699999999999E-2</v>
      </c>
      <c r="AL117" s="15" t="s">
        <v>667</v>
      </c>
      <c r="AM117" s="15" t="s">
        <v>861</v>
      </c>
      <c r="AN117" s="15">
        <v>4</v>
      </c>
      <c r="AT117" s="15" t="s">
        <v>264</v>
      </c>
      <c r="AU117" s="15">
        <v>0.22692880000000001</v>
      </c>
      <c r="AV117" s="15">
        <v>2.3788500000000001E-2</v>
      </c>
      <c r="AW117" s="15">
        <v>0.1803034</v>
      </c>
      <c r="AX117" s="15">
        <v>0.27355420000000003</v>
      </c>
    </row>
    <row r="118" spans="5:50">
      <c r="E118" s="15" t="s">
        <v>441</v>
      </c>
      <c r="F118" s="15">
        <v>0.26765689999999998</v>
      </c>
      <c r="G118" s="15">
        <v>1.03736E-2</v>
      </c>
      <c r="H118" s="15">
        <v>0.24732470000000001</v>
      </c>
      <c r="I118" s="15">
        <v>0.2879891</v>
      </c>
      <c r="AB118" s="64" t="str">
        <f t="shared" si="20"/>
        <v>Cardiff_16-24_Males</v>
      </c>
      <c r="AC118" s="64" t="s">
        <v>13</v>
      </c>
      <c r="AD118" s="64" t="s">
        <v>48</v>
      </c>
      <c r="AE118" s="64" t="s">
        <v>21</v>
      </c>
      <c r="AF118" s="15" t="s">
        <v>668</v>
      </c>
      <c r="AG118" s="15">
        <v>0.2247372</v>
      </c>
      <c r="AH118" s="15">
        <v>3.0510700000000002E-2</v>
      </c>
      <c r="AI118" s="15">
        <v>0.16493569999999999</v>
      </c>
      <c r="AJ118" s="15">
        <v>0.28453879999999998</v>
      </c>
      <c r="AL118" s="15" t="s">
        <v>669</v>
      </c>
      <c r="AM118" s="15" t="s">
        <v>670</v>
      </c>
      <c r="AT118" s="15" t="s">
        <v>270</v>
      </c>
      <c r="AU118" s="15">
        <v>0.2224419</v>
      </c>
      <c r="AV118" s="15">
        <v>1.5067000000000001E-2</v>
      </c>
      <c r="AW118" s="15">
        <v>0.19291059999999999</v>
      </c>
      <c r="AX118" s="15">
        <v>0.25197330000000001</v>
      </c>
    </row>
    <row r="119" spans="5:50">
      <c r="E119" s="15" t="s">
        <v>446</v>
      </c>
      <c r="F119" s="15">
        <v>0.1846283</v>
      </c>
      <c r="G119" s="15">
        <v>7.9600999999999995E-3</v>
      </c>
      <c r="H119" s="15">
        <v>0.1690265</v>
      </c>
      <c r="I119" s="15">
        <v>0.20023009999999999</v>
      </c>
      <c r="AB119" s="64" t="str">
        <f t="shared" si="20"/>
        <v>Cardiff_25-44_Males</v>
      </c>
      <c r="AC119" s="64" t="s">
        <v>13</v>
      </c>
      <c r="AD119" s="64" t="s">
        <v>49</v>
      </c>
      <c r="AE119" s="64" t="s">
        <v>21</v>
      </c>
      <c r="AF119" s="15" t="s">
        <v>671</v>
      </c>
      <c r="AG119" s="15">
        <v>0.20782210000000001</v>
      </c>
      <c r="AH119" s="15">
        <v>1.5640000000000001E-2</v>
      </c>
      <c r="AI119" s="15">
        <v>0.1771673</v>
      </c>
      <c r="AJ119" s="15">
        <v>0.23847679999999999</v>
      </c>
      <c r="AL119" s="15" t="s">
        <v>672</v>
      </c>
      <c r="AM119" s="15" t="s">
        <v>673</v>
      </c>
      <c r="AT119" s="15" t="s">
        <v>276</v>
      </c>
      <c r="AU119" s="15">
        <v>0.14018700000000001</v>
      </c>
      <c r="AV119" s="15">
        <v>1.1392299999999999E-2</v>
      </c>
      <c r="AW119" s="15">
        <v>0.11785809999999999</v>
      </c>
      <c r="AX119" s="15">
        <v>0.16251599999999999</v>
      </c>
    </row>
    <row r="120" spans="5:50">
      <c r="E120" s="15" t="s">
        <v>451</v>
      </c>
      <c r="F120" s="15">
        <v>5.8590999999999997E-2</v>
      </c>
      <c r="G120" s="15">
        <v>5.6826000000000003E-3</v>
      </c>
      <c r="H120" s="15">
        <v>4.7453099999999998E-2</v>
      </c>
      <c r="I120" s="15">
        <v>6.9728899999999996E-2</v>
      </c>
      <c r="AB120" s="64" t="str">
        <f t="shared" si="20"/>
        <v>Cardiff_45-64_Males</v>
      </c>
      <c r="AC120" s="64" t="s">
        <v>13</v>
      </c>
      <c r="AD120" s="64" t="s">
        <v>50</v>
      </c>
      <c r="AE120" s="64" t="s">
        <v>21</v>
      </c>
      <c r="AF120" s="15" t="s">
        <v>674</v>
      </c>
      <c r="AG120" s="15">
        <v>0.16540469999999999</v>
      </c>
      <c r="AH120" s="15">
        <v>1.4369099999999999E-2</v>
      </c>
      <c r="AI120" s="15">
        <v>0.1372409</v>
      </c>
      <c r="AJ120" s="15">
        <v>0.1935685</v>
      </c>
      <c r="AL120" s="15" t="s">
        <v>675</v>
      </c>
      <c r="AM120" s="15" t="s">
        <v>676</v>
      </c>
      <c r="AT120" s="15" t="s">
        <v>282</v>
      </c>
      <c r="AU120" s="15">
        <v>2.7628099999999999E-2</v>
      </c>
      <c r="AV120" s="15">
        <v>5.6499000000000002E-3</v>
      </c>
      <c r="AW120" s="15">
        <v>1.6554300000000001E-2</v>
      </c>
      <c r="AX120" s="15">
        <v>3.8701899999999997E-2</v>
      </c>
    </row>
    <row r="121" spans="5:50">
      <c r="E121" s="15" t="s">
        <v>456</v>
      </c>
      <c r="F121" s="15">
        <v>0.18065110000000001</v>
      </c>
      <c r="G121" s="15">
        <v>1.2965000000000001E-2</v>
      </c>
      <c r="H121" s="15">
        <v>0.15523970000000001</v>
      </c>
      <c r="I121" s="15">
        <v>0.20606250000000001</v>
      </c>
      <c r="AB121" s="64" t="str">
        <f t="shared" si="20"/>
        <v>Cardiff_65+_Males</v>
      </c>
      <c r="AC121" s="64" t="s">
        <v>13</v>
      </c>
      <c r="AD121" s="64" t="s">
        <v>43</v>
      </c>
      <c r="AE121" s="64" t="s">
        <v>21</v>
      </c>
      <c r="AF121" s="15" t="s">
        <v>677</v>
      </c>
      <c r="AG121" s="15">
        <v>5.74432E-2</v>
      </c>
      <c r="AH121" s="15">
        <v>1.05944E-2</v>
      </c>
      <c r="AI121" s="15">
        <v>3.6678099999999998E-2</v>
      </c>
      <c r="AJ121" s="15">
        <v>7.8208399999999997E-2</v>
      </c>
      <c r="AL121" s="15" t="s">
        <v>678</v>
      </c>
      <c r="AM121" s="15" t="s">
        <v>679</v>
      </c>
      <c r="AT121" s="15" t="s">
        <v>288</v>
      </c>
      <c r="AU121" s="15">
        <v>0.17629590000000001</v>
      </c>
      <c r="AV121" s="15">
        <v>2.1012099999999999E-2</v>
      </c>
      <c r="AW121" s="15">
        <v>0.13511219999999999</v>
      </c>
      <c r="AX121" s="15">
        <v>0.2174796</v>
      </c>
    </row>
    <row r="122" spans="5:50">
      <c r="E122" s="15" t="s">
        <v>460</v>
      </c>
      <c r="F122" s="15">
        <v>0.1885559</v>
      </c>
      <c r="G122" s="15">
        <v>8.3175999999999996E-3</v>
      </c>
      <c r="H122" s="15">
        <v>0.1722535</v>
      </c>
      <c r="I122" s="15">
        <v>0.2048584</v>
      </c>
      <c r="AB122" s="64" t="str">
        <f t="shared" si="20"/>
        <v>Cardiff_16-24_Females</v>
      </c>
      <c r="AC122" s="64" t="s">
        <v>13</v>
      </c>
      <c r="AD122" s="64" t="s">
        <v>48</v>
      </c>
      <c r="AE122" s="64" t="s">
        <v>120</v>
      </c>
      <c r="AF122" s="15" t="s">
        <v>680</v>
      </c>
      <c r="AG122" s="15">
        <v>0.20885039999999999</v>
      </c>
      <c r="AH122" s="15">
        <v>2.3855000000000001E-2</v>
      </c>
      <c r="AI122" s="15">
        <v>0.16209399999999999</v>
      </c>
      <c r="AJ122" s="15">
        <v>0.25560680000000002</v>
      </c>
      <c r="AL122" s="15" t="s">
        <v>681</v>
      </c>
      <c r="AM122" s="15" t="s">
        <v>682</v>
      </c>
      <c r="AT122" s="15" t="s">
        <v>294</v>
      </c>
      <c r="AU122" s="15">
        <v>0.17891080000000001</v>
      </c>
      <c r="AV122" s="15">
        <v>1.3647899999999999E-2</v>
      </c>
      <c r="AW122" s="15">
        <v>0.15216089999999999</v>
      </c>
      <c r="AX122" s="15">
        <v>0.2056606</v>
      </c>
    </row>
    <row r="123" spans="5:50">
      <c r="E123" s="15" t="s">
        <v>464</v>
      </c>
      <c r="F123" s="15">
        <v>0.1174755</v>
      </c>
      <c r="G123" s="15">
        <v>6.3473999999999996E-3</v>
      </c>
      <c r="H123" s="15">
        <v>0.10503460000000001</v>
      </c>
      <c r="I123" s="15">
        <v>0.12991639999999999</v>
      </c>
      <c r="AB123" s="64" t="str">
        <f t="shared" si="20"/>
        <v>Cardiff_25-44_Females</v>
      </c>
      <c r="AC123" s="64" t="s">
        <v>13</v>
      </c>
      <c r="AD123" s="64" t="s">
        <v>49</v>
      </c>
      <c r="AE123" s="64" t="s">
        <v>120</v>
      </c>
      <c r="AF123" s="15" t="s">
        <v>683</v>
      </c>
      <c r="AG123" s="15">
        <v>0.16598289999999999</v>
      </c>
      <c r="AH123" s="15">
        <v>1.23112E-2</v>
      </c>
      <c r="AI123" s="15">
        <v>0.1418527</v>
      </c>
      <c r="AJ123" s="15">
        <v>0.19011310000000001</v>
      </c>
      <c r="AL123" s="15" t="s">
        <v>684</v>
      </c>
      <c r="AM123" s="15" t="s">
        <v>685</v>
      </c>
      <c r="AT123" s="15" t="s">
        <v>300</v>
      </c>
      <c r="AU123" s="15">
        <v>0.12736339999999999</v>
      </c>
      <c r="AV123" s="15">
        <v>1.0744200000000001E-2</v>
      </c>
      <c r="AW123" s="15">
        <v>0.1063048</v>
      </c>
      <c r="AX123" s="15">
        <v>0.1484219</v>
      </c>
    </row>
    <row r="124" spans="5:50">
      <c r="E124" s="15" t="s">
        <v>468</v>
      </c>
      <c r="F124" s="15">
        <v>1.91424E-2</v>
      </c>
      <c r="G124" s="15">
        <v>3.0655000000000001E-3</v>
      </c>
      <c r="H124" s="15">
        <v>1.3134099999999999E-2</v>
      </c>
      <c r="I124" s="15">
        <v>2.5150800000000001E-2</v>
      </c>
      <c r="AB124" s="64" t="str">
        <f t="shared" si="20"/>
        <v>Cardiff_45-64_Females</v>
      </c>
      <c r="AC124" s="64" t="s">
        <v>13</v>
      </c>
      <c r="AD124" s="64" t="s">
        <v>50</v>
      </c>
      <c r="AE124" s="64" t="s">
        <v>120</v>
      </c>
      <c r="AF124" s="15" t="s">
        <v>686</v>
      </c>
      <c r="AG124" s="15">
        <v>0.10261240000000001</v>
      </c>
      <c r="AH124" s="15">
        <v>1.1125299999999999E-2</v>
      </c>
      <c r="AI124" s="15">
        <v>8.0806500000000003E-2</v>
      </c>
      <c r="AJ124" s="15">
        <v>0.12441820000000001</v>
      </c>
      <c r="AL124" s="15" t="s">
        <v>687</v>
      </c>
      <c r="AM124" s="15" t="s">
        <v>688</v>
      </c>
      <c r="AT124" s="15" t="s">
        <v>306</v>
      </c>
      <c r="AU124" s="15">
        <v>2.7459999999999998E-2</v>
      </c>
      <c r="AV124" s="15">
        <v>5.7863999999999997E-3</v>
      </c>
      <c r="AW124" s="15">
        <v>1.61187E-2</v>
      </c>
      <c r="AX124" s="15">
        <v>3.8801299999999997E-2</v>
      </c>
    </row>
    <row r="125" spans="5:50">
      <c r="AB125" s="64" t="str">
        <f t="shared" si="20"/>
        <v>Cardiff_65+_Females</v>
      </c>
      <c r="AC125" s="64" t="s">
        <v>13</v>
      </c>
      <c r="AD125" s="64" t="s">
        <v>43</v>
      </c>
      <c r="AE125" s="64" t="s">
        <v>120</v>
      </c>
      <c r="AF125" s="15" t="s">
        <v>689</v>
      </c>
      <c r="AG125" s="15">
        <v>2.0351999999999999E-2</v>
      </c>
      <c r="AH125" s="15">
        <v>5.8604E-3</v>
      </c>
      <c r="AI125" s="15">
        <v>8.8655000000000001E-3</v>
      </c>
      <c r="AJ125" s="15">
        <v>3.1838400000000003E-2</v>
      </c>
      <c r="AL125" s="15" t="s">
        <v>690</v>
      </c>
      <c r="AM125" s="15" t="s">
        <v>691</v>
      </c>
      <c r="AT125" s="15" t="s">
        <v>312</v>
      </c>
      <c r="AU125" s="15">
        <v>0.17552699999999999</v>
      </c>
      <c r="AV125" s="15">
        <v>2.3110700000000001E-2</v>
      </c>
      <c r="AW125" s="15">
        <v>0.13023009999999999</v>
      </c>
      <c r="AX125" s="15">
        <v>0.22082389999999999</v>
      </c>
    </row>
    <row r="126" spans="5:50">
      <c r="E126" s="15" t="str">
        <f>E69</f>
        <v>_subpop_1</v>
      </c>
      <c r="F126" s="67">
        <f>F6-F69</f>
        <v>0</v>
      </c>
      <c r="G126" s="67">
        <f t="shared" ref="G126:I126" si="51">G6-G69</f>
        <v>9.9999999999406119E-8</v>
      </c>
      <c r="H126" s="67">
        <f t="shared" si="51"/>
        <v>-4.9999999998662226E-7</v>
      </c>
      <c r="I126" s="67">
        <f t="shared" si="51"/>
        <v>4.9999999998662226E-7</v>
      </c>
      <c r="AB126" s="64" t="str">
        <f t="shared" si="20"/>
        <v>Rhondda Cynon Taf_16-24_Males</v>
      </c>
      <c r="AC126" s="64" t="s">
        <v>20</v>
      </c>
      <c r="AD126" s="64" t="s">
        <v>48</v>
      </c>
      <c r="AE126" s="64" t="s">
        <v>21</v>
      </c>
      <c r="AF126" s="15" t="s">
        <v>692</v>
      </c>
      <c r="AG126" s="15">
        <v>0.18825910000000001</v>
      </c>
      <c r="AH126" s="15">
        <v>2.6959799999999999E-2</v>
      </c>
      <c r="AI126" s="15">
        <v>0.13541729999999999</v>
      </c>
      <c r="AJ126" s="15">
        <v>0.24110100000000001</v>
      </c>
      <c r="AL126" s="15" t="s">
        <v>693</v>
      </c>
      <c r="AM126" s="15" t="s">
        <v>694</v>
      </c>
      <c r="AT126" s="15" t="s">
        <v>318</v>
      </c>
      <c r="AU126" s="15">
        <v>0.1954004</v>
      </c>
      <c r="AV126" s="15">
        <v>1.6832900000000001E-2</v>
      </c>
      <c r="AW126" s="15">
        <v>0.16240789999999999</v>
      </c>
      <c r="AX126" s="15">
        <v>0.22839280000000001</v>
      </c>
    </row>
    <row r="127" spans="5:50">
      <c r="E127" s="15" t="str">
        <f t="shared" ref="E127:E181" si="52">E70</f>
        <v>_subpop_2</v>
      </c>
      <c r="F127" s="67">
        <f t="shared" ref="F127:I127" si="53">F7-F70</f>
        <v>0</v>
      </c>
      <c r="G127" s="67">
        <f t="shared" si="53"/>
        <v>-1.3000000000009532E-6</v>
      </c>
      <c r="H127" s="67">
        <f t="shared" si="53"/>
        <v>2.3000000000106269E-6</v>
      </c>
      <c r="I127" s="67">
        <f t="shared" si="53"/>
        <v>-2.4000000000135024E-6</v>
      </c>
      <c r="AB127" s="64" t="str">
        <f t="shared" si="20"/>
        <v>Rhondda Cynon Taf_25-44_Males</v>
      </c>
      <c r="AC127" s="64" t="s">
        <v>20</v>
      </c>
      <c r="AD127" s="64" t="s">
        <v>49</v>
      </c>
      <c r="AE127" s="64" t="s">
        <v>21</v>
      </c>
      <c r="AF127" s="15" t="s">
        <v>695</v>
      </c>
      <c r="AG127" s="15">
        <v>0.28712219999999999</v>
      </c>
      <c r="AH127" s="15">
        <v>1.9832300000000001E-2</v>
      </c>
      <c r="AI127" s="15">
        <v>0.24825040000000001</v>
      </c>
      <c r="AJ127" s="15">
        <v>0.32599400000000001</v>
      </c>
      <c r="AL127" s="15" t="s">
        <v>696</v>
      </c>
      <c r="AM127" s="15" t="s">
        <v>697</v>
      </c>
      <c r="AT127" s="15" t="s">
        <v>324</v>
      </c>
      <c r="AU127" s="15">
        <v>0.10483530000000001</v>
      </c>
      <c r="AV127" s="15">
        <v>9.8130000000000005E-3</v>
      </c>
      <c r="AW127" s="15">
        <v>8.5601899999999995E-2</v>
      </c>
      <c r="AX127" s="15">
        <v>0.12406880000000001</v>
      </c>
    </row>
    <row r="128" spans="5:50">
      <c r="E128" s="15" t="str">
        <f t="shared" si="52"/>
        <v>_subpop_3</v>
      </c>
      <c r="F128" s="67">
        <f t="shared" ref="F128:I128" si="54">F8-F71</f>
        <v>0</v>
      </c>
      <c r="G128" s="67">
        <f t="shared" si="54"/>
        <v>2.9999999999995308E-7</v>
      </c>
      <c r="H128" s="67">
        <f t="shared" si="54"/>
        <v>-6.9999999999237339E-7</v>
      </c>
      <c r="I128" s="67">
        <f t="shared" si="54"/>
        <v>8.0000000002300453E-7</v>
      </c>
      <c r="AB128" s="64" t="str">
        <f t="shared" si="20"/>
        <v>Rhondda Cynon Taf_45-64_Males</v>
      </c>
      <c r="AC128" s="64" t="s">
        <v>20</v>
      </c>
      <c r="AD128" s="64" t="s">
        <v>50</v>
      </c>
      <c r="AE128" s="64" t="s">
        <v>21</v>
      </c>
      <c r="AF128" s="15" t="s">
        <v>698</v>
      </c>
      <c r="AG128" s="15">
        <v>0.2164758</v>
      </c>
      <c r="AH128" s="15">
        <v>1.6378500000000001E-2</v>
      </c>
      <c r="AI128" s="15">
        <v>0.1843736</v>
      </c>
      <c r="AJ128" s="15">
        <v>0.24857799999999999</v>
      </c>
      <c r="AL128" s="15" t="s">
        <v>699</v>
      </c>
      <c r="AM128" s="15" t="s">
        <v>700</v>
      </c>
      <c r="AT128" s="15" t="s">
        <v>330</v>
      </c>
      <c r="AU128" s="15">
        <v>4.0639500000000002E-2</v>
      </c>
      <c r="AV128" s="15">
        <v>6.7196000000000001E-3</v>
      </c>
      <c r="AW128" s="15">
        <v>2.7469E-2</v>
      </c>
      <c r="AX128" s="15">
        <v>5.38101E-2</v>
      </c>
    </row>
    <row r="129" spans="5:50">
      <c r="E129" s="15" t="str">
        <f t="shared" si="52"/>
        <v>_subpop_4</v>
      </c>
      <c r="F129" s="67">
        <f t="shared" ref="F129:I129" si="55">F9-F72</f>
        <v>0</v>
      </c>
      <c r="G129" s="67">
        <f t="shared" si="55"/>
        <v>-4.9999999999963268E-7</v>
      </c>
      <c r="H129" s="67">
        <f t="shared" si="55"/>
        <v>1.1000000000038757E-6</v>
      </c>
      <c r="I129" s="67">
        <f t="shared" si="55"/>
        <v>-1.0000000000010001E-6</v>
      </c>
      <c r="AB129" s="64" t="str">
        <f t="shared" si="20"/>
        <v>Rhondda Cynon Taf_65+_Males</v>
      </c>
      <c r="AC129" s="64" t="s">
        <v>20</v>
      </c>
      <c r="AD129" s="64" t="s">
        <v>43</v>
      </c>
      <c r="AE129" s="64" t="s">
        <v>21</v>
      </c>
      <c r="AF129" s="15" t="s">
        <v>701</v>
      </c>
      <c r="AG129" s="15">
        <v>6.4609899999999998E-2</v>
      </c>
      <c r="AH129" s="15">
        <v>1.13504E-2</v>
      </c>
      <c r="AI129" s="15">
        <v>4.2362900000000002E-2</v>
      </c>
      <c r="AJ129" s="15">
        <v>8.6857000000000004E-2</v>
      </c>
      <c r="AL129" s="15" t="s">
        <v>702</v>
      </c>
      <c r="AM129" s="15" t="s">
        <v>703</v>
      </c>
      <c r="AT129" s="15" t="s">
        <v>336</v>
      </c>
      <c r="AU129" s="15">
        <v>0.28681980000000001</v>
      </c>
      <c r="AV129" s="15">
        <v>2.7383399999999999E-2</v>
      </c>
      <c r="AW129" s="15">
        <v>0.2331483</v>
      </c>
      <c r="AX129" s="15">
        <v>0.3404913</v>
      </c>
    </row>
    <row r="130" spans="5:50">
      <c r="E130" s="15" t="str">
        <f t="shared" si="52"/>
        <v>_subpop_5</v>
      </c>
      <c r="F130" s="67">
        <f t="shared" ref="F130:I130" si="56">F10-F73</f>
        <v>0</v>
      </c>
      <c r="G130" s="67">
        <f t="shared" si="56"/>
        <v>-2.0000000000054696E-7</v>
      </c>
      <c r="H130" s="67">
        <f t="shared" si="56"/>
        <v>1.0000000000287557E-7</v>
      </c>
      <c r="I130" s="67">
        <f t="shared" si="56"/>
        <v>-1.0000000000287557E-7</v>
      </c>
      <c r="AB130" s="64" t="str">
        <f t="shared" si="20"/>
        <v>Rhondda Cynon Taf_16-24_Females</v>
      </c>
      <c r="AC130" s="64" t="s">
        <v>20</v>
      </c>
      <c r="AD130" s="64" t="s">
        <v>48</v>
      </c>
      <c r="AE130" s="64" t="s">
        <v>120</v>
      </c>
      <c r="AF130" s="15" t="s">
        <v>704</v>
      </c>
      <c r="AG130" s="15">
        <v>0.15684919999999999</v>
      </c>
      <c r="AH130" s="15">
        <v>2.4389999999999998E-2</v>
      </c>
      <c r="AI130" s="15">
        <v>0.1090443</v>
      </c>
      <c r="AJ130" s="15">
        <v>0.20465420000000001</v>
      </c>
      <c r="AL130" s="15" t="s">
        <v>705</v>
      </c>
      <c r="AM130" s="15" t="s">
        <v>706</v>
      </c>
      <c r="AT130" s="15" t="s">
        <v>341</v>
      </c>
      <c r="AU130" s="15">
        <v>0.1825312</v>
      </c>
      <c r="AV130" s="15">
        <v>1.7222600000000001E-2</v>
      </c>
      <c r="AW130" s="15">
        <v>0.14877499999999999</v>
      </c>
      <c r="AX130" s="15">
        <v>0.21628749999999999</v>
      </c>
    </row>
    <row r="131" spans="5:50">
      <c r="E131" s="15" t="str">
        <f t="shared" si="52"/>
        <v>_subpop_6</v>
      </c>
      <c r="F131" s="67">
        <f t="shared" ref="F131:I131" si="57">F11-F74</f>
        <v>0</v>
      </c>
      <c r="G131" s="67">
        <f t="shared" si="57"/>
        <v>2.9999999999995308E-7</v>
      </c>
      <c r="H131" s="67">
        <f t="shared" si="57"/>
        <v>-5.9999999998949782E-7</v>
      </c>
      <c r="I131" s="67">
        <f t="shared" si="57"/>
        <v>5.9999999998949782E-7</v>
      </c>
      <c r="AB131" s="64" t="str">
        <f t="shared" si="20"/>
        <v>Rhondda Cynon Taf_25-44_Females</v>
      </c>
      <c r="AC131" s="64" t="s">
        <v>20</v>
      </c>
      <c r="AD131" s="64" t="s">
        <v>49</v>
      </c>
      <c r="AE131" s="64" t="s">
        <v>120</v>
      </c>
      <c r="AF131" s="15" t="s">
        <v>707</v>
      </c>
      <c r="AG131" s="15">
        <v>0.19998759999999999</v>
      </c>
      <c r="AH131" s="15">
        <v>1.5863700000000001E-2</v>
      </c>
      <c r="AI131" s="15">
        <v>0.1688944</v>
      </c>
      <c r="AJ131" s="15">
        <v>0.2310807</v>
      </c>
      <c r="AL131" s="15" t="s">
        <v>708</v>
      </c>
      <c r="AM131" s="15" t="s">
        <v>709</v>
      </c>
      <c r="AT131" s="15" t="s">
        <v>346</v>
      </c>
      <c r="AU131" s="15">
        <v>9.5028299999999996E-2</v>
      </c>
      <c r="AV131" s="15">
        <v>1.0100400000000001E-2</v>
      </c>
      <c r="AW131" s="15">
        <v>7.5231500000000007E-2</v>
      </c>
      <c r="AX131" s="15">
        <v>0.1148251</v>
      </c>
    </row>
    <row r="132" spans="5:50">
      <c r="E132" s="15" t="str">
        <f t="shared" si="52"/>
        <v>_subpop_7</v>
      </c>
      <c r="F132" s="67">
        <f t="shared" ref="F132:I132" si="58">F12-F75</f>
        <v>0</v>
      </c>
      <c r="G132" s="67">
        <f t="shared" si="58"/>
        <v>2.0000000000054696E-7</v>
      </c>
      <c r="H132" s="67">
        <f t="shared" si="58"/>
        <v>-5.0000000000050004E-7</v>
      </c>
      <c r="I132" s="67">
        <f t="shared" si="58"/>
        <v>5.0000000000050004E-7</v>
      </c>
      <c r="AB132" s="64" t="str">
        <f t="shared" si="20"/>
        <v>Rhondda Cynon Taf_45-64_Females</v>
      </c>
      <c r="AC132" s="64" t="s">
        <v>20</v>
      </c>
      <c r="AD132" s="64" t="s">
        <v>50</v>
      </c>
      <c r="AE132" s="64" t="s">
        <v>120</v>
      </c>
      <c r="AF132" s="15" t="s">
        <v>710</v>
      </c>
      <c r="AG132" s="15">
        <v>0.13109699999999999</v>
      </c>
      <c r="AH132" s="15">
        <v>1.29874E-2</v>
      </c>
      <c r="AI132" s="15">
        <v>0.1056414</v>
      </c>
      <c r="AJ132" s="15">
        <v>0.15655259999999999</v>
      </c>
      <c r="AL132" s="15" t="s">
        <v>711</v>
      </c>
      <c r="AM132" s="15" t="s">
        <v>712</v>
      </c>
      <c r="AT132" s="15" t="s">
        <v>351</v>
      </c>
      <c r="AU132" s="15">
        <v>2.6422600000000001E-2</v>
      </c>
      <c r="AV132" s="15">
        <v>5.2253000000000004E-3</v>
      </c>
      <c r="AW132" s="15">
        <v>1.61811E-2</v>
      </c>
      <c r="AX132" s="15">
        <v>3.6664099999999998E-2</v>
      </c>
    </row>
    <row r="133" spans="5:50">
      <c r="E133" s="15" t="str">
        <f t="shared" si="52"/>
        <v>_subpop_8</v>
      </c>
      <c r="F133" s="67">
        <f t="shared" ref="F133:I133" si="59">F13-F76</f>
        <v>0</v>
      </c>
      <c r="G133" s="67">
        <f t="shared" si="59"/>
        <v>2.9999999999995308E-7</v>
      </c>
      <c r="H133" s="67">
        <f t="shared" si="59"/>
        <v>-5.0000000000050004E-7</v>
      </c>
      <c r="I133" s="67">
        <f t="shared" si="59"/>
        <v>4.999999999970306E-7</v>
      </c>
      <c r="AB133" s="64" t="str">
        <f t="shared" si="20"/>
        <v>Rhondda Cynon Taf_65+_Females</v>
      </c>
      <c r="AC133" s="64" t="s">
        <v>20</v>
      </c>
      <c r="AD133" s="64" t="s">
        <v>43</v>
      </c>
      <c r="AE133" s="64" t="s">
        <v>120</v>
      </c>
      <c r="AF133" s="15" t="s">
        <v>713</v>
      </c>
      <c r="AG133" s="15">
        <v>1.5130899999999999E-2</v>
      </c>
      <c r="AH133" s="15">
        <v>5.3432000000000002E-3</v>
      </c>
      <c r="AI133" s="15">
        <v>4.6582000000000004E-3</v>
      </c>
      <c r="AJ133" s="15">
        <v>2.56037E-2</v>
      </c>
      <c r="AL133" s="15" t="s">
        <v>714</v>
      </c>
      <c r="AM133" s="15" t="s">
        <v>715</v>
      </c>
      <c r="AT133" s="15" t="s">
        <v>356</v>
      </c>
      <c r="AU133" s="15">
        <v>0.1452069</v>
      </c>
      <c r="AV133" s="15">
        <v>2.4251700000000001E-2</v>
      </c>
      <c r="AW133" s="15">
        <v>9.7673599999999999E-2</v>
      </c>
      <c r="AX133" s="15">
        <v>0.1927401</v>
      </c>
    </row>
    <row r="134" spans="5:50">
      <c r="E134" s="15" t="str">
        <f t="shared" si="52"/>
        <v>_subpop_9</v>
      </c>
      <c r="F134" s="67">
        <f t="shared" ref="F134:I134" si="60">F14-F77</f>
        <v>0</v>
      </c>
      <c r="G134" s="67">
        <f t="shared" si="60"/>
        <v>-2.9000000000001247E-6</v>
      </c>
      <c r="H134" s="67">
        <f t="shared" si="60"/>
        <v>5.3999999999887471E-6</v>
      </c>
      <c r="I134" s="67">
        <f t="shared" si="60"/>
        <v>-5.3000000000413827E-6</v>
      </c>
      <c r="AB134" s="64" t="str">
        <f t="shared" si="20"/>
        <v>Merthyr Tydfil_16-24_Males</v>
      </c>
      <c r="AC134" s="64" t="s">
        <v>14</v>
      </c>
      <c r="AD134" s="64" t="s">
        <v>48</v>
      </c>
      <c r="AE134" s="64" t="s">
        <v>21</v>
      </c>
      <c r="AF134" s="15" t="s">
        <v>716</v>
      </c>
      <c r="AG134" s="15">
        <v>0.2176535</v>
      </c>
      <c r="AH134" s="15">
        <v>3.3768699999999999E-2</v>
      </c>
      <c r="AI134" s="15">
        <v>0.1514662</v>
      </c>
      <c r="AJ134" s="15">
        <v>0.28384090000000001</v>
      </c>
      <c r="AL134" s="15" t="s">
        <v>717</v>
      </c>
      <c r="AM134" s="15" t="s">
        <v>718</v>
      </c>
      <c r="AT134" s="15" t="s">
        <v>361</v>
      </c>
      <c r="AU134" s="15">
        <v>0.15087490000000001</v>
      </c>
      <c r="AV134" s="15">
        <v>1.65837E-2</v>
      </c>
      <c r="AW134" s="15">
        <v>0.1183708</v>
      </c>
      <c r="AX134" s="15">
        <v>0.18337909999999999</v>
      </c>
    </row>
    <row r="135" spans="5:50">
      <c r="E135" s="15" t="str">
        <f t="shared" si="52"/>
        <v>_subpop_10</v>
      </c>
      <c r="F135" s="67">
        <f t="shared" ref="F135:I135" si="61">F15-F78</f>
        <v>0</v>
      </c>
      <c r="G135" s="67">
        <f t="shared" si="61"/>
        <v>1.0000000000010001E-6</v>
      </c>
      <c r="H135" s="67">
        <f t="shared" si="61"/>
        <v>-2.2000000000077513E-6</v>
      </c>
      <c r="I135" s="67">
        <f t="shared" si="61"/>
        <v>2.2999999999828713E-6</v>
      </c>
      <c r="AB135" s="64" t="str">
        <f t="shared" ref="AB135:AB181" si="62">AC135&amp;"_"&amp;AD135&amp;"_"&amp;AE135</f>
        <v>Merthyr Tydfil_25-44_Males</v>
      </c>
      <c r="AC135" s="64" t="s">
        <v>14</v>
      </c>
      <c r="AD135" s="64" t="s">
        <v>49</v>
      </c>
      <c r="AE135" s="64" t="s">
        <v>21</v>
      </c>
      <c r="AF135" s="15" t="s">
        <v>719</v>
      </c>
      <c r="AG135" s="15">
        <v>0.22475049999999999</v>
      </c>
      <c r="AH135" s="15">
        <v>2.1830100000000002E-2</v>
      </c>
      <c r="AI135" s="15">
        <v>0.18196309999999999</v>
      </c>
      <c r="AJ135" s="15">
        <v>0.267538</v>
      </c>
      <c r="AL135" s="15" t="s">
        <v>720</v>
      </c>
      <c r="AM135" s="15" t="s">
        <v>721</v>
      </c>
      <c r="AT135" s="15" t="s">
        <v>366</v>
      </c>
      <c r="AU135" s="15">
        <v>0.1017837</v>
      </c>
      <c r="AV135" s="15">
        <v>1.08574E-2</v>
      </c>
      <c r="AW135" s="15">
        <v>8.0503199999999997E-2</v>
      </c>
      <c r="AX135" s="15">
        <v>0.1230642</v>
      </c>
    </row>
    <row r="136" spans="5:50">
      <c r="E136" s="15" t="str">
        <f t="shared" si="52"/>
        <v>_subpop_11</v>
      </c>
      <c r="F136" s="67">
        <f t="shared" ref="F136:I136" si="63">F16-F79</f>
        <v>0</v>
      </c>
      <c r="G136" s="67">
        <f t="shared" si="63"/>
        <v>-4.0000000000005309E-6</v>
      </c>
      <c r="H136" s="67">
        <f t="shared" si="63"/>
        <v>7.5999999999964984E-6</v>
      </c>
      <c r="I136" s="67">
        <f t="shared" si="63"/>
        <v>-7.600000000024254E-6</v>
      </c>
      <c r="AB136" s="64" t="str">
        <f t="shared" si="62"/>
        <v>Merthyr Tydfil_45-64_Males</v>
      </c>
      <c r="AC136" s="64" t="s">
        <v>14</v>
      </c>
      <c r="AD136" s="64" t="s">
        <v>50</v>
      </c>
      <c r="AE136" s="64" t="s">
        <v>21</v>
      </c>
      <c r="AF136" s="15" t="s">
        <v>722</v>
      </c>
      <c r="AG136" s="15">
        <v>0.1915654</v>
      </c>
      <c r="AH136" s="15">
        <v>1.8207500000000001E-2</v>
      </c>
      <c r="AI136" s="15">
        <v>0.1558783</v>
      </c>
      <c r="AJ136" s="15">
        <v>0.22725239999999999</v>
      </c>
      <c r="AL136" s="15" t="s">
        <v>723</v>
      </c>
      <c r="AM136" s="15" t="s">
        <v>724</v>
      </c>
      <c r="AT136" s="15" t="s">
        <v>371</v>
      </c>
      <c r="AU136" s="15">
        <v>2.5352099999999999E-2</v>
      </c>
      <c r="AV136" s="15">
        <v>5.0261000000000004E-3</v>
      </c>
      <c r="AW136" s="15">
        <v>1.5500999999999999E-2</v>
      </c>
      <c r="AX136" s="15">
        <v>3.5203199999999997E-2</v>
      </c>
    </row>
    <row r="137" spans="5:50">
      <c r="E137" s="15" t="str">
        <f t="shared" si="52"/>
        <v>_subpop_12</v>
      </c>
      <c r="F137" s="67">
        <f t="shared" ref="F137:I137" si="64">F17-F80</f>
        <v>0</v>
      </c>
      <c r="G137" s="67">
        <f t="shared" si="64"/>
        <v>5.0000000000050004E-7</v>
      </c>
      <c r="H137" s="67">
        <f t="shared" si="64"/>
        <v>-1.1999999999998123E-6</v>
      </c>
      <c r="I137" s="67">
        <f t="shared" si="64"/>
        <v>1.1999999999998123E-6</v>
      </c>
      <c r="AB137" s="64" t="str">
        <f t="shared" si="62"/>
        <v>Merthyr Tydfil_65+_Males</v>
      </c>
      <c r="AC137" s="64" t="s">
        <v>14</v>
      </c>
      <c r="AD137" s="64" t="s">
        <v>43</v>
      </c>
      <c r="AE137" s="64" t="s">
        <v>21</v>
      </c>
      <c r="AF137" s="15" t="s">
        <v>725</v>
      </c>
      <c r="AG137" s="15">
        <v>6.0453600000000003E-2</v>
      </c>
      <c r="AH137" s="15">
        <v>1.28655E-2</v>
      </c>
      <c r="AI137" s="15">
        <v>3.5236900000000002E-2</v>
      </c>
      <c r="AJ137" s="15">
        <v>8.5670200000000002E-2</v>
      </c>
      <c r="AL137" s="15" t="s">
        <v>726</v>
      </c>
      <c r="AM137" s="15" t="s">
        <v>727</v>
      </c>
      <c r="AT137" s="15" t="s">
        <v>376</v>
      </c>
      <c r="AU137" s="15">
        <v>0.19932320000000001</v>
      </c>
      <c r="AV137" s="15">
        <v>2.5057200000000002E-2</v>
      </c>
      <c r="AW137" s="15">
        <v>0.15021109999999999</v>
      </c>
      <c r="AX137" s="15">
        <v>0.24843519999999999</v>
      </c>
    </row>
    <row r="138" spans="5:50">
      <c r="E138" s="15" t="str">
        <f t="shared" si="52"/>
        <v>_subpop_13</v>
      </c>
      <c r="F138" s="67">
        <f t="shared" ref="F138:I138" si="65">F18-F81</f>
        <v>0</v>
      </c>
      <c r="G138" s="67">
        <f t="shared" si="65"/>
        <v>-2.3999999999996247E-6</v>
      </c>
      <c r="H138" s="67">
        <f t="shared" si="65"/>
        <v>4.1999999999819959E-6</v>
      </c>
      <c r="I138" s="67">
        <f t="shared" si="65"/>
        <v>-4.1999999999819959E-6</v>
      </c>
      <c r="AB138" s="64" t="str">
        <f t="shared" si="62"/>
        <v>Merthyr Tydfil_16-24_Females</v>
      </c>
      <c r="AC138" s="64" t="s">
        <v>14</v>
      </c>
      <c r="AD138" s="64" t="s">
        <v>48</v>
      </c>
      <c r="AE138" s="64" t="s">
        <v>120</v>
      </c>
      <c r="AF138" s="15" t="s">
        <v>728</v>
      </c>
      <c r="AG138" s="15">
        <v>0.13526769999999999</v>
      </c>
      <c r="AH138" s="15">
        <v>2.39878E-2</v>
      </c>
      <c r="AI138" s="15">
        <v>8.8250999999999996E-2</v>
      </c>
      <c r="AJ138" s="15">
        <v>0.18228440000000001</v>
      </c>
      <c r="AL138" s="15" t="s">
        <v>729</v>
      </c>
      <c r="AM138" s="15" t="s">
        <v>730</v>
      </c>
      <c r="AT138" s="15" t="s">
        <v>381</v>
      </c>
      <c r="AU138" s="15">
        <v>0.16639509999999999</v>
      </c>
      <c r="AV138" s="15">
        <v>1.47247E-2</v>
      </c>
      <c r="AW138" s="15">
        <v>0.13753460000000001</v>
      </c>
      <c r="AX138" s="15">
        <v>0.1952555</v>
      </c>
    </row>
    <row r="139" spans="5:50">
      <c r="E139" s="15" t="str">
        <f t="shared" si="52"/>
        <v>_subpop_14</v>
      </c>
      <c r="F139" s="67">
        <f t="shared" ref="F139:I139" si="66">F19-F82</f>
        <v>0</v>
      </c>
      <c r="G139" s="67">
        <f t="shared" si="66"/>
        <v>1.0000000000010001E-6</v>
      </c>
      <c r="H139" s="67">
        <f t="shared" si="66"/>
        <v>-2.1000000000048757E-6</v>
      </c>
      <c r="I139" s="67">
        <f t="shared" si="66"/>
        <v>2.1000000000048757E-6</v>
      </c>
      <c r="AB139" s="64" t="str">
        <f t="shared" si="62"/>
        <v>Merthyr Tydfil_25-44_Females</v>
      </c>
      <c r="AC139" s="64" t="s">
        <v>14</v>
      </c>
      <c r="AD139" s="64" t="s">
        <v>49</v>
      </c>
      <c r="AE139" s="64" t="s">
        <v>120</v>
      </c>
      <c r="AF139" s="15" t="s">
        <v>731</v>
      </c>
      <c r="AG139" s="15">
        <v>0.19307360000000001</v>
      </c>
      <c r="AH139" s="15">
        <v>1.8017399999999999E-2</v>
      </c>
      <c r="AI139" s="15">
        <v>0.15775910000000001</v>
      </c>
      <c r="AJ139" s="15">
        <v>0.22838810000000001</v>
      </c>
      <c r="AL139" s="15" t="s">
        <v>732</v>
      </c>
      <c r="AM139" s="15" t="s">
        <v>733</v>
      </c>
      <c r="AT139" s="15" t="s">
        <v>386</v>
      </c>
      <c r="AU139" s="15">
        <v>0.13297680000000001</v>
      </c>
      <c r="AV139" s="15">
        <v>1.05401E-2</v>
      </c>
      <c r="AW139" s="15">
        <v>0.11231820000000001</v>
      </c>
      <c r="AX139" s="15">
        <v>0.15363540000000001</v>
      </c>
    </row>
    <row r="140" spans="5:50">
      <c r="E140" s="15" t="str">
        <f t="shared" si="52"/>
        <v>_subpop_15</v>
      </c>
      <c r="F140" s="67">
        <f t="shared" ref="F140:I140" si="67">F20-F83</f>
        <v>0</v>
      </c>
      <c r="G140" s="67">
        <f t="shared" si="67"/>
        <v>7.9999999999958576E-7</v>
      </c>
      <c r="H140" s="67">
        <f t="shared" si="67"/>
        <v>-1.5999999999904979E-6</v>
      </c>
      <c r="I140" s="67">
        <f t="shared" si="67"/>
        <v>1.6999999999933735E-6</v>
      </c>
      <c r="AB140" s="64" t="str">
        <f t="shared" si="62"/>
        <v>Merthyr Tydfil_45-64_Females</v>
      </c>
      <c r="AC140" s="64" t="s">
        <v>14</v>
      </c>
      <c r="AD140" s="64" t="s">
        <v>50</v>
      </c>
      <c r="AE140" s="64" t="s">
        <v>120</v>
      </c>
      <c r="AF140" s="15" t="s">
        <v>734</v>
      </c>
      <c r="AG140" s="15">
        <v>0.1365789</v>
      </c>
      <c r="AH140" s="15">
        <v>1.48133E-2</v>
      </c>
      <c r="AI140" s="15">
        <v>0.1075445</v>
      </c>
      <c r="AJ140" s="15">
        <v>0.16561329999999999</v>
      </c>
      <c r="AL140" s="15" t="s">
        <v>735</v>
      </c>
      <c r="AM140" s="15" t="s">
        <v>736</v>
      </c>
      <c r="AT140" s="15" t="s">
        <v>391</v>
      </c>
      <c r="AU140" s="15">
        <v>2.9095099999999999E-2</v>
      </c>
      <c r="AV140" s="15">
        <v>5.8707000000000004E-3</v>
      </c>
      <c r="AW140" s="15">
        <v>1.7588599999999999E-2</v>
      </c>
      <c r="AX140" s="15">
        <v>4.0601499999999999E-2</v>
      </c>
    </row>
    <row r="141" spans="5:50">
      <c r="E141" s="15" t="str">
        <f t="shared" si="52"/>
        <v>_subpop_16</v>
      </c>
      <c r="F141" s="67">
        <f t="shared" ref="F141:I141" si="68">F21-F84</f>
        <v>0</v>
      </c>
      <c r="G141" s="67">
        <f t="shared" si="68"/>
        <v>9.99999999998398E-8</v>
      </c>
      <c r="H141" s="67">
        <f t="shared" si="68"/>
        <v>-2.9999999999995308E-7</v>
      </c>
      <c r="I141" s="67">
        <f t="shared" si="68"/>
        <v>2.9999999999821836E-7</v>
      </c>
      <c r="AB141" s="64" t="str">
        <f t="shared" si="62"/>
        <v>Merthyr Tydfil_65+_Females</v>
      </c>
      <c r="AC141" s="64" t="s">
        <v>14</v>
      </c>
      <c r="AD141" s="64" t="s">
        <v>43</v>
      </c>
      <c r="AE141" s="64" t="s">
        <v>120</v>
      </c>
      <c r="AF141" s="15" t="s">
        <v>737</v>
      </c>
      <c r="AG141" s="15">
        <v>1.15738E-2</v>
      </c>
      <c r="AH141" s="15">
        <v>5.1837000000000003E-3</v>
      </c>
      <c r="AI141" s="15">
        <v>1.4136999999999999E-3</v>
      </c>
      <c r="AJ141" s="15">
        <v>2.17339E-2</v>
      </c>
      <c r="AL141" s="15" t="s">
        <v>738</v>
      </c>
      <c r="AM141" s="15" t="s">
        <v>739</v>
      </c>
      <c r="AT141" s="15" t="s">
        <v>396</v>
      </c>
      <c r="AU141" s="15">
        <v>0.26216669999999997</v>
      </c>
      <c r="AV141" s="15">
        <v>3.18079E-2</v>
      </c>
      <c r="AW141" s="15">
        <v>0.19982330000000001</v>
      </c>
      <c r="AX141" s="15">
        <v>0.32451000000000002</v>
      </c>
    </row>
    <row r="142" spans="5:50">
      <c r="E142" s="15" t="str">
        <f t="shared" si="52"/>
        <v>_subpop_17</v>
      </c>
      <c r="F142" s="67">
        <f t="shared" ref="F142:I142" si="69">F22-F85</f>
        <v>0</v>
      </c>
      <c r="G142" s="67">
        <f t="shared" si="69"/>
        <v>3.0000000000030003E-6</v>
      </c>
      <c r="H142" s="67">
        <f t="shared" si="69"/>
        <v>-6.6000000000093761E-6</v>
      </c>
      <c r="I142" s="67">
        <f t="shared" si="69"/>
        <v>6.5999999999954984E-6</v>
      </c>
      <c r="AB142" s="64" t="str">
        <f t="shared" si="62"/>
        <v>Caerphilly_16-24_Males</v>
      </c>
      <c r="AC142" s="64" t="s">
        <v>15</v>
      </c>
      <c r="AD142" s="64" t="s">
        <v>48</v>
      </c>
      <c r="AE142" s="64" t="s">
        <v>21</v>
      </c>
      <c r="AF142" s="15" t="s">
        <v>740</v>
      </c>
      <c r="AG142" s="15">
        <v>0.17950920000000001</v>
      </c>
      <c r="AH142" s="15">
        <v>2.74404E-2</v>
      </c>
      <c r="AI142" s="15">
        <v>0.12572539999999999</v>
      </c>
      <c r="AJ142" s="15">
        <v>0.233293</v>
      </c>
      <c r="AL142" s="15" t="s">
        <v>741</v>
      </c>
      <c r="AM142" s="15" t="s">
        <v>742</v>
      </c>
      <c r="AT142" s="15" t="s">
        <v>401</v>
      </c>
      <c r="AU142" s="15">
        <v>0.20547799999999999</v>
      </c>
      <c r="AV142" s="15">
        <v>1.3687599999999999E-2</v>
      </c>
      <c r="AW142" s="15">
        <v>0.17865030000000001</v>
      </c>
      <c r="AX142" s="15">
        <v>0.2323057</v>
      </c>
    </row>
    <row r="143" spans="5:50">
      <c r="E143" s="15" t="str">
        <f t="shared" si="52"/>
        <v>_subpop_18</v>
      </c>
      <c r="F143" s="67">
        <f t="shared" ref="F143:I143" si="70">F23-F86</f>
        <v>0</v>
      </c>
      <c r="G143" s="67">
        <f t="shared" si="70"/>
        <v>2.3000000000002185E-6</v>
      </c>
      <c r="H143" s="67">
        <f t="shared" si="70"/>
        <v>-5.0000000000050004E-6</v>
      </c>
      <c r="I143" s="67">
        <f t="shared" si="70"/>
        <v>4.9999999999772449E-6</v>
      </c>
      <c r="AB143" s="64" t="str">
        <f t="shared" si="62"/>
        <v>Caerphilly_25-44_Males</v>
      </c>
      <c r="AC143" s="64" t="s">
        <v>15</v>
      </c>
      <c r="AD143" s="64" t="s">
        <v>49</v>
      </c>
      <c r="AE143" s="64" t="s">
        <v>21</v>
      </c>
      <c r="AF143" s="15" t="s">
        <v>743</v>
      </c>
      <c r="AG143" s="15">
        <v>0.30227609999999999</v>
      </c>
      <c r="AH143" s="15">
        <v>2.0709100000000001E-2</v>
      </c>
      <c r="AI143" s="15">
        <v>0.26168580000000002</v>
      </c>
      <c r="AJ143" s="15">
        <v>0.34286640000000002</v>
      </c>
      <c r="AL143" s="15" t="s">
        <v>744</v>
      </c>
      <c r="AM143" s="15" t="s">
        <v>745</v>
      </c>
      <c r="AT143" s="15" t="s">
        <v>406</v>
      </c>
      <c r="AU143" s="15">
        <v>0.15646019999999999</v>
      </c>
      <c r="AV143" s="15">
        <v>1.0711200000000001E-2</v>
      </c>
      <c r="AW143" s="15">
        <v>0.13546620000000001</v>
      </c>
      <c r="AX143" s="15">
        <v>0.17745420000000001</v>
      </c>
    </row>
    <row r="144" spans="5:50">
      <c r="E144" s="15" t="str">
        <f t="shared" si="52"/>
        <v>_subpop_19</v>
      </c>
      <c r="F144" s="67">
        <f t="shared" ref="F144:I144" si="71">F24-F87</f>
        <v>0</v>
      </c>
      <c r="G144" s="67">
        <f t="shared" si="71"/>
        <v>1.2999999999992184E-6</v>
      </c>
      <c r="H144" s="67">
        <f t="shared" si="71"/>
        <v>-2.9000000000001247E-6</v>
      </c>
      <c r="I144" s="67">
        <f t="shared" si="71"/>
        <v>2.9000000000001247E-6</v>
      </c>
      <c r="AB144" s="64" t="str">
        <f t="shared" si="62"/>
        <v>Caerphilly_45-64_Males</v>
      </c>
      <c r="AC144" s="64" t="s">
        <v>15</v>
      </c>
      <c r="AD144" s="64" t="s">
        <v>50</v>
      </c>
      <c r="AE144" s="64" t="s">
        <v>21</v>
      </c>
      <c r="AF144" s="15" t="s">
        <v>746</v>
      </c>
      <c r="AG144" s="15">
        <v>0.2014338</v>
      </c>
      <c r="AH144" s="15">
        <v>1.6431399999999999E-2</v>
      </c>
      <c r="AI144" s="15">
        <v>0.16922789999999999</v>
      </c>
      <c r="AJ144" s="15">
        <v>0.23363970000000001</v>
      </c>
      <c r="AL144" s="15" t="s">
        <v>747</v>
      </c>
      <c r="AM144" s="15" t="s">
        <v>748</v>
      </c>
      <c r="AT144" s="15" t="s">
        <v>411</v>
      </c>
      <c r="AU144" s="15">
        <v>3.7108500000000003E-2</v>
      </c>
      <c r="AV144" s="15">
        <v>5.8555999999999999E-3</v>
      </c>
      <c r="AW144" s="15">
        <v>2.5631600000000001E-2</v>
      </c>
      <c r="AX144" s="15">
        <v>4.8585400000000001E-2</v>
      </c>
    </row>
    <row r="145" spans="5:50">
      <c r="E145" s="15" t="str">
        <f t="shared" si="52"/>
        <v>_subpop_20</v>
      </c>
      <c r="F145" s="67">
        <f t="shared" ref="F145:I145" si="72">F25-F88</f>
        <v>0</v>
      </c>
      <c r="G145" s="67">
        <f t="shared" si="72"/>
        <v>9.9999999999926537E-7</v>
      </c>
      <c r="H145" s="67">
        <f t="shared" si="72"/>
        <v>-2.3999999999996247E-6</v>
      </c>
      <c r="I145" s="67">
        <f t="shared" si="72"/>
        <v>2.3999999999996247E-6</v>
      </c>
      <c r="AB145" s="64" t="str">
        <f t="shared" si="62"/>
        <v>Caerphilly_65+_Males</v>
      </c>
      <c r="AC145" s="64" t="s">
        <v>15</v>
      </c>
      <c r="AD145" s="64" t="s">
        <v>43</v>
      </c>
      <c r="AE145" s="64" t="s">
        <v>21</v>
      </c>
      <c r="AF145" s="15" t="s">
        <v>749</v>
      </c>
      <c r="AG145" s="15">
        <v>6.5911999999999998E-2</v>
      </c>
      <c r="AH145" s="15">
        <v>1.23482E-2</v>
      </c>
      <c r="AI145" s="15">
        <v>4.1709200000000002E-2</v>
      </c>
      <c r="AJ145" s="15">
        <v>9.0114700000000006E-2</v>
      </c>
      <c r="AL145" s="15" t="s">
        <v>750</v>
      </c>
      <c r="AM145" s="15" t="s">
        <v>751</v>
      </c>
      <c r="AT145" s="15" t="s">
        <v>416</v>
      </c>
      <c r="AU145" s="15">
        <v>0.1744096</v>
      </c>
      <c r="AV145" s="15">
        <v>2.0787400000000001E-2</v>
      </c>
      <c r="AW145" s="15">
        <v>0.13366629999999999</v>
      </c>
      <c r="AX145" s="15">
        <v>0.21515300000000001</v>
      </c>
    </row>
    <row r="146" spans="5:50">
      <c r="E146" s="15" t="str">
        <f t="shared" si="52"/>
        <v>_subpop_21</v>
      </c>
      <c r="F146" s="67">
        <f t="shared" ref="F146:I146" si="73">F26-F89</f>
        <v>0</v>
      </c>
      <c r="G146" s="67">
        <f t="shared" si="73"/>
        <v>3.2000000000018125E-6</v>
      </c>
      <c r="H146" s="67">
        <f t="shared" si="73"/>
        <v>-6.9000000000041251E-6</v>
      </c>
      <c r="I146" s="67">
        <f t="shared" si="73"/>
        <v>6.9000000000041251E-6</v>
      </c>
      <c r="AB146" s="64" t="str">
        <f t="shared" si="62"/>
        <v>Caerphilly_16-24_Females</v>
      </c>
      <c r="AC146" s="64" t="s">
        <v>15</v>
      </c>
      <c r="AD146" s="64" t="s">
        <v>48</v>
      </c>
      <c r="AE146" s="64" t="s">
        <v>120</v>
      </c>
      <c r="AF146" s="15" t="s">
        <v>752</v>
      </c>
      <c r="AG146" s="15">
        <v>0.1947352</v>
      </c>
      <c r="AH146" s="15">
        <v>2.4318699999999999E-2</v>
      </c>
      <c r="AI146" s="15">
        <v>0.14707010000000001</v>
      </c>
      <c r="AJ146" s="15">
        <v>0.24240039999999999</v>
      </c>
      <c r="AL146" s="15" t="s">
        <v>753</v>
      </c>
      <c r="AM146" s="15" t="s">
        <v>754</v>
      </c>
      <c r="AT146" s="15" t="s">
        <v>421</v>
      </c>
      <c r="AU146" s="15">
        <v>0.19056400000000001</v>
      </c>
      <c r="AV146" s="15">
        <v>1.43599E-2</v>
      </c>
      <c r="AW146" s="15">
        <v>0.1624187</v>
      </c>
      <c r="AX146" s="15">
        <v>0.2187094</v>
      </c>
    </row>
    <row r="147" spans="5:50">
      <c r="E147" s="15" t="str">
        <f t="shared" si="52"/>
        <v>_subpop_22</v>
      </c>
      <c r="F147" s="67">
        <f t="shared" ref="F147:I147" si="74">F27-F90</f>
        <v>0</v>
      </c>
      <c r="G147" s="67">
        <f t="shared" si="74"/>
        <v>1.7999999999997185E-6</v>
      </c>
      <c r="H147" s="67">
        <f t="shared" si="74"/>
        <v>-3.9000000000011248E-6</v>
      </c>
      <c r="I147" s="67">
        <f t="shared" si="74"/>
        <v>3.9000000000011248E-6</v>
      </c>
      <c r="AB147" s="64" t="str">
        <f t="shared" si="62"/>
        <v>Caerphilly_25-44_Females</v>
      </c>
      <c r="AC147" s="64" t="s">
        <v>15</v>
      </c>
      <c r="AD147" s="64" t="s">
        <v>49</v>
      </c>
      <c r="AE147" s="64" t="s">
        <v>120</v>
      </c>
      <c r="AF147" s="15" t="s">
        <v>755</v>
      </c>
      <c r="AG147" s="15">
        <v>0.19548509999999999</v>
      </c>
      <c r="AH147" s="15">
        <v>1.6364E-2</v>
      </c>
      <c r="AI147" s="15">
        <v>0.16341130000000001</v>
      </c>
      <c r="AJ147" s="15">
        <v>0.22755890000000001</v>
      </c>
      <c r="AL147" s="15" t="s">
        <v>756</v>
      </c>
      <c r="AM147" s="15" t="s">
        <v>757</v>
      </c>
      <c r="AT147" s="15" t="s">
        <v>426</v>
      </c>
      <c r="AU147" s="15">
        <v>0.14628459999999999</v>
      </c>
      <c r="AV147" s="15">
        <v>1.16156E-2</v>
      </c>
      <c r="AW147" s="15">
        <v>0.12351810000000001</v>
      </c>
      <c r="AX147" s="15">
        <v>0.16905120000000001</v>
      </c>
    </row>
    <row r="148" spans="5:50">
      <c r="E148" s="15" t="str">
        <f t="shared" si="52"/>
        <v>_subpop_23</v>
      </c>
      <c r="F148" s="67">
        <f t="shared" ref="F148:I148" si="75">F28-F91</f>
        <v>0</v>
      </c>
      <c r="G148" s="67">
        <f t="shared" si="75"/>
        <v>1.1000000000004062E-6</v>
      </c>
      <c r="H148" s="67">
        <f t="shared" si="75"/>
        <v>-2.2999999999967491E-6</v>
      </c>
      <c r="I148" s="67">
        <f t="shared" si="75"/>
        <v>2.2000000000077513E-6</v>
      </c>
      <c r="AB148" s="64" t="str">
        <f t="shared" si="62"/>
        <v>Caerphilly_45-64_Females</v>
      </c>
      <c r="AC148" s="64" t="s">
        <v>15</v>
      </c>
      <c r="AD148" s="64" t="s">
        <v>50</v>
      </c>
      <c r="AE148" s="64" t="s">
        <v>120</v>
      </c>
      <c r="AF148" s="15" t="s">
        <v>758</v>
      </c>
      <c r="AG148" s="15">
        <v>0.12565109999999999</v>
      </c>
      <c r="AH148" s="15">
        <v>1.34635E-2</v>
      </c>
      <c r="AI148" s="15">
        <v>9.9262299999999998E-2</v>
      </c>
      <c r="AJ148" s="15">
        <v>0.15203990000000001</v>
      </c>
      <c r="AL148" s="15" t="s">
        <v>759</v>
      </c>
      <c r="AM148" s="15" t="s">
        <v>760</v>
      </c>
      <c r="AT148" s="15" t="s">
        <v>431</v>
      </c>
      <c r="AU148" s="15">
        <v>4.3149E-2</v>
      </c>
      <c r="AV148" s="15">
        <v>7.3601999999999999E-3</v>
      </c>
      <c r="AW148" s="15">
        <v>2.8723100000000001E-2</v>
      </c>
      <c r="AX148" s="15">
        <v>5.7574899999999998E-2</v>
      </c>
    </row>
    <row r="149" spans="5:50">
      <c r="E149" s="15" t="str">
        <f t="shared" si="52"/>
        <v>_subpop_24</v>
      </c>
      <c r="F149" s="67">
        <f t="shared" ref="F149:I149" si="76">F29-F92</f>
        <v>0</v>
      </c>
      <c r="G149" s="67">
        <f t="shared" si="76"/>
        <v>5.9999999999990616E-7</v>
      </c>
      <c r="H149" s="67">
        <f t="shared" si="76"/>
        <v>-1.1999999999998123E-6</v>
      </c>
      <c r="I149" s="67">
        <f t="shared" si="76"/>
        <v>1.1999999999998123E-6</v>
      </c>
      <c r="AB149" s="64" t="str">
        <f t="shared" si="62"/>
        <v>Caerphilly_65+_Females</v>
      </c>
      <c r="AC149" s="64" t="s">
        <v>15</v>
      </c>
      <c r="AD149" s="64" t="s">
        <v>43</v>
      </c>
      <c r="AE149" s="64" t="s">
        <v>120</v>
      </c>
      <c r="AF149" s="15" t="s">
        <v>761</v>
      </c>
      <c r="AG149" s="15">
        <v>2.6713799999999999E-2</v>
      </c>
      <c r="AH149" s="15">
        <v>7.3816000000000003E-3</v>
      </c>
      <c r="AI149" s="15">
        <v>1.22457E-2</v>
      </c>
      <c r="AJ149" s="15">
        <v>4.11819E-2</v>
      </c>
      <c r="AL149" s="15" t="s">
        <v>762</v>
      </c>
      <c r="AM149" s="15" t="s">
        <v>763</v>
      </c>
      <c r="AT149" s="15" t="s">
        <v>436</v>
      </c>
      <c r="AU149" s="15">
        <v>0.21634880000000001</v>
      </c>
      <c r="AV149" s="15">
        <v>2.2839000000000002E-2</v>
      </c>
      <c r="AW149" s="15">
        <v>0.1715844</v>
      </c>
      <c r="AX149" s="15">
        <v>0.26111309999999999</v>
      </c>
    </row>
    <row r="150" spans="5:50">
      <c r="E150" s="15" t="str">
        <f t="shared" si="52"/>
        <v>_subpop_25</v>
      </c>
      <c r="F150" s="67">
        <f t="shared" ref="F150:I150" si="77">F30-F93</f>
        <v>0</v>
      </c>
      <c r="G150" s="67">
        <f t="shared" si="77"/>
        <v>-5.0000000000050004E-7</v>
      </c>
      <c r="H150" s="67">
        <f t="shared" si="77"/>
        <v>4.0000000001150227E-7</v>
      </c>
      <c r="I150" s="67">
        <f t="shared" si="77"/>
        <v>-5.0000000001437783E-7</v>
      </c>
      <c r="AB150" s="64" t="str">
        <f t="shared" si="62"/>
        <v>Blaenau Gwent_16-24_Males</v>
      </c>
      <c r="AC150" s="64" t="s">
        <v>16</v>
      </c>
      <c r="AD150" s="64" t="s">
        <v>48</v>
      </c>
      <c r="AE150" s="64" t="s">
        <v>21</v>
      </c>
      <c r="AF150" s="15" t="s">
        <v>764</v>
      </c>
      <c r="AG150" s="15">
        <v>0.22287299999999999</v>
      </c>
      <c r="AH150" s="15">
        <v>3.19679E-2</v>
      </c>
      <c r="AI150" s="15">
        <v>0.1602153</v>
      </c>
      <c r="AJ150" s="15">
        <v>0.28553070000000003</v>
      </c>
      <c r="AL150" s="15" t="s">
        <v>765</v>
      </c>
      <c r="AM150" s="15" t="s">
        <v>766</v>
      </c>
      <c r="AT150" s="15" t="s">
        <v>441</v>
      </c>
      <c r="AU150" s="15">
        <v>0.2048817</v>
      </c>
      <c r="AV150" s="15">
        <v>1.5233699999999999E-2</v>
      </c>
      <c r="AW150" s="15">
        <v>0.1750236</v>
      </c>
      <c r="AX150" s="15">
        <v>0.2347397</v>
      </c>
    </row>
    <row r="151" spans="5:50">
      <c r="E151" s="15" t="str">
        <f t="shared" si="52"/>
        <v>_subpop_26</v>
      </c>
      <c r="F151" s="67">
        <f t="shared" ref="F151:I151" si="78">F31-F94</f>
        <v>0</v>
      </c>
      <c r="G151" s="67">
        <f t="shared" si="78"/>
        <v>1.1999999999998123E-6</v>
      </c>
      <c r="H151" s="67">
        <f t="shared" si="78"/>
        <v>-2.4999999999886224E-6</v>
      </c>
      <c r="I151" s="67">
        <f t="shared" si="78"/>
        <v>2.4999999999608669E-6</v>
      </c>
      <c r="AB151" s="64" t="str">
        <f t="shared" si="62"/>
        <v>Blaenau Gwent_25-44_Males</v>
      </c>
      <c r="AC151" s="64" t="s">
        <v>16</v>
      </c>
      <c r="AD151" s="64" t="s">
        <v>49</v>
      </c>
      <c r="AE151" s="64" t="s">
        <v>21</v>
      </c>
      <c r="AF151" s="15" t="s">
        <v>767</v>
      </c>
      <c r="AG151" s="15">
        <v>0.30047780000000002</v>
      </c>
      <c r="AH151" s="15">
        <v>2.4388900000000002E-2</v>
      </c>
      <c r="AI151" s="15">
        <v>0.25267499999999998</v>
      </c>
      <c r="AJ151" s="15">
        <v>0.3482806</v>
      </c>
      <c r="AL151" s="15" t="s">
        <v>768</v>
      </c>
      <c r="AM151" s="15" t="s">
        <v>769</v>
      </c>
      <c r="AT151" s="15" t="s">
        <v>446</v>
      </c>
      <c r="AU151" s="15">
        <v>0.1882964</v>
      </c>
      <c r="AV151" s="15">
        <v>1.3455699999999999E-2</v>
      </c>
      <c r="AW151" s="15">
        <v>0.16192329999999999</v>
      </c>
      <c r="AX151" s="15">
        <v>0.21466950000000001</v>
      </c>
    </row>
    <row r="152" spans="5:50">
      <c r="E152" s="15" t="str">
        <f>E95</f>
        <v>_subpop_27</v>
      </c>
      <c r="F152" s="67">
        <f t="shared" ref="F152:I152" si="79">F32-F95</f>
        <v>0</v>
      </c>
      <c r="G152" s="67">
        <f t="shared" si="79"/>
        <v>-3.999999999993592E-7</v>
      </c>
      <c r="H152" s="67">
        <f t="shared" si="79"/>
        <v>5.9999999998949782E-7</v>
      </c>
      <c r="I152" s="67">
        <f t="shared" si="79"/>
        <v>-7.0000000002012897E-7</v>
      </c>
      <c r="AB152" s="64" t="str">
        <f t="shared" si="62"/>
        <v>Blaenau Gwent_45-64_Males</v>
      </c>
      <c r="AC152" s="64" t="s">
        <v>16</v>
      </c>
      <c r="AD152" s="64" t="s">
        <v>50</v>
      </c>
      <c r="AE152" s="64" t="s">
        <v>21</v>
      </c>
      <c r="AF152" s="15" t="s">
        <v>770</v>
      </c>
      <c r="AG152" s="15">
        <v>0.1826064</v>
      </c>
      <c r="AH152" s="15">
        <v>1.7950000000000001E-2</v>
      </c>
      <c r="AI152" s="15">
        <v>0.147424</v>
      </c>
      <c r="AJ152" s="15">
        <v>0.2177888</v>
      </c>
      <c r="AL152" s="15" t="s">
        <v>771</v>
      </c>
      <c r="AM152" s="15" t="s">
        <v>772</v>
      </c>
      <c r="AT152" s="15" t="s">
        <v>451</v>
      </c>
      <c r="AU152" s="15">
        <v>5.4149700000000002E-2</v>
      </c>
      <c r="AV152" s="15">
        <v>8.3911999999999997E-3</v>
      </c>
      <c r="AW152" s="15">
        <v>3.7702899999999998E-2</v>
      </c>
      <c r="AX152" s="15">
        <v>7.0596500000000006E-2</v>
      </c>
    </row>
    <row r="153" spans="5:50">
      <c r="E153" s="15" t="str">
        <f t="shared" si="52"/>
        <v>_subpop_28</v>
      </c>
      <c r="F153" s="67">
        <f t="shared" ref="F153:I153" si="80">F33-F96</f>
        <v>0</v>
      </c>
      <c r="G153" s="67">
        <f t="shared" si="80"/>
        <v>2.9999999999995308E-7</v>
      </c>
      <c r="H153" s="67">
        <f t="shared" si="80"/>
        <v>-8.0000000000218785E-7</v>
      </c>
      <c r="I153" s="67">
        <f t="shared" si="80"/>
        <v>8.0000000000912674E-7</v>
      </c>
      <c r="AB153" s="64" t="str">
        <f t="shared" si="62"/>
        <v>Blaenau Gwent_65+_Males</v>
      </c>
      <c r="AC153" s="64" t="s">
        <v>16</v>
      </c>
      <c r="AD153" s="64" t="s">
        <v>43</v>
      </c>
      <c r="AE153" s="64" t="s">
        <v>21</v>
      </c>
      <c r="AF153" s="15" t="s">
        <v>773</v>
      </c>
      <c r="AG153" s="15">
        <v>6.2930100000000003E-2</v>
      </c>
      <c r="AH153" s="15">
        <v>1.3035400000000001E-2</v>
      </c>
      <c r="AI153" s="15">
        <v>3.7380400000000001E-2</v>
      </c>
      <c r="AJ153" s="15">
        <v>8.8479799999999997E-2</v>
      </c>
      <c r="AL153" s="15" t="s">
        <v>774</v>
      </c>
      <c r="AM153" s="15" t="s">
        <v>775</v>
      </c>
      <c r="AT153" s="15" t="s">
        <v>456</v>
      </c>
      <c r="AU153" s="15">
        <v>0.18653980000000001</v>
      </c>
      <c r="AV153" s="15">
        <v>2.4348999999999999E-2</v>
      </c>
      <c r="AW153" s="15">
        <v>0.13881579999999999</v>
      </c>
      <c r="AX153" s="15">
        <v>0.23426379999999999</v>
      </c>
    </row>
    <row r="154" spans="5:50">
      <c r="E154" s="15" t="str">
        <f t="shared" si="52"/>
        <v>_subpop_29</v>
      </c>
      <c r="F154" s="67">
        <f t="shared" ref="F154:I154" si="81">F34-F97</f>
        <v>0</v>
      </c>
      <c r="G154" s="67">
        <f t="shared" si="81"/>
        <v>1.0000000000010001E-6</v>
      </c>
      <c r="H154" s="67">
        <f t="shared" si="81"/>
        <v>-2.3999999999857469E-6</v>
      </c>
      <c r="I154" s="67">
        <f t="shared" si="81"/>
        <v>2.4000000000135024E-6</v>
      </c>
      <c r="AB154" s="64" t="str">
        <f t="shared" si="62"/>
        <v>Blaenau Gwent_16-24_Females</v>
      </c>
      <c r="AC154" s="64" t="s">
        <v>16</v>
      </c>
      <c r="AD154" s="64" t="s">
        <v>48</v>
      </c>
      <c r="AE154" s="64" t="s">
        <v>120</v>
      </c>
      <c r="AF154" s="15" t="s">
        <v>776</v>
      </c>
      <c r="AG154" s="15">
        <v>0.25031199999999998</v>
      </c>
      <c r="AH154" s="15">
        <v>3.3305300000000003E-2</v>
      </c>
      <c r="AI154" s="15">
        <v>0.1850329</v>
      </c>
      <c r="AJ154" s="15">
        <v>0.31559100000000001</v>
      </c>
      <c r="AL154" s="15" t="s">
        <v>777</v>
      </c>
      <c r="AM154" s="15" t="s">
        <v>778</v>
      </c>
      <c r="AT154" s="15" t="s">
        <v>460</v>
      </c>
      <c r="AU154" s="15">
        <v>0.19776250000000001</v>
      </c>
      <c r="AV154" s="15">
        <v>1.6020400000000001E-2</v>
      </c>
      <c r="AW154" s="15">
        <v>0.1663626</v>
      </c>
      <c r="AX154" s="15">
        <v>0.22916239999999999</v>
      </c>
    </row>
    <row r="155" spans="5:50">
      <c r="E155" s="15" t="str">
        <f t="shared" si="52"/>
        <v>_subpop_30</v>
      </c>
      <c r="F155" s="67">
        <f t="shared" ref="F155:I155" si="82">F35-F98</f>
        <v>0</v>
      </c>
      <c r="G155" s="67">
        <f t="shared" si="82"/>
        <v>4.0000000000109392E-7</v>
      </c>
      <c r="H155" s="67">
        <f t="shared" si="82"/>
        <v>-1.0000000000010001E-6</v>
      </c>
      <c r="I155" s="67">
        <f t="shared" si="82"/>
        <v>8.9999999999812452E-7</v>
      </c>
      <c r="AB155" s="64" t="str">
        <f t="shared" si="62"/>
        <v>Blaenau Gwent_25-44_Females</v>
      </c>
      <c r="AC155" s="64" t="s">
        <v>16</v>
      </c>
      <c r="AD155" s="64" t="s">
        <v>49</v>
      </c>
      <c r="AE155" s="64" t="s">
        <v>120</v>
      </c>
      <c r="AF155" s="15" t="s">
        <v>779</v>
      </c>
      <c r="AG155" s="15">
        <v>0.2168592</v>
      </c>
      <c r="AH155" s="15">
        <v>1.9632699999999999E-2</v>
      </c>
      <c r="AI155" s="15">
        <v>0.1783786</v>
      </c>
      <c r="AJ155" s="15">
        <v>0.2553397</v>
      </c>
      <c r="AL155" s="15" t="s">
        <v>780</v>
      </c>
      <c r="AM155" s="15" t="s">
        <v>781</v>
      </c>
      <c r="AT155" s="15" t="s">
        <v>464</v>
      </c>
      <c r="AU155" s="15">
        <v>0.1465273</v>
      </c>
      <c r="AV155" s="15">
        <v>1.24286E-2</v>
      </c>
      <c r="AW155" s="15">
        <v>0.1221672</v>
      </c>
      <c r="AX155" s="15">
        <v>0.17088739999999999</v>
      </c>
    </row>
    <row r="156" spans="5:50">
      <c r="E156" s="15" t="str">
        <f t="shared" si="52"/>
        <v>_subpop_31</v>
      </c>
      <c r="F156" s="67">
        <f t="shared" ref="F156:I156" si="83">F36-F99</f>
        <v>0</v>
      </c>
      <c r="G156" s="67">
        <f t="shared" si="83"/>
        <v>2.9999999999995308E-7</v>
      </c>
      <c r="H156" s="67">
        <f t="shared" si="83"/>
        <v>-7.0000000000625118E-7</v>
      </c>
      <c r="I156" s="67">
        <f t="shared" si="83"/>
        <v>6.9999999999237339E-7</v>
      </c>
      <c r="AB156" s="64" t="str">
        <f t="shared" si="62"/>
        <v>Blaenau Gwent_45-64_Females</v>
      </c>
      <c r="AC156" s="64" t="s">
        <v>16</v>
      </c>
      <c r="AD156" s="64" t="s">
        <v>50</v>
      </c>
      <c r="AE156" s="64" t="s">
        <v>120</v>
      </c>
      <c r="AF156" s="15" t="s">
        <v>782</v>
      </c>
      <c r="AG156" s="15">
        <v>9.9998000000000004E-2</v>
      </c>
      <c r="AH156" s="15">
        <v>1.27644E-2</v>
      </c>
      <c r="AI156" s="15">
        <v>7.4979500000000004E-2</v>
      </c>
      <c r="AJ156" s="15">
        <v>0.1250165</v>
      </c>
      <c r="AL156" s="15" t="s">
        <v>783</v>
      </c>
      <c r="AM156" s="15" t="s">
        <v>784</v>
      </c>
      <c r="AT156" s="15" t="s">
        <v>468</v>
      </c>
      <c r="AU156" s="15">
        <v>4.3839799999999998E-2</v>
      </c>
      <c r="AV156" s="15">
        <v>7.0705000000000004E-3</v>
      </c>
      <c r="AW156" s="15">
        <v>2.99817E-2</v>
      </c>
      <c r="AX156" s="15">
        <v>5.7697900000000003E-2</v>
      </c>
    </row>
    <row r="157" spans="5:50">
      <c r="E157" s="15" t="str">
        <f t="shared" si="52"/>
        <v>_subpop_32</v>
      </c>
      <c r="F157" s="67">
        <f t="shared" ref="F157:I157" si="84">F37-F100</f>
        <v>0</v>
      </c>
      <c r="G157" s="67">
        <f t="shared" si="84"/>
        <v>-2.0000000000054696E-7</v>
      </c>
      <c r="H157" s="67">
        <f t="shared" si="84"/>
        <v>2.9999999999821836E-7</v>
      </c>
      <c r="I157" s="67">
        <f t="shared" si="84"/>
        <v>-3.0000000000168781E-7</v>
      </c>
      <c r="AB157" s="64" t="str">
        <f t="shared" si="62"/>
        <v>Blaenau Gwent_65+_Females</v>
      </c>
      <c r="AC157" s="64" t="s">
        <v>16</v>
      </c>
      <c r="AD157" s="64" t="s">
        <v>43</v>
      </c>
      <c r="AE157" s="64" t="s">
        <v>120</v>
      </c>
      <c r="AF157" s="15" t="s">
        <v>785</v>
      </c>
      <c r="AG157" s="15">
        <v>6.9015999999999999E-3</v>
      </c>
      <c r="AH157" s="15">
        <v>3.9798000000000004E-3</v>
      </c>
      <c r="AI157" s="15">
        <v>-8.9899999999999995E-4</v>
      </c>
      <c r="AJ157" s="15">
        <v>1.4702099999999999E-2</v>
      </c>
      <c r="AL157" s="15" t="s">
        <v>786</v>
      </c>
      <c r="AM157" s="15" t="s">
        <v>787</v>
      </c>
      <c r="AT157" s="15" t="s">
        <v>472</v>
      </c>
      <c r="AU157" s="15">
        <v>0.2171776</v>
      </c>
      <c r="AV157" s="15">
        <v>2.03003E-2</v>
      </c>
      <c r="AW157" s="15">
        <v>0.17738909999999999</v>
      </c>
      <c r="AX157" s="15">
        <v>0.25696609999999998</v>
      </c>
    </row>
    <row r="158" spans="5:50">
      <c r="E158" s="15" t="str">
        <f t="shared" si="52"/>
        <v>_subpop_33</v>
      </c>
      <c r="F158" s="67">
        <f t="shared" ref="F158:I158" si="85">F38-F101</f>
        <v>0</v>
      </c>
      <c r="G158" s="67">
        <f t="shared" si="85"/>
        <v>1.7000000000003124E-6</v>
      </c>
      <c r="H158" s="67">
        <f t="shared" si="85"/>
        <v>-3.9000000000011248E-6</v>
      </c>
      <c r="I158" s="67">
        <f t="shared" si="85"/>
        <v>3.9000000000011248E-6</v>
      </c>
      <c r="AB158" s="64" t="str">
        <f t="shared" si="62"/>
        <v>Torfaen_16-24_Males</v>
      </c>
      <c r="AC158" s="64" t="s">
        <v>17</v>
      </c>
      <c r="AD158" s="64" t="s">
        <v>48</v>
      </c>
      <c r="AE158" s="64" t="s">
        <v>21</v>
      </c>
      <c r="AF158" s="15" t="s">
        <v>788</v>
      </c>
      <c r="AG158" s="15">
        <v>0.16794819999999999</v>
      </c>
      <c r="AH158" s="15">
        <v>3.3606200000000003E-2</v>
      </c>
      <c r="AI158" s="15">
        <v>0.10207919999999999</v>
      </c>
      <c r="AJ158" s="15">
        <v>0.2338171</v>
      </c>
      <c r="AL158" s="15" t="s">
        <v>789</v>
      </c>
      <c r="AM158" s="15" t="s">
        <v>790</v>
      </c>
      <c r="AT158" s="15" t="s">
        <v>476</v>
      </c>
      <c r="AU158" s="15">
        <v>0.18716189999999999</v>
      </c>
      <c r="AV158" s="15">
        <v>1.0749099999999999E-2</v>
      </c>
      <c r="AW158" s="15">
        <v>0.16609370000000001</v>
      </c>
      <c r="AX158" s="15">
        <v>0.2082301</v>
      </c>
    </row>
    <row r="159" spans="5:50">
      <c r="E159" s="15" t="str">
        <f t="shared" si="52"/>
        <v>_subpop_34</v>
      </c>
      <c r="F159" s="67">
        <f t="shared" ref="F159:I159" si="86">F39-F102</f>
        <v>0</v>
      </c>
      <c r="G159" s="67">
        <f t="shared" si="86"/>
        <v>2.9999999999821836E-7</v>
      </c>
      <c r="H159" s="67">
        <f t="shared" si="86"/>
        <v>-8.9999999999812452E-7</v>
      </c>
      <c r="I159" s="67">
        <f t="shared" si="86"/>
        <v>9.000000000258801E-7</v>
      </c>
      <c r="AB159" s="64" t="str">
        <f t="shared" si="62"/>
        <v>Torfaen_25-44_Males</v>
      </c>
      <c r="AC159" s="64" t="s">
        <v>17</v>
      </c>
      <c r="AD159" s="64" t="s">
        <v>49</v>
      </c>
      <c r="AE159" s="64" t="s">
        <v>21</v>
      </c>
      <c r="AF159" s="15" t="s">
        <v>791</v>
      </c>
      <c r="AG159" s="15">
        <v>0.26602880000000001</v>
      </c>
      <c r="AH159" s="15">
        <v>2.2849600000000001E-2</v>
      </c>
      <c r="AI159" s="15">
        <v>0.2212431</v>
      </c>
      <c r="AJ159" s="15">
        <v>0.3108146</v>
      </c>
      <c r="AL159" s="15" t="s">
        <v>792</v>
      </c>
      <c r="AM159" s="15" t="s">
        <v>793</v>
      </c>
      <c r="AT159" s="15" t="s">
        <v>480</v>
      </c>
      <c r="AU159" s="15">
        <v>0.13366919999999999</v>
      </c>
      <c r="AV159" s="15">
        <v>9.6895999999999996E-3</v>
      </c>
      <c r="AW159" s="15">
        <v>0.11467769999999999</v>
      </c>
      <c r="AX159" s="15">
        <v>0.15266080000000001</v>
      </c>
    </row>
    <row r="160" spans="5:50">
      <c r="E160" s="15" t="str">
        <f t="shared" si="52"/>
        <v>_subpop_35</v>
      </c>
      <c r="F160" s="67">
        <f t="shared" ref="F160:I160" si="87">F40-F103</f>
        <v>0</v>
      </c>
      <c r="G160" s="67">
        <f t="shared" si="87"/>
        <v>8.9999999999985925E-7</v>
      </c>
      <c r="H160" s="67">
        <f t="shared" si="87"/>
        <v>-2.2000000000077513E-6</v>
      </c>
      <c r="I160" s="67">
        <f t="shared" si="87"/>
        <v>2.1000000000048757E-6</v>
      </c>
      <c r="AB160" s="64" t="str">
        <f t="shared" si="62"/>
        <v>Torfaen_45-64_Males</v>
      </c>
      <c r="AC160" s="64" t="s">
        <v>17</v>
      </c>
      <c r="AD160" s="64" t="s">
        <v>50</v>
      </c>
      <c r="AE160" s="64" t="s">
        <v>21</v>
      </c>
      <c r="AF160" s="15" t="s">
        <v>794</v>
      </c>
      <c r="AG160" s="15">
        <v>0.16094169999999999</v>
      </c>
      <c r="AH160" s="15">
        <v>1.6252800000000001E-2</v>
      </c>
      <c r="AI160" s="15">
        <v>0.1290858</v>
      </c>
      <c r="AJ160" s="15">
        <v>0.19279760000000001</v>
      </c>
      <c r="AL160" s="15" t="s">
        <v>795</v>
      </c>
      <c r="AM160" s="15" t="s">
        <v>796</v>
      </c>
      <c r="AT160" s="15" t="s">
        <v>484</v>
      </c>
      <c r="AU160" s="15">
        <v>3.6960600000000003E-2</v>
      </c>
      <c r="AV160" s="15">
        <v>6.1092000000000004E-3</v>
      </c>
      <c r="AW160" s="15">
        <v>2.4986499999999998E-2</v>
      </c>
      <c r="AX160" s="15">
        <v>4.8934600000000002E-2</v>
      </c>
    </row>
    <row r="161" spans="5:50">
      <c r="E161" s="15" t="str">
        <f t="shared" si="52"/>
        <v>_subpop_36</v>
      </c>
      <c r="F161" s="67">
        <f t="shared" ref="F161:I161" si="88">F41-F104</f>
        <v>0</v>
      </c>
      <c r="G161" s="67">
        <f t="shared" si="88"/>
        <v>7.999999999987184E-7</v>
      </c>
      <c r="H161" s="67">
        <f t="shared" si="88"/>
        <v>-1.7000000000003124E-6</v>
      </c>
      <c r="I161" s="67">
        <f t="shared" si="88"/>
        <v>1.6999999999933735E-6</v>
      </c>
      <c r="AB161" s="64" t="str">
        <f t="shared" si="62"/>
        <v>Torfaen_65+_Males</v>
      </c>
      <c r="AC161" s="64" t="s">
        <v>17</v>
      </c>
      <c r="AD161" s="64" t="s">
        <v>43</v>
      </c>
      <c r="AE161" s="64" t="s">
        <v>21</v>
      </c>
      <c r="AF161" s="15" t="s">
        <v>797</v>
      </c>
      <c r="AG161" s="15">
        <v>6.5274799999999994E-2</v>
      </c>
      <c r="AH161" s="15">
        <v>1.3200399999999999E-2</v>
      </c>
      <c r="AI161" s="15">
        <v>3.9401800000000001E-2</v>
      </c>
      <c r="AJ161" s="15">
        <v>9.1147800000000001E-2</v>
      </c>
      <c r="AL161" s="15" t="s">
        <v>798</v>
      </c>
      <c r="AM161" s="15" t="s">
        <v>799</v>
      </c>
      <c r="AT161" s="15" t="s">
        <v>488</v>
      </c>
      <c r="AU161" s="15">
        <v>0.1731712</v>
      </c>
      <c r="AV161" s="15">
        <v>1.8680499999999999E-2</v>
      </c>
      <c r="AW161" s="15">
        <v>0.13655729999999999</v>
      </c>
      <c r="AX161" s="15">
        <v>0.209785</v>
      </c>
    </row>
    <row r="162" spans="5:50">
      <c r="E162" s="15" t="str">
        <f t="shared" si="52"/>
        <v>_subpop_37</v>
      </c>
      <c r="F162" s="67">
        <f t="shared" ref="F162:I162" si="89">F42-F105</f>
        <v>0</v>
      </c>
      <c r="G162" s="67">
        <f t="shared" si="89"/>
        <v>1.5000000000015001E-6</v>
      </c>
      <c r="H162" s="67">
        <f t="shared" si="89"/>
        <v>-3.4000000000006247E-6</v>
      </c>
      <c r="I162" s="67">
        <f t="shared" si="89"/>
        <v>3.4999999999896225E-6</v>
      </c>
      <c r="AB162" s="64" t="str">
        <f t="shared" si="62"/>
        <v>Torfaen_16-24_Females</v>
      </c>
      <c r="AC162" s="64" t="s">
        <v>17</v>
      </c>
      <c r="AD162" s="64" t="s">
        <v>48</v>
      </c>
      <c r="AE162" s="64" t="s">
        <v>120</v>
      </c>
      <c r="AF162" s="15" t="s">
        <v>800</v>
      </c>
      <c r="AG162" s="15">
        <v>0.17239670000000001</v>
      </c>
      <c r="AH162" s="15">
        <v>2.7567399999999999E-2</v>
      </c>
      <c r="AI162" s="15">
        <v>0.11836389999999999</v>
      </c>
      <c r="AJ162" s="15">
        <v>0.2264294</v>
      </c>
      <c r="AL162" s="15" t="s">
        <v>801</v>
      </c>
      <c r="AM162" s="15" t="s">
        <v>802</v>
      </c>
      <c r="AT162" s="15" t="s">
        <v>492</v>
      </c>
      <c r="AU162" s="15">
        <v>0.2433633</v>
      </c>
      <c r="AV162" s="15">
        <v>1.3611399999999999E-2</v>
      </c>
      <c r="AW162" s="15">
        <v>0.21668490000000001</v>
      </c>
      <c r="AX162" s="15">
        <v>0.27004159999999999</v>
      </c>
    </row>
    <row r="163" spans="5:50">
      <c r="E163" s="15" t="str">
        <f t="shared" si="52"/>
        <v>_subpop_38</v>
      </c>
      <c r="F163" s="67">
        <f t="shared" ref="F163:I163" si="90">F43-F106</f>
        <v>0</v>
      </c>
      <c r="G163" s="67">
        <f t="shared" si="90"/>
        <v>1.1000000000004062E-6</v>
      </c>
      <c r="H163" s="67">
        <f t="shared" si="90"/>
        <v>-2.500000000016378E-6</v>
      </c>
      <c r="I163" s="67">
        <f t="shared" si="90"/>
        <v>2.4000000000135024E-6</v>
      </c>
      <c r="AB163" s="64" t="str">
        <f t="shared" si="62"/>
        <v>Torfaen_25-44_Females</v>
      </c>
      <c r="AC163" s="64" t="s">
        <v>17</v>
      </c>
      <c r="AD163" s="64" t="s">
        <v>49</v>
      </c>
      <c r="AE163" s="64" t="s">
        <v>120</v>
      </c>
      <c r="AF163" s="15" t="s">
        <v>803</v>
      </c>
      <c r="AG163" s="15">
        <v>0.178091</v>
      </c>
      <c r="AH163" s="15">
        <v>1.78537E-2</v>
      </c>
      <c r="AI163" s="15">
        <v>0.14309740000000001</v>
      </c>
      <c r="AJ163" s="15">
        <v>0.21308450000000001</v>
      </c>
      <c r="AL163" s="15" t="s">
        <v>804</v>
      </c>
      <c r="AM163" s="15" t="s">
        <v>805</v>
      </c>
      <c r="AT163" s="15" t="s">
        <v>496</v>
      </c>
      <c r="AU163" s="15">
        <v>0.1734733</v>
      </c>
      <c r="AV163" s="15">
        <v>1.12152E-2</v>
      </c>
      <c r="AW163" s="15">
        <v>0.1514915</v>
      </c>
      <c r="AX163" s="15">
        <v>0.1954552</v>
      </c>
    </row>
    <row r="164" spans="5:50">
      <c r="E164" s="15" t="str">
        <f t="shared" si="52"/>
        <v>_subpop_39</v>
      </c>
      <c r="F164" s="67">
        <f t="shared" ref="F164:I164" si="91">F44-F107</f>
        <v>0</v>
      </c>
      <c r="G164" s="67">
        <f t="shared" si="91"/>
        <v>8.9999999999985925E-7</v>
      </c>
      <c r="H164" s="67">
        <f t="shared" si="91"/>
        <v>-2.0000000000020002E-6</v>
      </c>
      <c r="I164" s="67">
        <f t="shared" si="91"/>
        <v>2.1000000000048757E-6</v>
      </c>
      <c r="AB164" s="64" t="str">
        <f t="shared" si="62"/>
        <v>Torfaen_45-64_Females</v>
      </c>
      <c r="AC164" s="64" t="s">
        <v>17</v>
      </c>
      <c r="AD164" s="64" t="s">
        <v>50</v>
      </c>
      <c r="AE164" s="64" t="s">
        <v>120</v>
      </c>
      <c r="AF164" s="15" t="s">
        <v>806</v>
      </c>
      <c r="AG164" s="15">
        <v>0.1046911</v>
      </c>
      <c r="AH164" s="15">
        <v>1.31466E-2</v>
      </c>
      <c r="AI164" s="15">
        <v>7.8923499999999994E-2</v>
      </c>
      <c r="AJ164" s="15">
        <v>0.13045860000000001</v>
      </c>
      <c r="AL164" s="15" t="s">
        <v>807</v>
      </c>
      <c r="AM164" s="15" t="s">
        <v>808</v>
      </c>
      <c r="AT164" s="15" t="s">
        <v>500</v>
      </c>
      <c r="AU164" s="15">
        <v>3.7795000000000002E-2</v>
      </c>
      <c r="AV164" s="15">
        <v>6.2350000000000001E-3</v>
      </c>
      <c r="AW164" s="15">
        <v>2.55745E-2</v>
      </c>
      <c r="AX164" s="15">
        <v>5.00156E-2</v>
      </c>
    </row>
    <row r="165" spans="5:50">
      <c r="E165" s="15" t="str">
        <f t="shared" si="52"/>
        <v>_subpop_40</v>
      </c>
      <c r="F165" s="67">
        <f t="shared" ref="F165:I165" si="92">F45-F108</f>
        <v>0</v>
      </c>
      <c r="G165" s="67">
        <f t="shared" si="92"/>
        <v>3.0000000000082044E-7</v>
      </c>
      <c r="H165" s="67">
        <f t="shared" si="92"/>
        <v>-8.0000000000045313E-7</v>
      </c>
      <c r="I165" s="67">
        <f t="shared" si="92"/>
        <v>8.0000000000218785E-7</v>
      </c>
      <c r="AB165" s="64" t="str">
        <f t="shared" si="62"/>
        <v>Torfaen_65+_Females</v>
      </c>
      <c r="AC165" s="64" t="s">
        <v>17</v>
      </c>
      <c r="AD165" s="64" t="s">
        <v>43</v>
      </c>
      <c r="AE165" s="64" t="s">
        <v>120</v>
      </c>
      <c r="AF165" s="15" t="s">
        <v>809</v>
      </c>
      <c r="AG165" s="15">
        <v>1.4114700000000001E-2</v>
      </c>
      <c r="AH165" s="15">
        <v>5.7537999999999999E-3</v>
      </c>
      <c r="AI165" s="15">
        <v>2.8371E-3</v>
      </c>
      <c r="AJ165" s="15">
        <v>2.53923E-2</v>
      </c>
      <c r="AL165" s="15" t="s">
        <v>810</v>
      </c>
      <c r="AM165" s="15" t="s">
        <v>811</v>
      </c>
      <c r="AT165" s="15" t="s">
        <v>504</v>
      </c>
      <c r="AU165" s="15">
        <v>0.17555419999999999</v>
      </c>
      <c r="AV165" s="15">
        <v>2.0874799999999999E-2</v>
      </c>
      <c r="AW165" s="15">
        <v>0.1346395</v>
      </c>
      <c r="AX165" s="15">
        <v>0.21646879999999999</v>
      </c>
    </row>
    <row r="166" spans="5:50">
      <c r="E166" s="15" t="str">
        <f t="shared" si="52"/>
        <v>_subpop_41</v>
      </c>
      <c r="F166" s="67">
        <f t="shared" ref="F166:I166" si="93">F46-F109</f>
        <v>0</v>
      </c>
      <c r="G166" s="67">
        <f t="shared" si="93"/>
        <v>1.7999999999997185E-6</v>
      </c>
      <c r="H166" s="67">
        <f t="shared" si="93"/>
        <v>-4.1999999999819959E-6</v>
      </c>
      <c r="I166" s="67">
        <f t="shared" si="93"/>
        <v>4.2000000000097515E-6</v>
      </c>
      <c r="AB166" s="64" t="str">
        <f t="shared" si="62"/>
        <v>Monmouthshire_16-24_Males</v>
      </c>
      <c r="AC166" s="64" t="s">
        <v>18</v>
      </c>
      <c r="AD166" s="64" t="s">
        <v>48</v>
      </c>
      <c r="AE166" s="64" t="s">
        <v>21</v>
      </c>
      <c r="AF166" s="15" t="s">
        <v>812</v>
      </c>
      <c r="AG166" s="15">
        <v>0.25672020000000001</v>
      </c>
      <c r="AH166" s="15">
        <v>3.9637400000000003E-2</v>
      </c>
      <c r="AI166" s="15">
        <v>0.1790301</v>
      </c>
      <c r="AJ166" s="15">
        <v>0.33441029999999999</v>
      </c>
      <c r="AL166" s="15" t="s">
        <v>813</v>
      </c>
      <c r="AM166" s="15" t="s">
        <v>814</v>
      </c>
      <c r="AT166" s="15" t="s">
        <v>508</v>
      </c>
      <c r="AU166" s="15">
        <v>0.20854809999999999</v>
      </c>
      <c r="AV166" s="15">
        <v>1.5145799999999999E-2</v>
      </c>
      <c r="AW166" s="15">
        <v>0.1788623</v>
      </c>
      <c r="AX166" s="15">
        <v>0.238234</v>
      </c>
    </row>
    <row r="167" spans="5:50">
      <c r="E167" s="15" t="str">
        <f t="shared" si="52"/>
        <v>_subpop_42</v>
      </c>
      <c r="F167" s="67">
        <f t="shared" ref="F167:I167" si="94">F47-F110</f>
        <v>0</v>
      </c>
      <c r="G167" s="67">
        <f t="shared" si="94"/>
        <v>-2.0000000000054696E-7</v>
      </c>
      <c r="H167" s="67">
        <f t="shared" si="94"/>
        <v>0</v>
      </c>
      <c r="I167" s="67">
        <f t="shared" si="94"/>
        <v>0</v>
      </c>
      <c r="AB167" s="64" t="str">
        <f t="shared" si="62"/>
        <v>Monmouthshire_25-44_Males</v>
      </c>
      <c r="AC167" s="64" t="s">
        <v>18</v>
      </c>
      <c r="AD167" s="64" t="s">
        <v>49</v>
      </c>
      <c r="AE167" s="64" t="s">
        <v>21</v>
      </c>
      <c r="AF167" s="15" t="s">
        <v>815</v>
      </c>
      <c r="AG167" s="15">
        <v>0.2488389</v>
      </c>
      <c r="AH167" s="15">
        <v>2.51323E-2</v>
      </c>
      <c r="AI167" s="15">
        <v>0.19957910000000001</v>
      </c>
      <c r="AJ167" s="15">
        <v>0.29809859999999999</v>
      </c>
      <c r="AL167" s="15" t="s">
        <v>816</v>
      </c>
      <c r="AM167" s="15" t="s">
        <v>817</v>
      </c>
      <c r="AT167" s="15" t="s">
        <v>512</v>
      </c>
      <c r="AU167" s="15">
        <v>0.1635202</v>
      </c>
      <c r="AV167" s="15">
        <v>1.2761099999999999E-2</v>
      </c>
      <c r="AW167" s="15">
        <v>0.1385084</v>
      </c>
      <c r="AX167" s="15">
        <v>0.1885319</v>
      </c>
    </row>
    <row r="168" spans="5:50">
      <c r="E168" s="15" t="str">
        <f t="shared" si="52"/>
        <v>_subpop_43</v>
      </c>
      <c r="F168" s="67">
        <f t="shared" ref="F168:I168" si="95">F48-F111</f>
        <v>0</v>
      </c>
      <c r="G168" s="67">
        <f t="shared" si="95"/>
        <v>8.9999999999985925E-7</v>
      </c>
      <c r="H168" s="67">
        <f t="shared" si="95"/>
        <v>-1.799999999996249E-6</v>
      </c>
      <c r="I168" s="67">
        <f t="shared" si="95"/>
        <v>1.8000000000240046E-6</v>
      </c>
      <c r="AB168" s="64" t="str">
        <f t="shared" si="62"/>
        <v>Monmouthshire_45-64_Males</v>
      </c>
      <c r="AC168" s="64" t="s">
        <v>18</v>
      </c>
      <c r="AD168" s="64" t="s">
        <v>50</v>
      </c>
      <c r="AE168" s="64" t="s">
        <v>21</v>
      </c>
      <c r="AF168" s="15" t="s">
        <v>818</v>
      </c>
      <c r="AG168" s="15">
        <v>0.15656800000000001</v>
      </c>
      <c r="AH168" s="15">
        <v>1.5923E-2</v>
      </c>
      <c r="AI168" s="15">
        <v>0.12535850000000001</v>
      </c>
      <c r="AJ168" s="15">
        <v>0.18777740000000001</v>
      </c>
      <c r="AL168" s="15" t="s">
        <v>819</v>
      </c>
      <c r="AM168" s="15" t="s">
        <v>820</v>
      </c>
      <c r="AT168" s="15" t="s">
        <v>516</v>
      </c>
      <c r="AU168" s="15">
        <v>3.35588E-2</v>
      </c>
      <c r="AV168" s="15">
        <v>6.4779E-3</v>
      </c>
      <c r="AW168" s="15">
        <v>2.0862100000000001E-2</v>
      </c>
      <c r="AX168" s="15">
        <v>4.6255600000000001E-2</v>
      </c>
    </row>
    <row r="169" spans="5:50">
      <c r="E169" s="15" t="str">
        <f>E112</f>
        <v>_subpop_44</v>
      </c>
      <c r="F169" s="67">
        <f t="shared" ref="F169:I169" si="96">F49-F112</f>
        <v>0</v>
      </c>
      <c r="G169" s="67">
        <f t="shared" si="96"/>
        <v>5.9999999999990616E-7</v>
      </c>
      <c r="H169" s="67">
        <f t="shared" si="96"/>
        <v>-1.299999999995749E-6</v>
      </c>
      <c r="I169" s="67">
        <f t="shared" si="96"/>
        <v>1.3999999999986246E-6</v>
      </c>
      <c r="AB169" s="64" t="str">
        <f t="shared" si="62"/>
        <v>Monmouthshire_65+_Males</v>
      </c>
      <c r="AC169" s="64" t="s">
        <v>18</v>
      </c>
      <c r="AD169" s="64" t="s">
        <v>43</v>
      </c>
      <c r="AE169" s="64" t="s">
        <v>21</v>
      </c>
      <c r="AF169" s="15" t="s">
        <v>821</v>
      </c>
      <c r="AG169" s="15">
        <v>2.64075E-2</v>
      </c>
      <c r="AH169" s="15">
        <v>7.8968000000000007E-3</v>
      </c>
      <c r="AI169" s="15">
        <v>1.09295E-2</v>
      </c>
      <c r="AJ169" s="15">
        <v>4.1885499999999999E-2</v>
      </c>
      <c r="AL169" s="15" t="s">
        <v>822</v>
      </c>
      <c r="AM169" s="15" t="s">
        <v>823</v>
      </c>
      <c r="AT169" s="15" t="s">
        <v>520</v>
      </c>
      <c r="AU169" s="15">
        <v>0.1874932</v>
      </c>
      <c r="AV169" s="15">
        <v>1.87055E-2</v>
      </c>
      <c r="AW169" s="15">
        <v>0.15083050000000001</v>
      </c>
      <c r="AX169" s="15">
        <v>0.22415599999999999</v>
      </c>
    </row>
    <row r="170" spans="5:50">
      <c r="E170" s="15" t="str">
        <f t="shared" si="52"/>
        <v>_subpop_45</v>
      </c>
      <c r="F170" s="67">
        <f t="shared" ref="F170:I170" si="97">F50-F113</f>
        <v>0</v>
      </c>
      <c r="G170" s="67">
        <f t="shared" si="97"/>
        <v>7.999999999987184E-7</v>
      </c>
      <c r="H170" s="67">
        <f t="shared" si="97"/>
        <v>-2.0000000000020002E-6</v>
      </c>
      <c r="I170" s="67">
        <f t="shared" si="97"/>
        <v>2.1000000000048757E-6</v>
      </c>
      <c r="AB170" s="64" t="str">
        <f t="shared" si="62"/>
        <v>Monmouthshire_16-24_Females</v>
      </c>
      <c r="AC170" s="64" t="s">
        <v>18</v>
      </c>
      <c r="AD170" s="64" t="s">
        <v>48</v>
      </c>
      <c r="AE170" s="64" t="s">
        <v>120</v>
      </c>
      <c r="AF170" s="15" t="s">
        <v>824</v>
      </c>
      <c r="AG170" s="15">
        <v>0.15980649999999999</v>
      </c>
      <c r="AH170" s="15">
        <v>3.19937E-2</v>
      </c>
      <c r="AI170" s="15">
        <v>9.7098100000000007E-2</v>
      </c>
      <c r="AJ170" s="15">
        <v>0.22251489999999999</v>
      </c>
      <c r="AL170" s="15" t="s">
        <v>825</v>
      </c>
      <c r="AM170" s="15" t="s">
        <v>826</v>
      </c>
      <c r="AT170" s="15" t="s">
        <v>524</v>
      </c>
      <c r="AU170" s="15">
        <v>0.24760070000000001</v>
      </c>
      <c r="AV170" s="15">
        <v>1.4283000000000001E-2</v>
      </c>
      <c r="AW170" s="15">
        <v>0.219606</v>
      </c>
      <c r="AX170" s="15">
        <v>0.27559529999999999</v>
      </c>
    </row>
    <row r="171" spans="5:50">
      <c r="E171" s="15" t="str">
        <f t="shared" si="52"/>
        <v>_subpop_46</v>
      </c>
      <c r="F171" s="67">
        <f t="shared" ref="F171:I171" si="98">F51-F114</f>
        <v>0</v>
      </c>
      <c r="G171" s="67">
        <f t="shared" si="98"/>
        <v>2.9999999999995308E-7</v>
      </c>
      <c r="H171" s="67">
        <f t="shared" si="98"/>
        <v>-7.9999999999524896E-7</v>
      </c>
      <c r="I171" s="67">
        <f t="shared" si="98"/>
        <v>8.9999999999812452E-7</v>
      </c>
      <c r="AB171" s="64" t="str">
        <f t="shared" si="62"/>
        <v>Monmouthshire_25-44_Females</v>
      </c>
      <c r="AC171" s="64" t="s">
        <v>18</v>
      </c>
      <c r="AD171" s="64" t="s">
        <v>49</v>
      </c>
      <c r="AE171" s="64" t="s">
        <v>120</v>
      </c>
      <c r="AF171" s="15" t="s">
        <v>827</v>
      </c>
      <c r="AG171" s="15">
        <v>0.18396979999999999</v>
      </c>
      <c r="AH171" s="15">
        <v>1.9390999999999999E-2</v>
      </c>
      <c r="AI171" s="15">
        <v>0.14596310000000001</v>
      </c>
      <c r="AJ171" s="15">
        <v>0.22197649999999999</v>
      </c>
      <c r="AL171" s="15" t="s">
        <v>828</v>
      </c>
      <c r="AM171" s="15" t="s">
        <v>829</v>
      </c>
      <c r="AT171" s="15" t="s">
        <v>528</v>
      </c>
      <c r="AU171" s="15">
        <v>0.1642932</v>
      </c>
      <c r="AV171" s="15">
        <v>1.15253E-2</v>
      </c>
      <c r="AW171" s="15">
        <v>0.14170360000000001</v>
      </c>
      <c r="AX171" s="15">
        <v>0.18688279999999999</v>
      </c>
    </row>
    <row r="172" spans="5:50">
      <c r="E172" s="15" t="str">
        <f t="shared" si="52"/>
        <v>_subpop_47</v>
      </c>
      <c r="F172" s="67">
        <f t="shared" ref="F172:I172" si="99">F52-F115</f>
        <v>0</v>
      </c>
      <c r="G172" s="67">
        <f t="shared" si="99"/>
        <v>3.999999999993592E-7</v>
      </c>
      <c r="H172" s="67">
        <f t="shared" si="99"/>
        <v>-1.0000000000010001E-6</v>
      </c>
      <c r="I172" s="67">
        <f t="shared" si="99"/>
        <v>1.1000000000038757E-6</v>
      </c>
      <c r="AB172" s="64" t="str">
        <f t="shared" si="62"/>
        <v>Monmouthshire_45-64_Females</v>
      </c>
      <c r="AC172" s="64" t="s">
        <v>18</v>
      </c>
      <c r="AD172" s="64" t="s">
        <v>50</v>
      </c>
      <c r="AE172" s="64" t="s">
        <v>120</v>
      </c>
      <c r="AF172" s="15" t="s">
        <v>830</v>
      </c>
      <c r="AG172" s="15">
        <v>0.10669820000000001</v>
      </c>
      <c r="AH172" s="15">
        <v>1.27175E-2</v>
      </c>
      <c r="AI172" s="15">
        <v>8.1771700000000003E-2</v>
      </c>
      <c r="AJ172" s="15">
        <v>0.13162479999999999</v>
      </c>
      <c r="AL172" s="15" t="s">
        <v>831</v>
      </c>
      <c r="AM172" s="15" t="s">
        <v>832</v>
      </c>
      <c r="AT172" s="15" t="s">
        <v>532</v>
      </c>
      <c r="AU172" s="15">
        <v>4.4280300000000002E-2</v>
      </c>
      <c r="AV172" s="15">
        <v>7.3071999999999998E-3</v>
      </c>
      <c r="AW172" s="15">
        <v>2.9958100000000001E-2</v>
      </c>
      <c r="AX172" s="15">
        <v>5.8602399999999999E-2</v>
      </c>
    </row>
    <row r="173" spans="5:50">
      <c r="E173" s="15" t="str">
        <f t="shared" si="52"/>
        <v>_subpop_48</v>
      </c>
      <c r="F173" s="67">
        <f t="shared" ref="F173:I173" si="100">F53-F116</f>
        <v>0</v>
      </c>
      <c r="G173" s="67">
        <f t="shared" si="100"/>
        <v>2.9999999999995308E-7</v>
      </c>
      <c r="H173" s="67">
        <f t="shared" si="100"/>
        <v>-5.9999999999990616E-7</v>
      </c>
      <c r="I173" s="67">
        <f t="shared" si="100"/>
        <v>6.0000000000337561E-7</v>
      </c>
      <c r="AB173" s="64" t="str">
        <f t="shared" si="62"/>
        <v>Monmouthshire_65+_Females</v>
      </c>
      <c r="AC173" s="64" t="s">
        <v>18</v>
      </c>
      <c r="AD173" s="64" t="s">
        <v>43</v>
      </c>
      <c r="AE173" s="64" t="s">
        <v>120</v>
      </c>
      <c r="AF173" s="15" t="s">
        <v>833</v>
      </c>
      <c r="AG173" s="15">
        <v>2.4130800000000001E-2</v>
      </c>
      <c r="AH173" s="15">
        <v>6.9499999999999996E-3</v>
      </c>
      <c r="AI173" s="15">
        <v>1.0508699999999999E-2</v>
      </c>
      <c r="AJ173" s="15">
        <v>3.7753000000000002E-2</v>
      </c>
      <c r="AL173" s="15" t="s">
        <v>834</v>
      </c>
      <c r="AM173" s="15" t="s">
        <v>835</v>
      </c>
      <c r="AT173" s="15" t="s">
        <v>536</v>
      </c>
      <c r="AU173" s="15">
        <v>0.2361192</v>
      </c>
      <c r="AV173" s="15">
        <v>2.5117400000000002E-2</v>
      </c>
      <c r="AW173" s="15">
        <v>0.186889</v>
      </c>
      <c r="AX173" s="15">
        <v>0.28534939999999998</v>
      </c>
    </row>
    <row r="174" spans="5:50">
      <c r="E174" s="15" t="str">
        <f t="shared" si="52"/>
        <v>_subpop_49</v>
      </c>
      <c r="F174" s="67">
        <f t="shared" ref="F174:I174" si="101">F54-F117</f>
        <v>0</v>
      </c>
      <c r="G174" s="67">
        <f t="shared" si="101"/>
        <v>2.0000000000054696E-7</v>
      </c>
      <c r="H174" s="67">
        <f t="shared" si="101"/>
        <v>-6.9999999999237339E-7</v>
      </c>
      <c r="I174" s="67">
        <f t="shared" si="101"/>
        <v>6.9999999999237339E-7</v>
      </c>
      <c r="AB174" s="64" t="str">
        <f t="shared" si="62"/>
        <v>Newport_16-24_Males</v>
      </c>
      <c r="AC174" s="64" t="s">
        <v>19</v>
      </c>
      <c r="AD174" s="64" t="s">
        <v>48</v>
      </c>
      <c r="AE174" s="64" t="s">
        <v>21</v>
      </c>
      <c r="AF174" s="15" t="s">
        <v>836</v>
      </c>
      <c r="AG174" s="15">
        <v>0.16258110000000001</v>
      </c>
      <c r="AH174" s="15">
        <v>2.7264199999999999E-2</v>
      </c>
      <c r="AI174" s="15">
        <v>0.1091427</v>
      </c>
      <c r="AJ174" s="15">
        <v>0.2160194</v>
      </c>
      <c r="AL174" s="15" t="s">
        <v>837</v>
      </c>
      <c r="AM174" s="15" t="s">
        <v>838</v>
      </c>
      <c r="AT174" s="15" t="s">
        <v>540</v>
      </c>
      <c r="AU174" s="15">
        <v>0.25828709999999999</v>
      </c>
      <c r="AV174" s="15">
        <v>1.7021499999999998E-2</v>
      </c>
      <c r="AW174" s="15">
        <v>0.22492490000000001</v>
      </c>
      <c r="AX174" s="15">
        <v>0.2916493</v>
      </c>
    </row>
    <row r="175" spans="5:50">
      <c r="E175" s="15" t="str">
        <f t="shared" si="52"/>
        <v>_subpop_50</v>
      </c>
      <c r="F175" s="67">
        <f t="shared" ref="F175:I175" si="102">F55-F118</f>
        <v>0</v>
      </c>
      <c r="G175" s="67">
        <f t="shared" si="102"/>
        <v>-1.7000000000003124E-6</v>
      </c>
      <c r="H175" s="67">
        <f t="shared" si="102"/>
        <v>3.0000000000030003E-6</v>
      </c>
      <c r="I175" s="67">
        <f t="shared" si="102"/>
        <v>-2.9999999999752447E-6</v>
      </c>
      <c r="AB175" s="64" t="str">
        <f t="shared" si="62"/>
        <v>Newport_25-44_Males</v>
      </c>
      <c r="AC175" s="64" t="s">
        <v>19</v>
      </c>
      <c r="AD175" s="64" t="s">
        <v>49</v>
      </c>
      <c r="AE175" s="64" t="s">
        <v>21</v>
      </c>
      <c r="AF175" s="15" t="s">
        <v>839</v>
      </c>
      <c r="AG175" s="15">
        <v>0.22351209999999999</v>
      </c>
      <c r="AH175" s="15">
        <v>2.0897099999999998E-2</v>
      </c>
      <c r="AI175" s="15">
        <v>0.1825533</v>
      </c>
      <c r="AJ175" s="15">
        <v>0.26447080000000001</v>
      </c>
      <c r="AL175" s="15" t="s">
        <v>840</v>
      </c>
      <c r="AM175" s="15" t="s">
        <v>841</v>
      </c>
      <c r="AT175" s="15" t="s">
        <v>544</v>
      </c>
      <c r="AU175" s="15">
        <v>0.139824</v>
      </c>
      <c r="AV175" s="15">
        <v>1.1790500000000001E-2</v>
      </c>
      <c r="AW175" s="15">
        <v>0.1167145</v>
      </c>
      <c r="AX175" s="15">
        <v>0.16293340000000001</v>
      </c>
    </row>
    <row r="176" spans="5:50">
      <c r="E176" s="15" t="str">
        <f t="shared" si="52"/>
        <v>_subpop_51</v>
      </c>
      <c r="F176" s="67">
        <f t="shared" ref="F176:I176" si="103">F56-F119</f>
        <v>0</v>
      </c>
      <c r="G176" s="67">
        <f t="shared" si="103"/>
        <v>-1.9999999999881224E-7</v>
      </c>
      <c r="H176" s="67">
        <f t="shared" si="103"/>
        <v>2.0000000000575113E-7</v>
      </c>
      <c r="I176" s="67">
        <f t="shared" si="103"/>
        <v>-2.9999999998087112E-7</v>
      </c>
      <c r="AB176" s="64" t="str">
        <f t="shared" si="62"/>
        <v>Newport_45-64_Males</v>
      </c>
      <c r="AC176" s="64" t="s">
        <v>19</v>
      </c>
      <c r="AD176" s="64" t="s">
        <v>50</v>
      </c>
      <c r="AE176" s="64" t="s">
        <v>21</v>
      </c>
      <c r="AF176" s="15" t="s">
        <v>842</v>
      </c>
      <c r="AG176" s="15">
        <v>0.20086480000000001</v>
      </c>
      <c r="AH176" s="15">
        <v>1.8259899999999999E-2</v>
      </c>
      <c r="AI176" s="15">
        <v>0.1650751</v>
      </c>
      <c r="AJ176" s="15">
        <v>0.23665459999999999</v>
      </c>
      <c r="AL176" s="15" t="s">
        <v>843</v>
      </c>
      <c r="AM176" s="15" t="s">
        <v>844</v>
      </c>
      <c r="AT176" s="15" t="s">
        <v>548</v>
      </c>
      <c r="AU176" s="15">
        <v>3.24271E-2</v>
      </c>
      <c r="AV176" s="15">
        <v>6.4054999999999997E-3</v>
      </c>
      <c r="AW176" s="15">
        <v>1.9872299999999999E-2</v>
      </c>
      <c r="AX176" s="15">
        <v>4.4981899999999998E-2</v>
      </c>
    </row>
    <row r="177" spans="5:50">
      <c r="E177" s="15" t="str">
        <f>E120</f>
        <v>_subpop_52</v>
      </c>
      <c r="F177" s="67">
        <f t="shared" ref="F177:I177" si="104">F57-F120</f>
        <v>0</v>
      </c>
      <c r="G177" s="67">
        <f t="shared" si="104"/>
        <v>-2.9999999999995308E-7</v>
      </c>
      <c r="H177" s="67">
        <f t="shared" si="104"/>
        <v>5.0000000000050004E-7</v>
      </c>
      <c r="I177" s="67">
        <f t="shared" si="104"/>
        <v>-5.0000000000050004E-7</v>
      </c>
      <c r="AB177" s="64" t="str">
        <f t="shared" si="62"/>
        <v>Newport_65+_Males</v>
      </c>
      <c r="AC177" s="64" t="s">
        <v>19</v>
      </c>
      <c r="AD177" s="64" t="s">
        <v>43</v>
      </c>
      <c r="AE177" s="64" t="s">
        <v>21</v>
      </c>
      <c r="AF177" s="15" t="s">
        <v>845</v>
      </c>
      <c r="AG177" s="15">
        <v>6.8546200000000002E-2</v>
      </c>
      <c r="AH177" s="15">
        <v>1.32888E-2</v>
      </c>
      <c r="AI177" s="15">
        <v>4.2499799999999997E-2</v>
      </c>
      <c r="AJ177" s="15">
        <v>9.4592499999999996E-2</v>
      </c>
      <c r="AL177" s="15" t="s">
        <v>846</v>
      </c>
      <c r="AM177" s="15" t="s">
        <v>847</v>
      </c>
      <c r="AT177" s="15" t="s">
        <v>552</v>
      </c>
      <c r="AU177" s="15">
        <v>0.17037820000000001</v>
      </c>
      <c r="AV177" s="15">
        <v>2.2099299999999999E-2</v>
      </c>
      <c r="AW177" s="15">
        <v>0.1270636</v>
      </c>
      <c r="AX177" s="15">
        <v>0.21369270000000001</v>
      </c>
    </row>
    <row r="178" spans="5:50">
      <c r="E178" s="15" t="str">
        <f t="shared" si="52"/>
        <v>_subpop_53</v>
      </c>
      <c r="F178" s="67">
        <f t="shared" ref="F178:I178" si="105">F58-F121</f>
        <v>0</v>
      </c>
      <c r="G178" s="67">
        <f t="shared" si="105"/>
        <v>-2.0000000000054696E-7</v>
      </c>
      <c r="H178" s="67">
        <f t="shared" si="105"/>
        <v>1.9999999997799556E-7</v>
      </c>
      <c r="I178" s="67">
        <f t="shared" si="105"/>
        <v>-2.0000000000575113E-7</v>
      </c>
      <c r="AB178" s="64" t="str">
        <f t="shared" si="62"/>
        <v>Newport_16-24_Females</v>
      </c>
      <c r="AC178" s="64" t="s">
        <v>19</v>
      </c>
      <c r="AD178" s="64" t="s">
        <v>48</v>
      </c>
      <c r="AE178" s="64" t="s">
        <v>120</v>
      </c>
      <c r="AF178" s="15" t="s">
        <v>848</v>
      </c>
      <c r="AG178" s="15">
        <v>0.14418729999999999</v>
      </c>
      <c r="AH178" s="15">
        <v>2.6261900000000001E-2</v>
      </c>
      <c r="AI178" s="15">
        <v>9.2713500000000004E-2</v>
      </c>
      <c r="AJ178" s="15">
        <v>0.1956611</v>
      </c>
      <c r="AL178" s="15" t="s">
        <v>849</v>
      </c>
      <c r="AM178" s="15" t="s">
        <v>850</v>
      </c>
      <c r="AT178" s="15" t="s">
        <v>556</v>
      </c>
      <c r="AU178" s="15">
        <v>0.22220519999999999</v>
      </c>
      <c r="AV178" s="15">
        <v>1.53638E-2</v>
      </c>
      <c r="AW178" s="15">
        <v>0.19209229999999999</v>
      </c>
      <c r="AX178" s="15">
        <v>0.25231819999999999</v>
      </c>
    </row>
    <row r="179" spans="5:50">
      <c r="E179" s="15" t="str">
        <f t="shared" si="52"/>
        <v>_subpop_54</v>
      </c>
      <c r="F179" s="67">
        <f t="shared" ref="F179:I179" si="106">F59-F122</f>
        <v>0</v>
      </c>
      <c r="G179" s="67">
        <f t="shared" si="106"/>
        <v>4.0000000000109392E-7</v>
      </c>
      <c r="H179" s="67">
        <f t="shared" si="106"/>
        <v>-1.0000000000010001E-6</v>
      </c>
      <c r="I179" s="67">
        <f t="shared" si="106"/>
        <v>1.0000000000010001E-6</v>
      </c>
      <c r="AB179" s="64" t="str">
        <f t="shared" si="62"/>
        <v>Newport_25-44_Females</v>
      </c>
      <c r="AC179" s="64" t="s">
        <v>19</v>
      </c>
      <c r="AD179" s="64" t="s">
        <v>49</v>
      </c>
      <c r="AE179" s="64" t="s">
        <v>120</v>
      </c>
      <c r="AF179" s="15" t="s">
        <v>851</v>
      </c>
      <c r="AG179" s="15">
        <v>0.17517079999999999</v>
      </c>
      <c r="AH179" s="15">
        <v>1.7671599999999999E-2</v>
      </c>
      <c r="AI179" s="15">
        <v>0.1405341</v>
      </c>
      <c r="AJ179" s="15">
        <v>0.20980750000000001</v>
      </c>
      <c r="AL179" s="15" t="s">
        <v>852</v>
      </c>
      <c r="AM179" s="15" t="s">
        <v>853</v>
      </c>
      <c r="AT179" s="15" t="s">
        <v>560</v>
      </c>
      <c r="AU179" s="15">
        <v>0.13259760000000001</v>
      </c>
      <c r="AV179" s="15">
        <v>1.0899799999999999E-2</v>
      </c>
      <c r="AW179" s="15">
        <v>0.111234</v>
      </c>
      <c r="AX179" s="15">
        <v>0.15396109999999999</v>
      </c>
    </row>
    <row r="180" spans="5:50">
      <c r="E180" s="15" t="str">
        <f t="shared" si="52"/>
        <v>_subpop_55</v>
      </c>
      <c r="F180" s="67">
        <f t="shared" ref="F180:I181" si="107">F60-F123</f>
        <v>0</v>
      </c>
      <c r="G180" s="67">
        <f t="shared" si="107"/>
        <v>1.0000000000027348E-7</v>
      </c>
      <c r="H180" s="67">
        <f t="shared" si="107"/>
        <v>-3.000000000086267E-7</v>
      </c>
      <c r="I180" s="67">
        <f t="shared" si="107"/>
        <v>3.000000000086267E-7</v>
      </c>
      <c r="AB180" s="64" t="str">
        <f t="shared" si="62"/>
        <v>Newport_45-64_Females</v>
      </c>
      <c r="AC180" s="64" t="s">
        <v>19</v>
      </c>
      <c r="AD180" s="64" t="s">
        <v>50</v>
      </c>
      <c r="AE180" s="64" t="s">
        <v>120</v>
      </c>
      <c r="AF180" s="15" t="s">
        <v>854</v>
      </c>
      <c r="AG180" s="15">
        <v>0.1342585</v>
      </c>
      <c r="AH180" s="15">
        <v>1.49295E-2</v>
      </c>
      <c r="AI180" s="15">
        <v>0.1049963</v>
      </c>
      <c r="AJ180" s="15">
        <v>0.16352059999999999</v>
      </c>
      <c r="AL180" s="15" t="s">
        <v>855</v>
      </c>
      <c r="AM180" s="15" t="s">
        <v>856</v>
      </c>
      <c r="AT180" s="15" t="s">
        <v>564</v>
      </c>
      <c r="AU180" s="15">
        <v>3.6948700000000001E-2</v>
      </c>
      <c r="AV180" s="15">
        <v>7.1409000000000004E-3</v>
      </c>
      <c r="AW180" s="15">
        <v>2.29526E-2</v>
      </c>
      <c r="AX180" s="15">
        <v>5.0944900000000001E-2</v>
      </c>
    </row>
    <row r="181" spans="5:50">
      <c r="E181" s="15" t="str">
        <f t="shared" si="52"/>
        <v>_subpop_56</v>
      </c>
      <c r="F181" s="67">
        <f>F61-F124</f>
        <v>0</v>
      </c>
      <c r="G181" s="67">
        <f t="shared" si="107"/>
        <v>0</v>
      </c>
      <c r="H181" s="67">
        <f t="shared" si="107"/>
        <v>-9.9999999999406119E-8</v>
      </c>
      <c r="I181" s="67">
        <f t="shared" si="107"/>
        <v>9.9999999999406119E-8</v>
      </c>
      <c r="AB181" s="64" t="str">
        <f t="shared" si="62"/>
        <v>Newport_65+_Females</v>
      </c>
      <c r="AC181" s="64" t="s">
        <v>19</v>
      </c>
      <c r="AD181" s="64" t="s">
        <v>43</v>
      </c>
      <c r="AE181" s="64" t="s">
        <v>120</v>
      </c>
      <c r="AF181" s="15" t="s">
        <v>857</v>
      </c>
      <c r="AG181" s="15">
        <v>1.54915E-2</v>
      </c>
      <c r="AH181" s="15">
        <v>5.8364000000000003E-3</v>
      </c>
      <c r="AI181" s="15">
        <v>4.0521000000000003E-3</v>
      </c>
      <c r="AJ181" s="15">
        <v>2.6931E-2</v>
      </c>
      <c r="AL181" s="15" t="s">
        <v>858</v>
      </c>
      <c r="AM181" s="15" t="s">
        <v>859</v>
      </c>
      <c r="AT181" s="15" t="s">
        <v>568</v>
      </c>
      <c r="AU181" s="15">
        <v>0.21081220000000001</v>
      </c>
      <c r="AV181" s="15">
        <v>2.7293600000000001E-2</v>
      </c>
      <c r="AW181" s="15">
        <v>0.1573166</v>
      </c>
      <c r="AX181" s="15">
        <v>0.26430769999999998</v>
      </c>
    </row>
    <row r="182" spans="5:50">
      <c r="AT182" s="15" t="s">
        <v>572</v>
      </c>
      <c r="AU182" s="15">
        <v>0.21548999999999999</v>
      </c>
      <c r="AV182" s="15">
        <v>1.7178200000000001E-2</v>
      </c>
      <c r="AW182" s="15">
        <v>0.1818207</v>
      </c>
      <c r="AX182" s="15">
        <v>0.2491592</v>
      </c>
    </row>
    <row r="183" spans="5:50">
      <c r="AT183" s="15" t="s">
        <v>576</v>
      </c>
      <c r="AU183" s="15">
        <v>0.13036429999999999</v>
      </c>
      <c r="AV183" s="15">
        <v>1.07645E-2</v>
      </c>
      <c r="AW183" s="15">
        <v>0.1092658</v>
      </c>
      <c r="AX183" s="15">
        <v>0.15146280000000001</v>
      </c>
    </row>
    <row r="184" spans="5:50">
      <c r="AF184" s="66" t="s">
        <v>866</v>
      </c>
      <c r="AT184" s="15" t="s">
        <v>580</v>
      </c>
      <c r="AU184" s="15">
        <v>2.5143599999999999E-2</v>
      </c>
      <c r="AV184" s="15">
        <v>5.3688E-3</v>
      </c>
      <c r="AW184" s="15">
        <v>1.4620599999999999E-2</v>
      </c>
      <c r="AX184" s="15">
        <v>3.5666499999999997E-2</v>
      </c>
    </row>
    <row r="185" spans="5:50">
      <c r="AH185" s="15" t="s">
        <v>863</v>
      </c>
      <c r="AT185" s="15" t="s">
        <v>584</v>
      </c>
      <c r="AU185" s="15">
        <v>0.1535455</v>
      </c>
      <c r="AV185" s="15">
        <v>1.9407600000000001E-2</v>
      </c>
      <c r="AW185" s="15">
        <v>0.1155066</v>
      </c>
      <c r="AX185" s="15">
        <v>0.19158430000000001</v>
      </c>
    </row>
    <row r="186" spans="5:50">
      <c r="AF186" s="15" t="s">
        <v>154</v>
      </c>
      <c r="AG186" s="15" t="s">
        <v>136</v>
      </c>
      <c r="AH186" s="15" t="s">
        <v>155</v>
      </c>
      <c r="AI186" s="15" t="s">
        <v>156</v>
      </c>
      <c r="AJ186" s="15" t="s">
        <v>157</v>
      </c>
      <c r="AT186" s="15" t="s">
        <v>588</v>
      </c>
      <c r="AU186" s="15">
        <v>0.2001406</v>
      </c>
      <c r="AV186" s="15">
        <v>1.4892000000000001E-2</v>
      </c>
      <c r="AW186" s="15">
        <v>0.1709522</v>
      </c>
      <c r="AX186" s="15">
        <v>0.2293289</v>
      </c>
    </row>
    <row r="187" spans="5:50">
      <c r="AT187" s="15" t="s">
        <v>592</v>
      </c>
      <c r="AU187" s="15">
        <v>0.16712949999999999</v>
      </c>
      <c r="AV187" s="15">
        <v>1.27484E-2</v>
      </c>
      <c r="AW187" s="15">
        <v>0.14214260000000001</v>
      </c>
      <c r="AX187" s="15">
        <v>0.19211639999999999</v>
      </c>
    </row>
    <row r="188" spans="5:50">
      <c r="AF188" s="15" t="s">
        <v>864</v>
      </c>
      <c r="AT188" s="15" t="s">
        <v>596</v>
      </c>
      <c r="AU188" s="15">
        <v>3.8901999999999999E-2</v>
      </c>
      <c r="AV188" s="15">
        <v>7.1111999999999998E-3</v>
      </c>
      <c r="AW188" s="15">
        <v>2.4964E-2</v>
      </c>
      <c r="AX188" s="15">
        <v>5.2839900000000002E-2</v>
      </c>
    </row>
    <row r="189" spans="5:50">
      <c r="AF189" s="15" t="s">
        <v>163</v>
      </c>
      <c r="AG189" s="15">
        <v>0.23452039999999999</v>
      </c>
      <c r="AH189" s="15">
        <v>3.9422199999999998E-2</v>
      </c>
      <c r="AI189" s="15">
        <v>0.1572528</v>
      </c>
      <c r="AJ189" s="15">
        <v>0.31178800000000001</v>
      </c>
    </row>
    <row r="190" spans="5:50">
      <c r="AF190" s="15" t="s">
        <v>170</v>
      </c>
      <c r="AG190" s="15">
        <v>0.16167229999999999</v>
      </c>
      <c r="AH190" s="15">
        <v>2.34352E-2</v>
      </c>
      <c r="AI190" s="15">
        <v>0.1157393</v>
      </c>
      <c r="AJ190" s="15">
        <v>0.20760519999999999</v>
      </c>
    </row>
    <row r="191" spans="5:50">
      <c r="AF191" s="15" t="s">
        <v>177</v>
      </c>
      <c r="AG191" s="15">
        <v>0.1833641</v>
      </c>
      <c r="AH191" s="15">
        <v>1.7932300000000002E-2</v>
      </c>
      <c r="AI191" s="15">
        <v>0.14821670000000001</v>
      </c>
      <c r="AJ191" s="15">
        <v>0.21851139999999999</v>
      </c>
      <c r="AT191" s="15" t="str">
        <f>AT101</f>
        <v>_subpop_1</v>
      </c>
      <c r="AU191" s="67">
        <f>AU6-AU101</f>
        <v>0</v>
      </c>
      <c r="AV191" s="67">
        <f t="shared" ref="AV191:AX191" si="108">AV6-AV101</f>
        <v>2.7999999999972491E-6</v>
      </c>
      <c r="AW191" s="67">
        <f t="shared" si="108"/>
        <v>-5.900000000003125E-6</v>
      </c>
      <c r="AX191" s="67">
        <f t="shared" si="108"/>
        <v>5.900000000003125E-6</v>
      </c>
    </row>
    <row r="192" spans="5:50">
      <c r="AF192" s="15" t="s">
        <v>184</v>
      </c>
      <c r="AG192" s="15">
        <v>4.8725299999999999E-2</v>
      </c>
      <c r="AH192" s="15">
        <v>1.07189E-2</v>
      </c>
      <c r="AI192" s="15">
        <v>2.7716299999999999E-2</v>
      </c>
      <c r="AJ192" s="15">
        <v>6.9734199999999996E-2</v>
      </c>
      <c r="AT192" s="15" t="str">
        <f t="shared" ref="AT192:AT255" si="109">AT102</f>
        <v>_subpop_2</v>
      </c>
      <c r="AU192" s="67">
        <f t="shared" ref="AU192:AX192" si="110">AU7-AU102</f>
        <v>0</v>
      </c>
      <c r="AV192" s="67">
        <f t="shared" si="110"/>
        <v>1.7000000000003124E-6</v>
      </c>
      <c r="AW192" s="67">
        <f t="shared" si="110"/>
        <v>-3.6999999999953737E-6</v>
      </c>
      <c r="AX192" s="67">
        <f t="shared" si="110"/>
        <v>3.8000000000260048E-6</v>
      </c>
    </row>
    <row r="193" spans="32:50">
      <c r="AF193" s="15" t="s">
        <v>191</v>
      </c>
      <c r="AG193" s="15">
        <v>0.13696420000000001</v>
      </c>
      <c r="AH193" s="15">
        <v>2.92637E-2</v>
      </c>
      <c r="AI193" s="15">
        <v>7.9607499999999998E-2</v>
      </c>
      <c r="AJ193" s="15">
        <v>0.19432099999999999</v>
      </c>
      <c r="AT193" s="15" t="str">
        <f t="shared" si="109"/>
        <v>_subpop_3</v>
      </c>
      <c r="AU193" s="67">
        <f t="shared" ref="AU193:AX193" si="111">AU8-AU103</f>
        <v>0</v>
      </c>
      <c r="AV193" s="67">
        <f t="shared" si="111"/>
        <v>1.2999999999992184E-6</v>
      </c>
      <c r="AW193" s="67">
        <f t="shared" si="111"/>
        <v>-2.7999999999972491E-6</v>
      </c>
      <c r="AX193" s="67">
        <f t="shared" si="111"/>
        <v>2.7999999999972491E-6</v>
      </c>
    </row>
    <row r="194" spans="32:50">
      <c r="AF194" s="15" t="s">
        <v>198</v>
      </c>
      <c r="AG194" s="15">
        <v>0.16470580000000001</v>
      </c>
      <c r="AH194" s="15">
        <v>1.9007599999999999E-2</v>
      </c>
      <c r="AI194" s="15">
        <v>0.1274508</v>
      </c>
      <c r="AJ194" s="15">
        <v>0.20196069999999999</v>
      </c>
      <c r="AT194" s="15" t="str">
        <f t="shared" si="109"/>
        <v>_subpop_4</v>
      </c>
      <c r="AU194" s="67">
        <f t="shared" ref="AU194:AX194" si="112">AU9-AU104</f>
        <v>0</v>
      </c>
      <c r="AV194" s="67">
        <f t="shared" si="112"/>
        <v>5.9999999999990616E-7</v>
      </c>
      <c r="AW194" s="67">
        <f t="shared" si="112"/>
        <v>-1.4999999999980307E-6</v>
      </c>
      <c r="AX194" s="67">
        <f t="shared" si="112"/>
        <v>1.3999999999986246E-6</v>
      </c>
    </row>
    <row r="195" spans="32:50">
      <c r="AF195" s="15" t="s">
        <v>204</v>
      </c>
      <c r="AG195" s="15">
        <v>8.3018599999999998E-2</v>
      </c>
      <c r="AH195" s="15">
        <v>1.23985E-2</v>
      </c>
      <c r="AI195" s="15">
        <v>5.8717499999999999E-2</v>
      </c>
      <c r="AJ195" s="15">
        <v>0.1073197</v>
      </c>
      <c r="AT195" s="15" t="str">
        <f t="shared" si="109"/>
        <v>_subpop_5</v>
      </c>
      <c r="AU195" s="67">
        <f t="shared" ref="AU195:AX195" si="113">AU10-AU105</f>
        <v>0</v>
      </c>
      <c r="AV195" s="67">
        <f t="shared" si="113"/>
        <v>3.1000000000024064E-6</v>
      </c>
      <c r="AW195" s="67">
        <f t="shared" si="113"/>
        <v>-6.5999999999954984E-6</v>
      </c>
      <c r="AX195" s="67">
        <f t="shared" si="113"/>
        <v>6.6000000000232539E-6</v>
      </c>
    </row>
    <row r="196" spans="32:50">
      <c r="AF196" s="15" t="s">
        <v>210</v>
      </c>
      <c r="AG196" s="15">
        <v>1.8849399999999999E-2</v>
      </c>
      <c r="AH196" s="15">
        <v>5.9477999999999996E-3</v>
      </c>
      <c r="AI196" s="15">
        <v>7.1916999999999997E-3</v>
      </c>
      <c r="AJ196" s="15">
        <v>3.0507099999999999E-2</v>
      </c>
      <c r="AT196" s="15" t="str">
        <f t="shared" si="109"/>
        <v>_subpop_6</v>
      </c>
      <c r="AU196" s="67">
        <f t="shared" ref="AU196:AX196" si="114">AU11-AU106</f>
        <v>0</v>
      </c>
      <c r="AV196" s="67">
        <f t="shared" si="114"/>
        <v>1.5999999999991715E-6</v>
      </c>
      <c r="AW196" s="67">
        <f t="shared" si="114"/>
        <v>-3.4999999999896225E-6</v>
      </c>
      <c r="AX196" s="67">
        <f t="shared" si="114"/>
        <v>3.4999999999896225E-6</v>
      </c>
    </row>
    <row r="197" spans="32:50">
      <c r="AF197" s="15" t="s">
        <v>216</v>
      </c>
      <c r="AG197" s="15">
        <v>0.26455089999999998</v>
      </c>
      <c r="AH197" s="15">
        <v>3.8938399999999998E-2</v>
      </c>
      <c r="AI197" s="15">
        <v>0.1882316</v>
      </c>
      <c r="AJ197" s="15">
        <v>0.34087010000000001</v>
      </c>
      <c r="AT197" s="15" t="str">
        <f t="shared" si="109"/>
        <v>_subpop_7</v>
      </c>
      <c r="AU197" s="67">
        <f t="shared" ref="AU197:AX197" si="115">AU12-AU107</f>
        <v>0</v>
      </c>
      <c r="AV197" s="67">
        <f t="shared" si="115"/>
        <v>1.2999999999992184E-6</v>
      </c>
      <c r="AW197" s="67">
        <f t="shared" si="115"/>
        <v>-2.6999999999943736E-6</v>
      </c>
      <c r="AX197" s="67">
        <f t="shared" si="115"/>
        <v>2.6999999999943736E-6</v>
      </c>
    </row>
    <row r="198" spans="32:50">
      <c r="AF198" s="15" t="s">
        <v>222</v>
      </c>
      <c r="AG198" s="15">
        <v>0.2102628</v>
      </c>
      <c r="AH198" s="15">
        <v>2.3045699999999999E-2</v>
      </c>
      <c r="AI198" s="15">
        <v>0.16509309999999999</v>
      </c>
      <c r="AJ198" s="15">
        <v>0.25543250000000001</v>
      </c>
      <c r="AT198" s="15" t="str">
        <f t="shared" si="109"/>
        <v>_subpop_8</v>
      </c>
      <c r="AU198" s="67">
        <f t="shared" ref="AU198:AX198" si="116">AU13-AU108</f>
        <v>0</v>
      </c>
      <c r="AV198" s="67">
        <f t="shared" si="116"/>
        <v>6.9999999999931228E-7</v>
      </c>
      <c r="AW198" s="67">
        <f t="shared" si="116"/>
        <v>-1.5999999999974368E-6</v>
      </c>
      <c r="AX198" s="67">
        <f t="shared" si="116"/>
        <v>1.5999999999974368E-6</v>
      </c>
    </row>
    <row r="199" spans="32:50">
      <c r="AF199" s="15" t="s">
        <v>228</v>
      </c>
      <c r="AG199" s="15">
        <v>0.166106</v>
      </c>
      <c r="AH199" s="15">
        <v>1.8225999999999999E-2</v>
      </c>
      <c r="AI199" s="15">
        <v>0.1303832</v>
      </c>
      <c r="AJ199" s="15">
        <v>0.20182890000000001</v>
      </c>
      <c r="AT199" s="15" t="str">
        <f t="shared" si="109"/>
        <v>_subpop_9</v>
      </c>
      <c r="AU199" s="67">
        <f t="shared" ref="AU199:AX199" si="117">AU14-AU109</f>
        <v>0</v>
      </c>
      <c r="AV199" s="67">
        <f t="shared" si="117"/>
        <v>2.7999999999972491E-6</v>
      </c>
      <c r="AW199" s="67">
        <f t="shared" si="117"/>
        <v>-6.0000000000060005E-6</v>
      </c>
      <c r="AX199" s="67">
        <f t="shared" si="117"/>
        <v>6.0000000000060005E-6</v>
      </c>
    </row>
    <row r="200" spans="32:50">
      <c r="AF200" s="15" t="s">
        <v>234</v>
      </c>
      <c r="AG200" s="15">
        <v>6.8748799999999999E-2</v>
      </c>
      <c r="AH200" s="15">
        <v>1.22507E-2</v>
      </c>
      <c r="AI200" s="15">
        <v>4.4737499999999999E-2</v>
      </c>
      <c r="AJ200" s="15">
        <v>9.2760099999999998E-2</v>
      </c>
      <c r="AT200" s="15" t="str">
        <f t="shared" si="109"/>
        <v>_subpop_10</v>
      </c>
      <c r="AU200" s="67">
        <f t="shared" ref="AU200:AX200" si="118">AU15-AU110</f>
        <v>0</v>
      </c>
      <c r="AV200" s="67">
        <f t="shared" si="118"/>
        <v>1.7000000000003124E-6</v>
      </c>
      <c r="AW200" s="67">
        <f t="shared" si="118"/>
        <v>-3.6999999999953737E-6</v>
      </c>
      <c r="AX200" s="67">
        <f t="shared" si="118"/>
        <v>3.6999999999953737E-6</v>
      </c>
    </row>
    <row r="201" spans="32:50">
      <c r="AF201" s="15" t="s">
        <v>240</v>
      </c>
      <c r="AG201" s="15">
        <v>0.22035640000000001</v>
      </c>
      <c r="AH201" s="15">
        <v>3.5565600000000003E-2</v>
      </c>
      <c r="AI201" s="15">
        <v>0.1506477</v>
      </c>
      <c r="AJ201" s="15">
        <v>0.29006500000000002</v>
      </c>
      <c r="AT201" s="15" t="str">
        <f t="shared" si="109"/>
        <v>_subpop_11</v>
      </c>
      <c r="AU201" s="67">
        <f t="shared" ref="AU201:AX201" si="119">AU16-AU111</f>
        <v>0</v>
      </c>
      <c r="AV201" s="67">
        <f t="shared" si="119"/>
        <v>1.1999999999998123E-6</v>
      </c>
      <c r="AW201" s="67">
        <f t="shared" si="119"/>
        <v>-2.7999999999972491E-6</v>
      </c>
      <c r="AX201" s="67">
        <f t="shared" si="119"/>
        <v>2.6999999999943736E-6</v>
      </c>
    </row>
    <row r="202" spans="32:50">
      <c r="AF202" s="15" t="s">
        <v>246</v>
      </c>
      <c r="AG202" s="15">
        <v>0.13401560000000001</v>
      </c>
      <c r="AH202" s="15">
        <v>1.7329600000000001E-2</v>
      </c>
      <c r="AI202" s="15">
        <v>0.1000495</v>
      </c>
      <c r="AJ202" s="15">
        <v>0.16798170000000001</v>
      </c>
      <c r="AT202" s="15" t="str">
        <f t="shared" si="109"/>
        <v>_subpop_12</v>
      </c>
      <c r="AU202" s="67">
        <f t="shared" ref="AU202:AX202" si="120">AU17-AU112</f>
        <v>0</v>
      </c>
      <c r="AV202" s="67">
        <f t="shared" si="120"/>
        <v>6.9999999999931228E-7</v>
      </c>
      <c r="AW202" s="67">
        <f t="shared" si="120"/>
        <v>-1.4999999999980307E-6</v>
      </c>
      <c r="AX202" s="67">
        <f t="shared" si="120"/>
        <v>1.5000000000015001E-6</v>
      </c>
    </row>
    <row r="203" spans="32:50">
      <c r="AF203" s="15" t="s">
        <v>252</v>
      </c>
      <c r="AG203" s="15">
        <v>7.7238600000000004E-2</v>
      </c>
      <c r="AH203" s="15">
        <v>1.15435E-2</v>
      </c>
      <c r="AI203" s="15">
        <v>5.4613500000000002E-2</v>
      </c>
      <c r="AJ203" s="15">
        <v>9.9863800000000003E-2</v>
      </c>
      <c r="AT203" s="15" t="str">
        <f t="shared" si="109"/>
        <v>_subpop_13</v>
      </c>
      <c r="AU203" s="67">
        <f t="shared" ref="AU203:AX203" si="121">AU18-AU113</f>
        <v>0</v>
      </c>
      <c r="AV203" s="67">
        <f t="shared" si="121"/>
        <v>2.4000000000030941E-6</v>
      </c>
      <c r="AW203" s="67">
        <f t="shared" si="121"/>
        <v>-5.0999999999801204E-6</v>
      </c>
      <c r="AX203" s="67">
        <f t="shared" si="121"/>
        <v>5.2000000000107516E-6</v>
      </c>
    </row>
    <row r="204" spans="32:50">
      <c r="AF204" s="15" t="s">
        <v>258</v>
      </c>
      <c r="AG204" s="15">
        <v>1.9501399999999999E-2</v>
      </c>
      <c r="AH204" s="15">
        <v>6.1345999999999996E-3</v>
      </c>
      <c r="AI204" s="15">
        <v>7.4774999999999998E-3</v>
      </c>
      <c r="AJ204" s="15">
        <v>3.1525299999999999E-2</v>
      </c>
      <c r="AT204" s="15" t="str">
        <f t="shared" si="109"/>
        <v>_subpop_14</v>
      </c>
      <c r="AU204" s="67">
        <f t="shared" ref="AU204:AX204" si="122">AU19-AU114</f>
        <v>0</v>
      </c>
      <c r="AV204" s="67">
        <f t="shared" si="122"/>
        <v>1.5999999999991715E-6</v>
      </c>
      <c r="AW204" s="67">
        <f t="shared" si="122"/>
        <v>-3.4999999999896225E-6</v>
      </c>
      <c r="AX204" s="67">
        <f t="shared" si="122"/>
        <v>3.4999999999896225E-6</v>
      </c>
    </row>
    <row r="205" spans="32:50">
      <c r="AF205" s="15" t="s">
        <v>264</v>
      </c>
      <c r="AG205" s="15">
        <v>0.22880519999999999</v>
      </c>
      <c r="AH205" s="15">
        <v>3.9948900000000002E-2</v>
      </c>
      <c r="AI205" s="15">
        <v>0.15050540000000001</v>
      </c>
      <c r="AJ205" s="15">
        <v>0.30710500000000002</v>
      </c>
      <c r="AT205" s="15" t="str">
        <f t="shared" si="109"/>
        <v>_subpop_15</v>
      </c>
      <c r="AU205" s="67">
        <f t="shared" ref="AU205:AX205" si="123">AU20-AU115</f>
        <v>0</v>
      </c>
      <c r="AV205" s="67">
        <f t="shared" si="123"/>
        <v>1.1000000000004062E-6</v>
      </c>
      <c r="AW205" s="67">
        <f t="shared" si="123"/>
        <v>-2.5000000000025002E-6</v>
      </c>
      <c r="AX205" s="67">
        <f t="shared" si="123"/>
        <v>2.500000000016378E-6</v>
      </c>
    </row>
    <row r="206" spans="32:50">
      <c r="AF206" s="15" t="s">
        <v>270</v>
      </c>
      <c r="AG206" s="15">
        <v>0.2069057</v>
      </c>
      <c r="AH206" s="15">
        <v>2.33142E-2</v>
      </c>
      <c r="AI206" s="15">
        <v>0.16120989999999999</v>
      </c>
      <c r="AJ206" s="15">
        <v>0.25260159999999998</v>
      </c>
      <c r="AT206" s="15" t="str">
        <f t="shared" si="109"/>
        <v>_subpop_16</v>
      </c>
      <c r="AU206" s="67">
        <f t="shared" ref="AU206:AX206" si="124">AU21-AU116</f>
        <v>0</v>
      </c>
      <c r="AV206" s="67">
        <f t="shared" si="124"/>
        <v>7.0000000000017965E-7</v>
      </c>
      <c r="AW206" s="67">
        <f t="shared" si="124"/>
        <v>-1.400000000002094E-6</v>
      </c>
      <c r="AX206" s="67">
        <f t="shared" si="124"/>
        <v>1.3999999999986246E-6</v>
      </c>
    </row>
    <row r="207" spans="32:50">
      <c r="AF207" s="15" t="s">
        <v>276</v>
      </c>
      <c r="AG207" s="15">
        <v>0.1640421</v>
      </c>
      <c r="AH207" s="15">
        <v>1.74599E-2</v>
      </c>
      <c r="AI207" s="15">
        <v>0.12982079999999999</v>
      </c>
      <c r="AJ207" s="15">
        <v>0.19826340000000001</v>
      </c>
      <c r="AT207" s="15" t="str">
        <f t="shared" si="109"/>
        <v>_subpop_17</v>
      </c>
      <c r="AU207" s="67">
        <f t="shared" ref="AU207:AX207" si="125">AU22-AU117</f>
        <v>0</v>
      </c>
      <c r="AV207" s="67">
        <f t="shared" si="125"/>
        <v>2.4999999999990308E-6</v>
      </c>
      <c r="AW207" s="67">
        <f t="shared" si="125"/>
        <v>-5.4999999999916227E-6</v>
      </c>
      <c r="AX207" s="67">
        <f t="shared" si="125"/>
        <v>5.4999999999916227E-6</v>
      </c>
    </row>
    <row r="208" spans="32:50">
      <c r="AF208" s="15" t="s">
        <v>282</v>
      </c>
      <c r="AG208" s="15">
        <v>6.0396499999999999E-2</v>
      </c>
      <c r="AH208" s="15">
        <v>1.09482E-2</v>
      </c>
      <c r="AI208" s="15">
        <v>3.8938E-2</v>
      </c>
      <c r="AJ208" s="15">
        <v>8.18551E-2</v>
      </c>
      <c r="AT208" s="15" t="str">
        <f t="shared" si="109"/>
        <v>_subpop_18</v>
      </c>
      <c r="AU208" s="67">
        <f t="shared" ref="AU208:AX208" si="126">AU23-AU118</f>
        <v>0</v>
      </c>
      <c r="AV208" s="67">
        <f t="shared" si="126"/>
        <v>1.5999999999991715E-6</v>
      </c>
      <c r="AW208" s="67">
        <f t="shared" si="126"/>
        <v>-3.4999999999896225E-6</v>
      </c>
      <c r="AX208" s="67">
        <f t="shared" si="126"/>
        <v>3.4999999999896225E-6</v>
      </c>
    </row>
    <row r="209" spans="32:50">
      <c r="AF209" s="15" t="s">
        <v>288</v>
      </c>
      <c r="AG209" s="15">
        <v>0.1525455</v>
      </c>
      <c r="AH209" s="15">
        <v>2.89074E-2</v>
      </c>
      <c r="AI209" s="15">
        <v>9.5887100000000003E-2</v>
      </c>
      <c r="AJ209" s="15">
        <v>0.209204</v>
      </c>
      <c r="AT209" s="15" t="str">
        <f t="shared" si="109"/>
        <v>_subpop_19</v>
      </c>
      <c r="AU209" s="67">
        <f t="shared" ref="AU209:AX209" si="127">AU24-AU119</f>
        <v>0</v>
      </c>
      <c r="AV209" s="67">
        <f t="shared" si="127"/>
        <v>1.2000000000015471E-6</v>
      </c>
      <c r="AW209" s="67">
        <f t="shared" si="127"/>
        <v>-2.6999999999943736E-6</v>
      </c>
      <c r="AX209" s="67">
        <f t="shared" si="127"/>
        <v>2.6000000000192536E-6</v>
      </c>
    </row>
    <row r="210" spans="32:50">
      <c r="AF210" s="15" t="s">
        <v>294</v>
      </c>
      <c r="AG210" s="15">
        <v>0.14608969999999999</v>
      </c>
      <c r="AH210" s="15">
        <v>1.8938199999999999E-2</v>
      </c>
      <c r="AI210" s="15">
        <v>0.10897080000000001</v>
      </c>
      <c r="AJ210" s="15">
        <v>0.1832085</v>
      </c>
      <c r="AT210" s="15" t="str">
        <f t="shared" si="109"/>
        <v>_subpop_20</v>
      </c>
      <c r="AU210" s="67">
        <f t="shared" ref="AU210:AX210" si="128">AU25-AU120</f>
        <v>0</v>
      </c>
      <c r="AV210" s="67">
        <f t="shared" si="128"/>
        <v>5.9999999999990616E-7</v>
      </c>
      <c r="AW210" s="67">
        <f t="shared" si="128"/>
        <v>-1.3000000000026879E-6</v>
      </c>
      <c r="AX210" s="67">
        <f t="shared" si="128"/>
        <v>1.3000000000026879E-6</v>
      </c>
    </row>
    <row r="211" spans="32:50">
      <c r="AF211" s="15" t="s">
        <v>300</v>
      </c>
      <c r="AG211" s="15">
        <v>9.9540000000000003E-2</v>
      </c>
      <c r="AH211" s="15">
        <v>1.2552600000000001E-2</v>
      </c>
      <c r="AI211" s="15">
        <v>7.4937000000000004E-2</v>
      </c>
      <c r="AJ211" s="15">
        <v>0.124143</v>
      </c>
      <c r="AT211" s="15" t="str">
        <f t="shared" si="109"/>
        <v>_subpop_21</v>
      </c>
      <c r="AU211" s="67">
        <f t="shared" ref="AU211:AX211" si="129">AU26-AU121</f>
        <v>0</v>
      </c>
      <c r="AV211" s="67">
        <f t="shared" si="129"/>
        <v>2.2000000000008124E-6</v>
      </c>
      <c r="AW211" s="67">
        <f t="shared" si="129"/>
        <v>-4.8999999999743693E-6</v>
      </c>
      <c r="AX211" s="67">
        <f t="shared" si="129"/>
        <v>4.7999999999992493E-6</v>
      </c>
    </row>
    <row r="212" spans="32:50">
      <c r="AF212" s="15" t="s">
        <v>306</v>
      </c>
      <c r="AG212" s="15">
        <v>2.1321300000000001E-2</v>
      </c>
      <c r="AH212" s="15">
        <v>6.1130000000000004E-3</v>
      </c>
      <c r="AI212" s="15">
        <v>9.3398000000000005E-3</v>
      </c>
      <c r="AJ212" s="15">
        <v>3.33028E-2</v>
      </c>
      <c r="AT212" s="15" t="str">
        <f t="shared" si="109"/>
        <v>_subpop_22</v>
      </c>
      <c r="AU212" s="67">
        <f t="shared" ref="AU212:AX212" si="130">AU27-AU122</f>
        <v>0</v>
      </c>
      <c r="AV212" s="67">
        <f t="shared" si="130"/>
        <v>1.4000000000003593E-6</v>
      </c>
      <c r="AW212" s="67">
        <f t="shared" si="130"/>
        <v>-3.0999999999781203E-6</v>
      </c>
      <c r="AX212" s="67">
        <f t="shared" si="130"/>
        <v>3.2000000000087514E-6</v>
      </c>
    </row>
    <row r="213" spans="32:50">
      <c r="AF213" s="15" t="s">
        <v>312</v>
      </c>
      <c r="AG213" s="15">
        <v>0.15100749999999999</v>
      </c>
      <c r="AH213" s="15">
        <v>2.80748E-2</v>
      </c>
      <c r="AI213" s="15">
        <v>9.5980999999999997E-2</v>
      </c>
      <c r="AJ213" s="15">
        <v>0.2060341</v>
      </c>
      <c r="AT213" s="15" t="str">
        <f t="shared" si="109"/>
        <v>_subpop_23</v>
      </c>
      <c r="AU213" s="67">
        <f t="shared" ref="AU213:AX213" si="131">AU28-AU123</f>
        <v>0</v>
      </c>
      <c r="AV213" s="67">
        <f t="shared" si="131"/>
        <v>1.0999999999986715E-6</v>
      </c>
      <c r="AW213" s="67">
        <f t="shared" si="131"/>
        <v>-2.5000000000025002E-6</v>
      </c>
      <c r="AX213" s="67">
        <f t="shared" si="131"/>
        <v>2.500000000016378E-6</v>
      </c>
    </row>
    <row r="214" spans="32:50">
      <c r="AF214" s="15" t="s">
        <v>318</v>
      </c>
      <c r="AG214" s="15">
        <v>0.2524883</v>
      </c>
      <c r="AH214" s="15">
        <v>2.43138E-2</v>
      </c>
      <c r="AI214" s="15">
        <v>0.2048334</v>
      </c>
      <c r="AJ214" s="15">
        <v>0.3001432</v>
      </c>
      <c r="AT214" s="15" t="str">
        <f t="shared" si="109"/>
        <v>_subpop_24</v>
      </c>
      <c r="AU214" s="67">
        <f t="shared" ref="AU214:AX214" si="132">AU29-AU124</f>
        <v>0</v>
      </c>
      <c r="AV214" s="67">
        <f t="shared" si="132"/>
        <v>5.9999999999990616E-7</v>
      </c>
      <c r="AW214" s="67">
        <f t="shared" si="132"/>
        <v>-1.2999999999992184E-6</v>
      </c>
      <c r="AX214" s="67">
        <f t="shared" si="132"/>
        <v>1.3000000000026879E-6</v>
      </c>
    </row>
    <row r="215" spans="32:50">
      <c r="AF215" s="15" t="s">
        <v>324</v>
      </c>
      <c r="AG215" s="15">
        <v>0.13868520000000001</v>
      </c>
      <c r="AH215" s="15">
        <v>1.48959E-2</v>
      </c>
      <c r="AI215" s="15">
        <v>0.10948919999999999</v>
      </c>
      <c r="AJ215" s="15">
        <v>0.16788110000000001</v>
      </c>
      <c r="AT215" s="15" t="str">
        <f t="shared" si="109"/>
        <v>_subpop_25</v>
      </c>
      <c r="AU215" s="67">
        <f t="shared" ref="AU215:AX215" si="133">AU30-AU125</f>
        <v>0</v>
      </c>
      <c r="AV215" s="67">
        <f t="shared" si="133"/>
        <v>2.0999999999979369E-6</v>
      </c>
      <c r="AW215" s="67">
        <f t="shared" si="133"/>
        <v>-4.7999999999992493E-6</v>
      </c>
      <c r="AX215" s="67">
        <f t="shared" si="133"/>
        <v>4.7000000000241293E-6</v>
      </c>
    </row>
    <row r="216" spans="32:50">
      <c r="AF216" s="15" t="s">
        <v>330</v>
      </c>
      <c r="AG216" s="15">
        <v>5.4975400000000001E-2</v>
      </c>
      <c r="AH216" s="15">
        <v>1.07656E-2</v>
      </c>
      <c r="AI216" s="15">
        <v>3.3874799999999997E-2</v>
      </c>
      <c r="AJ216" s="15">
        <v>7.6076000000000005E-2</v>
      </c>
      <c r="AT216" s="15" t="str">
        <f t="shared" si="109"/>
        <v>_subpop_26</v>
      </c>
      <c r="AU216" s="67">
        <f t="shared" ref="AU216:AX216" si="134">AU31-AU126</f>
        <v>0</v>
      </c>
      <c r="AV216" s="67">
        <f t="shared" si="134"/>
        <v>1.5999999999974368E-6</v>
      </c>
      <c r="AW216" s="67">
        <f t="shared" si="134"/>
        <v>-3.4999999999896225E-6</v>
      </c>
      <c r="AX216" s="67">
        <f t="shared" si="134"/>
        <v>3.4999999999896225E-6</v>
      </c>
    </row>
    <row r="217" spans="32:50">
      <c r="AF217" s="15" t="s">
        <v>336</v>
      </c>
      <c r="AG217" s="15">
        <v>0.19744990000000001</v>
      </c>
      <c r="AH217" s="15">
        <v>3.3069500000000002E-2</v>
      </c>
      <c r="AI217" s="15">
        <v>0.13263369999999999</v>
      </c>
      <c r="AJ217" s="15">
        <v>0.2622662</v>
      </c>
      <c r="AT217" s="15" t="str">
        <f t="shared" si="109"/>
        <v>_subpop_27</v>
      </c>
      <c r="AU217" s="67">
        <f t="shared" ref="AU217:AX217" si="135">AU32-AU127</f>
        <v>0</v>
      </c>
      <c r="AV217" s="67">
        <f t="shared" si="135"/>
        <v>8.9999999999985925E-7</v>
      </c>
      <c r="AW217" s="67">
        <f t="shared" si="135"/>
        <v>-1.9999999999881224E-6</v>
      </c>
      <c r="AX217" s="67">
        <f t="shared" si="135"/>
        <v>1.9999999999881224E-6</v>
      </c>
    </row>
    <row r="218" spans="32:50">
      <c r="AF218" s="15" t="s">
        <v>341</v>
      </c>
      <c r="AG218" s="15">
        <v>0.15327740000000001</v>
      </c>
      <c r="AH218" s="15">
        <v>1.7782200000000001E-2</v>
      </c>
      <c r="AI218" s="15">
        <v>0.1184243</v>
      </c>
      <c r="AJ218" s="15">
        <v>0.18813060000000001</v>
      </c>
      <c r="AT218" s="15" t="str">
        <f t="shared" si="109"/>
        <v>_subpop_28</v>
      </c>
      <c r="AU218" s="67">
        <f t="shared" ref="AU218:AX218" si="136">AU33-AU128</f>
        <v>0</v>
      </c>
      <c r="AV218" s="67">
        <f t="shared" si="136"/>
        <v>7.0000000000017965E-7</v>
      </c>
      <c r="AW218" s="67">
        <f t="shared" si="136"/>
        <v>-1.2999999999992184E-6</v>
      </c>
      <c r="AX218" s="67">
        <f t="shared" si="136"/>
        <v>1.3000000000026879E-6</v>
      </c>
    </row>
    <row r="219" spans="32:50">
      <c r="AF219" s="15" t="s">
        <v>346</v>
      </c>
      <c r="AG219" s="15">
        <v>0.1056633</v>
      </c>
      <c r="AH219" s="15">
        <v>1.3105199999999999E-2</v>
      </c>
      <c r="AI219" s="15">
        <v>7.9977199999999998E-2</v>
      </c>
      <c r="AJ219" s="15">
        <v>0.13134940000000001</v>
      </c>
      <c r="AT219" s="15" t="str">
        <f t="shared" si="109"/>
        <v>_subpop_29</v>
      </c>
      <c r="AU219" s="67">
        <f t="shared" ref="AU219:AX219" si="137">AU34-AU129</f>
        <v>0</v>
      </c>
      <c r="AV219" s="67">
        <f t="shared" si="137"/>
        <v>3.0000000000030003E-6</v>
      </c>
      <c r="AW219" s="67">
        <f t="shared" si="137"/>
        <v>-6.3999999999897472E-6</v>
      </c>
      <c r="AX219" s="67">
        <f t="shared" si="137"/>
        <v>6.4000000000175028E-6</v>
      </c>
    </row>
    <row r="220" spans="32:50">
      <c r="AF220" s="15" t="s">
        <v>351</v>
      </c>
      <c r="AG220" s="15">
        <v>2.6184200000000001E-2</v>
      </c>
      <c r="AH220" s="15">
        <v>6.9541999999999998E-3</v>
      </c>
      <c r="AI220" s="15">
        <v>1.2553999999999999E-2</v>
      </c>
      <c r="AJ220" s="15">
        <v>3.98144E-2</v>
      </c>
      <c r="AT220" s="15" t="str">
        <f t="shared" si="109"/>
        <v>_subpop_30</v>
      </c>
      <c r="AU220" s="67">
        <f t="shared" ref="AU220:AX220" si="138">AU35-AU130</f>
        <v>0</v>
      </c>
      <c r="AV220" s="67">
        <f t="shared" si="138"/>
        <v>1.7999999999997185E-6</v>
      </c>
      <c r="AW220" s="67">
        <f t="shared" si="138"/>
        <v>-4.0000000000040004E-6</v>
      </c>
      <c r="AX220" s="67">
        <f t="shared" si="138"/>
        <v>4.0000000000040004E-6</v>
      </c>
    </row>
    <row r="221" spans="32:50">
      <c r="AF221" s="15" t="s">
        <v>356</v>
      </c>
      <c r="AG221" s="15">
        <v>0.22264709999999999</v>
      </c>
      <c r="AH221" s="15">
        <v>3.2887199999999998E-2</v>
      </c>
      <c r="AI221" s="15">
        <v>0.1581882</v>
      </c>
      <c r="AJ221" s="15">
        <v>0.28710599999999997</v>
      </c>
      <c r="AT221" s="15" t="str">
        <f t="shared" si="109"/>
        <v>_subpop_31</v>
      </c>
      <c r="AU221" s="67">
        <f t="shared" ref="AU221:AX221" si="139">AU36-AU131</f>
        <v>0</v>
      </c>
      <c r="AV221" s="67">
        <f t="shared" si="139"/>
        <v>1.0999999999986715E-6</v>
      </c>
      <c r="AW221" s="67">
        <f t="shared" si="139"/>
        <v>-2.4000000000135024E-6</v>
      </c>
      <c r="AX221" s="67">
        <f t="shared" si="139"/>
        <v>2.2999999999967491E-6</v>
      </c>
    </row>
    <row r="222" spans="32:50">
      <c r="AF222" s="15" t="s">
        <v>361</v>
      </c>
      <c r="AG222" s="15">
        <v>0.2769567</v>
      </c>
      <c r="AH222" s="15">
        <v>2.1955599999999999E-2</v>
      </c>
      <c r="AI222" s="15">
        <v>0.23392370000000001</v>
      </c>
      <c r="AJ222" s="15">
        <v>0.31998959999999999</v>
      </c>
      <c r="AT222" s="15" t="str">
        <f t="shared" si="109"/>
        <v>_subpop_32</v>
      </c>
      <c r="AU222" s="67">
        <f t="shared" ref="AU222:AX222" si="140">AU37-AU132</f>
        <v>0</v>
      </c>
      <c r="AV222" s="67">
        <f t="shared" si="140"/>
        <v>4.9999999999963268E-7</v>
      </c>
      <c r="AW222" s="67">
        <f t="shared" si="140"/>
        <v>-1.1999999999998123E-6</v>
      </c>
      <c r="AX222" s="67">
        <f t="shared" si="140"/>
        <v>1.1999999999998123E-6</v>
      </c>
    </row>
    <row r="223" spans="32:50">
      <c r="AF223" s="15" t="s">
        <v>366</v>
      </c>
      <c r="AG223" s="15">
        <v>0.18055679999999999</v>
      </c>
      <c r="AH223" s="15">
        <v>1.72496E-2</v>
      </c>
      <c r="AI223" s="15">
        <v>0.14674760000000001</v>
      </c>
      <c r="AJ223" s="15">
        <v>0.214366</v>
      </c>
      <c r="AT223" s="15" t="str">
        <f t="shared" si="109"/>
        <v>_subpop_33</v>
      </c>
      <c r="AU223" s="67">
        <f t="shared" ref="AU223:AX223" si="141">AU38-AU133</f>
        <v>0</v>
      </c>
      <c r="AV223" s="67">
        <f t="shared" si="141"/>
        <v>2.7999999999972491E-6</v>
      </c>
      <c r="AW223" s="67">
        <f t="shared" si="141"/>
        <v>-6.0999999999949983E-6</v>
      </c>
      <c r="AX223" s="67">
        <f t="shared" si="141"/>
        <v>6.2000000000117517E-6</v>
      </c>
    </row>
    <row r="224" spans="32:50">
      <c r="AF224" s="15" t="s">
        <v>371</v>
      </c>
      <c r="AG224" s="15">
        <v>2.79212E-2</v>
      </c>
      <c r="AH224" s="15">
        <v>8.3444999999999995E-3</v>
      </c>
      <c r="AI224" s="15">
        <v>1.1566E-2</v>
      </c>
      <c r="AJ224" s="15">
        <v>4.4276299999999998E-2</v>
      </c>
      <c r="AT224" s="15" t="str">
        <f t="shared" si="109"/>
        <v>_subpop_34</v>
      </c>
      <c r="AU224" s="67">
        <f t="shared" ref="AU224:AX224" si="142">AU39-AU134</f>
        <v>0</v>
      </c>
      <c r="AV224" s="67">
        <f t="shared" si="142"/>
        <v>1.9999999999985307E-6</v>
      </c>
      <c r="AW224" s="67">
        <f t="shared" si="142"/>
        <v>-4.1999999999958737E-6</v>
      </c>
      <c r="AX224" s="67">
        <f t="shared" si="142"/>
        <v>4.2000000000097515E-6</v>
      </c>
    </row>
    <row r="225" spans="32:50">
      <c r="AF225" s="15" t="s">
        <v>376</v>
      </c>
      <c r="AG225" s="15">
        <v>0.2319561</v>
      </c>
      <c r="AH225" s="15">
        <v>3.3496699999999997E-2</v>
      </c>
      <c r="AI225" s="15">
        <v>0.16630249999999999</v>
      </c>
      <c r="AJ225" s="15">
        <v>0.29760969999999998</v>
      </c>
      <c r="AT225" s="15" t="str">
        <f t="shared" si="109"/>
        <v>_subpop_35</v>
      </c>
      <c r="AU225" s="67">
        <f t="shared" ref="AU225:AX225" si="143">AU40-AU135</f>
        <v>0</v>
      </c>
      <c r="AV225" s="67">
        <f t="shared" si="143"/>
        <v>1.3000000000009532E-6</v>
      </c>
      <c r="AW225" s="67">
        <f t="shared" si="143"/>
        <v>-2.7999999999972491E-6</v>
      </c>
      <c r="AX225" s="67">
        <f t="shared" si="143"/>
        <v>2.7999999999972491E-6</v>
      </c>
    </row>
    <row r="226" spans="32:50">
      <c r="AF226" s="15" t="s">
        <v>381</v>
      </c>
      <c r="AG226" s="15">
        <v>0.16599459999999999</v>
      </c>
      <c r="AH226" s="15">
        <v>1.6900100000000001E-2</v>
      </c>
      <c r="AI226" s="15">
        <v>0.1328705</v>
      </c>
      <c r="AJ226" s="15">
        <v>0.19911870000000001</v>
      </c>
      <c r="AT226" s="15" t="str">
        <f t="shared" si="109"/>
        <v>_subpop_36</v>
      </c>
      <c r="AU226" s="67">
        <f t="shared" ref="AU226:AX226" si="144">AU41-AU136</f>
        <v>0</v>
      </c>
      <c r="AV226" s="67">
        <f t="shared" si="144"/>
        <v>5.9999999999990616E-7</v>
      </c>
      <c r="AW226" s="67">
        <f t="shared" si="144"/>
        <v>-1.2999999999992184E-6</v>
      </c>
      <c r="AX226" s="67">
        <f t="shared" si="144"/>
        <v>1.1999999999998123E-6</v>
      </c>
    </row>
    <row r="227" spans="32:50">
      <c r="AF227" s="15" t="s">
        <v>386</v>
      </c>
      <c r="AG227" s="15">
        <v>0.102675</v>
      </c>
      <c r="AH227" s="15">
        <v>1.25446E-2</v>
      </c>
      <c r="AI227" s="15">
        <v>7.8087599999999993E-2</v>
      </c>
      <c r="AJ227" s="15">
        <v>0.1272624</v>
      </c>
      <c r="AT227" s="15" t="str">
        <f t="shared" si="109"/>
        <v>_subpop_37</v>
      </c>
      <c r="AU227" s="67">
        <f t="shared" ref="AU227:AX227" si="145">AU42-AU137</f>
        <v>0</v>
      </c>
      <c r="AV227" s="67">
        <f t="shared" si="145"/>
        <v>2.5999999999984369E-6</v>
      </c>
      <c r="AW227" s="67">
        <f t="shared" si="145"/>
        <v>-5.6999999999973738E-6</v>
      </c>
      <c r="AX227" s="67">
        <f t="shared" si="145"/>
        <v>5.6999999999973738E-6</v>
      </c>
    </row>
    <row r="228" spans="32:50">
      <c r="AF228" s="15" t="s">
        <v>391</v>
      </c>
      <c r="AG228" s="15">
        <v>2.7397399999999999E-2</v>
      </c>
      <c r="AH228" s="15">
        <v>7.2880999999999996E-3</v>
      </c>
      <c r="AI228" s="15">
        <v>1.3112800000000001E-2</v>
      </c>
      <c r="AJ228" s="15">
        <v>4.1681999999999997E-2</v>
      </c>
      <c r="AT228" s="15" t="str">
        <f t="shared" si="109"/>
        <v>_subpop_38</v>
      </c>
      <c r="AU228" s="67">
        <f t="shared" ref="AU228:AX228" si="146">AU43-AU138</f>
        <v>0</v>
      </c>
      <c r="AV228" s="67">
        <f t="shared" si="146"/>
        <v>1.5999999999991715E-6</v>
      </c>
      <c r="AW228" s="67">
        <f t="shared" si="146"/>
        <v>-3.300000000011627E-6</v>
      </c>
      <c r="AX228" s="67">
        <f t="shared" si="146"/>
        <v>3.4000000000145025E-6</v>
      </c>
    </row>
    <row r="229" spans="32:50">
      <c r="AF229" s="15" t="s">
        <v>396</v>
      </c>
      <c r="AG229" s="15">
        <v>0.19178429999999999</v>
      </c>
      <c r="AH229" s="15">
        <v>3.2312E-2</v>
      </c>
      <c r="AI229" s="15">
        <v>0.1284527</v>
      </c>
      <c r="AJ229" s="15">
        <v>0.25511590000000001</v>
      </c>
      <c r="AT229" s="15" t="str">
        <f t="shared" si="109"/>
        <v>_subpop_39</v>
      </c>
      <c r="AU229" s="67">
        <f t="shared" ref="AU229:AX229" si="147">AU44-AU139</f>
        <v>0</v>
      </c>
      <c r="AV229" s="67">
        <f t="shared" si="147"/>
        <v>1.1000000000004062E-6</v>
      </c>
      <c r="AW229" s="67">
        <f t="shared" si="147"/>
        <v>-2.4000000000135024E-6</v>
      </c>
      <c r="AX229" s="67">
        <f t="shared" si="147"/>
        <v>2.3999999999857469E-6</v>
      </c>
    </row>
    <row r="230" spans="32:50">
      <c r="AF230" s="15" t="s">
        <v>401</v>
      </c>
      <c r="AG230" s="15">
        <v>0.22379979999999999</v>
      </c>
      <c r="AH230" s="15">
        <v>2.0667600000000001E-2</v>
      </c>
      <c r="AI230" s="15">
        <v>0.18329129999999999</v>
      </c>
      <c r="AJ230" s="15">
        <v>0.2643083</v>
      </c>
      <c r="AT230" s="15" t="str">
        <f t="shared" si="109"/>
        <v>_subpop_40</v>
      </c>
      <c r="AU230" s="67">
        <f t="shared" ref="AU230:AX230" si="148">AU45-AU140</f>
        <v>0</v>
      </c>
      <c r="AV230" s="67">
        <f t="shared" si="148"/>
        <v>5.9999999999990616E-7</v>
      </c>
      <c r="AW230" s="67">
        <f t="shared" si="148"/>
        <v>-1.2999999999992184E-6</v>
      </c>
      <c r="AX230" s="67">
        <f t="shared" si="148"/>
        <v>1.3999999999986246E-6</v>
      </c>
    </row>
    <row r="231" spans="32:50">
      <c r="AF231" s="15" t="s">
        <v>406</v>
      </c>
      <c r="AG231" s="15">
        <v>0.1595278</v>
      </c>
      <c r="AH231" s="15">
        <v>1.6050100000000001E-2</v>
      </c>
      <c r="AI231" s="15">
        <v>0.12806960000000001</v>
      </c>
      <c r="AJ231" s="15">
        <v>0.19098599999999999</v>
      </c>
      <c r="AT231" s="15" t="str">
        <f t="shared" si="109"/>
        <v>_subpop_41</v>
      </c>
      <c r="AU231" s="67">
        <f t="shared" ref="AU231:AX231" si="149">AU46-AU141</f>
        <v>0</v>
      </c>
      <c r="AV231" s="67">
        <f t="shared" si="149"/>
        <v>2.7000000000013125E-6</v>
      </c>
      <c r="AW231" s="67">
        <f t="shared" si="149"/>
        <v>-6.0000000000060005E-6</v>
      </c>
      <c r="AX231" s="67">
        <f t="shared" si="149"/>
        <v>6.0000000000060005E-6</v>
      </c>
    </row>
    <row r="232" spans="32:50">
      <c r="AF232" s="15" t="s">
        <v>411</v>
      </c>
      <c r="AG232" s="15">
        <v>3.4497899999999998E-2</v>
      </c>
      <c r="AH232" s="15">
        <v>9.4850999999999998E-3</v>
      </c>
      <c r="AI232" s="15">
        <v>1.59072E-2</v>
      </c>
      <c r="AJ232" s="15">
        <v>5.30886E-2</v>
      </c>
      <c r="AT232" s="15" t="str">
        <f t="shared" si="109"/>
        <v>_subpop_42</v>
      </c>
      <c r="AU232" s="67">
        <f t="shared" ref="AU232:AX232" si="150">AU47-AU142</f>
        <v>0</v>
      </c>
      <c r="AV232" s="67">
        <f t="shared" si="150"/>
        <v>1.1999999999998123E-6</v>
      </c>
      <c r="AW232" s="67">
        <f t="shared" si="150"/>
        <v>-2.6000000000192536E-6</v>
      </c>
      <c r="AX232" s="67">
        <f t="shared" si="150"/>
        <v>2.599999999991498E-6</v>
      </c>
    </row>
    <row r="233" spans="32:50">
      <c r="AF233" s="15" t="s">
        <v>416</v>
      </c>
      <c r="AG233" s="15">
        <v>0.16258600000000001</v>
      </c>
      <c r="AH233" s="15">
        <v>2.5755799999999999E-2</v>
      </c>
      <c r="AI233" s="15">
        <v>0.1121046</v>
      </c>
      <c r="AJ233" s="15">
        <v>0.21306729999999999</v>
      </c>
      <c r="AT233" s="15" t="str">
        <f t="shared" si="109"/>
        <v>_subpop_43</v>
      </c>
      <c r="AU233" s="67">
        <f t="shared" ref="AU233:AX233" si="151">AU48-AU143</f>
        <v>0</v>
      </c>
      <c r="AV233" s="67">
        <f t="shared" si="151"/>
        <v>8.9999999999985925E-7</v>
      </c>
      <c r="AW233" s="67">
        <f t="shared" si="151"/>
        <v>-2.0000000000020002E-6</v>
      </c>
      <c r="AX233" s="67">
        <f t="shared" si="151"/>
        <v>2.0000000000020002E-6</v>
      </c>
    </row>
    <row r="234" spans="32:50">
      <c r="AF234" s="15" t="s">
        <v>421</v>
      </c>
      <c r="AG234" s="15">
        <v>0.13341520000000001</v>
      </c>
      <c r="AH234" s="15">
        <v>1.51621E-2</v>
      </c>
      <c r="AI234" s="15">
        <v>0.1036974</v>
      </c>
      <c r="AJ234" s="15">
        <v>0.163133</v>
      </c>
      <c r="AT234" s="15" t="str">
        <f t="shared" si="109"/>
        <v>_subpop_44</v>
      </c>
      <c r="AU234" s="67">
        <f t="shared" ref="AU234:AX234" si="152">AU49-AU144</f>
        <v>0</v>
      </c>
      <c r="AV234" s="67">
        <f t="shared" si="152"/>
        <v>5.0000000000050004E-7</v>
      </c>
      <c r="AW234" s="67">
        <f t="shared" si="152"/>
        <v>-1.1000000000004062E-6</v>
      </c>
      <c r="AX234" s="67">
        <f t="shared" si="152"/>
        <v>1.0999999999969368E-6</v>
      </c>
    </row>
    <row r="235" spans="32:50">
      <c r="AF235" s="15" t="s">
        <v>426</v>
      </c>
      <c r="AG235" s="15">
        <v>9.5923400000000006E-2</v>
      </c>
      <c r="AH235" s="15">
        <v>1.2093899999999999E-2</v>
      </c>
      <c r="AI235" s="15">
        <v>7.2219400000000003E-2</v>
      </c>
      <c r="AJ235" s="15">
        <v>0.11962739999999999</v>
      </c>
      <c r="AT235" s="15" t="str">
        <f t="shared" si="109"/>
        <v>_subpop_45</v>
      </c>
      <c r="AU235" s="67">
        <f t="shared" ref="AU235:AX235" si="153">AU50-AU145</f>
        <v>0</v>
      </c>
      <c r="AV235" s="67">
        <f t="shared" si="153"/>
        <v>2.199999999997343E-6</v>
      </c>
      <c r="AW235" s="67">
        <f t="shared" si="153"/>
        <v>-4.6999999999963737E-6</v>
      </c>
      <c r="AX235" s="67">
        <f t="shared" si="153"/>
        <v>4.6999999999963737E-6</v>
      </c>
    </row>
    <row r="236" spans="32:50">
      <c r="AF236" s="15" t="s">
        <v>431</v>
      </c>
      <c r="AG236" s="15">
        <v>2.1134900000000002E-2</v>
      </c>
      <c r="AH236" s="15">
        <v>6.9941999999999999E-3</v>
      </c>
      <c r="AI236" s="15">
        <v>7.4263999999999997E-3</v>
      </c>
      <c r="AJ236" s="15">
        <v>3.4843499999999999E-2</v>
      </c>
      <c r="AT236" s="15" t="str">
        <f t="shared" si="109"/>
        <v>_subpop_46</v>
      </c>
      <c r="AU236" s="67">
        <f t="shared" ref="AU236:AX236" si="154">AU51-AU146</f>
        <v>0</v>
      </c>
      <c r="AV236" s="67">
        <f t="shared" si="154"/>
        <v>1.4999999999997654E-6</v>
      </c>
      <c r="AW236" s="67">
        <f t="shared" si="154"/>
        <v>-3.300000000011627E-6</v>
      </c>
      <c r="AX236" s="67">
        <f t="shared" si="154"/>
        <v>3.2000000000087514E-6</v>
      </c>
    </row>
    <row r="237" spans="32:50">
      <c r="AF237" s="15" t="s">
        <v>436</v>
      </c>
      <c r="AG237" s="15">
        <v>0.1797262</v>
      </c>
      <c r="AH237" s="15">
        <v>3.22029E-2</v>
      </c>
      <c r="AI237" s="15">
        <v>0.1166085</v>
      </c>
      <c r="AJ237" s="15">
        <v>0.2428438</v>
      </c>
      <c r="AT237" s="15" t="str">
        <f t="shared" si="109"/>
        <v>_subpop_47</v>
      </c>
      <c r="AU237" s="67">
        <f t="shared" ref="AU237:AX237" si="155">AU52-AU147</f>
        <v>0</v>
      </c>
      <c r="AV237" s="67">
        <f t="shared" si="155"/>
        <v>1.1999999999998123E-6</v>
      </c>
      <c r="AW237" s="67">
        <f t="shared" si="155"/>
        <v>-2.6000000000053758E-6</v>
      </c>
      <c r="AX237" s="67">
        <f t="shared" si="155"/>
        <v>2.599999999991498E-6</v>
      </c>
    </row>
    <row r="238" spans="32:50">
      <c r="AF238" s="15" t="s">
        <v>441</v>
      </c>
      <c r="AG238" s="15">
        <v>0.23790990000000001</v>
      </c>
      <c r="AH238" s="15">
        <v>2.4139600000000001E-2</v>
      </c>
      <c r="AI238" s="15">
        <v>0.1905963</v>
      </c>
      <c r="AJ238" s="15">
        <v>0.28522360000000002</v>
      </c>
      <c r="AT238" s="15" t="str">
        <f t="shared" si="109"/>
        <v>_subpop_48</v>
      </c>
      <c r="AU238" s="67">
        <f t="shared" ref="AU238:AX238" si="156">AU53-AU148</f>
        <v>0</v>
      </c>
      <c r="AV238" s="67">
        <f t="shared" si="156"/>
        <v>7.0000000000017965E-7</v>
      </c>
      <c r="AW238" s="67">
        <f t="shared" si="156"/>
        <v>-1.7000000000003124E-6</v>
      </c>
      <c r="AX238" s="67">
        <f t="shared" si="156"/>
        <v>1.7000000000003124E-6</v>
      </c>
    </row>
    <row r="239" spans="32:50">
      <c r="AF239" s="15" t="s">
        <v>446</v>
      </c>
      <c r="AG239" s="15">
        <v>0.13539570000000001</v>
      </c>
      <c r="AH239" s="15">
        <v>1.4275400000000001E-2</v>
      </c>
      <c r="AI239" s="15">
        <v>0.10741589999999999</v>
      </c>
      <c r="AJ239" s="15">
        <v>0.16337550000000001</v>
      </c>
      <c r="AT239" s="15" t="str">
        <f t="shared" si="109"/>
        <v>_subpop_49</v>
      </c>
      <c r="AU239" s="67">
        <f t="shared" ref="AU239:AX239" si="157">AU54-AU149</f>
        <v>0</v>
      </c>
      <c r="AV239" s="67">
        <f t="shared" si="157"/>
        <v>2.3999999999996247E-6</v>
      </c>
      <c r="AW239" s="67">
        <f t="shared" si="157"/>
        <v>-5.2000000000107516E-6</v>
      </c>
      <c r="AX239" s="67">
        <f t="shared" si="157"/>
        <v>5.2000000000385072E-6</v>
      </c>
    </row>
    <row r="240" spans="32:50">
      <c r="AF240" s="15" t="s">
        <v>451</v>
      </c>
      <c r="AG240" s="15">
        <v>6.4362600000000006E-2</v>
      </c>
      <c r="AH240" s="15">
        <v>1.12423E-2</v>
      </c>
      <c r="AI240" s="15">
        <v>4.2327799999999999E-2</v>
      </c>
      <c r="AJ240" s="15">
        <v>8.6397500000000002E-2</v>
      </c>
      <c r="AT240" s="15" t="str">
        <f t="shared" si="109"/>
        <v>_subpop_50</v>
      </c>
      <c r="AU240" s="67">
        <f t="shared" ref="AU240:AX240" si="158">AU55-AU150</f>
        <v>0</v>
      </c>
      <c r="AV240" s="67">
        <f t="shared" si="158"/>
        <v>1.6000000000009063E-6</v>
      </c>
      <c r="AW240" s="67">
        <f t="shared" si="158"/>
        <v>-3.4000000000145025E-6</v>
      </c>
      <c r="AX240" s="67">
        <f t="shared" si="158"/>
        <v>3.4000000000145025E-6</v>
      </c>
    </row>
    <row r="241" spans="32:50">
      <c r="AF241" s="15" t="s">
        <v>456</v>
      </c>
      <c r="AG241" s="15">
        <v>0.1710402</v>
      </c>
      <c r="AH241" s="15">
        <v>3.3441199999999997E-2</v>
      </c>
      <c r="AI241" s="15">
        <v>0.10549550000000001</v>
      </c>
      <c r="AJ241" s="15">
        <v>0.23658499999999999</v>
      </c>
      <c r="AT241" s="15" t="str">
        <f t="shared" si="109"/>
        <v>_subpop_51</v>
      </c>
      <c r="AU241" s="67">
        <f t="shared" ref="AU241:AX241" si="159">AU56-AU151</f>
        <v>0</v>
      </c>
      <c r="AV241" s="67">
        <f t="shared" si="159"/>
        <v>1.4000000000003593E-6</v>
      </c>
      <c r="AW241" s="67">
        <f t="shared" si="159"/>
        <v>-3.1000000000058758E-6</v>
      </c>
      <c r="AX241" s="67">
        <f t="shared" si="159"/>
        <v>3.0999999999781203E-6</v>
      </c>
    </row>
    <row r="242" spans="32:50">
      <c r="AF242" s="15" t="s">
        <v>460</v>
      </c>
      <c r="AG242" s="15">
        <v>0.15182380000000001</v>
      </c>
      <c r="AH242" s="15">
        <v>1.8815700000000001E-2</v>
      </c>
      <c r="AI242" s="15">
        <v>0.11494500000000001</v>
      </c>
      <c r="AJ242" s="15">
        <v>0.1887025</v>
      </c>
      <c r="AT242" s="15" t="str">
        <f t="shared" si="109"/>
        <v>_subpop_52</v>
      </c>
      <c r="AU242" s="67">
        <f t="shared" ref="AU242:AX242" si="160">AU57-AU152</f>
        <v>0</v>
      </c>
      <c r="AV242" s="67">
        <f t="shared" si="160"/>
        <v>8.9999999999985925E-7</v>
      </c>
      <c r="AW242" s="67">
        <f t="shared" si="160"/>
        <v>-1.8999999999991246E-6</v>
      </c>
      <c r="AX242" s="67">
        <f t="shared" si="160"/>
        <v>1.8999999999991246E-6</v>
      </c>
    </row>
    <row r="243" spans="32:50">
      <c r="AF243" s="15" t="s">
        <v>464</v>
      </c>
      <c r="AG243" s="15">
        <v>7.3870000000000005E-2</v>
      </c>
      <c r="AH243" s="15">
        <v>1.09678E-2</v>
      </c>
      <c r="AI243" s="15">
        <v>5.2373099999999999E-2</v>
      </c>
      <c r="AJ243" s="15">
        <v>9.5366999999999993E-2</v>
      </c>
      <c r="AT243" s="15" t="str">
        <f t="shared" si="109"/>
        <v>_subpop_53</v>
      </c>
      <c r="AU243" s="67">
        <f t="shared" ref="AU243:AX243" si="161">AU58-AU153</f>
        <v>0</v>
      </c>
      <c r="AV243" s="67">
        <f t="shared" si="161"/>
        <v>2.6000000000019063E-6</v>
      </c>
      <c r="AW243" s="67">
        <f t="shared" si="161"/>
        <v>-5.6999999999973738E-6</v>
      </c>
      <c r="AX243" s="67">
        <f t="shared" si="161"/>
        <v>5.6999999999973738E-6</v>
      </c>
    </row>
    <row r="244" spans="32:50">
      <c r="AF244" s="15" t="s">
        <v>468</v>
      </c>
      <c r="AG244" s="15">
        <v>2.04405E-2</v>
      </c>
      <c r="AH244" s="15">
        <v>5.8920999999999999E-3</v>
      </c>
      <c r="AI244" s="15">
        <v>8.8918999999999995E-3</v>
      </c>
      <c r="AJ244" s="15">
        <v>3.1989099999999999E-2</v>
      </c>
      <c r="AT244" s="15" t="str">
        <f t="shared" si="109"/>
        <v>_subpop_54</v>
      </c>
      <c r="AU244" s="67">
        <f t="shared" ref="AU244:AX244" si="162">AU59-AU154</f>
        <v>0</v>
      </c>
      <c r="AV244" s="67">
        <f t="shared" si="162"/>
        <v>1.7000000000003124E-6</v>
      </c>
      <c r="AW244" s="67">
        <f t="shared" si="162"/>
        <v>-3.6999999999953737E-6</v>
      </c>
      <c r="AX244" s="67">
        <f t="shared" si="162"/>
        <v>3.7999999999982492E-6</v>
      </c>
    </row>
    <row r="245" spans="32:50">
      <c r="AF245" s="15" t="s">
        <v>472</v>
      </c>
      <c r="AG245" s="15">
        <v>0.2851204</v>
      </c>
      <c r="AH245" s="15">
        <v>3.3336200000000003E-2</v>
      </c>
      <c r="AI245" s="15">
        <v>0.21978149999999999</v>
      </c>
      <c r="AJ245" s="15">
        <v>0.35045920000000003</v>
      </c>
      <c r="AT245" s="15" t="str">
        <f t="shared" si="109"/>
        <v>_subpop_55</v>
      </c>
      <c r="AU245" s="67">
        <f t="shared" ref="AU245:AX245" si="163">AU60-AU155</f>
        <v>0</v>
      </c>
      <c r="AV245" s="67">
        <f t="shared" si="163"/>
        <v>1.4000000000003593E-6</v>
      </c>
      <c r="AW245" s="67">
        <f t="shared" si="163"/>
        <v>-3.0000000000030003E-6</v>
      </c>
      <c r="AX245" s="67">
        <f t="shared" si="163"/>
        <v>2.9000000000001247E-6</v>
      </c>
    </row>
    <row r="246" spans="32:50">
      <c r="AF246" s="15" t="s">
        <v>476</v>
      </c>
      <c r="AG246" s="15">
        <v>0.22032489999999999</v>
      </c>
      <c r="AH246" s="15">
        <v>2.5254200000000001E-2</v>
      </c>
      <c r="AI246" s="15">
        <v>0.1708267</v>
      </c>
      <c r="AJ246" s="15">
        <v>0.26982309999999998</v>
      </c>
      <c r="AT246" s="15" t="str">
        <f t="shared" si="109"/>
        <v>_subpop_56</v>
      </c>
      <c r="AU246" s="67">
        <f t="shared" ref="AU246:AX246" si="164">AU61-AU156</f>
        <v>0</v>
      </c>
      <c r="AV246" s="67">
        <f t="shared" si="164"/>
        <v>6.9999999999931228E-7</v>
      </c>
      <c r="AW246" s="67">
        <f t="shared" si="164"/>
        <v>-1.7000000000003124E-6</v>
      </c>
      <c r="AX246" s="67">
        <f t="shared" si="164"/>
        <v>1.5999999999974368E-6</v>
      </c>
    </row>
    <row r="247" spans="32:50">
      <c r="AF247" s="15" t="s">
        <v>480</v>
      </c>
      <c r="AG247" s="15">
        <v>0.109417</v>
      </c>
      <c r="AH247" s="15">
        <v>1.45171E-2</v>
      </c>
      <c r="AI247" s="15">
        <v>8.0963499999999994E-2</v>
      </c>
      <c r="AJ247" s="15">
        <v>0.1378704</v>
      </c>
      <c r="AT247" s="15" t="str">
        <f t="shared" si="109"/>
        <v>_subpop_57</v>
      </c>
      <c r="AU247" s="67">
        <f t="shared" ref="AU247:AX247" si="165">AU62-AU157</f>
        <v>0</v>
      </c>
      <c r="AV247" s="67">
        <f t="shared" si="165"/>
        <v>1.3999999999986246E-6</v>
      </c>
      <c r="AW247" s="67">
        <f t="shared" si="165"/>
        <v>-3.1999999999809958E-6</v>
      </c>
      <c r="AX247" s="67">
        <f t="shared" si="165"/>
        <v>3.200000000036507E-6</v>
      </c>
    </row>
    <row r="248" spans="32:50">
      <c r="AF248" s="15" t="s">
        <v>484</v>
      </c>
      <c r="AG248" s="15">
        <v>3.3658399999999998E-2</v>
      </c>
      <c r="AH248" s="15">
        <v>8.5850000000000006E-3</v>
      </c>
      <c r="AI248" s="15">
        <v>1.6831800000000001E-2</v>
      </c>
      <c r="AJ248" s="15">
        <v>5.0484899999999999E-2</v>
      </c>
      <c r="AT248" s="15" t="str">
        <f t="shared" si="109"/>
        <v>_subpop_58</v>
      </c>
      <c r="AU248" s="67">
        <f t="shared" ref="AU248:AX248" si="166">AU63-AU158</f>
        <v>0</v>
      </c>
      <c r="AV248" s="67">
        <f t="shared" si="166"/>
        <v>7.0000000000104701E-7</v>
      </c>
      <c r="AW248" s="67">
        <f t="shared" si="166"/>
        <v>-1.7000000000211291E-6</v>
      </c>
      <c r="AX248" s="67">
        <f t="shared" si="166"/>
        <v>1.6999999999933735E-6</v>
      </c>
    </row>
    <row r="249" spans="32:50">
      <c r="AF249" s="15" t="s">
        <v>488</v>
      </c>
      <c r="AG249" s="15">
        <v>0.28907569999999999</v>
      </c>
      <c r="AH249" s="15">
        <v>3.76914E-2</v>
      </c>
      <c r="AI249" s="15">
        <v>0.21520059999999999</v>
      </c>
      <c r="AJ249" s="15">
        <v>0.36295070000000001</v>
      </c>
      <c r="AT249" s="15" t="str">
        <f t="shared" si="109"/>
        <v>_subpop_59</v>
      </c>
      <c r="AU249" s="67">
        <f t="shared" ref="AU249:AX249" si="167">AU64-AU159</f>
        <v>0</v>
      </c>
      <c r="AV249" s="67">
        <f t="shared" si="167"/>
        <v>5.9999999999990616E-7</v>
      </c>
      <c r="AW249" s="67">
        <f t="shared" si="167"/>
        <v>-1.5999999999904979E-6</v>
      </c>
      <c r="AX249" s="67">
        <f t="shared" si="167"/>
        <v>1.4999999999876223E-6</v>
      </c>
    </row>
    <row r="250" spans="32:50">
      <c r="AF250" s="15" t="s">
        <v>492</v>
      </c>
      <c r="AG250" s="15">
        <v>0.14588209999999999</v>
      </c>
      <c r="AH250" s="15">
        <v>1.8488000000000001E-2</v>
      </c>
      <c r="AI250" s="15">
        <v>0.1096456</v>
      </c>
      <c r="AJ250" s="15">
        <v>0.18211849999999999</v>
      </c>
      <c r="AT250" s="15" t="str">
        <f t="shared" si="109"/>
        <v>_subpop_60</v>
      </c>
      <c r="AU250" s="67">
        <f t="shared" ref="AU250:AX250" si="168">AU65-AU160</f>
        <v>0</v>
      </c>
      <c r="AV250" s="67">
        <f t="shared" si="168"/>
        <v>3.999999999993592E-7</v>
      </c>
      <c r="AW250" s="67">
        <f t="shared" si="168"/>
        <v>-8.9999999999812452E-7</v>
      </c>
      <c r="AX250" s="67">
        <f t="shared" si="168"/>
        <v>8.9999999999812452E-7</v>
      </c>
    </row>
    <row r="251" spans="32:50">
      <c r="AF251" s="15" t="s">
        <v>496</v>
      </c>
      <c r="AG251" s="15">
        <v>8.1137799999999996E-2</v>
      </c>
      <c r="AH251" s="15">
        <v>1.1788399999999999E-2</v>
      </c>
      <c r="AI251" s="15">
        <v>5.8032599999999997E-2</v>
      </c>
      <c r="AJ251" s="15">
        <v>0.10424310000000001</v>
      </c>
      <c r="AT251" s="15" t="str">
        <f t="shared" si="109"/>
        <v>_subpop_61</v>
      </c>
      <c r="AU251" s="67">
        <f t="shared" ref="AU251:AX251" si="169">AU66-AU161</f>
        <v>0</v>
      </c>
      <c r="AV251" s="67">
        <f t="shared" si="169"/>
        <v>1.6000000000009063E-6</v>
      </c>
      <c r="AW251" s="67">
        <f t="shared" si="169"/>
        <v>-3.399999999986747E-6</v>
      </c>
      <c r="AX251" s="67">
        <f t="shared" si="169"/>
        <v>3.4000000000145025E-6</v>
      </c>
    </row>
    <row r="252" spans="32:50">
      <c r="AF252" s="15" t="s">
        <v>500</v>
      </c>
      <c r="AG252" s="15">
        <v>1.97605E-2</v>
      </c>
      <c r="AH252" s="15">
        <v>6.2125000000000001E-3</v>
      </c>
      <c r="AI252" s="15">
        <v>7.5840999999999999E-3</v>
      </c>
      <c r="AJ252" s="15">
        <v>3.1936899999999997E-2</v>
      </c>
      <c r="AT252" s="15" t="str">
        <f t="shared" si="109"/>
        <v>_subpop_62</v>
      </c>
      <c r="AU252" s="67">
        <f t="shared" ref="AU252:AX252" si="170">AU67-AU162</f>
        <v>0</v>
      </c>
      <c r="AV252" s="67">
        <f t="shared" si="170"/>
        <v>1.1000000000004062E-6</v>
      </c>
      <c r="AW252" s="67">
        <f t="shared" si="170"/>
        <v>-2.500000000016378E-6</v>
      </c>
      <c r="AX252" s="67">
        <f t="shared" si="170"/>
        <v>2.500000000016378E-6</v>
      </c>
    </row>
    <row r="253" spans="32:50">
      <c r="AF253" s="15" t="s">
        <v>504</v>
      </c>
      <c r="AG253" s="15">
        <v>0.13923830000000001</v>
      </c>
      <c r="AH253" s="15">
        <v>3.2628299999999999E-2</v>
      </c>
      <c r="AI253" s="15">
        <v>7.5286800000000001E-2</v>
      </c>
      <c r="AJ253" s="15">
        <v>0.2031898</v>
      </c>
      <c r="AT253" s="15" t="str">
        <f t="shared" si="109"/>
        <v>_subpop_63</v>
      </c>
      <c r="AU253" s="67">
        <f t="shared" ref="AU253:AX253" si="171">AU68-AU163</f>
        <v>0</v>
      </c>
      <c r="AV253" s="67">
        <f t="shared" si="171"/>
        <v>1.0000000000010001E-6</v>
      </c>
      <c r="AW253" s="67">
        <f t="shared" si="171"/>
        <v>-2.1000000000048757E-6</v>
      </c>
      <c r="AX253" s="67">
        <f t="shared" si="171"/>
        <v>2.0000000000020002E-6</v>
      </c>
    </row>
    <row r="254" spans="32:50">
      <c r="AF254" s="15" t="s">
        <v>508</v>
      </c>
      <c r="AG254" s="15">
        <v>0.17989630000000001</v>
      </c>
      <c r="AH254" s="15">
        <v>2.46602E-2</v>
      </c>
      <c r="AI254" s="15">
        <v>0.13156229999999999</v>
      </c>
      <c r="AJ254" s="15">
        <v>0.2282304</v>
      </c>
      <c r="AT254" s="15" t="str">
        <f t="shared" si="109"/>
        <v>_subpop_64</v>
      </c>
      <c r="AU254" s="67">
        <f t="shared" ref="AU254:AX254" si="172">AU69-AU164</f>
        <v>0</v>
      </c>
      <c r="AV254" s="67">
        <f t="shared" si="172"/>
        <v>4.9999999999963268E-7</v>
      </c>
      <c r="AW254" s="67">
        <f t="shared" si="172"/>
        <v>-1.1999999999998123E-6</v>
      </c>
      <c r="AX254" s="67">
        <f t="shared" si="172"/>
        <v>1.1999999999998123E-6</v>
      </c>
    </row>
    <row r="255" spans="32:50">
      <c r="AF255" s="15" t="s">
        <v>512</v>
      </c>
      <c r="AG255" s="15">
        <v>0.1212294</v>
      </c>
      <c r="AH255" s="15">
        <v>1.5846300000000001E-2</v>
      </c>
      <c r="AI255" s="15">
        <v>9.0170700000000006E-2</v>
      </c>
      <c r="AJ255" s="15">
        <v>0.15228810000000001</v>
      </c>
      <c r="AT255" s="15" t="str">
        <f t="shared" si="109"/>
        <v>_subpop_65</v>
      </c>
      <c r="AU255" s="67">
        <f t="shared" ref="AU255:AX255" si="173">AU70-AU165</f>
        <v>0</v>
      </c>
      <c r="AV255" s="67">
        <f t="shared" si="173"/>
        <v>2.3000000000002185E-6</v>
      </c>
      <c r="AW255" s="67">
        <f t="shared" si="173"/>
        <v>-5.0000000000050004E-6</v>
      </c>
      <c r="AX255" s="67">
        <f t="shared" si="173"/>
        <v>5.0000000000050004E-6</v>
      </c>
    </row>
    <row r="256" spans="32:50">
      <c r="AF256" s="15" t="s">
        <v>516</v>
      </c>
      <c r="AG256" s="15">
        <v>4.6162399999999999E-2</v>
      </c>
      <c r="AH256" s="15">
        <v>9.9001999999999996E-3</v>
      </c>
      <c r="AI256" s="15">
        <v>2.67581E-2</v>
      </c>
      <c r="AJ256" s="15">
        <v>6.5566700000000006E-2</v>
      </c>
      <c r="AT256" s="15" t="str">
        <f t="shared" ref="AT256:AT278" si="174">AT166</f>
        <v>_subpop_66</v>
      </c>
      <c r="AU256" s="67">
        <f t="shared" ref="AU256:AX256" si="175">AU71-AU166</f>
        <v>0</v>
      </c>
      <c r="AV256" s="67">
        <f t="shared" si="175"/>
        <v>1.7000000000003124E-6</v>
      </c>
      <c r="AW256" s="67">
        <f t="shared" si="175"/>
        <v>-3.5999999999924981E-6</v>
      </c>
      <c r="AX256" s="67">
        <f t="shared" si="175"/>
        <v>3.5999999999924981E-6</v>
      </c>
    </row>
    <row r="257" spans="32:50">
      <c r="AF257" s="15" t="s">
        <v>520</v>
      </c>
      <c r="AG257" s="15">
        <v>0.15368870000000001</v>
      </c>
      <c r="AH257" s="15">
        <v>3.4530199999999997E-2</v>
      </c>
      <c r="AI257" s="15">
        <v>8.6009500000000003E-2</v>
      </c>
      <c r="AJ257" s="15">
        <v>0.22136790000000001</v>
      </c>
      <c r="AT257" s="15" t="str">
        <f t="shared" si="174"/>
        <v>_subpop_67</v>
      </c>
      <c r="AU257" s="67">
        <f t="shared" ref="AU257:AX257" si="176">AU72-AU167</f>
        <v>0</v>
      </c>
      <c r="AV257" s="67">
        <f t="shared" si="176"/>
        <v>1.4000000000003593E-6</v>
      </c>
      <c r="AW257" s="67">
        <f t="shared" si="176"/>
        <v>-3.0000000000030003E-6</v>
      </c>
      <c r="AX257" s="67">
        <f t="shared" si="176"/>
        <v>3.1000000000058758E-6</v>
      </c>
    </row>
    <row r="258" spans="32:50">
      <c r="AF258" s="15" t="s">
        <v>524</v>
      </c>
      <c r="AG258" s="15">
        <v>0.1244893</v>
      </c>
      <c r="AH258" s="15">
        <v>1.9052400000000001E-2</v>
      </c>
      <c r="AI258" s="15">
        <v>8.7146600000000005E-2</v>
      </c>
      <c r="AJ258" s="15">
        <v>0.161832</v>
      </c>
      <c r="AT258" s="15" t="str">
        <f t="shared" si="174"/>
        <v>_subpop_68</v>
      </c>
      <c r="AU258" s="67">
        <f t="shared" ref="AU258:AX258" si="177">AU73-AU168</f>
        <v>0</v>
      </c>
      <c r="AV258" s="67">
        <f t="shared" si="177"/>
        <v>7.0000000000017965E-7</v>
      </c>
      <c r="AW258" s="67">
        <f t="shared" si="177"/>
        <v>-1.5000000000015001E-6</v>
      </c>
      <c r="AX258" s="67">
        <f t="shared" si="177"/>
        <v>1.5000000000015001E-6</v>
      </c>
    </row>
    <row r="259" spans="32:50">
      <c r="AF259" s="15" t="s">
        <v>528</v>
      </c>
      <c r="AG259" s="15">
        <v>8.3558099999999996E-2</v>
      </c>
      <c r="AH259" s="15">
        <v>1.2314E-2</v>
      </c>
      <c r="AI259" s="15">
        <v>5.9422700000000002E-2</v>
      </c>
      <c r="AJ259" s="15">
        <v>0.1076935</v>
      </c>
      <c r="AT259" s="15" t="str">
        <f t="shared" si="174"/>
        <v>_subpop_69</v>
      </c>
      <c r="AU259" s="67">
        <f t="shared" ref="AU259:AX259" si="178">AU74-AU169</f>
        <v>0</v>
      </c>
      <c r="AV259" s="67">
        <f t="shared" si="178"/>
        <v>1.6000000000009063E-6</v>
      </c>
      <c r="AW259" s="67">
        <f t="shared" si="178"/>
        <v>-3.5999999999924981E-6</v>
      </c>
      <c r="AX259" s="67">
        <f t="shared" si="178"/>
        <v>3.5999999999924981E-6</v>
      </c>
    </row>
    <row r="260" spans="32:50">
      <c r="AF260" s="15" t="s">
        <v>532</v>
      </c>
      <c r="AG260" s="15">
        <v>8.1279000000000004E-3</v>
      </c>
      <c r="AH260" s="15">
        <v>4.1345000000000002E-3</v>
      </c>
      <c r="AI260" s="15">
        <v>2.4199999999999999E-5</v>
      </c>
      <c r="AJ260" s="15">
        <v>1.6231599999999999E-2</v>
      </c>
      <c r="AT260" s="15" t="str">
        <f t="shared" si="174"/>
        <v>_subpop_70</v>
      </c>
      <c r="AU260" s="67">
        <f t="shared" ref="AU260:AX260" si="179">AU75-AU170</f>
        <v>0</v>
      </c>
      <c r="AV260" s="67">
        <f t="shared" si="179"/>
        <v>1.1999999999998123E-6</v>
      </c>
      <c r="AW260" s="67">
        <f t="shared" si="179"/>
        <v>-2.6999999999943736E-6</v>
      </c>
      <c r="AX260" s="67">
        <f t="shared" si="179"/>
        <v>2.7000000000221291E-6</v>
      </c>
    </row>
    <row r="261" spans="32:50">
      <c r="AF261" s="15" t="s">
        <v>536</v>
      </c>
      <c r="AG261" s="15">
        <v>0.21070700000000001</v>
      </c>
      <c r="AH261" s="15">
        <v>3.6721900000000002E-2</v>
      </c>
      <c r="AI261" s="15">
        <v>0.1387321</v>
      </c>
      <c r="AJ261" s="15">
        <v>0.28268189999999999</v>
      </c>
      <c r="AT261" s="15" t="str">
        <f t="shared" si="174"/>
        <v>_subpop_71</v>
      </c>
      <c r="AU261" s="67">
        <f t="shared" ref="AU261:AX261" si="180">AU76-AU171</f>
        <v>0</v>
      </c>
      <c r="AV261" s="67">
        <f t="shared" si="180"/>
        <v>9.9999999999926537E-7</v>
      </c>
      <c r="AW261" s="67">
        <f t="shared" si="180"/>
        <v>-2.2000000000077513E-6</v>
      </c>
      <c r="AX261" s="67">
        <f t="shared" si="180"/>
        <v>2.2000000000077513E-6</v>
      </c>
    </row>
    <row r="262" spans="32:50">
      <c r="AF262" s="15" t="s">
        <v>540</v>
      </c>
      <c r="AG262" s="15">
        <v>0.21093719999999999</v>
      </c>
      <c r="AH262" s="15">
        <v>2.2472200000000001E-2</v>
      </c>
      <c r="AI262" s="15">
        <v>0.1668916</v>
      </c>
      <c r="AJ262" s="15">
        <v>0.25498280000000001</v>
      </c>
      <c r="AT262" s="15" t="str">
        <f t="shared" si="174"/>
        <v>_subpop_72</v>
      </c>
      <c r="AU262" s="67">
        <f t="shared" ref="AU262:AX262" si="181">AU77-AU172</f>
        <v>0</v>
      </c>
      <c r="AV262" s="67">
        <f t="shared" si="181"/>
        <v>5.9999999999990616E-7</v>
      </c>
      <c r="AW262" s="67">
        <f t="shared" si="181"/>
        <v>-1.400000000002094E-6</v>
      </c>
      <c r="AX262" s="67">
        <f t="shared" si="181"/>
        <v>1.3999999999986246E-6</v>
      </c>
    </row>
    <row r="263" spans="32:50">
      <c r="AF263" s="15" t="s">
        <v>544</v>
      </c>
      <c r="AG263" s="15">
        <v>0.1880165</v>
      </c>
      <c r="AH263" s="15">
        <v>1.6634699999999999E-2</v>
      </c>
      <c r="AI263" s="15">
        <v>0.15541240000000001</v>
      </c>
      <c r="AJ263" s="15">
        <v>0.2206206</v>
      </c>
      <c r="AT263" s="15" t="str">
        <f t="shared" si="174"/>
        <v>_subpop_73</v>
      </c>
      <c r="AU263" s="67">
        <f t="shared" ref="AU263:AX263" si="182">AU78-AU173</f>
        <v>0</v>
      </c>
      <c r="AV263" s="67">
        <f t="shared" si="182"/>
        <v>2.7999999999972491E-6</v>
      </c>
      <c r="AW263" s="67">
        <f t="shared" si="182"/>
        <v>-5.900000000003125E-6</v>
      </c>
      <c r="AX263" s="67">
        <f t="shared" si="182"/>
        <v>6.0000000000060005E-6</v>
      </c>
    </row>
    <row r="264" spans="32:50">
      <c r="AF264" s="15" t="s">
        <v>548</v>
      </c>
      <c r="AG264" s="15">
        <v>4.4801500000000001E-2</v>
      </c>
      <c r="AH264" s="15">
        <v>9.5972999999999996E-3</v>
      </c>
      <c r="AI264" s="15">
        <v>2.5990900000000001E-2</v>
      </c>
      <c r="AJ264" s="15">
        <v>6.3612100000000005E-2</v>
      </c>
      <c r="AT264" s="15" t="str">
        <f t="shared" si="174"/>
        <v>_subpop_74</v>
      </c>
      <c r="AU264" s="67">
        <f t="shared" ref="AU264:AX264" si="183">AU79-AU174</f>
        <v>0</v>
      </c>
      <c r="AV264" s="67">
        <f t="shared" si="183"/>
        <v>1.9000000000025941E-6</v>
      </c>
      <c r="AW264" s="67">
        <f t="shared" si="183"/>
        <v>-4.1000000000068759E-6</v>
      </c>
      <c r="AX264" s="67">
        <f t="shared" si="183"/>
        <v>4.0000000000040004E-6</v>
      </c>
    </row>
    <row r="265" spans="32:50">
      <c r="AF265" s="15" t="s">
        <v>552</v>
      </c>
      <c r="AG265" s="15">
        <v>0.18745100000000001</v>
      </c>
      <c r="AH265" s="15">
        <v>2.9798700000000001E-2</v>
      </c>
      <c r="AI265" s="15">
        <v>0.12904560000000001</v>
      </c>
      <c r="AJ265" s="15">
        <v>0.2458564</v>
      </c>
      <c r="AT265" s="15" t="str">
        <f t="shared" si="174"/>
        <v>_subpop_75</v>
      </c>
      <c r="AU265" s="67">
        <f t="shared" ref="AU265:AX265" si="184">AU80-AU175</f>
        <v>0</v>
      </c>
      <c r="AV265" s="67">
        <f t="shared" si="184"/>
        <v>1.2999999999992184E-6</v>
      </c>
      <c r="AW265" s="67">
        <f t="shared" si="184"/>
        <v>-2.7999999999972491E-6</v>
      </c>
      <c r="AX265" s="67">
        <f t="shared" si="184"/>
        <v>2.7999999999972491E-6</v>
      </c>
    </row>
    <row r="266" spans="32:50">
      <c r="AF266" s="15" t="s">
        <v>556</v>
      </c>
      <c r="AG266" s="15">
        <v>0.1216124</v>
      </c>
      <c r="AH266" s="15">
        <v>1.6345999999999999E-2</v>
      </c>
      <c r="AI266" s="15">
        <v>8.9574100000000004E-2</v>
      </c>
      <c r="AJ266" s="15">
        <v>0.1536506</v>
      </c>
      <c r="AT266" s="15" t="str">
        <f t="shared" si="174"/>
        <v>_subpop_76</v>
      </c>
      <c r="AU266" s="67">
        <f t="shared" ref="AU266:AX266" si="185">AU81-AU176</f>
        <v>0</v>
      </c>
      <c r="AV266" s="67">
        <f t="shared" si="185"/>
        <v>7.0000000000017965E-7</v>
      </c>
      <c r="AW266" s="67">
        <f t="shared" si="185"/>
        <v>-1.4999999999980307E-6</v>
      </c>
      <c r="AX266" s="67">
        <f t="shared" si="185"/>
        <v>1.5000000000015001E-6</v>
      </c>
    </row>
    <row r="267" spans="32:50">
      <c r="AF267" s="15" t="s">
        <v>560</v>
      </c>
      <c r="AG267" s="15">
        <v>8.2173200000000002E-2</v>
      </c>
      <c r="AH267" s="15">
        <v>1.0750600000000001E-2</v>
      </c>
      <c r="AI267" s="15">
        <v>6.1101999999999997E-2</v>
      </c>
      <c r="AJ267" s="15">
        <v>0.1032444</v>
      </c>
      <c r="AT267" s="15" t="str">
        <f t="shared" si="174"/>
        <v>_subpop_77</v>
      </c>
      <c r="AU267" s="67">
        <f t="shared" ref="AU267:AX267" si="186">AU82-AU177</f>
        <v>0</v>
      </c>
      <c r="AV267" s="67">
        <f t="shared" si="186"/>
        <v>2.3999999999996247E-6</v>
      </c>
      <c r="AW267" s="67">
        <f t="shared" si="186"/>
        <v>-5.2000000000107516E-6</v>
      </c>
      <c r="AX267" s="67">
        <f t="shared" si="186"/>
        <v>5.2999999999858716E-6</v>
      </c>
    </row>
    <row r="268" spans="32:50">
      <c r="AF268" s="15" t="s">
        <v>564</v>
      </c>
      <c r="AG268" s="15">
        <v>1.56496E-2</v>
      </c>
      <c r="AH268" s="15">
        <v>5.4925E-3</v>
      </c>
      <c r="AI268" s="15">
        <v>4.8843000000000003E-3</v>
      </c>
      <c r="AJ268" s="15">
        <v>2.6414900000000002E-2</v>
      </c>
      <c r="AT268" s="15" t="str">
        <f t="shared" si="174"/>
        <v>_subpop_78</v>
      </c>
      <c r="AU268" s="67">
        <f t="shared" ref="AU268:AX268" si="187">AU83-AU178</f>
        <v>0</v>
      </c>
      <c r="AV268" s="67">
        <f t="shared" si="187"/>
        <v>1.5999999999991715E-6</v>
      </c>
      <c r="AW268" s="67">
        <f t="shared" si="187"/>
        <v>-3.6999999999953737E-6</v>
      </c>
      <c r="AX268" s="67">
        <f t="shared" si="187"/>
        <v>3.5999999999924981E-6</v>
      </c>
    </row>
    <row r="269" spans="32:50">
      <c r="AF269" s="15" t="s">
        <v>568</v>
      </c>
      <c r="AG269" s="15">
        <v>0.29316239999999999</v>
      </c>
      <c r="AH269" s="15">
        <v>4.4632999999999999E-2</v>
      </c>
      <c r="AI269" s="15">
        <v>0.2056817</v>
      </c>
      <c r="AJ269" s="15">
        <v>0.38064310000000001</v>
      </c>
      <c r="AT269" s="15" t="str">
        <f t="shared" si="174"/>
        <v>_subpop_79</v>
      </c>
      <c r="AU269" s="67">
        <f t="shared" ref="AU269:AX269" si="188">AU84-AU179</f>
        <v>0</v>
      </c>
      <c r="AV269" s="67">
        <f t="shared" si="188"/>
        <v>1.1999999999998123E-6</v>
      </c>
      <c r="AW269" s="67">
        <f t="shared" si="188"/>
        <v>-2.5000000000025002E-6</v>
      </c>
      <c r="AX269" s="67">
        <f t="shared" si="188"/>
        <v>2.6000000000192536E-6</v>
      </c>
    </row>
    <row r="270" spans="32:50">
      <c r="AF270" s="15" t="s">
        <v>572</v>
      </c>
      <c r="AG270" s="15">
        <v>0.23687440000000001</v>
      </c>
      <c r="AH270" s="15">
        <v>1.9806799999999999E-2</v>
      </c>
      <c r="AI270" s="15">
        <v>0.19805310000000001</v>
      </c>
      <c r="AJ270" s="15">
        <v>0.27569569999999999</v>
      </c>
      <c r="AT270" s="15" t="str">
        <f t="shared" si="174"/>
        <v>_subpop_80</v>
      </c>
      <c r="AU270" s="67">
        <f t="shared" ref="AU270:AX270" si="189">AU85-AU180</f>
        <v>0</v>
      </c>
      <c r="AV270" s="67">
        <f t="shared" si="189"/>
        <v>7.9999999999958576E-7</v>
      </c>
      <c r="AW270" s="67">
        <f t="shared" si="189"/>
        <v>-1.7000000000003124E-6</v>
      </c>
      <c r="AX270" s="67">
        <f t="shared" si="189"/>
        <v>1.7000000000003124E-6</v>
      </c>
    </row>
    <row r="271" spans="32:50">
      <c r="AF271" s="15" t="s">
        <v>576</v>
      </c>
      <c r="AG271" s="15">
        <v>0.19521579999999999</v>
      </c>
      <c r="AH271" s="15">
        <v>1.6432599999999999E-2</v>
      </c>
      <c r="AI271" s="15">
        <v>0.16300799999999999</v>
      </c>
      <c r="AJ271" s="15">
        <v>0.22742370000000001</v>
      </c>
      <c r="AT271" s="15" t="str">
        <f t="shared" si="174"/>
        <v>_subpop_81</v>
      </c>
      <c r="AU271" s="67">
        <f t="shared" ref="AU271:AX271" si="190">AU86-AU181</f>
        <v>0</v>
      </c>
      <c r="AV271" s="67">
        <f t="shared" si="190"/>
        <v>2.9999999999995308E-6</v>
      </c>
      <c r="AW271" s="67">
        <f t="shared" si="190"/>
        <v>-6.3000000000146272E-6</v>
      </c>
      <c r="AX271" s="67">
        <f t="shared" si="190"/>
        <v>6.4000000000175028E-6</v>
      </c>
    </row>
    <row r="272" spans="32:50">
      <c r="AF272" s="15" t="s">
        <v>580</v>
      </c>
      <c r="AG272" s="15">
        <v>6.2649700000000003E-2</v>
      </c>
      <c r="AH272" s="15">
        <v>1.1168300000000001E-2</v>
      </c>
      <c r="AI272" s="15">
        <v>4.0759900000000002E-2</v>
      </c>
      <c r="AJ272" s="15">
        <v>8.4539600000000006E-2</v>
      </c>
      <c r="AT272" s="15" t="str">
        <f t="shared" si="174"/>
        <v>_subpop_82</v>
      </c>
      <c r="AU272" s="67">
        <f t="shared" ref="AU272:AX272" si="191">AU87-AU182</f>
        <v>0</v>
      </c>
      <c r="AV272" s="67">
        <f t="shared" si="191"/>
        <v>1.8999999999991246E-6</v>
      </c>
      <c r="AW272" s="67">
        <f t="shared" si="191"/>
        <v>-4.0000000000040004E-6</v>
      </c>
      <c r="AX272" s="67">
        <f t="shared" si="191"/>
        <v>4.0000000000040004E-6</v>
      </c>
    </row>
    <row r="273" spans="32:50">
      <c r="AF273" s="15" t="s">
        <v>584</v>
      </c>
      <c r="AG273" s="15">
        <v>0.2279352</v>
      </c>
      <c r="AH273" s="15">
        <v>3.6852200000000002E-2</v>
      </c>
      <c r="AI273" s="15">
        <v>0.1557048</v>
      </c>
      <c r="AJ273" s="15">
        <v>0.30016549999999997</v>
      </c>
      <c r="AT273" s="15" t="str">
        <f t="shared" si="174"/>
        <v>_subpop_83</v>
      </c>
      <c r="AU273" s="67">
        <f t="shared" ref="AU273:AX273" si="192">AU88-AU183</f>
        <v>0</v>
      </c>
      <c r="AV273" s="67">
        <f t="shared" si="192"/>
        <v>1.1999999999998123E-6</v>
      </c>
      <c r="AW273" s="67">
        <f t="shared" si="192"/>
        <v>-2.5000000000025002E-6</v>
      </c>
      <c r="AX273" s="67">
        <f t="shared" si="192"/>
        <v>2.4999999999886224E-6</v>
      </c>
    </row>
    <row r="274" spans="32:50">
      <c r="AF274" s="15" t="s">
        <v>588</v>
      </c>
      <c r="AG274" s="15">
        <v>0.17576149999999999</v>
      </c>
      <c r="AH274" s="15">
        <v>1.5853099999999998E-2</v>
      </c>
      <c r="AI274" s="15">
        <v>0.1446895</v>
      </c>
      <c r="AJ274" s="15">
        <v>0.20683360000000001</v>
      </c>
      <c r="AT274" s="15" t="str">
        <f t="shared" si="174"/>
        <v>_subpop_84</v>
      </c>
      <c r="AU274" s="67">
        <f t="shared" ref="AU274:AX274" si="193">AU89-AU184</f>
        <v>0</v>
      </c>
      <c r="AV274" s="67">
        <f t="shared" si="193"/>
        <v>5.9999999999990616E-7</v>
      </c>
      <c r="AW274" s="67">
        <f t="shared" si="193"/>
        <v>-1.1999999999998123E-6</v>
      </c>
      <c r="AX274" s="67">
        <f t="shared" si="193"/>
        <v>1.1999999999998123E-6</v>
      </c>
    </row>
    <row r="275" spans="32:50">
      <c r="AF275" s="15" t="s">
        <v>592</v>
      </c>
      <c r="AG275" s="15">
        <v>0.1192701</v>
      </c>
      <c r="AH275" s="15">
        <v>1.2578799999999999E-2</v>
      </c>
      <c r="AI275" s="15">
        <v>9.4615599999999994E-2</v>
      </c>
      <c r="AJ275" s="15">
        <v>0.14392460000000001</v>
      </c>
      <c r="AT275" s="15" t="str">
        <f t="shared" si="174"/>
        <v>_subpop_85</v>
      </c>
      <c r="AU275" s="67">
        <f t="shared" ref="AU275:AX275" si="194">AU90-AU185</f>
        <v>0</v>
      </c>
      <c r="AV275" s="67">
        <f t="shared" si="194"/>
        <v>2.0999999999979369E-6</v>
      </c>
      <c r="AW275" s="67">
        <f t="shared" si="194"/>
        <v>-4.5000000000045004E-6</v>
      </c>
      <c r="AX275" s="67">
        <f t="shared" si="194"/>
        <v>4.5999999999934982E-6</v>
      </c>
    </row>
    <row r="276" spans="32:50">
      <c r="AF276" s="15" t="s">
        <v>596</v>
      </c>
      <c r="AG276" s="15">
        <v>1.6434500000000001E-2</v>
      </c>
      <c r="AH276" s="15">
        <v>5.1799000000000003E-3</v>
      </c>
      <c r="AI276" s="15">
        <v>6.2819E-3</v>
      </c>
      <c r="AJ276" s="15">
        <v>2.6587199999999998E-2</v>
      </c>
      <c r="AT276" s="15" t="str">
        <f t="shared" si="174"/>
        <v>_subpop_86</v>
      </c>
      <c r="AU276" s="67">
        <f t="shared" ref="AU276:AX276" si="195">AU91-AU186</f>
        <v>0</v>
      </c>
      <c r="AV276" s="67">
        <f t="shared" si="195"/>
        <v>1.6999999999985776E-6</v>
      </c>
      <c r="AW276" s="67">
        <f t="shared" si="195"/>
        <v>-3.4999999999896225E-6</v>
      </c>
      <c r="AX276" s="67">
        <f t="shared" si="195"/>
        <v>3.4999999999896225E-6</v>
      </c>
    </row>
    <row r="277" spans="32:50">
      <c r="AF277" s="15" t="s">
        <v>600</v>
      </c>
      <c r="AG277" s="15">
        <v>0.18684580000000001</v>
      </c>
      <c r="AH277" s="15">
        <v>2.95068E-2</v>
      </c>
      <c r="AI277" s="15">
        <v>0.1290125</v>
      </c>
      <c r="AJ277" s="15">
        <v>0.24467900000000001</v>
      </c>
      <c r="AT277" s="15" t="str">
        <f t="shared" si="174"/>
        <v>_subpop_87</v>
      </c>
      <c r="AU277" s="67">
        <f t="shared" ref="AU277:AX277" si="196">AU92-AU187</f>
        <v>0</v>
      </c>
      <c r="AV277" s="67">
        <f t="shared" si="196"/>
        <v>1.4000000000003593E-6</v>
      </c>
      <c r="AW277" s="67">
        <f t="shared" si="196"/>
        <v>-3.0000000000030003E-6</v>
      </c>
      <c r="AX277" s="67">
        <f t="shared" si="196"/>
        <v>3.0000000000030003E-6</v>
      </c>
    </row>
    <row r="278" spans="32:50">
      <c r="AF278" s="15" t="s">
        <v>603</v>
      </c>
      <c r="AG278" s="15">
        <v>0.2320575</v>
      </c>
      <c r="AH278" s="15">
        <v>2.11697E-2</v>
      </c>
      <c r="AI278" s="15">
        <v>0.19056480000000001</v>
      </c>
      <c r="AJ278" s="15">
        <v>0.27355010000000002</v>
      </c>
      <c r="AT278" s="15" t="str">
        <f t="shared" si="174"/>
        <v>_subpop_88</v>
      </c>
      <c r="AU278" s="67">
        <f t="shared" ref="AU278:AX278" si="197">AU93-AU188</f>
        <v>0</v>
      </c>
      <c r="AV278" s="67">
        <f t="shared" si="197"/>
        <v>8.0000000000045313E-7</v>
      </c>
      <c r="AW278" s="67">
        <f t="shared" si="197"/>
        <v>-1.6000000000009063E-6</v>
      </c>
      <c r="AX278" s="67">
        <f t="shared" si="197"/>
        <v>1.7000000000003124E-6</v>
      </c>
    </row>
    <row r="279" spans="32:50">
      <c r="AF279" s="15" t="s">
        <v>606</v>
      </c>
      <c r="AG279" s="15">
        <v>0.1910097</v>
      </c>
      <c r="AH279" s="15">
        <v>1.7374199999999999E-2</v>
      </c>
      <c r="AI279" s="15">
        <v>0.1569564</v>
      </c>
      <c r="AJ279" s="15">
        <v>0.22506300000000001</v>
      </c>
      <c r="AU279" s="67"/>
      <c r="AV279" s="67"/>
      <c r="AW279" s="67"/>
      <c r="AX279" s="67"/>
    </row>
    <row r="280" spans="32:50">
      <c r="AF280" s="15" t="s">
        <v>609</v>
      </c>
      <c r="AG280" s="15">
        <v>5.5879100000000001E-2</v>
      </c>
      <c r="AH280" s="15">
        <v>1.1675400000000001E-2</v>
      </c>
      <c r="AI280" s="15">
        <v>3.2995200000000002E-2</v>
      </c>
      <c r="AJ280" s="15">
        <v>7.8762899999999997E-2</v>
      </c>
      <c r="AU280" s="67"/>
      <c r="AV280" s="67"/>
      <c r="AW280" s="67"/>
      <c r="AX280" s="67"/>
    </row>
    <row r="281" spans="32:50">
      <c r="AF281" s="15" t="s">
        <v>612</v>
      </c>
      <c r="AG281" s="15">
        <v>0.16121289999999999</v>
      </c>
      <c r="AH281" s="15">
        <v>2.78926E-2</v>
      </c>
      <c r="AI281" s="15">
        <v>0.1065434</v>
      </c>
      <c r="AJ281" s="15">
        <v>0.2158825</v>
      </c>
      <c r="AU281" s="67"/>
      <c r="AV281" s="67"/>
      <c r="AW281" s="67"/>
      <c r="AX281" s="67"/>
    </row>
    <row r="282" spans="32:50">
      <c r="AF282" s="15" t="s">
        <v>615</v>
      </c>
      <c r="AG282" s="15">
        <v>0.1490995</v>
      </c>
      <c r="AH282" s="15">
        <v>1.6634900000000001E-2</v>
      </c>
      <c r="AI282" s="15">
        <v>0.116495</v>
      </c>
      <c r="AJ282" s="15">
        <v>0.181704</v>
      </c>
      <c r="AU282" s="67"/>
      <c r="AV282" s="67"/>
      <c r="AW282" s="67"/>
      <c r="AX282" s="67"/>
    </row>
    <row r="283" spans="32:50">
      <c r="AF283" s="15" t="s">
        <v>618</v>
      </c>
      <c r="AG283" s="15">
        <v>0.1031691</v>
      </c>
      <c r="AH283" s="15">
        <v>1.28267E-2</v>
      </c>
      <c r="AI283" s="15">
        <v>7.8028700000000006E-2</v>
      </c>
      <c r="AJ283" s="15">
        <v>0.12830949999999999</v>
      </c>
      <c r="AU283" s="67"/>
      <c r="AV283" s="67"/>
      <c r="AW283" s="67"/>
      <c r="AX283" s="67"/>
    </row>
    <row r="284" spans="32:50">
      <c r="AF284" s="15" t="s">
        <v>621</v>
      </c>
      <c r="AG284" s="15">
        <v>3.3020000000000001E-2</v>
      </c>
      <c r="AH284" s="15">
        <v>8.1674E-3</v>
      </c>
      <c r="AI284" s="15">
        <v>1.7011999999999999E-2</v>
      </c>
      <c r="AJ284" s="15">
        <v>4.9028000000000002E-2</v>
      </c>
      <c r="AU284" s="67"/>
      <c r="AV284" s="67"/>
      <c r="AW284" s="67"/>
      <c r="AX284" s="67"/>
    </row>
    <row r="285" spans="32:50">
      <c r="AF285" s="15" t="s">
        <v>624</v>
      </c>
      <c r="AG285" s="15">
        <v>0.20849909999999999</v>
      </c>
      <c r="AH285" s="15">
        <v>3.1968900000000001E-2</v>
      </c>
      <c r="AI285" s="15">
        <v>0.1458401</v>
      </c>
      <c r="AJ285" s="15">
        <v>0.27115820000000002</v>
      </c>
      <c r="AU285" s="67"/>
      <c r="AV285" s="67"/>
      <c r="AW285" s="67"/>
      <c r="AX285" s="67"/>
    </row>
    <row r="286" spans="32:50">
      <c r="AF286" s="15" t="s">
        <v>627</v>
      </c>
      <c r="AG286" s="15">
        <v>0.22809260000000001</v>
      </c>
      <c r="AH286" s="15">
        <v>2.28328E-2</v>
      </c>
      <c r="AI286" s="15">
        <v>0.18334030000000001</v>
      </c>
      <c r="AJ286" s="15">
        <v>0.2728449</v>
      </c>
      <c r="AU286" s="67"/>
      <c r="AV286" s="67"/>
      <c r="AW286" s="67"/>
      <c r="AX286" s="67"/>
    </row>
    <row r="287" spans="32:50">
      <c r="AF287" s="15" t="s">
        <v>630</v>
      </c>
      <c r="AG287" s="15">
        <v>0.24189069999999999</v>
      </c>
      <c r="AH287" s="15">
        <v>1.9368300000000001E-2</v>
      </c>
      <c r="AI287" s="15">
        <v>0.20392869999999999</v>
      </c>
      <c r="AJ287" s="15">
        <v>0.27985260000000001</v>
      </c>
      <c r="AU287" s="67"/>
      <c r="AV287" s="67"/>
      <c r="AW287" s="67"/>
      <c r="AX287" s="67"/>
    </row>
    <row r="288" spans="32:50">
      <c r="AF288" s="15" t="s">
        <v>633</v>
      </c>
      <c r="AG288" s="15">
        <v>7.8385899999999994E-2</v>
      </c>
      <c r="AH288" s="15">
        <v>1.3177700000000001E-2</v>
      </c>
      <c r="AI288" s="15">
        <v>5.2557600000000003E-2</v>
      </c>
      <c r="AJ288" s="15">
        <v>0.10421420000000001</v>
      </c>
      <c r="AU288" s="67"/>
      <c r="AV288" s="67"/>
      <c r="AW288" s="67"/>
      <c r="AX288" s="67"/>
    </row>
    <row r="289" spans="32:50">
      <c r="AF289" s="15" t="s">
        <v>636</v>
      </c>
      <c r="AG289" s="15">
        <v>0.22529920000000001</v>
      </c>
      <c r="AH289" s="15">
        <v>3.1808400000000001E-2</v>
      </c>
      <c r="AI289" s="15">
        <v>0.16295480000000001</v>
      </c>
      <c r="AJ289" s="15">
        <v>0.2876437</v>
      </c>
      <c r="AU289" s="67"/>
      <c r="AV289" s="67"/>
      <c r="AW289" s="67"/>
      <c r="AX289" s="67"/>
    </row>
    <row r="290" spans="32:50">
      <c r="AF290" s="15" t="s">
        <v>639</v>
      </c>
      <c r="AG290" s="15">
        <v>0.18424789999999999</v>
      </c>
      <c r="AH290" s="15">
        <v>1.7965399999999999E-2</v>
      </c>
      <c r="AI290" s="15">
        <v>0.14903569999999999</v>
      </c>
      <c r="AJ290" s="15">
        <v>0.21946009999999999</v>
      </c>
      <c r="AU290" s="67"/>
      <c r="AV290" s="67"/>
      <c r="AW290" s="67"/>
      <c r="AX290" s="67"/>
    </row>
    <row r="291" spans="32:50">
      <c r="AF291" s="15" t="s">
        <v>642</v>
      </c>
      <c r="AG291" s="15">
        <v>0.1330848</v>
      </c>
      <c r="AH291" s="15">
        <v>1.47551E-2</v>
      </c>
      <c r="AI291" s="15">
        <v>0.1041647</v>
      </c>
      <c r="AJ291" s="15">
        <v>0.16200490000000001</v>
      </c>
      <c r="AU291" s="67"/>
      <c r="AV291" s="67"/>
      <c r="AW291" s="67"/>
      <c r="AX291" s="67"/>
    </row>
    <row r="292" spans="32:50">
      <c r="AF292" s="15" t="s">
        <v>645</v>
      </c>
      <c r="AG292" s="15">
        <v>3.2822700000000003E-2</v>
      </c>
      <c r="AH292" s="15">
        <v>8.3868999999999992E-3</v>
      </c>
      <c r="AI292" s="15">
        <v>1.6384300000000001E-2</v>
      </c>
      <c r="AJ292" s="15">
        <v>4.9261100000000002E-2</v>
      </c>
    </row>
    <row r="293" spans="32:50">
      <c r="AF293" s="15" t="s">
        <v>648</v>
      </c>
      <c r="AG293" s="15">
        <v>0.2188882</v>
      </c>
      <c r="AH293" s="15">
        <v>3.8323099999999999E-2</v>
      </c>
      <c r="AI293" s="15">
        <v>0.14377490000000001</v>
      </c>
      <c r="AJ293" s="15">
        <v>0.29400159999999997</v>
      </c>
    </row>
    <row r="294" spans="32:50">
      <c r="AF294" s="15" t="s">
        <v>651</v>
      </c>
      <c r="AG294" s="15">
        <v>0.26470250000000001</v>
      </c>
      <c r="AH294" s="15">
        <v>2.5381999999999998E-2</v>
      </c>
      <c r="AI294" s="15">
        <v>0.2149538</v>
      </c>
      <c r="AJ294" s="15">
        <v>0.31445129999999999</v>
      </c>
    </row>
    <row r="295" spans="32:50">
      <c r="AF295" s="15" t="s">
        <v>654</v>
      </c>
      <c r="AG295" s="15">
        <v>0.17447979999999999</v>
      </c>
      <c r="AH295" s="15">
        <v>1.7579600000000001E-2</v>
      </c>
      <c r="AI295" s="15">
        <v>0.14002390000000001</v>
      </c>
      <c r="AJ295" s="15">
        <v>0.2089358</v>
      </c>
    </row>
    <row r="296" spans="32:50">
      <c r="AF296" s="15" t="s">
        <v>657</v>
      </c>
      <c r="AG296" s="15">
        <v>6.3650999999999999E-2</v>
      </c>
      <c r="AH296" s="15">
        <v>1.19638E-2</v>
      </c>
      <c r="AI296" s="15">
        <v>4.0202000000000002E-2</v>
      </c>
      <c r="AJ296" s="15">
        <v>8.7099999999999997E-2</v>
      </c>
    </row>
    <row r="297" spans="32:50">
      <c r="AF297" s="15" t="s">
        <v>660</v>
      </c>
      <c r="AG297" s="15">
        <v>0.15539639999999999</v>
      </c>
      <c r="AH297" s="15">
        <v>2.9859699999999999E-2</v>
      </c>
      <c r="AI297" s="15">
        <v>9.6871299999999994E-2</v>
      </c>
      <c r="AJ297" s="15">
        <v>0.21392149999999999</v>
      </c>
    </row>
    <row r="298" spans="32:50">
      <c r="AF298" s="15" t="s">
        <v>662</v>
      </c>
      <c r="AG298" s="15">
        <v>0.1371918</v>
      </c>
      <c r="AH298" s="15">
        <v>1.6913999999999998E-2</v>
      </c>
      <c r="AI298" s="15">
        <v>0.1040403</v>
      </c>
      <c r="AJ298" s="15">
        <v>0.1703432</v>
      </c>
    </row>
    <row r="299" spans="32:50">
      <c r="AF299" s="15" t="s">
        <v>664</v>
      </c>
      <c r="AG299" s="15">
        <v>0.1196614</v>
      </c>
      <c r="AH299" s="15">
        <v>1.43505E-2</v>
      </c>
      <c r="AI299" s="15">
        <v>9.1534400000000002E-2</v>
      </c>
      <c r="AJ299" s="15">
        <v>0.14778839999999999</v>
      </c>
    </row>
    <row r="300" spans="32:50">
      <c r="AF300" s="15" t="s">
        <v>666</v>
      </c>
      <c r="AG300" s="15">
        <v>2.8064499999999999E-2</v>
      </c>
      <c r="AH300" s="15">
        <v>7.2139999999999999E-3</v>
      </c>
      <c r="AI300" s="15">
        <v>1.39249E-2</v>
      </c>
      <c r="AJ300" s="15">
        <v>4.2203999999999998E-2</v>
      </c>
    </row>
    <row r="301" spans="32:50">
      <c r="AF301" s="15" t="s">
        <v>668</v>
      </c>
      <c r="AG301" s="15">
        <v>0.2247372</v>
      </c>
      <c r="AH301" s="15">
        <v>3.05086E-2</v>
      </c>
      <c r="AI301" s="15">
        <v>0.16494049999999999</v>
      </c>
      <c r="AJ301" s="15">
        <v>0.28453400000000001</v>
      </c>
    </row>
    <row r="302" spans="32:50">
      <c r="AF302" s="15" t="s">
        <v>671</v>
      </c>
      <c r="AG302" s="15">
        <v>0.20782210000000001</v>
      </c>
      <c r="AH302" s="15">
        <v>1.5638900000000001E-2</v>
      </c>
      <c r="AI302" s="15">
        <v>0.17716979999999999</v>
      </c>
      <c r="AJ302" s="15">
        <v>0.2384743</v>
      </c>
    </row>
    <row r="303" spans="32:50">
      <c r="AF303" s="15" t="s">
        <v>674</v>
      </c>
      <c r="AG303" s="15">
        <v>0.16540469999999999</v>
      </c>
      <c r="AH303" s="15">
        <v>1.4368199999999999E-2</v>
      </c>
      <c r="AI303" s="15">
        <v>0.13724310000000001</v>
      </c>
      <c r="AJ303" s="15">
        <v>0.1935663</v>
      </c>
    </row>
    <row r="304" spans="32:50">
      <c r="AF304" s="15" t="s">
        <v>677</v>
      </c>
      <c r="AG304" s="15">
        <v>5.74432E-2</v>
      </c>
      <c r="AH304" s="15">
        <v>1.05936E-2</v>
      </c>
      <c r="AI304" s="15">
        <v>3.6679700000000003E-2</v>
      </c>
      <c r="AJ304" s="15">
        <v>7.8206700000000004E-2</v>
      </c>
    </row>
    <row r="305" spans="32:36">
      <c r="AF305" s="15" t="s">
        <v>680</v>
      </c>
      <c r="AG305" s="15">
        <v>0.20885039999999999</v>
      </c>
      <c r="AH305" s="15">
        <v>2.38534E-2</v>
      </c>
      <c r="AI305" s="15">
        <v>0.16209770000000001</v>
      </c>
      <c r="AJ305" s="15">
        <v>0.25560300000000002</v>
      </c>
    </row>
    <row r="306" spans="32:36">
      <c r="AF306" s="15" t="s">
        <v>683</v>
      </c>
      <c r="AG306" s="15">
        <v>0.16598289999999999</v>
      </c>
      <c r="AH306" s="15">
        <v>1.23103E-2</v>
      </c>
      <c r="AI306" s="15">
        <v>0.1418546</v>
      </c>
      <c r="AJ306" s="15">
        <v>0.19011120000000001</v>
      </c>
    </row>
    <row r="307" spans="32:36">
      <c r="AF307" s="15" t="s">
        <v>686</v>
      </c>
      <c r="AG307" s="15">
        <v>0.10261240000000001</v>
      </c>
      <c r="AH307" s="15">
        <v>1.1124500000000001E-2</v>
      </c>
      <c r="AI307" s="15">
        <v>8.08083E-2</v>
      </c>
      <c r="AJ307" s="15">
        <v>0.1244164</v>
      </c>
    </row>
    <row r="308" spans="32:36">
      <c r="AF308" s="15" t="s">
        <v>689</v>
      </c>
      <c r="AG308" s="15">
        <v>2.0351999999999999E-2</v>
      </c>
      <c r="AH308" s="15">
        <v>5.8599999999999998E-3</v>
      </c>
      <c r="AI308" s="15">
        <v>8.8664999999999994E-3</v>
      </c>
      <c r="AJ308" s="15">
        <v>3.1837499999999998E-2</v>
      </c>
    </row>
    <row r="309" spans="32:36">
      <c r="AF309" s="15" t="s">
        <v>692</v>
      </c>
      <c r="AG309" s="15">
        <v>0.18825910000000001</v>
      </c>
      <c r="AH309" s="15">
        <v>2.6957600000000002E-2</v>
      </c>
      <c r="AI309" s="15">
        <v>0.13542219999999999</v>
      </c>
      <c r="AJ309" s="15">
        <v>0.241096</v>
      </c>
    </row>
    <row r="310" spans="32:36">
      <c r="AF310" s="15" t="s">
        <v>695</v>
      </c>
      <c r="AG310" s="15">
        <v>0.28712219999999999</v>
      </c>
      <c r="AH310" s="15">
        <v>1.98307E-2</v>
      </c>
      <c r="AI310" s="15">
        <v>0.24825410000000001</v>
      </c>
      <c r="AJ310" s="15">
        <v>0.32599040000000001</v>
      </c>
    </row>
    <row r="311" spans="32:36">
      <c r="AF311" s="15" t="s">
        <v>698</v>
      </c>
      <c r="AG311" s="15">
        <v>0.2164758</v>
      </c>
      <c r="AH311" s="15">
        <v>1.6377099999999999E-2</v>
      </c>
      <c r="AI311" s="15">
        <v>0.1843766</v>
      </c>
      <c r="AJ311" s="15">
        <v>0.24857499999999999</v>
      </c>
    </row>
    <row r="312" spans="32:36">
      <c r="AF312" s="15" t="s">
        <v>701</v>
      </c>
      <c r="AG312" s="15">
        <v>6.4609899999999998E-2</v>
      </c>
      <c r="AH312" s="15">
        <v>1.13495E-2</v>
      </c>
      <c r="AI312" s="15">
        <v>4.2365E-2</v>
      </c>
      <c r="AJ312" s="15">
        <v>8.6854899999999999E-2</v>
      </c>
    </row>
    <row r="313" spans="32:36">
      <c r="AF313" s="15" t="s">
        <v>704</v>
      </c>
      <c r="AG313" s="15">
        <v>0.15684919999999999</v>
      </c>
      <c r="AH313" s="15">
        <v>2.4388E-2</v>
      </c>
      <c r="AI313" s="15">
        <v>0.1090487</v>
      </c>
      <c r="AJ313" s="15">
        <v>0.20464969999999999</v>
      </c>
    </row>
    <row r="314" spans="32:36">
      <c r="AF314" s="15" t="s">
        <v>707</v>
      </c>
      <c r="AG314" s="15">
        <v>0.19998759999999999</v>
      </c>
      <c r="AH314" s="15">
        <v>1.5862399999999999E-2</v>
      </c>
      <c r="AI314" s="15">
        <v>0.1688973</v>
      </c>
      <c r="AJ314" s="15">
        <v>0.2310778</v>
      </c>
    </row>
    <row r="315" spans="32:36">
      <c r="AF315" s="15" t="s">
        <v>710</v>
      </c>
      <c r="AG315" s="15">
        <v>0.13109699999999999</v>
      </c>
      <c r="AH315" s="15">
        <v>1.2986299999999999E-2</v>
      </c>
      <c r="AI315" s="15">
        <v>0.1056438</v>
      </c>
      <c r="AJ315" s="15">
        <v>0.1565502</v>
      </c>
    </row>
    <row r="316" spans="32:36">
      <c r="AF316" s="15" t="s">
        <v>713</v>
      </c>
      <c r="AG316" s="15">
        <v>1.5130899999999999E-2</v>
      </c>
      <c r="AH316" s="15">
        <v>5.3426999999999997E-3</v>
      </c>
      <c r="AI316" s="15">
        <v>4.6591999999999996E-3</v>
      </c>
      <c r="AJ316" s="15">
        <v>2.5602699999999999E-2</v>
      </c>
    </row>
    <row r="317" spans="32:36">
      <c r="AF317" s="15" t="s">
        <v>716</v>
      </c>
      <c r="AG317" s="15">
        <v>0.2176535</v>
      </c>
      <c r="AH317" s="15">
        <v>3.37649E-2</v>
      </c>
      <c r="AI317" s="15">
        <v>0.15147430000000001</v>
      </c>
      <c r="AJ317" s="15">
        <v>0.2838328</v>
      </c>
    </row>
    <row r="318" spans="32:36">
      <c r="AF318" s="15" t="s">
        <v>719</v>
      </c>
      <c r="AG318" s="15">
        <v>0.22475049999999999</v>
      </c>
      <c r="AH318" s="15">
        <v>2.1827699999999998E-2</v>
      </c>
      <c r="AI318" s="15">
        <v>0.1819683</v>
      </c>
      <c r="AJ318" s="15">
        <v>0.26753280000000002</v>
      </c>
    </row>
    <row r="319" spans="32:36">
      <c r="AF319" s="15" t="s">
        <v>722</v>
      </c>
      <c r="AG319" s="15">
        <v>0.1915654</v>
      </c>
      <c r="AH319" s="15">
        <v>1.8205499999999999E-2</v>
      </c>
      <c r="AI319" s="15">
        <v>0.15588260000000001</v>
      </c>
      <c r="AJ319" s="15">
        <v>0.22724810000000001</v>
      </c>
    </row>
    <row r="320" spans="32:36">
      <c r="AF320" s="15" t="s">
        <v>725</v>
      </c>
      <c r="AG320" s="15">
        <v>6.0453600000000003E-2</v>
      </c>
      <c r="AH320" s="15">
        <v>1.28641E-2</v>
      </c>
      <c r="AI320" s="15">
        <v>3.5239899999999998E-2</v>
      </c>
      <c r="AJ320" s="15">
        <v>8.5667199999999999E-2</v>
      </c>
    </row>
    <row r="321" spans="32:36">
      <c r="AF321" s="15" t="s">
        <v>728</v>
      </c>
      <c r="AG321" s="15">
        <v>0.13526769999999999</v>
      </c>
      <c r="AH321" s="15">
        <v>2.3985200000000002E-2</v>
      </c>
      <c r="AI321" s="15">
        <v>8.8256699999999993E-2</v>
      </c>
      <c r="AJ321" s="15">
        <v>0.18227869999999999</v>
      </c>
    </row>
    <row r="322" spans="32:36">
      <c r="AF322" s="15" t="s">
        <v>731</v>
      </c>
      <c r="AG322" s="15">
        <v>0.19307360000000001</v>
      </c>
      <c r="AH322" s="15">
        <v>1.8015400000000001E-2</v>
      </c>
      <c r="AI322" s="15">
        <v>0.1577634</v>
      </c>
      <c r="AJ322" s="15">
        <v>0.2283838</v>
      </c>
    </row>
    <row r="323" spans="32:36">
      <c r="AF323" s="15" t="s">
        <v>734</v>
      </c>
      <c r="AG323" s="15">
        <v>0.1365789</v>
      </c>
      <c r="AH323" s="15">
        <v>1.4811700000000001E-2</v>
      </c>
      <c r="AI323" s="15">
        <v>0.107548</v>
      </c>
      <c r="AJ323" s="15">
        <v>0.1656097</v>
      </c>
    </row>
    <row r="324" spans="32:36">
      <c r="AF324" s="15" t="s">
        <v>737</v>
      </c>
      <c r="AG324" s="15">
        <v>1.15738E-2</v>
      </c>
      <c r="AH324" s="15">
        <v>5.1831000000000004E-3</v>
      </c>
      <c r="AI324" s="15">
        <v>1.4149E-3</v>
      </c>
      <c r="AJ324" s="15">
        <v>2.1732600000000001E-2</v>
      </c>
    </row>
    <row r="325" spans="32:36">
      <c r="AF325" s="15" t="s">
        <v>740</v>
      </c>
      <c r="AG325" s="15">
        <v>0.17950920000000001</v>
      </c>
      <c r="AH325" s="15">
        <v>2.7438000000000001E-2</v>
      </c>
      <c r="AI325" s="15">
        <v>0.1257306</v>
      </c>
      <c r="AJ325" s="15">
        <v>0.23328769999999999</v>
      </c>
    </row>
    <row r="326" spans="32:36">
      <c r="AF326" s="15" t="s">
        <v>743</v>
      </c>
      <c r="AG326" s="15">
        <v>0.30227609999999999</v>
      </c>
      <c r="AH326" s="15">
        <v>2.0707300000000001E-2</v>
      </c>
      <c r="AI326" s="15">
        <v>0.26168979999999997</v>
      </c>
      <c r="AJ326" s="15">
        <v>0.34286240000000001</v>
      </c>
    </row>
    <row r="327" spans="32:36">
      <c r="AF327" s="15" t="s">
        <v>746</v>
      </c>
      <c r="AG327" s="15">
        <v>0.2014338</v>
      </c>
      <c r="AH327" s="15">
        <v>1.643E-2</v>
      </c>
      <c r="AI327" s="15">
        <v>0.16923099999999999</v>
      </c>
      <c r="AJ327" s="15">
        <v>0.2336365</v>
      </c>
    </row>
    <row r="328" spans="32:36">
      <c r="AF328" s="15" t="s">
        <v>749</v>
      </c>
      <c r="AG328" s="15">
        <v>6.5911999999999998E-2</v>
      </c>
      <c r="AH328" s="15">
        <v>1.23471E-2</v>
      </c>
      <c r="AI328" s="15">
        <v>4.1711600000000001E-2</v>
      </c>
      <c r="AJ328" s="15">
        <v>9.0112300000000006E-2</v>
      </c>
    </row>
    <row r="329" spans="32:36">
      <c r="AF329" s="15" t="s">
        <v>752</v>
      </c>
      <c r="AG329" s="15">
        <v>0.1947352</v>
      </c>
      <c r="AH329" s="15">
        <v>2.4316600000000001E-2</v>
      </c>
      <c r="AI329" s="15">
        <v>0.14707480000000001</v>
      </c>
      <c r="AJ329" s="15">
        <v>0.24239569999999999</v>
      </c>
    </row>
    <row r="330" spans="32:36">
      <c r="AF330" s="15" t="s">
        <v>755</v>
      </c>
      <c r="AG330" s="15">
        <v>0.19548509999999999</v>
      </c>
      <c r="AH330" s="15">
        <v>1.6362600000000001E-2</v>
      </c>
      <c r="AI330" s="15">
        <v>0.16341439999999999</v>
      </c>
      <c r="AJ330" s="15">
        <v>0.2275557</v>
      </c>
    </row>
    <row r="331" spans="32:36">
      <c r="AF331" s="15" t="s">
        <v>758</v>
      </c>
      <c r="AG331" s="15">
        <v>0.12565109999999999</v>
      </c>
      <c r="AH331" s="15">
        <v>1.3462399999999999E-2</v>
      </c>
      <c r="AI331" s="15">
        <v>9.9264900000000003E-2</v>
      </c>
      <c r="AJ331" s="15">
        <v>0.15203729999999999</v>
      </c>
    </row>
    <row r="332" spans="32:36">
      <c r="AF332" s="15" t="s">
        <v>761</v>
      </c>
      <c r="AG332" s="15">
        <v>2.6713799999999999E-2</v>
      </c>
      <c r="AH332" s="15">
        <v>7.3809000000000001E-3</v>
      </c>
      <c r="AI332" s="15">
        <v>1.22471E-2</v>
      </c>
      <c r="AJ332" s="15">
        <v>4.1180399999999999E-2</v>
      </c>
    </row>
    <row r="333" spans="32:36">
      <c r="AF333" s="15" t="s">
        <v>764</v>
      </c>
      <c r="AG333" s="15">
        <v>0.22287299999999999</v>
      </c>
      <c r="AH333" s="15">
        <v>3.1964399999999997E-2</v>
      </c>
      <c r="AI333" s="15">
        <v>0.1602229</v>
      </c>
      <c r="AJ333" s="15">
        <v>0.28552309999999997</v>
      </c>
    </row>
    <row r="334" spans="32:36">
      <c r="AF334" s="15" t="s">
        <v>767</v>
      </c>
      <c r="AG334" s="15">
        <v>0.30047780000000002</v>
      </c>
      <c r="AH334" s="15">
        <v>2.43862E-2</v>
      </c>
      <c r="AI334" s="15">
        <v>0.25268079999999998</v>
      </c>
      <c r="AJ334" s="15">
        <v>0.3482748</v>
      </c>
    </row>
    <row r="335" spans="32:36">
      <c r="AF335" s="15" t="s">
        <v>770</v>
      </c>
      <c r="AG335" s="15">
        <v>0.1826064</v>
      </c>
      <c r="AH335" s="15">
        <v>1.7947999999999999E-2</v>
      </c>
      <c r="AI335" s="15">
        <v>0.14742830000000001</v>
      </c>
      <c r="AJ335" s="15">
        <v>0.21778449999999999</v>
      </c>
    </row>
    <row r="336" spans="32:36">
      <c r="AF336" s="15" t="s">
        <v>773</v>
      </c>
      <c r="AG336" s="15">
        <v>6.2930100000000003E-2</v>
      </c>
      <c r="AH336" s="15">
        <v>1.3034E-2</v>
      </c>
      <c r="AI336" s="15">
        <v>3.73835E-2</v>
      </c>
      <c r="AJ336" s="15">
        <v>8.8476700000000005E-2</v>
      </c>
    </row>
    <row r="337" spans="32:36">
      <c r="AF337" s="15" t="s">
        <v>776</v>
      </c>
      <c r="AG337" s="15">
        <v>0.25031199999999998</v>
      </c>
      <c r="AH337" s="15">
        <v>3.3301600000000001E-2</v>
      </c>
      <c r="AI337" s="15">
        <v>0.18504090000000001</v>
      </c>
      <c r="AJ337" s="15">
        <v>0.31558310000000001</v>
      </c>
    </row>
    <row r="338" spans="32:36">
      <c r="AF338" s="15" t="s">
        <v>779</v>
      </c>
      <c r="AG338" s="15">
        <v>0.2168592</v>
      </c>
      <c r="AH338" s="15">
        <v>1.9630600000000002E-2</v>
      </c>
      <c r="AI338" s="15">
        <v>0.17838329999999999</v>
      </c>
      <c r="AJ338" s="15">
        <v>0.25533509999999998</v>
      </c>
    </row>
    <row r="339" spans="32:36">
      <c r="AF339" s="15" t="s">
        <v>782</v>
      </c>
      <c r="AG339" s="15">
        <v>9.9998000000000004E-2</v>
      </c>
      <c r="AH339" s="15">
        <v>1.2763E-2</v>
      </c>
      <c r="AI339" s="15">
        <v>7.4982599999999996E-2</v>
      </c>
      <c r="AJ339" s="15">
        <v>0.1250135</v>
      </c>
    </row>
    <row r="340" spans="32:36">
      <c r="AF340" s="15" t="s">
        <v>785</v>
      </c>
      <c r="AG340" s="15">
        <v>6.9015999999999999E-3</v>
      </c>
      <c r="AH340" s="15">
        <v>3.9794000000000001E-3</v>
      </c>
      <c r="AI340" s="15">
        <v>-8.9800000000000004E-4</v>
      </c>
      <c r="AJ340" s="15">
        <v>1.47011E-2</v>
      </c>
    </row>
    <row r="341" spans="32:36">
      <c r="AF341" s="15" t="s">
        <v>788</v>
      </c>
      <c r="AG341" s="15">
        <v>0.16794819999999999</v>
      </c>
      <c r="AH341" s="15">
        <v>3.36025E-2</v>
      </c>
      <c r="AI341" s="15">
        <v>0.1020872</v>
      </c>
      <c r="AJ341" s="15">
        <v>0.23380909999999999</v>
      </c>
    </row>
    <row r="342" spans="32:36">
      <c r="AF342" s="15" t="s">
        <v>791</v>
      </c>
      <c r="AG342" s="15">
        <v>0.26602880000000001</v>
      </c>
      <c r="AH342" s="15">
        <v>2.2847099999999999E-2</v>
      </c>
      <c r="AI342" s="15">
        <v>0.22124849999999999</v>
      </c>
      <c r="AJ342" s="15">
        <v>0.3108091</v>
      </c>
    </row>
    <row r="343" spans="32:36">
      <c r="AF343" s="15" t="s">
        <v>794</v>
      </c>
      <c r="AG343" s="15">
        <v>0.16094169999999999</v>
      </c>
      <c r="AH343" s="15">
        <v>1.6251000000000002E-2</v>
      </c>
      <c r="AI343" s="15">
        <v>0.1290896</v>
      </c>
      <c r="AJ343" s="15">
        <v>0.19279370000000001</v>
      </c>
    </row>
    <row r="344" spans="32:36">
      <c r="AF344" s="15" t="s">
        <v>797</v>
      </c>
      <c r="AG344" s="15">
        <v>6.5274799999999994E-2</v>
      </c>
      <c r="AH344" s="15">
        <v>1.31989E-2</v>
      </c>
      <c r="AI344" s="15">
        <v>3.9405000000000003E-2</v>
      </c>
      <c r="AJ344" s="15">
        <v>9.1144699999999995E-2</v>
      </c>
    </row>
    <row r="345" spans="32:36">
      <c r="AF345" s="15" t="s">
        <v>800</v>
      </c>
      <c r="AG345" s="15">
        <v>0.17239670000000001</v>
      </c>
      <c r="AH345" s="15">
        <v>2.7564399999999999E-2</v>
      </c>
      <c r="AI345" s="15">
        <v>0.1183705</v>
      </c>
      <c r="AJ345" s="15">
        <v>0.22642280000000001</v>
      </c>
    </row>
    <row r="346" spans="32:36">
      <c r="AF346" s="15" t="s">
        <v>803</v>
      </c>
      <c r="AG346" s="15">
        <v>0.178091</v>
      </c>
      <c r="AH346" s="15">
        <v>1.7851700000000002E-2</v>
      </c>
      <c r="AI346" s="15">
        <v>0.1431017</v>
      </c>
      <c r="AJ346" s="15">
        <v>0.2130803</v>
      </c>
    </row>
    <row r="347" spans="32:36">
      <c r="AF347" s="15" t="s">
        <v>806</v>
      </c>
      <c r="AG347" s="15">
        <v>0.1046911</v>
      </c>
      <c r="AH347" s="15">
        <v>1.31451E-2</v>
      </c>
      <c r="AI347" s="15">
        <v>7.89266E-2</v>
      </c>
      <c r="AJ347" s="15">
        <v>0.1304555</v>
      </c>
    </row>
    <row r="348" spans="32:36">
      <c r="AF348" s="15" t="s">
        <v>809</v>
      </c>
      <c r="AG348" s="15">
        <v>1.4114700000000001E-2</v>
      </c>
      <c r="AH348" s="15">
        <v>5.7532E-3</v>
      </c>
      <c r="AI348" s="15">
        <v>2.8384999999999999E-3</v>
      </c>
      <c r="AJ348" s="15">
        <v>2.5390900000000001E-2</v>
      </c>
    </row>
    <row r="349" spans="32:36">
      <c r="AF349" s="15" t="s">
        <v>812</v>
      </c>
      <c r="AG349" s="15">
        <v>0.25672020000000001</v>
      </c>
      <c r="AH349" s="15">
        <v>3.9633099999999997E-2</v>
      </c>
      <c r="AI349" s="15">
        <v>0.17903939999999999</v>
      </c>
      <c r="AJ349" s="15">
        <v>0.33440110000000001</v>
      </c>
    </row>
    <row r="350" spans="32:36">
      <c r="AF350" s="15" t="s">
        <v>815</v>
      </c>
      <c r="AG350" s="15">
        <v>0.2488389</v>
      </c>
      <c r="AH350" s="15">
        <v>2.5129599999999998E-2</v>
      </c>
      <c r="AI350" s="15">
        <v>0.19958490000000001</v>
      </c>
      <c r="AJ350" s="15">
        <v>0.29809279999999999</v>
      </c>
    </row>
    <row r="351" spans="32:36">
      <c r="AF351" s="15" t="s">
        <v>818</v>
      </c>
      <c r="AG351" s="15">
        <v>0.15656800000000001</v>
      </c>
      <c r="AH351" s="15">
        <v>1.5921299999999999E-2</v>
      </c>
      <c r="AI351" s="15">
        <v>0.12536230000000001</v>
      </c>
      <c r="AJ351" s="15">
        <v>0.18777369999999999</v>
      </c>
    </row>
    <row r="352" spans="32:36">
      <c r="AF352" s="15" t="s">
        <v>821</v>
      </c>
      <c r="AG352" s="15">
        <v>2.64075E-2</v>
      </c>
      <c r="AH352" s="15">
        <v>7.8960000000000002E-3</v>
      </c>
      <c r="AI352" s="15">
        <v>1.0931400000000001E-2</v>
      </c>
      <c r="AJ352" s="15">
        <v>4.18836E-2</v>
      </c>
    </row>
    <row r="353" spans="32:36">
      <c r="AF353" s="15" t="s">
        <v>824</v>
      </c>
      <c r="AG353" s="15">
        <v>0.15980649999999999</v>
      </c>
      <c r="AH353" s="15">
        <v>3.1990299999999999E-2</v>
      </c>
      <c r="AI353" s="15">
        <v>9.7105499999999997E-2</v>
      </c>
      <c r="AJ353" s="15">
        <v>0.22250739999999999</v>
      </c>
    </row>
    <row r="354" spans="32:36">
      <c r="AF354" s="15" t="s">
        <v>827</v>
      </c>
      <c r="AG354" s="15">
        <v>0.18396979999999999</v>
      </c>
      <c r="AH354" s="15">
        <v>1.9388900000000001E-2</v>
      </c>
      <c r="AI354" s="15">
        <v>0.1459676</v>
      </c>
      <c r="AJ354" s="15">
        <v>0.2219719</v>
      </c>
    </row>
    <row r="355" spans="32:36">
      <c r="AF355" s="15" t="s">
        <v>830</v>
      </c>
      <c r="AG355" s="15">
        <v>0.10669820000000001</v>
      </c>
      <c r="AH355" s="15">
        <v>1.2716099999999999E-2</v>
      </c>
      <c r="AI355" s="15">
        <v>8.1774600000000003E-2</v>
      </c>
      <c r="AJ355" s="15">
        <v>0.13162180000000001</v>
      </c>
    </row>
    <row r="356" spans="32:36">
      <c r="AF356" s="15" t="s">
        <v>833</v>
      </c>
      <c r="AG356" s="15">
        <v>2.4130800000000001E-2</v>
      </c>
      <c r="AH356" s="15">
        <v>6.9493000000000003E-3</v>
      </c>
      <c r="AI356" s="15">
        <v>1.05103E-2</v>
      </c>
      <c r="AJ356" s="15">
        <v>3.7751399999999997E-2</v>
      </c>
    </row>
    <row r="357" spans="32:36">
      <c r="AF357" s="15" t="s">
        <v>836</v>
      </c>
      <c r="AG357" s="15">
        <v>0.16258110000000001</v>
      </c>
      <c r="AH357" s="15">
        <v>2.7261199999999999E-2</v>
      </c>
      <c r="AI357" s="15">
        <v>0.1091491</v>
      </c>
      <c r="AJ357" s="15">
        <v>0.21601300000000001</v>
      </c>
    </row>
    <row r="358" spans="32:36">
      <c r="AF358" s="15" t="s">
        <v>839</v>
      </c>
      <c r="AG358" s="15">
        <v>0.22351209999999999</v>
      </c>
      <c r="AH358" s="15">
        <v>2.0894800000000002E-2</v>
      </c>
      <c r="AI358" s="15">
        <v>0.18255830000000001</v>
      </c>
      <c r="AJ358" s="15">
        <v>0.26446589999999998</v>
      </c>
    </row>
    <row r="359" spans="32:36">
      <c r="AF359" s="15" t="s">
        <v>842</v>
      </c>
      <c r="AG359" s="15">
        <v>0.20086480000000001</v>
      </c>
      <c r="AH359" s="15">
        <v>1.8257900000000001E-2</v>
      </c>
      <c r="AI359" s="15">
        <v>0.16507939999999999</v>
      </c>
      <c r="AJ359" s="15">
        <v>0.23665030000000001</v>
      </c>
    </row>
    <row r="360" spans="32:36">
      <c r="AF360" s="15" t="s">
        <v>845</v>
      </c>
      <c r="AG360" s="15">
        <v>6.8546200000000002E-2</v>
      </c>
      <c r="AH360" s="15">
        <v>1.32874E-2</v>
      </c>
      <c r="AI360" s="15">
        <v>4.2502900000000003E-2</v>
      </c>
      <c r="AJ360" s="15">
        <v>9.4589400000000004E-2</v>
      </c>
    </row>
    <row r="361" spans="32:36">
      <c r="AF361" s="15" t="s">
        <v>848</v>
      </c>
      <c r="AG361" s="15">
        <v>0.14418729999999999</v>
      </c>
      <c r="AH361" s="15">
        <v>2.6259000000000001E-2</v>
      </c>
      <c r="AI361" s="15">
        <v>9.2719700000000002E-2</v>
      </c>
      <c r="AJ361" s="15">
        <v>0.195655</v>
      </c>
    </row>
    <row r="362" spans="32:36">
      <c r="AF362" s="15" t="s">
        <v>851</v>
      </c>
      <c r="AG362" s="15">
        <v>0.17517079999999999</v>
      </c>
      <c r="AH362" s="15">
        <v>1.76697E-2</v>
      </c>
      <c r="AI362" s="15">
        <v>0.1405383</v>
      </c>
      <c r="AJ362" s="15">
        <v>0.2098034</v>
      </c>
    </row>
    <row r="363" spans="32:36">
      <c r="AF363" s="15" t="s">
        <v>854</v>
      </c>
      <c r="AG363" s="15">
        <v>0.1342585</v>
      </c>
      <c r="AH363" s="15">
        <v>1.4927899999999999E-2</v>
      </c>
      <c r="AI363" s="15">
        <v>0.1049998</v>
      </c>
      <c r="AJ363" s="15">
        <v>0.1635171</v>
      </c>
    </row>
    <row r="364" spans="32:36">
      <c r="AF364" s="15" t="s">
        <v>857</v>
      </c>
      <c r="AG364" s="15">
        <v>1.54915E-2</v>
      </c>
      <c r="AH364" s="15">
        <v>5.8357000000000001E-3</v>
      </c>
      <c r="AI364" s="15">
        <v>4.0534999999999998E-3</v>
      </c>
      <c r="AJ364" s="15">
        <v>2.6929600000000001E-2</v>
      </c>
    </row>
    <row r="367" spans="32:36">
      <c r="AF367" s="15" t="str">
        <f>AF189</f>
        <v>_subpop_1</v>
      </c>
      <c r="AG367" s="67">
        <f>AG6-AG189</f>
        <v>0</v>
      </c>
      <c r="AH367" s="67">
        <f t="shared" ref="AH367:AJ367" si="198">AH6-AH189</f>
        <v>4.3000000000056882E-6</v>
      </c>
      <c r="AI367" s="67">
        <f t="shared" si="198"/>
        <v>-9.2999999999898719E-6</v>
      </c>
      <c r="AJ367" s="67">
        <f t="shared" si="198"/>
        <v>9.2999999999898719E-6</v>
      </c>
    </row>
    <row r="368" spans="32:36">
      <c r="AF368" s="15" t="str">
        <f t="shared" ref="AF368:AF431" si="199">AF190</f>
        <v>_subpop_2</v>
      </c>
      <c r="AG368" s="67">
        <f t="shared" ref="AG368:AJ368" si="200">AG7-AG190</f>
        <v>0</v>
      </c>
      <c r="AH368" s="67">
        <f t="shared" si="200"/>
        <v>2.4999999999990308E-6</v>
      </c>
      <c r="AI368" s="67">
        <f t="shared" si="200"/>
        <v>-5.5000000000055005E-6</v>
      </c>
      <c r="AJ368" s="67">
        <f t="shared" si="200"/>
        <v>5.5000000000193783E-6</v>
      </c>
    </row>
    <row r="369" spans="32:36">
      <c r="AF369" s="15" t="str">
        <f t="shared" si="199"/>
        <v>_subpop_3</v>
      </c>
      <c r="AG369" s="67">
        <f t="shared" ref="AG369:AJ369" si="201">AG8-AG191</f>
        <v>0</v>
      </c>
      <c r="AH369" s="67">
        <f t="shared" si="201"/>
        <v>1.9999999999985307E-6</v>
      </c>
      <c r="AI369" s="67">
        <f t="shared" si="201"/>
        <v>-4.2000000000097515E-6</v>
      </c>
      <c r="AJ369" s="67">
        <f t="shared" si="201"/>
        <v>4.3000000000126271E-6</v>
      </c>
    </row>
    <row r="370" spans="32:36">
      <c r="AF370" s="15" t="str">
        <f t="shared" si="199"/>
        <v>_subpop_4</v>
      </c>
      <c r="AG370" s="67">
        <f t="shared" ref="AG370:AJ370" si="202">AG9-AG192</f>
        <v>0</v>
      </c>
      <c r="AH370" s="67">
        <f t="shared" si="202"/>
        <v>1.1000000000004062E-6</v>
      </c>
      <c r="AI370" s="67">
        <f t="shared" si="202"/>
        <v>-2.4999999999990308E-6</v>
      </c>
      <c r="AJ370" s="67">
        <f t="shared" si="202"/>
        <v>2.6000000000053758E-6</v>
      </c>
    </row>
    <row r="371" spans="32:36">
      <c r="AF371" s="15" t="str">
        <f t="shared" si="199"/>
        <v>_subpop_5</v>
      </c>
      <c r="AG371" s="67">
        <f t="shared" ref="AG371:AJ371" si="203">AG10-AG193</f>
        <v>0</v>
      </c>
      <c r="AH371" s="67">
        <f t="shared" si="203"/>
        <v>3.1999999999983431E-6</v>
      </c>
      <c r="AI371" s="67">
        <f t="shared" si="203"/>
        <v>-6.9999999999931228E-6</v>
      </c>
      <c r="AJ371" s="67">
        <f t="shared" si="203"/>
        <v>6.9000000000041251E-6</v>
      </c>
    </row>
    <row r="372" spans="32:36">
      <c r="AF372" s="15" t="str">
        <f t="shared" si="199"/>
        <v>_subpop_6</v>
      </c>
      <c r="AG372" s="67">
        <f t="shared" ref="AG372:AJ372" si="204">AG11-AG194</f>
        <v>0</v>
      </c>
      <c r="AH372" s="67">
        <f t="shared" si="204"/>
        <v>2.1000000000014063E-6</v>
      </c>
      <c r="AI372" s="67">
        <f t="shared" si="204"/>
        <v>-4.4999999999906226E-6</v>
      </c>
      <c r="AJ372" s="67">
        <f t="shared" si="204"/>
        <v>4.5000000000183782E-6</v>
      </c>
    </row>
    <row r="373" spans="32:36">
      <c r="AF373" s="15" t="str">
        <f t="shared" si="199"/>
        <v>_subpop_7</v>
      </c>
      <c r="AG373" s="67">
        <f t="shared" ref="AG373:AJ373" si="205">AG12-AG195</f>
        <v>0</v>
      </c>
      <c r="AH373" s="67">
        <f t="shared" si="205"/>
        <v>1.4000000000003593E-6</v>
      </c>
      <c r="AI373" s="67">
        <f t="shared" si="205"/>
        <v>-2.9000000000001247E-6</v>
      </c>
      <c r="AJ373" s="67">
        <f t="shared" si="205"/>
        <v>2.9000000000001247E-6</v>
      </c>
    </row>
    <row r="374" spans="32:36">
      <c r="AF374" s="15" t="str">
        <f t="shared" si="199"/>
        <v>_subpop_8</v>
      </c>
      <c r="AG374" s="67">
        <f t="shared" ref="AG374:AJ374" si="206">AG13-AG196</f>
        <v>0</v>
      </c>
      <c r="AH374" s="67">
        <f t="shared" si="206"/>
        <v>7.0000000000017965E-7</v>
      </c>
      <c r="AI374" s="67">
        <f t="shared" si="206"/>
        <v>-1.4999999999997654E-6</v>
      </c>
      <c r="AJ374" s="67">
        <f t="shared" si="206"/>
        <v>1.400000000002094E-6</v>
      </c>
    </row>
    <row r="375" spans="32:36">
      <c r="AF375" s="15" t="str">
        <f t="shared" si="199"/>
        <v>_subpop_9</v>
      </c>
      <c r="AG375" s="67">
        <f t="shared" ref="AG375:AJ375" si="207">AG14-AG197</f>
        <v>0</v>
      </c>
      <c r="AH375" s="67">
        <f t="shared" si="207"/>
        <v>4.2000000000028126E-6</v>
      </c>
      <c r="AI375" s="67">
        <f t="shared" si="207"/>
        <v>-9.0000000000090008E-6</v>
      </c>
      <c r="AJ375" s="67">
        <f t="shared" si="207"/>
        <v>9.0999999999841208E-6</v>
      </c>
    </row>
    <row r="376" spans="32:36">
      <c r="AF376" s="15" t="str">
        <f t="shared" si="199"/>
        <v>_subpop_10</v>
      </c>
      <c r="AG376" s="67">
        <f t="shared" ref="AG376:AJ376" si="208">AG15-AG198</f>
        <v>0</v>
      </c>
      <c r="AH376" s="67">
        <f t="shared" si="208"/>
        <v>2.5000000000025002E-6</v>
      </c>
      <c r="AI376" s="67">
        <f t="shared" si="208"/>
        <v>-5.2999999999858716E-6</v>
      </c>
      <c r="AJ376" s="67">
        <f t="shared" si="208"/>
        <v>5.2999999999858716E-6</v>
      </c>
    </row>
    <row r="377" spans="32:36">
      <c r="AF377" s="15" t="str">
        <f t="shared" si="199"/>
        <v>_subpop_11</v>
      </c>
      <c r="AG377" s="67">
        <f t="shared" ref="AG377:AJ377" si="209">AG16-AG199</f>
        <v>0</v>
      </c>
      <c r="AH377" s="67">
        <f t="shared" si="209"/>
        <v>1.8999999999991246E-6</v>
      </c>
      <c r="AI377" s="67">
        <f t="shared" si="209"/>
        <v>-4.2000000000097515E-6</v>
      </c>
      <c r="AJ377" s="67">
        <f t="shared" si="209"/>
        <v>4.1999999999819959E-6</v>
      </c>
    </row>
    <row r="378" spans="32:36">
      <c r="AF378" s="15" t="str">
        <f t="shared" si="199"/>
        <v>_subpop_12</v>
      </c>
      <c r="AG378" s="67">
        <f t="shared" ref="AG378:AJ378" si="210">AG17-AG200</f>
        <v>0</v>
      </c>
      <c r="AH378" s="67">
        <f t="shared" si="210"/>
        <v>1.3000000000009532E-6</v>
      </c>
      <c r="AI378" s="67">
        <f t="shared" si="210"/>
        <v>-2.9000000000001247E-6</v>
      </c>
      <c r="AJ378" s="67">
        <f t="shared" si="210"/>
        <v>2.7999999999972491E-6</v>
      </c>
    </row>
    <row r="379" spans="32:36">
      <c r="AF379" s="15" t="str">
        <f t="shared" si="199"/>
        <v>_subpop_13</v>
      </c>
      <c r="AG379" s="67">
        <f t="shared" ref="AG379:AJ379" si="211">AG18-AG201</f>
        <v>0</v>
      </c>
      <c r="AH379" s="67">
        <f t="shared" si="211"/>
        <v>3.8999999999941859E-6</v>
      </c>
      <c r="AI379" s="67">
        <f t="shared" si="211"/>
        <v>-8.1999999999859963E-6</v>
      </c>
      <c r="AJ379" s="67">
        <f t="shared" si="211"/>
        <v>8.2999999999611163E-6</v>
      </c>
    </row>
    <row r="380" spans="32:36">
      <c r="AF380" s="15" t="str">
        <f t="shared" si="199"/>
        <v>_subpop_14</v>
      </c>
      <c r="AG380" s="67">
        <f t="shared" ref="AG380:AJ380" si="212">AG19-AG202</f>
        <v>0</v>
      </c>
      <c r="AH380" s="67">
        <f t="shared" si="212"/>
        <v>1.8999999999991246E-6</v>
      </c>
      <c r="AI380" s="67">
        <f t="shared" si="212"/>
        <v>-4.0000000000040004E-6</v>
      </c>
      <c r="AJ380" s="67">
        <f t="shared" si="212"/>
        <v>3.9999999999762448E-6</v>
      </c>
    </row>
    <row r="381" spans="32:36">
      <c r="AF381" s="15" t="str">
        <f t="shared" si="199"/>
        <v>_subpop_15</v>
      </c>
      <c r="AG381" s="67">
        <f t="shared" ref="AG381:AJ381" si="213">AG20-AG203</f>
        <v>0</v>
      </c>
      <c r="AH381" s="67">
        <f t="shared" si="213"/>
        <v>1.1999999999998123E-6</v>
      </c>
      <c r="AI381" s="67">
        <f t="shared" si="213"/>
        <v>-2.7000000000013125E-6</v>
      </c>
      <c r="AJ381" s="67">
        <f t="shared" si="213"/>
        <v>2.6999999999943736E-6</v>
      </c>
    </row>
    <row r="382" spans="32:36">
      <c r="AF382" s="15" t="str">
        <f t="shared" si="199"/>
        <v>_subpop_16</v>
      </c>
      <c r="AG382" s="67">
        <f t="shared" ref="AG382:AJ382" si="214">AG21-AG204</f>
        <v>0</v>
      </c>
      <c r="AH382" s="67">
        <f t="shared" si="214"/>
        <v>7.0000000000017965E-7</v>
      </c>
      <c r="AI382" s="67">
        <f t="shared" si="214"/>
        <v>-1.4999999999997654E-6</v>
      </c>
      <c r="AJ382" s="67">
        <f t="shared" si="214"/>
        <v>1.3999999999986246E-6</v>
      </c>
    </row>
    <row r="383" spans="32:36">
      <c r="AF383" s="15" t="str">
        <f t="shared" si="199"/>
        <v>_subpop_17</v>
      </c>
      <c r="AG383" s="67">
        <f t="shared" ref="AG383:AJ383" si="215">AG22-AG205</f>
        <v>0</v>
      </c>
      <c r="AH383" s="67">
        <f t="shared" si="215"/>
        <v>4.3999999999946859E-6</v>
      </c>
      <c r="AI383" s="67">
        <f t="shared" si="215"/>
        <v>-9.5999999999984986E-6</v>
      </c>
      <c r="AJ383" s="67">
        <f t="shared" si="215"/>
        <v>9.5999999999984986E-6</v>
      </c>
    </row>
    <row r="384" spans="32:36">
      <c r="AF384" s="15" t="str">
        <f t="shared" si="199"/>
        <v>_subpop_18</v>
      </c>
      <c r="AG384" s="67">
        <f t="shared" ref="AG384:AJ384" si="216">AG23-AG206</f>
        <v>0</v>
      </c>
      <c r="AH384" s="67">
        <f t="shared" si="216"/>
        <v>2.5999999999984369E-6</v>
      </c>
      <c r="AI384" s="67">
        <f t="shared" si="216"/>
        <v>-5.5999999999944983E-6</v>
      </c>
      <c r="AJ384" s="67">
        <f t="shared" si="216"/>
        <v>5.5999999999944983E-6</v>
      </c>
    </row>
    <row r="385" spans="32:36">
      <c r="AF385" s="15" t="str">
        <f t="shared" si="199"/>
        <v>_subpop_19</v>
      </c>
      <c r="AG385" s="67">
        <f t="shared" ref="AG385:AJ385" si="217">AG24-AG207</f>
        <v>0</v>
      </c>
      <c r="AH385" s="67">
        <f t="shared" si="217"/>
        <v>1.8999999999991246E-6</v>
      </c>
      <c r="AI385" s="67">
        <f t="shared" si="217"/>
        <v>-4.1999999999819959E-6</v>
      </c>
      <c r="AJ385" s="67">
        <f t="shared" si="217"/>
        <v>4.1999999999819959E-6</v>
      </c>
    </row>
    <row r="386" spans="32:36">
      <c r="AF386" s="15" t="str">
        <f t="shared" si="199"/>
        <v>_subpop_20</v>
      </c>
      <c r="AG386" s="67">
        <f t="shared" ref="AG386:AJ386" si="218">AG25-AG208</f>
        <v>0</v>
      </c>
      <c r="AH386" s="67">
        <f t="shared" si="218"/>
        <v>1.1999999999998123E-6</v>
      </c>
      <c r="AI386" s="67">
        <f t="shared" si="218"/>
        <v>-2.5999999999984369E-6</v>
      </c>
      <c r="AJ386" s="67">
        <f t="shared" si="218"/>
        <v>2.6000000000053758E-6</v>
      </c>
    </row>
    <row r="387" spans="32:36">
      <c r="AF387" s="15" t="str">
        <f t="shared" si="199"/>
        <v>_subpop_21</v>
      </c>
      <c r="AG387" s="67">
        <f t="shared" ref="AG387:AJ387" si="219">AG26-AG209</f>
        <v>0</v>
      </c>
      <c r="AH387" s="67">
        <f t="shared" si="219"/>
        <v>3.2000000000018125E-6</v>
      </c>
      <c r="AI387" s="67">
        <f t="shared" si="219"/>
        <v>-7.0000000000070006E-6</v>
      </c>
      <c r="AJ387" s="67">
        <f t="shared" si="219"/>
        <v>7.0000000000070006E-6</v>
      </c>
    </row>
    <row r="388" spans="32:36">
      <c r="AF388" s="15" t="str">
        <f t="shared" si="199"/>
        <v>_subpop_22</v>
      </c>
      <c r="AG388" s="67">
        <f t="shared" ref="AG388:AJ388" si="220">AG27-AG210</f>
        <v>0</v>
      </c>
      <c r="AH388" s="67">
        <f t="shared" si="220"/>
        <v>2.1000000000014063E-6</v>
      </c>
      <c r="AI388" s="67">
        <f t="shared" si="220"/>
        <v>-4.5000000000045004E-6</v>
      </c>
      <c r="AJ388" s="67">
        <f t="shared" si="220"/>
        <v>4.5999999999934982E-6</v>
      </c>
    </row>
    <row r="389" spans="32:36">
      <c r="AF389" s="15" t="str">
        <f t="shared" si="199"/>
        <v>_subpop_23</v>
      </c>
      <c r="AG389" s="67">
        <f t="shared" ref="AG389:AJ389" si="221">AG28-AG211</f>
        <v>0</v>
      </c>
      <c r="AH389" s="67">
        <f t="shared" si="221"/>
        <v>1.3999999999986246E-6</v>
      </c>
      <c r="AI389" s="67">
        <f t="shared" si="221"/>
        <v>-3.1000000000058758E-6</v>
      </c>
      <c r="AJ389" s="67">
        <f t="shared" si="221"/>
        <v>3.099999999991998E-6</v>
      </c>
    </row>
    <row r="390" spans="32:36">
      <c r="AF390" s="15" t="str">
        <f t="shared" si="199"/>
        <v>_subpop_24</v>
      </c>
      <c r="AG390" s="67">
        <f t="shared" ref="AG390:AJ390" si="222">AG29-AG212</f>
        <v>0</v>
      </c>
      <c r="AH390" s="67">
        <f t="shared" si="222"/>
        <v>6.9999999999931228E-7</v>
      </c>
      <c r="AI390" s="67">
        <f t="shared" si="222"/>
        <v>-1.4999999999997654E-6</v>
      </c>
      <c r="AJ390" s="67">
        <f t="shared" si="222"/>
        <v>1.5000000000015001E-6</v>
      </c>
    </row>
    <row r="391" spans="32:36">
      <c r="AF391" s="15" t="str">
        <f t="shared" si="199"/>
        <v>_subpop_25</v>
      </c>
      <c r="AG391" s="67">
        <f t="shared" ref="AG391:AJ391" si="223">AG30-AG213</f>
        <v>0</v>
      </c>
      <c r="AH391" s="67">
        <f t="shared" si="223"/>
        <v>2.9000000000001247E-6</v>
      </c>
      <c r="AI391" s="67">
        <f t="shared" si="223"/>
        <v>-6.400000000003625E-6</v>
      </c>
      <c r="AJ391" s="67">
        <f t="shared" si="223"/>
        <v>6.3999999999897472E-6</v>
      </c>
    </row>
    <row r="392" spans="32:36">
      <c r="AF392" s="15" t="str">
        <f t="shared" si="199"/>
        <v>_subpop_26</v>
      </c>
      <c r="AG392" s="67">
        <f t="shared" ref="AG392:AJ392" si="224">AG31-AG214</f>
        <v>0</v>
      </c>
      <c r="AH392" s="67">
        <f t="shared" si="224"/>
        <v>2.4999999999990308E-6</v>
      </c>
      <c r="AI392" s="67">
        <f t="shared" si="224"/>
        <v>-5.5999999999944983E-6</v>
      </c>
      <c r="AJ392" s="67">
        <f t="shared" si="224"/>
        <v>5.5999999999944983E-6</v>
      </c>
    </row>
    <row r="393" spans="32:36">
      <c r="AF393" s="15" t="str">
        <f t="shared" si="199"/>
        <v>_subpop_27</v>
      </c>
      <c r="AG393" s="67">
        <f t="shared" ref="AG393:AJ393" si="225">AG32-AG215</f>
        <v>0</v>
      </c>
      <c r="AH393" s="67">
        <f t="shared" si="225"/>
        <v>1.5999999999991715E-6</v>
      </c>
      <c r="AI393" s="67">
        <f t="shared" si="225"/>
        <v>-3.4000000000006247E-6</v>
      </c>
      <c r="AJ393" s="67">
        <f t="shared" si="225"/>
        <v>3.399999999986747E-6</v>
      </c>
    </row>
    <row r="394" spans="32:36">
      <c r="AF394" s="15" t="str">
        <f t="shared" si="199"/>
        <v>_subpop_28</v>
      </c>
      <c r="AG394" s="67">
        <f t="shared" ref="AG394:AJ394" si="226">AG33-AG216</f>
        <v>0</v>
      </c>
      <c r="AH394" s="67">
        <f t="shared" si="226"/>
        <v>1.1999999999998123E-6</v>
      </c>
      <c r="AI394" s="67">
        <f t="shared" si="226"/>
        <v>-2.3999999999996247E-6</v>
      </c>
      <c r="AJ394" s="67">
        <f t="shared" si="226"/>
        <v>2.4999999999886224E-6</v>
      </c>
    </row>
    <row r="395" spans="32:36">
      <c r="AF395" s="15" t="str">
        <f t="shared" si="199"/>
        <v>_subpop_29</v>
      </c>
      <c r="AG395" s="67">
        <f t="shared" ref="AG395:AJ395" si="227">AG34-AG217</f>
        <v>0</v>
      </c>
      <c r="AH395" s="67">
        <f t="shared" si="227"/>
        <v>3.4999999999965614E-6</v>
      </c>
      <c r="AI395" s="67">
        <f t="shared" si="227"/>
        <v>-7.5999999999964984E-6</v>
      </c>
      <c r="AJ395" s="67">
        <f t="shared" si="227"/>
        <v>7.5999999999964984E-6</v>
      </c>
    </row>
    <row r="396" spans="32:36">
      <c r="AF396" s="15" t="str">
        <f t="shared" si="199"/>
        <v>_subpop_30</v>
      </c>
      <c r="AG396" s="67">
        <f t="shared" ref="AG396:AJ396" si="228">AG35-AG218</f>
        <v>0</v>
      </c>
      <c r="AH396" s="67">
        <f t="shared" si="228"/>
        <v>1.8999999999991246E-6</v>
      </c>
      <c r="AI396" s="67">
        <f t="shared" si="228"/>
        <v>-4.0999999999929981E-6</v>
      </c>
      <c r="AJ396" s="67">
        <f t="shared" si="228"/>
        <v>4.0000000000040004E-6</v>
      </c>
    </row>
    <row r="397" spans="32:36">
      <c r="AF397" s="15" t="str">
        <f t="shared" si="199"/>
        <v>_subpop_31</v>
      </c>
      <c r="AG397" s="67">
        <f t="shared" ref="AG397:AJ397" si="229">AG36-AG219</f>
        <v>0</v>
      </c>
      <c r="AH397" s="67">
        <f t="shared" si="229"/>
        <v>1.3000000000009532E-6</v>
      </c>
      <c r="AI397" s="67">
        <f t="shared" si="229"/>
        <v>-2.9000000000001247E-6</v>
      </c>
      <c r="AJ397" s="67">
        <f t="shared" si="229"/>
        <v>3.0000000000030003E-6</v>
      </c>
    </row>
    <row r="398" spans="32:36">
      <c r="AF398" s="15" t="str">
        <f t="shared" si="199"/>
        <v>_subpop_32</v>
      </c>
      <c r="AG398" s="67">
        <f t="shared" ref="AG398:AJ398" si="230">AG37-AG220</f>
        <v>0</v>
      </c>
      <c r="AH398" s="67">
        <f t="shared" si="230"/>
        <v>7.0000000000017965E-7</v>
      </c>
      <c r="AI398" s="67">
        <f t="shared" si="230"/>
        <v>-1.5999999999991715E-6</v>
      </c>
      <c r="AJ398" s="67">
        <f t="shared" si="230"/>
        <v>1.5999999999974368E-6</v>
      </c>
    </row>
    <row r="399" spans="32:36">
      <c r="AF399" s="15" t="str">
        <f t="shared" si="199"/>
        <v>_subpop_33</v>
      </c>
      <c r="AG399" s="67">
        <f t="shared" ref="AG399:AJ399" si="231">AG38-AG221</f>
        <v>0</v>
      </c>
      <c r="AH399" s="67">
        <f t="shared" si="231"/>
        <v>3.5000000000035003E-6</v>
      </c>
      <c r="AI399" s="67">
        <f t="shared" si="231"/>
        <v>-7.5999999999964984E-6</v>
      </c>
      <c r="AJ399" s="67">
        <f t="shared" si="231"/>
        <v>7.6000000000520096E-6</v>
      </c>
    </row>
    <row r="400" spans="32:36">
      <c r="AF400" s="15" t="str">
        <f t="shared" si="199"/>
        <v>_subpop_34</v>
      </c>
      <c r="AG400" s="67">
        <f t="shared" ref="AG400:AJ400" si="232">AG39-AG222</f>
        <v>0</v>
      </c>
      <c r="AH400" s="67">
        <f t="shared" si="232"/>
        <v>2.3000000000002185E-6</v>
      </c>
      <c r="AI400" s="67">
        <f t="shared" si="232"/>
        <v>-5.0000000000050004E-6</v>
      </c>
      <c r="AJ400" s="67">
        <f t="shared" si="232"/>
        <v>5.1000000000356316E-6</v>
      </c>
    </row>
    <row r="401" spans="32:36">
      <c r="AF401" s="15" t="str">
        <f t="shared" si="199"/>
        <v>_subpop_35</v>
      </c>
      <c r="AG401" s="67">
        <f t="shared" ref="AG401:AJ401" si="233">AG40-AG223</f>
        <v>0</v>
      </c>
      <c r="AH401" s="67">
        <f t="shared" si="233"/>
        <v>1.7999999999997185E-6</v>
      </c>
      <c r="AI401" s="67">
        <f t="shared" si="233"/>
        <v>-4.0000000000040004E-6</v>
      </c>
      <c r="AJ401" s="67">
        <f t="shared" si="233"/>
        <v>3.9000000000011248E-6</v>
      </c>
    </row>
    <row r="402" spans="32:36">
      <c r="AF402" s="15" t="str">
        <f t="shared" si="199"/>
        <v>_subpop_36</v>
      </c>
      <c r="AG402" s="67">
        <f t="shared" ref="AG402:AJ402" si="234">AG41-AG224</f>
        <v>0</v>
      </c>
      <c r="AH402" s="67">
        <f t="shared" si="234"/>
        <v>8.9999999999985925E-7</v>
      </c>
      <c r="AI402" s="67">
        <f t="shared" si="234"/>
        <v>-1.8999999999991246E-6</v>
      </c>
      <c r="AJ402" s="67">
        <f t="shared" si="234"/>
        <v>2.0000000000020002E-6</v>
      </c>
    </row>
    <row r="403" spans="32:36">
      <c r="AF403" s="15" t="str">
        <f t="shared" si="199"/>
        <v>_subpop_37</v>
      </c>
      <c r="AG403" s="67">
        <f t="shared" ref="AG403:AJ403" si="235">AG42-AG225</f>
        <v>0</v>
      </c>
      <c r="AH403" s="67">
        <f t="shared" si="235"/>
        <v>3.599999999999437E-6</v>
      </c>
      <c r="AI403" s="67">
        <f t="shared" si="235"/>
        <v>-7.699999999999374E-6</v>
      </c>
      <c r="AJ403" s="67">
        <f t="shared" si="235"/>
        <v>7.699999999999374E-6</v>
      </c>
    </row>
    <row r="404" spans="32:36">
      <c r="AF404" s="15" t="str">
        <f t="shared" si="199"/>
        <v>_subpop_38</v>
      </c>
      <c r="AG404" s="67">
        <f t="shared" ref="AG404:AJ404" si="236">AG43-AG226</f>
        <v>0</v>
      </c>
      <c r="AH404" s="67">
        <f t="shared" si="236"/>
        <v>1.7999999999997185E-6</v>
      </c>
      <c r="AI404" s="67">
        <f t="shared" si="236"/>
        <v>-3.9000000000011248E-6</v>
      </c>
      <c r="AJ404" s="67">
        <f t="shared" si="236"/>
        <v>3.9000000000011248E-6</v>
      </c>
    </row>
    <row r="405" spans="32:36">
      <c r="AF405" s="15" t="str">
        <f t="shared" si="199"/>
        <v>_subpop_39</v>
      </c>
      <c r="AG405" s="67">
        <f t="shared" ref="AG405:AJ405" si="237">AG44-AG227</f>
        <v>0</v>
      </c>
      <c r="AH405" s="67">
        <f t="shared" si="237"/>
        <v>1.3000000000009532E-6</v>
      </c>
      <c r="AI405" s="67">
        <f t="shared" si="237"/>
        <v>-2.8999999999862469E-6</v>
      </c>
      <c r="AJ405" s="67">
        <f t="shared" si="237"/>
        <v>2.9000000000001247E-6</v>
      </c>
    </row>
    <row r="406" spans="32:36">
      <c r="AF406" s="15" t="str">
        <f t="shared" si="199"/>
        <v>_subpop_40</v>
      </c>
      <c r="AG406" s="67">
        <f t="shared" ref="AG406:AJ406" si="238">AG45-AG228</f>
        <v>0</v>
      </c>
      <c r="AH406" s="67">
        <f t="shared" si="238"/>
        <v>8.0000000000045313E-7</v>
      </c>
      <c r="AI406" s="67">
        <f t="shared" si="238"/>
        <v>-1.7000000000003124E-6</v>
      </c>
      <c r="AJ406" s="67">
        <f t="shared" si="238"/>
        <v>1.7000000000003124E-6</v>
      </c>
    </row>
    <row r="407" spans="32:36">
      <c r="AF407" s="15" t="str">
        <f t="shared" si="199"/>
        <v>_subpop_41</v>
      </c>
      <c r="AG407" s="67">
        <f t="shared" ref="AG407:AJ407" si="239">AG46-AG229</f>
        <v>0</v>
      </c>
      <c r="AH407" s="67">
        <f t="shared" si="239"/>
        <v>3.4999999999965614E-6</v>
      </c>
      <c r="AI407" s="67">
        <f t="shared" si="239"/>
        <v>-7.4999999999936229E-6</v>
      </c>
      <c r="AJ407" s="67">
        <f t="shared" si="239"/>
        <v>7.4999999999936229E-6</v>
      </c>
    </row>
    <row r="408" spans="32:36">
      <c r="AF408" s="15" t="str">
        <f t="shared" si="199"/>
        <v>_subpop_42</v>
      </c>
      <c r="AG408" s="67">
        <f t="shared" ref="AG408:AJ408" si="240">AG47-AG230</f>
        <v>0</v>
      </c>
      <c r="AH408" s="67">
        <f t="shared" si="240"/>
        <v>2.199999999997343E-6</v>
      </c>
      <c r="AI408" s="67">
        <f t="shared" si="240"/>
        <v>-4.7999999999992493E-6</v>
      </c>
      <c r="AJ408" s="67">
        <f t="shared" si="240"/>
        <v>4.8000000000270049E-6</v>
      </c>
    </row>
    <row r="409" spans="32:36">
      <c r="AF409" s="15" t="str">
        <f t="shared" si="199"/>
        <v>_subpop_43</v>
      </c>
      <c r="AG409" s="67">
        <f t="shared" ref="AG409:AJ409" si="241">AG48-AG231</f>
        <v>0</v>
      </c>
      <c r="AH409" s="67">
        <f t="shared" si="241"/>
        <v>1.7000000000003124E-6</v>
      </c>
      <c r="AI409" s="67">
        <f t="shared" si="241"/>
        <v>-3.6999999999953737E-6</v>
      </c>
      <c r="AJ409" s="67">
        <f t="shared" si="241"/>
        <v>3.7000000000231292E-6</v>
      </c>
    </row>
    <row r="410" spans="32:36">
      <c r="AF410" s="15" t="str">
        <f t="shared" si="199"/>
        <v>_subpop_44</v>
      </c>
      <c r="AG410" s="67">
        <f t="shared" ref="AG410:AJ410" si="242">AG49-AG232</f>
        <v>0</v>
      </c>
      <c r="AH410" s="67">
        <f t="shared" si="242"/>
        <v>1.0000000000010001E-6</v>
      </c>
      <c r="AI410" s="67">
        <f t="shared" si="242"/>
        <v>-2.2000000000008124E-6</v>
      </c>
      <c r="AJ410" s="67">
        <f t="shared" si="242"/>
        <v>2.2000000000008124E-6</v>
      </c>
    </row>
    <row r="411" spans="32:36">
      <c r="AF411" s="15" t="str">
        <f t="shared" si="199"/>
        <v>_subpop_45</v>
      </c>
      <c r="AG411" s="67">
        <f t="shared" ref="AG411:AJ411" si="243">AG50-AG233</f>
        <v>0</v>
      </c>
      <c r="AH411" s="67">
        <f t="shared" si="243"/>
        <v>2.7000000000013125E-6</v>
      </c>
      <c r="AI411" s="67">
        <f t="shared" si="243"/>
        <v>-5.900000000003125E-6</v>
      </c>
      <c r="AJ411" s="67">
        <f t="shared" si="243"/>
        <v>6.0000000000060005E-6</v>
      </c>
    </row>
    <row r="412" spans="32:36">
      <c r="AF412" s="15" t="str">
        <f t="shared" si="199"/>
        <v>_subpop_46</v>
      </c>
      <c r="AG412" s="67">
        <f t="shared" ref="AG412:AJ412" si="244">AG51-AG234</f>
        <v>0</v>
      </c>
      <c r="AH412" s="67">
        <f t="shared" si="244"/>
        <v>1.7000000000003124E-6</v>
      </c>
      <c r="AI412" s="67">
        <f t="shared" si="244"/>
        <v>-3.4999999999896225E-6</v>
      </c>
      <c r="AJ412" s="67">
        <f t="shared" si="244"/>
        <v>3.4999999999896225E-6</v>
      </c>
    </row>
    <row r="413" spans="32:36">
      <c r="AF413" s="15" t="str">
        <f t="shared" si="199"/>
        <v>_subpop_47</v>
      </c>
      <c r="AG413" s="67">
        <f t="shared" ref="AG413:AJ413" si="245">AG52-AG235</f>
        <v>0</v>
      </c>
      <c r="AH413" s="67">
        <f t="shared" si="245"/>
        <v>1.3000000000009532E-6</v>
      </c>
      <c r="AI413" s="67">
        <f t="shared" si="245"/>
        <v>-2.7999999999972491E-6</v>
      </c>
      <c r="AJ413" s="67">
        <f t="shared" si="245"/>
        <v>2.8000000000111269E-6</v>
      </c>
    </row>
    <row r="414" spans="32:36">
      <c r="AF414" s="15" t="str">
        <f t="shared" si="199"/>
        <v>_subpop_48</v>
      </c>
      <c r="AG414" s="67">
        <f t="shared" ref="AG414:AJ414" si="246">AG53-AG236</f>
        <v>0</v>
      </c>
      <c r="AH414" s="67">
        <f t="shared" si="246"/>
        <v>7.0000000000017965E-7</v>
      </c>
      <c r="AI414" s="67">
        <f t="shared" si="246"/>
        <v>-1.6000000000000389E-6</v>
      </c>
      <c r="AJ414" s="67">
        <f t="shared" si="246"/>
        <v>1.5999999999974368E-6</v>
      </c>
    </row>
    <row r="415" spans="32:36">
      <c r="AF415" s="15" t="str">
        <f t="shared" si="199"/>
        <v>_subpop_49</v>
      </c>
      <c r="AG415" s="67">
        <f t="shared" ref="AG415:AJ415" si="247">AG54-AG237</f>
        <v>0</v>
      </c>
      <c r="AH415" s="67">
        <f t="shared" si="247"/>
        <v>3.0000000000030003E-6</v>
      </c>
      <c r="AI415" s="67">
        <f t="shared" si="247"/>
        <v>-6.6000000000093761E-6</v>
      </c>
      <c r="AJ415" s="67">
        <f t="shared" si="247"/>
        <v>6.5999999999954984E-6</v>
      </c>
    </row>
    <row r="416" spans="32:36">
      <c r="AF416" s="15" t="str">
        <f t="shared" si="199"/>
        <v>_subpop_50</v>
      </c>
      <c r="AG416" s="67">
        <f t="shared" ref="AG416:AJ416" si="248">AG55-AG238</f>
        <v>0</v>
      </c>
      <c r="AH416" s="67">
        <f t="shared" si="248"/>
        <v>2.3000000000002185E-6</v>
      </c>
      <c r="AI416" s="67">
        <f t="shared" si="248"/>
        <v>-5.0000000000050004E-6</v>
      </c>
      <c r="AJ416" s="67">
        <f t="shared" si="248"/>
        <v>4.9999999999772449E-6</v>
      </c>
    </row>
    <row r="417" spans="32:36">
      <c r="AF417" s="15" t="str">
        <f t="shared" si="199"/>
        <v>_subpop_51</v>
      </c>
      <c r="AG417" s="67">
        <f t="shared" ref="AG417:AJ417" si="249">AG56-AG239</f>
        <v>0</v>
      </c>
      <c r="AH417" s="67">
        <f t="shared" si="249"/>
        <v>1.2999999999992184E-6</v>
      </c>
      <c r="AI417" s="67">
        <f t="shared" si="249"/>
        <v>-2.9000000000001247E-6</v>
      </c>
      <c r="AJ417" s="67">
        <f t="shared" si="249"/>
        <v>2.9000000000001247E-6</v>
      </c>
    </row>
    <row r="418" spans="32:36">
      <c r="AF418" s="15" t="str">
        <f t="shared" si="199"/>
        <v>_subpop_52</v>
      </c>
      <c r="AG418" s="67">
        <f t="shared" ref="AG418:AJ418" si="250">AG57-AG240</f>
        <v>0</v>
      </c>
      <c r="AH418" s="67">
        <f t="shared" si="250"/>
        <v>9.9999999999926537E-7</v>
      </c>
      <c r="AI418" s="67">
        <f t="shared" si="250"/>
        <v>-2.3999999999996247E-6</v>
      </c>
      <c r="AJ418" s="67">
        <f t="shared" si="250"/>
        <v>2.3999999999996247E-6</v>
      </c>
    </row>
    <row r="419" spans="32:36">
      <c r="AF419" s="15" t="str">
        <f t="shared" si="199"/>
        <v>_subpop_53</v>
      </c>
      <c r="AG419" s="67">
        <f t="shared" ref="AG419:AJ419" si="251">AG58-AG241</f>
        <v>0</v>
      </c>
      <c r="AH419" s="67">
        <f t="shared" si="251"/>
        <v>3.2000000000018125E-6</v>
      </c>
      <c r="AI419" s="67">
        <f t="shared" si="251"/>
        <v>-6.9000000000041251E-6</v>
      </c>
      <c r="AJ419" s="67">
        <f t="shared" si="251"/>
        <v>6.9000000000041251E-6</v>
      </c>
    </row>
    <row r="420" spans="32:36">
      <c r="AF420" s="15" t="str">
        <f t="shared" si="199"/>
        <v>_subpop_54</v>
      </c>
      <c r="AG420" s="67">
        <f t="shared" ref="AG420:AJ420" si="252">AG59-AG242</f>
        <v>0</v>
      </c>
      <c r="AH420" s="67">
        <f t="shared" si="252"/>
        <v>1.7999999999997185E-6</v>
      </c>
      <c r="AI420" s="67">
        <f t="shared" si="252"/>
        <v>-3.9000000000011248E-6</v>
      </c>
      <c r="AJ420" s="67">
        <f t="shared" si="252"/>
        <v>3.9000000000011248E-6</v>
      </c>
    </row>
    <row r="421" spans="32:36">
      <c r="AF421" s="15" t="str">
        <f t="shared" si="199"/>
        <v>_subpop_55</v>
      </c>
      <c r="AG421" s="67">
        <f t="shared" ref="AG421:AJ421" si="253">AG60-AG243</f>
        <v>0</v>
      </c>
      <c r="AH421" s="67">
        <f t="shared" si="253"/>
        <v>1.1000000000004062E-6</v>
      </c>
      <c r="AI421" s="67">
        <f t="shared" si="253"/>
        <v>-2.2999999999967491E-6</v>
      </c>
      <c r="AJ421" s="67">
        <f t="shared" si="253"/>
        <v>2.2000000000077513E-6</v>
      </c>
    </row>
    <row r="422" spans="32:36">
      <c r="AF422" s="15" t="str">
        <f t="shared" si="199"/>
        <v>_subpop_56</v>
      </c>
      <c r="AG422" s="67">
        <f t="shared" ref="AG422:AJ422" si="254">AG61-AG244</f>
        <v>0</v>
      </c>
      <c r="AH422" s="67">
        <f t="shared" si="254"/>
        <v>5.9999999999990616E-7</v>
      </c>
      <c r="AI422" s="67">
        <f t="shared" si="254"/>
        <v>-1.1999999999998123E-6</v>
      </c>
      <c r="AJ422" s="67">
        <f t="shared" si="254"/>
        <v>1.1999999999998123E-6</v>
      </c>
    </row>
    <row r="423" spans="32:36">
      <c r="AF423" s="15" t="str">
        <f t="shared" si="199"/>
        <v>_subpop_57</v>
      </c>
      <c r="AG423" s="67">
        <f t="shared" ref="AG423:AJ423" si="255">AG62-AG245</f>
        <v>0</v>
      </c>
      <c r="AH423" s="67">
        <f t="shared" si="255"/>
        <v>3.599999999999437E-6</v>
      </c>
      <c r="AI423" s="67">
        <f t="shared" si="255"/>
        <v>-7.8000000000022496E-6</v>
      </c>
      <c r="AJ423" s="67">
        <f t="shared" si="255"/>
        <v>7.7999999999467384E-6</v>
      </c>
    </row>
    <row r="424" spans="32:36">
      <c r="AF424" s="15" t="str">
        <f t="shared" si="199"/>
        <v>_subpop_58</v>
      </c>
      <c r="AG424" s="67">
        <f t="shared" ref="AG424:AJ424" si="256">AG63-AG246</f>
        <v>0</v>
      </c>
      <c r="AH424" s="67">
        <f t="shared" si="256"/>
        <v>2.699999999997843E-6</v>
      </c>
      <c r="AI424" s="67">
        <f t="shared" si="256"/>
        <v>-5.900000000003125E-6</v>
      </c>
      <c r="AJ424" s="67">
        <f t="shared" si="256"/>
        <v>5.8000000000002494E-6</v>
      </c>
    </row>
    <row r="425" spans="32:36">
      <c r="AF425" s="15" t="str">
        <f t="shared" si="199"/>
        <v>_subpop_59</v>
      </c>
      <c r="AG425" s="67">
        <f t="shared" ref="AG425:AJ425" si="257">AG64-AG247</f>
        <v>0</v>
      </c>
      <c r="AH425" s="67">
        <f t="shared" si="257"/>
        <v>1.4999999999997654E-6</v>
      </c>
      <c r="AI425" s="67">
        <f t="shared" si="257"/>
        <v>-3.2999999999977492E-6</v>
      </c>
      <c r="AJ425" s="67">
        <f t="shared" si="257"/>
        <v>3.399999999986747E-6</v>
      </c>
    </row>
    <row r="426" spans="32:36">
      <c r="AF426" s="15" t="str">
        <f t="shared" si="199"/>
        <v>_subpop_60</v>
      </c>
      <c r="AG426" s="67">
        <f t="shared" ref="AG426:AJ426" si="258">AG65-AG248</f>
        <v>0</v>
      </c>
      <c r="AH426" s="67">
        <f t="shared" si="258"/>
        <v>8.9999999999985925E-7</v>
      </c>
      <c r="AI426" s="67">
        <f t="shared" si="258"/>
        <v>-2.0000000000020002E-6</v>
      </c>
      <c r="AJ426" s="67">
        <f t="shared" si="258"/>
        <v>2.0000000000020002E-6</v>
      </c>
    </row>
    <row r="427" spans="32:36">
      <c r="AF427" s="15" t="str">
        <f t="shared" si="199"/>
        <v>_subpop_61</v>
      </c>
      <c r="AG427" s="67">
        <f t="shared" ref="AG427:AJ427" si="259">AG66-AG249</f>
        <v>0</v>
      </c>
      <c r="AH427" s="67">
        <f t="shared" si="259"/>
        <v>3.9999999999970615E-6</v>
      </c>
      <c r="AI427" s="67">
        <f t="shared" si="259"/>
        <v>-8.7000000000003741E-6</v>
      </c>
      <c r="AJ427" s="67">
        <f t="shared" si="259"/>
        <v>8.7999999999754941E-6</v>
      </c>
    </row>
    <row r="428" spans="32:36">
      <c r="AF428" s="15" t="str">
        <f t="shared" si="199"/>
        <v>_subpop_62</v>
      </c>
      <c r="AG428" s="67">
        <f t="shared" ref="AG428:AJ428" si="260">AG67-AG250</f>
        <v>0</v>
      </c>
      <c r="AH428" s="67">
        <f t="shared" si="260"/>
        <v>1.9999999999985307E-6</v>
      </c>
      <c r="AI428" s="67">
        <f t="shared" si="260"/>
        <v>-4.2999999999987493E-6</v>
      </c>
      <c r="AJ428" s="67">
        <f t="shared" si="260"/>
        <v>4.4000000000155026E-6</v>
      </c>
    </row>
    <row r="429" spans="32:36">
      <c r="AF429" s="15" t="str">
        <f t="shared" si="199"/>
        <v>_subpop_63</v>
      </c>
      <c r="AG429" s="67">
        <f t="shared" ref="AG429:AJ429" si="261">AG68-AG251</f>
        <v>0</v>
      </c>
      <c r="AH429" s="67">
        <f t="shared" si="261"/>
        <v>1.3000000000009532E-6</v>
      </c>
      <c r="AI429" s="67">
        <f t="shared" si="261"/>
        <v>-2.7999999999972491E-6</v>
      </c>
      <c r="AJ429" s="67">
        <f t="shared" si="261"/>
        <v>2.6999999999943736E-6</v>
      </c>
    </row>
    <row r="430" spans="32:36">
      <c r="AF430" s="15" t="str">
        <f t="shared" si="199"/>
        <v>_subpop_64</v>
      </c>
      <c r="AG430" s="67">
        <f t="shared" ref="AG430:AJ430" si="262">AG69-AG252</f>
        <v>0</v>
      </c>
      <c r="AH430" s="67">
        <f t="shared" si="262"/>
        <v>5.9999999999990616E-7</v>
      </c>
      <c r="AI430" s="67">
        <f t="shared" si="262"/>
        <v>-1.4999999999997654E-6</v>
      </c>
      <c r="AJ430" s="67">
        <f t="shared" si="262"/>
        <v>1.4000000000055635E-6</v>
      </c>
    </row>
    <row r="431" spans="32:36">
      <c r="AF431" s="15" t="str">
        <f t="shared" si="199"/>
        <v>_subpop_65</v>
      </c>
      <c r="AG431" s="67">
        <f t="shared" ref="AG431:AJ431" si="263">AG70-AG253</f>
        <v>0</v>
      </c>
      <c r="AH431" s="67">
        <f t="shared" si="263"/>
        <v>3.9000000000011248E-6</v>
      </c>
      <c r="AI431" s="67">
        <f t="shared" si="263"/>
        <v>-8.1999999999998741E-6</v>
      </c>
      <c r="AJ431" s="67">
        <f t="shared" si="263"/>
        <v>8.1999999999859963E-6</v>
      </c>
    </row>
    <row r="432" spans="32:36">
      <c r="AF432" s="15" t="str">
        <f t="shared" ref="AF432:AF456" si="264">AF254</f>
        <v>_subpop_66</v>
      </c>
      <c r="AG432" s="67">
        <f t="shared" ref="AG432:AJ432" si="265">AG71-AG254</f>
        <v>0</v>
      </c>
      <c r="AH432" s="67">
        <f t="shared" si="265"/>
        <v>2.9000000000001247E-6</v>
      </c>
      <c r="AI432" s="67">
        <f t="shared" si="265"/>
        <v>-6.1999999999839961E-6</v>
      </c>
      <c r="AJ432" s="67">
        <f t="shared" si="265"/>
        <v>6.2000000000117517E-6</v>
      </c>
    </row>
    <row r="433" spans="32:36">
      <c r="AF433" s="15" t="str">
        <f t="shared" si="264"/>
        <v>_subpop_67</v>
      </c>
      <c r="AG433" s="67">
        <f t="shared" ref="AG433:AJ433" si="266">AG72-AG255</f>
        <v>0</v>
      </c>
      <c r="AH433" s="67">
        <f t="shared" si="266"/>
        <v>1.8999999999991246E-6</v>
      </c>
      <c r="AI433" s="67">
        <f t="shared" si="266"/>
        <v>-4.0000000000040004E-6</v>
      </c>
      <c r="AJ433" s="67">
        <f t="shared" si="266"/>
        <v>4.0000000000040004E-6</v>
      </c>
    </row>
    <row r="434" spans="32:36">
      <c r="AF434" s="15" t="str">
        <f t="shared" si="264"/>
        <v>_subpop_68</v>
      </c>
      <c r="AG434" s="67">
        <f t="shared" ref="AG434:AJ434" si="267">AG73-AG256</f>
        <v>0</v>
      </c>
      <c r="AH434" s="67">
        <f t="shared" si="267"/>
        <v>1.1000000000004062E-6</v>
      </c>
      <c r="AI434" s="67">
        <f t="shared" si="267"/>
        <v>-2.4999999999990308E-6</v>
      </c>
      <c r="AJ434" s="67">
        <f t="shared" si="267"/>
        <v>2.4999999999886224E-6</v>
      </c>
    </row>
    <row r="435" spans="32:36">
      <c r="AF435" s="15" t="str">
        <f t="shared" si="264"/>
        <v>_subpop_69</v>
      </c>
      <c r="AG435" s="67">
        <f t="shared" ref="AG435:AJ435" si="268">AG74-AG257</f>
        <v>0</v>
      </c>
      <c r="AH435" s="67">
        <f t="shared" si="268"/>
        <v>4.099999999999937E-6</v>
      </c>
      <c r="AI435" s="67">
        <f t="shared" si="268"/>
        <v>-8.7000000000003741E-6</v>
      </c>
      <c r="AJ435" s="67">
        <f t="shared" si="268"/>
        <v>8.7000000000003741E-6</v>
      </c>
    </row>
    <row r="436" spans="32:36">
      <c r="AF436" s="15" t="str">
        <f t="shared" si="264"/>
        <v>_subpop_70</v>
      </c>
      <c r="AG436" s="67">
        <f t="shared" ref="AG436:AJ436" si="269">AG75-AG258</f>
        <v>0</v>
      </c>
      <c r="AH436" s="67">
        <f t="shared" si="269"/>
        <v>2.2000000000008124E-6</v>
      </c>
      <c r="AI436" s="67">
        <f t="shared" si="269"/>
        <v>-4.7999999999992493E-6</v>
      </c>
      <c r="AJ436" s="67">
        <f t="shared" si="269"/>
        <v>4.7999999999992493E-6</v>
      </c>
    </row>
    <row r="437" spans="32:36">
      <c r="AF437" s="15" t="str">
        <f t="shared" si="264"/>
        <v>_subpop_71</v>
      </c>
      <c r="AG437" s="67">
        <f t="shared" ref="AG437:AJ437" si="270">AG76-AG259</f>
        <v>0</v>
      </c>
      <c r="AH437" s="67">
        <f t="shared" si="270"/>
        <v>1.4999999999997654E-6</v>
      </c>
      <c r="AI437" s="67">
        <f t="shared" si="270"/>
        <v>-3.2000000000018125E-6</v>
      </c>
      <c r="AJ437" s="67">
        <f t="shared" si="270"/>
        <v>3.1000000000058758E-6</v>
      </c>
    </row>
    <row r="438" spans="32:36">
      <c r="AF438" s="15" t="str">
        <f t="shared" si="264"/>
        <v>_subpop_72</v>
      </c>
      <c r="AG438" s="67">
        <f t="shared" ref="AG438:AJ438" si="271">AG77-AG260</f>
        <v>0</v>
      </c>
      <c r="AH438" s="67">
        <f t="shared" si="271"/>
        <v>4.9999999999963268E-7</v>
      </c>
      <c r="AI438" s="67">
        <f t="shared" si="271"/>
        <v>-1.0999999999999996E-6</v>
      </c>
      <c r="AJ438" s="67">
        <f t="shared" si="271"/>
        <v>1.0000000000010001E-6</v>
      </c>
    </row>
    <row r="439" spans="32:36">
      <c r="AF439" s="15" t="str">
        <f t="shared" si="264"/>
        <v>_subpop_73</v>
      </c>
      <c r="AG439" s="67">
        <f t="shared" ref="AG439:AJ439" si="272">AG78-AG261</f>
        <v>0</v>
      </c>
      <c r="AH439" s="67">
        <f t="shared" si="272"/>
        <v>3.9000000000011248E-6</v>
      </c>
      <c r="AI439" s="67">
        <f t="shared" si="272"/>
        <v>-8.3999999999917474E-6</v>
      </c>
      <c r="AJ439" s="67">
        <f t="shared" si="272"/>
        <v>8.400000000019503E-6</v>
      </c>
    </row>
    <row r="440" spans="32:36">
      <c r="AF440" s="15" t="str">
        <f t="shared" si="264"/>
        <v>_subpop_74</v>
      </c>
      <c r="AG440" s="67">
        <f t="shared" ref="AG440:AJ440" si="273">AG79-AG262</f>
        <v>0</v>
      </c>
      <c r="AH440" s="67">
        <f t="shared" si="273"/>
        <v>2.3999999999996247E-6</v>
      </c>
      <c r="AI440" s="67">
        <f t="shared" si="273"/>
        <v>-5.100000000007876E-6</v>
      </c>
      <c r="AJ440" s="67">
        <f t="shared" si="273"/>
        <v>5.0999999999801204E-6</v>
      </c>
    </row>
    <row r="441" spans="32:36">
      <c r="AF441" s="15" t="str">
        <f t="shared" si="264"/>
        <v>_subpop_75</v>
      </c>
      <c r="AG441" s="67">
        <f t="shared" ref="AG441:AJ441" si="274">AG80-AG263</f>
        <v>0</v>
      </c>
      <c r="AH441" s="67">
        <f t="shared" si="274"/>
        <v>1.7999999999997185E-6</v>
      </c>
      <c r="AI441" s="67">
        <f t="shared" si="274"/>
        <v>-3.7999999999982492E-6</v>
      </c>
      <c r="AJ441" s="67">
        <f t="shared" si="274"/>
        <v>3.7999999999982492E-6</v>
      </c>
    </row>
    <row r="442" spans="32:36">
      <c r="AF442" s="15" t="str">
        <f t="shared" si="264"/>
        <v>_subpop_76</v>
      </c>
      <c r="AG442" s="67">
        <f t="shared" ref="AG442:AJ442" si="275">AG81-AG264</f>
        <v>0</v>
      </c>
      <c r="AH442" s="67">
        <f t="shared" si="275"/>
        <v>1.0000000000010001E-6</v>
      </c>
      <c r="AI442" s="67">
        <f t="shared" si="275"/>
        <v>-2.2000000000008124E-6</v>
      </c>
      <c r="AJ442" s="67">
        <f t="shared" si="275"/>
        <v>2.1999999999938735E-6</v>
      </c>
    </row>
    <row r="443" spans="32:36">
      <c r="AF443" s="15" t="str">
        <f t="shared" si="264"/>
        <v>_subpop_77</v>
      </c>
      <c r="AG443" s="67">
        <f t="shared" ref="AG443:AJ443" si="276">AG82-AG265</f>
        <v>0</v>
      </c>
      <c r="AH443" s="67">
        <f t="shared" si="276"/>
        <v>3.0999999999989369E-6</v>
      </c>
      <c r="AI443" s="67">
        <f t="shared" si="276"/>
        <v>-6.8000000000012495E-6</v>
      </c>
      <c r="AJ443" s="67">
        <f t="shared" si="276"/>
        <v>6.8000000000012495E-6</v>
      </c>
    </row>
    <row r="444" spans="32:36">
      <c r="AF444" s="15" t="str">
        <f t="shared" si="264"/>
        <v>_subpop_78</v>
      </c>
      <c r="AG444" s="67">
        <f t="shared" ref="AG444:AJ444" si="277">AG83-AG266</f>
        <v>0</v>
      </c>
      <c r="AH444" s="67">
        <f t="shared" si="277"/>
        <v>1.7999999999997185E-6</v>
      </c>
      <c r="AI444" s="67">
        <f t="shared" si="277"/>
        <v>-3.7000000000092514E-6</v>
      </c>
      <c r="AJ444" s="67">
        <f t="shared" si="277"/>
        <v>3.6999999999953737E-6</v>
      </c>
    </row>
    <row r="445" spans="32:36">
      <c r="AF445" s="15" t="str">
        <f t="shared" si="264"/>
        <v>_subpop_79</v>
      </c>
      <c r="AG445" s="67">
        <f t="shared" ref="AG445:AJ445" si="278">AG84-AG267</f>
        <v>0</v>
      </c>
      <c r="AH445" s="67">
        <f t="shared" si="278"/>
        <v>1.1999999999998123E-6</v>
      </c>
      <c r="AI445" s="67">
        <f t="shared" si="278"/>
        <v>-2.4999999999955613E-6</v>
      </c>
      <c r="AJ445" s="67">
        <f t="shared" si="278"/>
        <v>2.5000000000025002E-6</v>
      </c>
    </row>
    <row r="446" spans="32:36">
      <c r="AF446" s="15" t="str">
        <f t="shared" si="264"/>
        <v>_subpop_80</v>
      </c>
      <c r="AG446" s="67">
        <f t="shared" ref="AG446:AJ446" si="279">AG85-AG268</f>
        <v>0</v>
      </c>
      <c r="AH446" s="67">
        <f t="shared" si="279"/>
        <v>5.9999999999990616E-7</v>
      </c>
      <c r="AI446" s="67">
        <f t="shared" si="279"/>
        <v>-1.2000000000006797E-6</v>
      </c>
      <c r="AJ446" s="67">
        <f t="shared" si="279"/>
        <v>1.2999999999992184E-6</v>
      </c>
    </row>
    <row r="447" spans="32:36">
      <c r="AF447" s="15" t="str">
        <f t="shared" si="264"/>
        <v>_subpop_81</v>
      </c>
      <c r="AG447" s="67">
        <f t="shared" ref="AG447:AJ447" si="280">AG86-AG269</f>
        <v>0</v>
      </c>
      <c r="AH447" s="67">
        <f t="shared" si="280"/>
        <v>3.7999999999982492E-6</v>
      </c>
      <c r="AI447" s="67">
        <f t="shared" si="280"/>
        <v>-8.3999999999917474E-6</v>
      </c>
      <c r="AJ447" s="67">
        <f t="shared" si="280"/>
        <v>8.3999999999639918E-6</v>
      </c>
    </row>
    <row r="448" spans="32:36">
      <c r="AF448" s="15" t="str">
        <f t="shared" si="264"/>
        <v>_subpop_82</v>
      </c>
      <c r="AG448" s="67">
        <f t="shared" ref="AG448:AJ448" si="281">AG87-AG270</f>
        <v>0</v>
      </c>
      <c r="AH448" s="67">
        <f t="shared" si="281"/>
        <v>1.7000000000003124E-6</v>
      </c>
      <c r="AI448" s="67">
        <f t="shared" si="281"/>
        <v>-3.7000000000231292E-6</v>
      </c>
      <c r="AJ448" s="67">
        <f t="shared" si="281"/>
        <v>3.6999999999953737E-6</v>
      </c>
    </row>
    <row r="449" spans="32:36">
      <c r="AF449" s="15" t="str">
        <f t="shared" si="264"/>
        <v>_subpop_83</v>
      </c>
      <c r="AG449" s="67">
        <f t="shared" ref="AG449:AJ449" si="282">AG88-AG271</f>
        <v>0</v>
      </c>
      <c r="AH449" s="67">
        <f t="shared" si="282"/>
        <v>1.400000000002094E-6</v>
      </c>
      <c r="AI449" s="67">
        <f t="shared" si="282"/>
        <v>-3.0999999999781203E-6</v>
      </c>
      <c r="AJ449" s="67">
        <f t="shared" si="282"/>
        <v>3.1000000000058758E-6</v>
      </c>
    </row>
    <row r="450" spans="32:36">
      <c r="AF450" s="15" t="str">
        <f t="shared" si="264"/>
        <v>_subpop_84</v>
      </c>
      <c r="AG450" s="67">
        <f t="shared" ref="AG450:AJ450" si="283">AG89-AG272</f>
        <v>0</v>
      </c>
      <c r="AH450" s="67">
        <f t="shared" si="283"/>
        <v>8.9999999999985925E-7</v>
      </c>
      <c r="AI450" s="67">
        <f t="shared" si="283"/>
        <v>-2.1000000000048757E-6</v>
      </c>
      <c r="AJ450" s="67">
        <f t="shared" si="283"/>
        <v>2.099999999990998E-6</v>
      </c>
    </row>
    <row r="451" spans="32:36">
      <c r="AF451" s="15" t="str">
        <f t="shared" si="264"/>
        <v>_subpop_85</v>
      </c>
      <c r="AG451" s="67">
        <f t="shared" ref="AG451:AJ451" si="284">AG90-AG273</f>
        <v>0</v>
      </c>
      <c r="AH451" s="67">
        <f t="shared" si="284"/>
        <v>3.0999999999989369E-6</v>
      </c>
      <c r="AI451" s="67">
        <f t="shared" si="284"/>
        <v>-6.9000000000041251E-6</v>
      </c>
      <c r="AJ451" s="67">
        <f t="shared" si="284"/>
        <v>6.9000000000318806E-6</v>
      </c>
    </row>
    <row r="452" spans="32:36">
      <c r="AF452" s="15" t="str">
        <f t="shared" si="264"/>
        <v>_subpop_86</v>
      </c>
      <c r="AG452" s="67">
        <f t="shared" ref="AG452:AJ452" si="285">AG91-AG274</f>
        <v>0</v>
      </c>
      <c r="AH452" s="67">
        <f t="shared" si="285"/>
        <v>1.3000000000026879E-6</v>
      </c>
      <c r="AI452" s="67">
        <f t="shared" si="285"/>
        <v>-2.9000000000001247E-6</v>
      </c>
      <c r="AJ452" s="67">
        <f t="shared" si="285"/>
        <v>2.9000000000001247E-6</v>
      </c>
    </row>
    <row r="453" spans="32:36">
      <c r="AF453" s="15" t="str">
        <f t="shared" si="264"/>
        <v>_subpop_87</v>
      </c>
      <c r="AG453" s="67">
        <f t="shared" ref="AG453:AJ453" si="286">AG92-AG275</f>
        <v>0</v>
      </c>
      <c r="AH453" s="67">
        <f t="shared" si="286"/>
        <v>1.1000000000004062E-6</v>
      </c>
      <c r="AI453" s="67">
        <f t="shared" si="286"/>
        <v>-2.3999999999996247E-6</v>
      </c>
      <c r="AJ453" s="67">
        <f t="shared" si="286"/>
        <v>2.3999999999857469E-6</v>
      </c>
    </row>
    <row r="454" spans="32:36">
      <c r="AF454" s="15" t="str">
        <f t="shared" si="264"/>
        <v>_subpop_88</v>
      </c>
      <c r="AG454" s="67">
        <f t="shared" ref="AG454:AJ454" si="287">AG93-AG276</f>
        <v>0</v>
      </c>
      <c r="AH454" s="67">
        <f t="shared" si="287"/>
        <v>4.9999999999963268E-7</v>
      </c>
      <c r="AI454" s="67">
        <f t="shared" si="287"/>
        <v>-1.0000000000001327E-6</v>
      </c>
      <c r="AJ454" s="67">
        <f t="shared" si="287"/>
        <v>1.0000000000010001E-6</v>
      </c>
    </row>
    <row r="455" spans="32:36">
      <c r="AF455" s="15" t="str">
        <f t="shared" si="264"/>
        <v>_subpop_89</v>
      </c>
      <c r="AG455" s="67">
        <f t="shared" ref="AG455:AJ455" si="288">AG94-AG277</f>
        <v>0</v>
      </c>
      <c r="AH455" s="67">
        <f t="shared" si="288"/>
        <v>2.9999999999995308E-6</v>
      </c>
      <c r="AI455" s="67">
        <f t="shared" si="288"/>
        <v>-6.5999999999954984E-6</v>
      </c>
      <c r="AJ455" s="67">
        <f t="shared" si="288"/>
        <v>6.6999999999983739E-6</v>
      </c>
    </row>
    <row r="456" spans="32:36">
      <c r="AF456" s="15" t="str">
        <f t="shared" si="264"/>
        <v>_subpop_90</v>
      </c>
      <c r="AG456" s="67">
        <f t="shared" ref="AG456:AJ456" si="289">AG95-AG278</f>
        <v>0</v>
      </c>
      <c r="AH456" s="67">
        <f t="shared" si="289"/>
        <v>2.2000000000008124E-6</v>
      </c>
      <c r="AI456" s="67">
        <f t="shared" si="289"/>
        <v>-4.7999999999992493E-6</v>
      </c>
      <c r="AJ456" s="67">
        <f t="shared" si="289"/>
        <v>4.7999999999714937E-6</v>
      </c>
    </row>
    <row r="457" spans="32:36">
      <c r="AF457" s="15" t="str">
        <f>AF279</f>
        <v>_subpop_91</v>
      </c>
      <c r="AG457" s="67">
        <f>AG96-AG279</f>
        <v>0</v>
      </c>
      <c r="AH457" s="67">
        <f t="shared" ref="AH457:AJ457" si="290">AH96-AH279</f>
        <v>1.7999999999997185E-6</v>
      </c>
      <c r="AI457" s="67">
        <f t="shared" si="290"/>
        <v>-4.0000000000040004E-6</v>
      </c>
      <c r="AJ457" s="67">
        <f t="shared" si="290"/>
        <v>3.9999999999762448E-6</v>
      </c>
    </row>
    <row r="458" spans="32:36">
      <c r="AF458" s="15" t="str">
        <f t="shared" ref="AF458:AF510" si="291">AF280</f>
        <v>_subpop_92</v>
      </c>
      <c r="AG458" s="67">
        <f t="shared" ref="AG458:AJ458" si="292">AG97-AG280</f>
        <v>0</v>
      </c>
      <c r="AH458" s="67">
        <f t="shared" si="292"/>
        <v>1.1999999999998123E-6</v>
      </c>
      <c r="AI458" s="67">
        <f t="shared" si="292"/>
        <v>-2.6000000000053758E-6</v>
      </c>
      <c r="AJ458" s="67">
        <f t="shared" si="292"/>
        <v>2.6000000000053758E-6</v>
      </c>
    </row>
    <row r="459" spans="32:36">
      <c r="AF459" s="15" t="str">
        <f t="shared" si="291"/>
        <v>_subpop_93</v>
      </c>
      <c r="AG459" s="67">
        <f t="shared" ref="AG459:AJ459" si="293">AG98-AG281</f>
        <v>0</v>
      </c>
      <c r="AH459" s="67">
        <f t="shared" si="293"/>
        <v>2.9000000000001247E-6</v>
      </c>
      <c r="AI459" s="67">
        <f t="shared" si="293"/>
        <v>-6.3000000000007494E-6</v>
      </c>
      <c r="AJ459" s="67">
        <f t="shared" si="293"/>
        <v>6.2999999999868717E-6</v>
      </c>
    </row>
    <row r="460" spans="32:36">
      <c r="AF460" s="15" t="str">
        <f t="shared" si="291"/>
        <v>_subpop_94</v>
      </c>
      <c r="AG460" s="67">
        <f t="shared" ref="AG460:AJ460" si="294">AG99-AG282</f>
        <v>0</v>
      </c>
      <c r="AH460" s="67">
        <f t="shared" si="294"/>
        <v>1.7999999999997185E-6</v>
      </c>
      <c r="AI460" s="67">
        <f t="shared" si="294"/>
        <v>-3.6999999999953737E-6</v>
      </c>
      <c r="AJ460" s="67">
        <f t="shared" si="294"/>
        <v>3.6999999999953737E-6</v>
      </c>
    </row>
    <row r="461" spans="32:36">
      <c r="AF461" s="15" t="str">
        <f t="shared" si="291"/>
        <v>_subpop_95</v>
      </c>
      <c r="AG461" s="67">
        <f t="shared" ref="AG461:AJ461" si="295">AG100-AG283</f>
        <v>0</v>
      </c>
      <c r="AH461" s="67">
        <f t="shared" si="295"/>
        <v>1.4000000000003593E-6</v>
      </c>
      <c r="AI461" s="67">
        <f t="shared" si="295"/>
        <v>-2.9000000000001247E-6</v>
      </c>
      <c r="AJ461" s="67">
        <f t="shared" si="295"/>
        <v>2.9000000000001247E-6</v>
      </c>
    </row>
    <row r="462" spans="32:36">
      <c r="AF462" s="15" t="str">
        <f t="shared" si="291"/>
        <v>_subpop_96</v>
      </c>
      <c r="AG462" s="67">
        <f t="shared" ref="AG462:AJ462" si="296">AG101-AG284</f>
        <v>0</v>
      </c>
      <c r="AH462" s="67">
        <f t="shared" si="296"/>
        <v>8.0000000000045313E-7</v>
      </c>
      <c r="AI462" s="67">
        <f t="shared" si="296"/>
        <v>-1.7999999999997185E-6</v>
      </c>
      <c r="AJ462" s="67">
        <f t="shared" si="296"/>
        <v>1.8999999999991246E-6</v>
      </c>
    </row>
    <row r="463" spans="32:36">
      <c r="AF463" s="15" t="str">
        <f t="shared" si="291"/>
        <v>_subpop_97</v>
      </c>
      <c r="AG463" s="67">
        <f t="shared" ref="AG463:AJ463" si="297">AG102-AG285</f>
        <v>0</v>
      </c>
      <c r="AH463" s="67">
        <f t="shared" si="297"/>
        <v>3.4000000000006247E-6</v>
      </c>
      <c r="AI463" s="67">
        <f t="shared" si="297"/>
        <v>-7.2999999999878717E-6</v>
      </c>
      <c r="AJ463" s="67">
        <f t="shared" si="297"/>
        <v>7.2999999999878717E-6</v>
      </c>
    </row>
    <row r="464" spans="32:36">
      <c r="AF464" s="15" t="str">
        <f t="shared" si="291"/>
        <v>_subpop_98</v>
      </c>
      <c r="AG464" s="67">
        <f t="shared" ref="AG464:AJ464" si="298">AG103-AG286</f>
        <v>0</v>
      </c>
      <c r="AH464" s="67">
        <f t="shared" si="298"/>
        <v>2.3999999999996247E-6</v>
      </c>
      <c r="AI464" s="67">
        <f t="shared" si="298"/>
        <v>-5.2000000000107516E-6</v>
      </c>
      <c r="AJ464" s="67">
        <f t="shared" si="298"/>
        <v>5.199999999982996E-6</v>
      </c>
    </row>
    <row r="465" spans="32:36">
      <c r="AF465" s="15" t="str">
        <f t="shared" si="291"/>
        <v>_subpop_99</v>
      </c>
      <c r="AG465" s="67">
        <f t="shared" ref="AG465:AJ465" si="299">AG104-AG287</f>
        <v>0</v>
      </c>
      <c r="AH465" s="67">
        <f t="shared" si="299"/>
        <v>2.0999999999979369E-6</v>
      </c>
      <c r="AI465" s="67">
        <f t="shared" si="299"/>
        <v>-4.399999999987747E-6</v>
      </c>
      <c r="AJ465" s="67">
        <f t="shared" si="299"/>
        <v>4.4000000000155026E-6</v>
      </c>
    </row>
    <row r="466" spans="32:36">
      <c r="AF466" s="15" t="str">
        <f t="shared" si="291"/>
        <v>_subpop_100</v>
      </c>
      <c r="AG466" s="67">
        <f t="shared" ref="AG466:AJ466" si="300">AG105-AG288</f>
        <v>0</v>
      </c>
      <c r="AH466" s="67">
        <f t="shared" si="300"/>
        <v>1.3999999999986246E-6</v>
      </c>
      <c r="AI466" s="67">
        <f t="shared" si="300"/>
        <v>-3.0000000000030003E-6</v>
      </c>
      <c r="AJ466" s="67">
        <f t="shared" si="300"/>
        <v>2.9999999999891225E-6</v>
      </c>
    </row>
    <row r="467" spans="32:36">
      <c r="AF467" s="15" t="str">
        <f t="shared" si="291"/>
        <v>_subpop_101</v>
      </c>
      <c r="AG467" s="67">
        <f t="shared" ref="AG467:AJ467" si="301">AG106-AG289</f>
        <v>0</v>
      </c>
      <c r="AH467" s="67">
        <f t="shared" si="301"/>
        <v>3.2999999999977492E-6</v>
      </c>
      <c r="AI467" s="67">
        <f t="shared" si="301"/>
        <v>-7.3000000000156273E-6</v>
      </c>
      <c r="AJ467" s="67">
        <f t="shared" si="301"/>
        <v>7.1999999999849962E-6</v>
      </c>
    </row>
    <row r="468" spans="32:36">
      <c r="AF468" s="15" t="str">
        <f t="shared" si="291"/>
        <v>_subpop_102</v>
      </c>
      <c r="AG468" s="67">
        <f t="shared" ref="AG468:AJ468" si="302">AG107-AG290</f>
        <v>0</v>
      </c>
      <c r="AH468" s="67">
        <f t="shared" si="302"/>
        <v>1.8999999999991246E-6</v>
      </c>
      <c r="AI468" s="67">
        <f t="shared" si="302"/>
        <v>-4.1000000000068759E-6</v>
      </c>
      <c r="AJ468" s="67">
        <f t="shared" si="302"/>
        <v>4.1000000000068759E-6</v>
      </c>
    </row>
    <row r="469" spans="32:36">
      <c r="AF469" s="15" t="str">
        <f t="shared" si="291"/>
        <v>_subpop_103</v>
      </c>
      <c r="AG469" s="67">
        <f t="shared" ref="AG469:AJ469" si="303">AG108-AG291</f>
        <v>0</v>
      </c>
      <c r="AH469" s="67">
        <f t="shared" si="303"/>
        <v>1.5999999999991715E-6</v>
      </c>
      <c r="AI469" s="67">
        <f t="shared" si="303"/>
        <v>-3.2999999999977492E-6</v>
      </c>
      <c r="AJ469" s="67">
        <f t="shared" si="303"/>
        <v>3.2999999999838714E-6</v>
      </c>
    </row>
    <row r="470" spans="32:36">
      <c r="AF470" s="15" t="str">
        <f t="shared" si="291"/>
        <v>_subpop_104</v>
      </c>
      <c r="AG470" s="67">
        <f t="shared" ref="AG470:AJ470" si="304">AG109-AG292</f>
        <v>0</v>
      </c>
      <c r="AH470" s="67">
        <f t="shared" si="304"/>
        <v>9.0000000000159397E-7</v>
      </c>
      <c r="AI470" s="67">
        <f t="shared" si="304"/>
        <v>-1.9000000000025941E-6</v>
      </c>
      <c r="AJ470" s="67">
        <f t="shared" si="304"/>
        <v>1.8999999999991246E-6</v>
      </c>
    </row>
    <row r="471" spans="32:36">
      <c r="AF471" s="15" t="str">
        <f t="shared" si="291"/>
        <v>_subpop_105</v>
      </c>
      <c r="AG471" s="67">
        <f t="shared" ref="AG471:AJ471" si="305">AG110-AG293</f>
        <v>0</v>
      </c>
      <c r="AH471" s="67">
        <f t="shared" si="305"/>
        <v>4.2000000000028126E-6</v>
      </c>
      <c r="AI471" s="67">
        <f t="shared" si="305"/>
        <v>-9.0000000000090008E-6</v>
      </c>
      <c r="AJ471" s="67">
        <f t="shared" si="305"/>
        <v>8.9000000000338808E-6</v>
      </c>
    </row>
    <row r="472" spans="32:36">
      <c r="AF472" s="15" t="str">
        <f t="shared" si="291"/>
        <v>_subpop_106</v>
      </c>
      <c r="AG472" s="67">
        <f t="shared" ref="AG472:AJ472" si="306">AG111-AG294</f>
        <v>0</v>
      </c>
      <c r="AH472" s="67">
        <f t="shared" si="306"/>
        <v>2.8000000000007186E-6</v>
      </c>
      <c r="AI472" s="67">
        <f t="shared" si="306"/>
        <v>-6.0000000000060005E-6</v>
      </c>
      <c r="AJ472" s="67">
        <f t="shared" si="306"/>
        <v>5.900000000003125E-6</v>
      </c>
    </row>
    <row r="473" spans="32:36">
      <c r="AF473" s="15" t="str">
        <f t="shared" si="291"/>
        <v>_subpop_107</v>
      </c>
      <c r="AG473" s="67">
        <f t="shared" ref="AG473:AJ473" si="307">AG112-AG295</f>
        <v>0</v>
      </c>
      <c r="AH473" s="67">
        <f t="shared" si="307"/>
        <v>1.8999999999991246E-6</v>
      </c>
      <c r="AI473" s="67">
        <f t="shared" si="307"/>
        <v>-4.1000000000068759E-6</v>
      </c>
      <c r="AJ473" s="67">
        <f t="shared" si="307"/>
        <v>4.1000000000068759E-6</v>
      </c>
    </row>
    <row r="474" spans="32:36">
      <c r="AF474" s="15" t="str">
        <f t="shared" si="291"/>
        <v>_subpop_108</v>
      </c>
      <c r="AG474" s="67">
        <f t="shared" ref="AG474:AJ474" si="308">AG113-AG296</f>
        <v>0</v>
      </c>
      <c r="AH474" s="67">
        <f t="shared" si="308"/>
        <v>1.2999999999992184E-6</v>
      </c>
      <c r="AI474" s="67">
        <f t="shared" si="308"/>
        <v>-2.800000000004188E-6</v>
      </c>
      <c r="AJ474" s="67">
        <f t="shared" si="308"/>
        <v>2.9000000000001247E-6</v>
      </c>
    </row>
    <row r="475" spans="32:36">
      <c r="AF475" s="15" t="str">
        <f t="shared" si="291"/>
        <v>_subpop_109</v>
      </c>
      <c r="AG475" s="67">
        <f t="shared" ref="AG475:AJ475" si="309">AG114-AG297</f>
        <v>0</v>
      </c>
      <c r="AH475" s="67">
        <f t="shared" si="309"/>
        <v>3.3000000000012186E-6</v>
      </c>
      <c r="AI475" s="67">
        <f t="shared" si="309"/>
        <v>-6.9999999999931228E-6</v>
      </c>
      <c r="AJ475" s="67">
        <f t="shared" si="309"/>
        <v>7.0000000000070006E-6</v>
      </c>
    </row>
    <row r="476" spans="32:36">
      <c r="AF476" s="15" t="str">
        <f t="shared" si="291"/>
        <v>_subpop_110</v>
      </c>
      <c r="AG476" s="67">
        <f t="shared" ref="AG476:AJ476" si="310">AG115-AG298</f>
        <v>0</v>
      </c>
      <c r="AH476" s="67">
        <f t="shared" si="310"/>
        <v>1.8000000000031879E-6</v>
      </c>
      <c r="AI476" s="67">
        <f t="shared" si="310"/>
        <v>-4.0000000000040004E-6</v>
      </c>
      <c r="AJ476" s="67">
        <f t="shared" si="310"/>
        <v>4.0000000000040004E-6</v>
      </c>
    </row>
    <row r="477" spans="32:36">
      <c r="AF477" s="15" t="str">
        <f t="shared" si="291"/>
        <v>_subpop_111</v>
      </c>
      <c r="AG477" s="67">
        <f t="shared" ref="AG477:AJ477" si="311">AG116-AG299</f>
        <v>0</v>
      </c>
      <c r="AH477" s="67">
        <f t="shared" si="311"/>
        <v>1.5999999999991715E-6</v>
      </c>
      <c r="AI477" s="67">
        <f t="shared" si="311"/>
        <v>-3.4000000000006247E-6</v>
      </c>
      <c r="AJ477" s="67">
        <f t="shared" si="311"/>
        <v>3.300000000011627E-6</v>
      </c>
    </row>
    <row r="478" spans="32:36">
      <c r="AF478" s="15" t="str">
        <f t="shared" si="291"/>
        <v>_subpop_112</v>
      </c>
      <c r="AG478" s="67">
        <f t="shared" ref="AG478:AJ478" si="312">AG117-AG300</f>
        <v>0</v>
      </c>
      <c r="AH478" s="67">
        <f t="shared" si="312"/>
        <v>8.0000000000045313E-7</v>
      </c>
      <c r="AI478" s="67">
        <f t="shared" si="312"/>
        <v>-1.7000000000003124E-6</v>
      </c>
      <c r="AJ478" s="67">
        <f t="shared" si="312"/>
        <v>1.7000000000003124E-6</v>
      </c>
    </row>
    <row r="479" spans="32:36">
      <c r="AF479" s="15" t="str">
        <f t="shared" si="291"/>
        <v>_subpop_113</v>
      </c>
      <c r="AG479" s="67">
        <f t="shared" ref="AG479:AJ479" si="313">AG118-AG301</f>
        <v>0</v>
      </c>
      <c r="AH479" s="67">
        <f t="shared" si="313"/>
        <v>2.1000000000014063E-6</v>
      </c>
      <c r="AI479" s="67">
        <f t="shared" si="313"/>
        <v>-4.7999999999992493E-6</v>
      </c>
      <c r="AJ479" s="67">
        <f t="shared" si="313"/>
        <v>4.7999999999714937E-6</v>
      </c>
    </row>
    <row r="480" spans="32:36">
      <c r="AF480" s="15" t="str">
        <f t="shared" si="291"/>
        <v>_subpop_114</v>
      </c>
      <c r="AG480" s="67">
        <f t="shared" ref="AG480:AJ480" si="314">AG119-AG302</f>
        <v>0</v>
      </c>
      <c r="AH480" s="67">
        <f t="shared" si="314"/>
        <v>1.1000000000004062E-6</v>
      </c>
      <c r="AI480" s="67">
        <f t="shared" si="314"/>
        <v>-2.4999999999886224E-6</v>
      </c>
      <c r="AJ480" s="67">
        <f t="shared" si="314"/>
        <v>2.4999999999886224E-6</v>
      </c>
    </row>
    <row r="481" spans="32:36">
      <c r="AF481" s="15" t="str">
        <f t="shared" si="291"/>
        <v>_subpop_115</v>
      </c>
      <c r="AG481" s="67">
        <f t="shared" ref="AG481:AJ481" si="315">AG120-AG303</f>
        <v>0</v>
      </c>
      <c r="AH481" s="67">
        <f t="shared" si="315"/>
        <v>8.9999999999985925E-7</v>
      </c>
      <c r="AI481" s="67">
        <f t="shared" si="315"/>
        <v>-2.2000000000077513E-6</v>
      </c>
      <c r="AJ481" s="67">
        <f t="shared" si="315"/>
        <v>2.2000000000077513E-6</v>
      </c>
    </row>
    <row r="482" spans="32:36">
      <c r="AF482" s="15" t="str">
        <f t="shared" si="291"/>
        <v>_subpop_116</v>
      </c>
      <c r="AG482" s="67">
        <f t="shared" ref="AG482:AJ482" si="316">AG121-AG304</f>
        <v>0</v>
      </c>
      <c r="AH482" s="67">
        <f t="shared" si="316"/>
        <v>8.0000000000045313E-7</v>
      </c>
      <c r="AI482" s="67">
        <f t="shared" si="316"/>
        <v>-1.6000000000043757E-6</v>
      </c>
      <c r="AJ482" s="67">
        <f t="shared" si="316"/>
        <v>1.6999999999933735E-6</v>
      </c>
    </row>
    <row r="483" spans="32:36">
      <c r="AF483" s="15" t="str">
        <f t="shared" si="291"/>
        <v>_subpop_117</v>
      </c>
      <c r="AG483" s="67">
        <f t="shared" ref="AG483:AJ483" si="317">AG122-AG305</f>
        <v>0</v>
      </c>
      <c r="AH483" s="67">
        <f t="shared" si="317"/>
        <v>1.6000000000009063E-6</v>
      </c>
      <c r="AI483" s="67">
        <f t="shared" si="317"/>
        <v>-3.7000000000231292E-6</v>
      </c>
      <c r="AJ483" s="67">
        <f t="shared" si="317"/>
        <v>3.7999999999982492E-6</v>
      </c>
    </row>
    <row r="484" spans="32:36">
      <c r="AF484" s="15" t="str">
        <f t="shared" si="291"/>
        <v>_subpop_118</v>
      </c>
      <c r="AG484" s="67">
        <f t="shared" ref="AG484:AJ484" si="318">AG123-AG306</f>
        <v>0</v>
      </c>
      <c r="AH484" s="67">
        <f t="shared" si="318"/>
        <v>8.9999999999985925E-7</v>
      </c>
      <c r="AI484" s="67">
        <f t="shared" si="318"/>
        <v>-1.8999999999991246E-6</v>
      </c>
      <c r="AJ484" s="67">
        <f t="shared" si="318"/>
        <v>1.8999999999991246E-6</v>
      </c>
    </row>
    <row r="485" spans="32:36">
      <c r="AF485" s="15" t="str">
        <f t="shared" si="291"/>
        <v>_subpop_119</v>
      </c>
      <c r="AG485" s="67">
        <f t="shared" ref="AG485:AJ485" si="319">AG124-AG307</f>
        <v>0</v>
      </c>
      <c r="AH485" s="67">
        <f t="shared" si="319"/>
        <v>7.999999999987184E-7</v>
      </c>
      <c r="AI485" s="67">
        <f t="shared" si="319"/>
        <v>-1.799999999996249E-6</v>
      </c>
      <c r="AJ485" s="67">
        <f t="shared" si="319"/>
        <v>1.8000000000101268E-6</v>
      </c>
    </row>
    <row r="486" spans="32:36">
      <c r="AF486" s="15" t="str">
        <f t="shared" si="291"/>
        <v>_subpop_120</v>
      </c>
      <c r="AG486" s="67">
        <f t="shared" ref="AG486:AJ486" si="320">AG125-AG308</f>
        <v>0</v>
      </c>
      <c r="AH486" s="67">
        <f t="shared" si="320"/>
        <v>4.0000000000022656E-7</v>
      </c>
      <c r="AI486" s="67">
        <f t="shared" si="320"/>
        <v>-9.9999999999926537E-7</v>
      </c>
      <c r="AJ486" s="67">
        <f t="shared" si="320"/>
        <v>9.0000000000506342E-7</v>
      </c>
    </row>
    <row r="487" spans="32:36">
      <c r="AF487" s="15" t="str">
        <f t="shared" si="291"/>
        <v>_subpop_121</v>
      </c>
      <c r="AG487" s="67">
        <f t="shared" ref="AG487:AJ487" si="321">AG126-AG309</f>
        <v>0</v>
      </c>
      <c r="AH487" s="67">
        <f t="shared" si="321"/>
        <v>2.199999999997343E-6</v>
      </c>
      <c r="AI487" s="67">
        <f t="shared" si="321"/>
        <v>-4.9000000000021249E-6</v>
      </c>
      <c r="AJ487" s="67">
        <f t="shared" si="321"/>
        <v>5.0000000000050004E-6</v>
      </c>
    </row>
    <row r="488" spans="32:36">
      <c r="AF488" s="15" t="str">
        <f t="shared" si="291"/>
        <v>_subpop_122</v>
      </c>
      <c r="AG488" s="67">
        <f t="shared" ref="AG488:AJ488" si="322">AG127-AG310</f>
        <v>0</v>
      </c>
      <c r="AH488" s="67">
        <f t="shared" si="322"/>
        <v>1.6000000000009063E-6</v>
      </c>
      <c r="AI488" s="67">
        <f t="shared" si="322"/>
        <v>-3.6999999999953737E-6</v>
      </c>
      <c r="AJ488" s="67">
        <f t="shared" si="322"/>
        <v>3.5999999999924981E-6</v>
      </c>
    </row>
    <row r="489" spans="32:36">
      <c r="AF489" s="15" t="str">
        <f t="shared" si="291"/>
        <v>_subpop_123</v>
      </c>
      <c r="AG489" s="67">
        <f t="shared" ref="AG489:AJ489" si="323">AG128-AG311</f>
        <v>0</v>
      </c>
      <c r="AH489" s="67">
        <f t="shared" si="323"/>
        <v>1.400000000002094E-6</v>
      </c>
      <c r="AI489" s="67">
        <f t="shared" si="323"/>
        <v>-3.0000000000030003E-6</v>
      </c>
      <c r="AJ489" s="67">
        <f t="shared" si="323"/>
        <v>3.0000000000030003E-6</v>
      </c>
    </row>
    <row r="490" spans="32:36">
      <c r="AF490" s="15" t="str">
        <f t="shared" si="291"/>
        <v>_subpop_124</v>
      </c>
      <c r="AG490" s="67">
        <f t="shared" ref="AG490:AJ490" si="324">AG129-AG312</f>
        <v>0</v>
      </c>
      <c r="AH490" s="67">
        <f t="shared" si="324"/>
        <v>8.9999999999985925E-7</v>
      </c>
      <c r="AI490" s="67">
        <f t="shared" si="324"/>
        <v>-2.0999999999979369E-6</v>
      </c>
      <c r="AJ490" s="67">
        <f t="shared" si="324"/>
        <v>2.1000000000048757E-6</v>
      </c>
    </row>
    <row r="491" spans="32:36">
      <c r="AF491" s="15" t="str">
        <f t="shared" si="291"/>
        <v>_subpop_125</v>
      </c>
      <c r="AG491" s="67">
        <f t="shared" ref="AG491:AJ491" si="325">AG130-AG313</f>
        <v>0</v>
      </c>
      <c r="AH491" s="67">
        <f t="shared" si="325"/>
        <v>1.9999999999985307E-6</v>
      </c>
      <c r="AI491" s="67">
        <f t="shared" si="325"/>
        <v>-4.4000000000016248E-6</v>
      </c>
      <c r="AJ491" s="67">
        <f t="shared" si="325"/>
        <v>4.5000000000183782E-6</v>
      </c>
    </row>
    <row r="492" spans="32:36">
      <c r="AF492" s="15" t="str">
        <f t="shared" si="291"/>
        <v>_subpop_126</v>
      </c>
      <c r="AG492" s="67">
        <f t="shared" ref="AG492:AJ492" si="326">AG131-AG314</f>
        <v>0</v>
      </c>
      <c r="AH492" s="67">
        <f t="shared" si="326"/>
        <v>1.3000000000026879E-6</v>
      </c>
      <c r="AI492" s="67">
        <f t="shared" si="326"/>
        <v>-2.9000000000001247E-6</v>
      </c>
      <c r="AJ492" s="67">
        <f t="shared" si="326"/>
        <v>2.9000000000001247E-6</v>
      </c>
    </row>
    <row r="493" spans="32:36">
      <c r="AF493" s="15" t="str">
        <f t="shared" si="291"/>
        <v>_subpop_127</v>
      </c>
      <c r="AG493" s="67">
        <f t="shared" ref="AG493:AJ493" si="327">AG132-AG315</f>
        <v>0</v>
      </c>
      <c r="AH493" s="67">
        <f t="shared" si="327"/>
        <v>1.1000000000004062E-6</v>
      </c>
      <c r="AI493" s="67">
        <f t="shared" si="327"/>
        <v>-2.3999999999996247E-6</v>
      </c>
      <c r="AJ493" s="67">
        <f t="shared" si="327"/>
        <v>2.3999999999857469E-6</v>
      </c>
    </row>
    <row r="494" spans="32:36">
      <c r="AF494" s="15" t="str">
        <f t="shared" si="291"/>
        <v>_subpop_128</v>
      </c>
      <c r="AG494" s="67">
        <f t="shared" ref="AG494:AJ494" si="328">AG133-AG316</f>
        <v>0</v>
      </c>
      <c r="AH494" s="67">
        <f t="shared" si="328"/>
        <v>5.0000000000050004E-7</v>
      </c>
      <c r="AI494" s="67">
        <f t="shared" si="328"/>
        <v>-9.9999999999926537E-7</v>
      </c>
      <c r="AJ494" s="67">
        <f t="shared" si="328"/>
        <v>1.0000000000010001E-6</v>
      </c>
    </row>
    <row r="495" spans="32:36">
      <c r="AF495" s="15" t="str">
        <f t="shared" si="291"/>
        <v>_subpop_129</v>
      </c>
      <c r="AG495" s="67">
        <f t="shared" ref="AG495:AJ495" si="329">AG134-AG317</f>
        <v>0</v>
      </c>
      <c r="AH495" s="67">
        <f t="shared" si="329"/>
        <v>3.7999999999982492E-6</v>
      </c>
      <c r="AI495" s="67">
        <f t="shared" si="329"/>
        <v>-8.1000000000108763E-6</v>
      </c>
      <c r="AJ495" s="67">
        <f t="shared" si="329"/>
        <v>8.1000000000108763E-6</v>
      </c>
    </row>
    <row r="496" spans="32:36">
      <c r="AF496" s="15" t="str">
        <f t="shared" si="291"/>
        <v>_subpop_130</v>
      </c>
      <c r="AG496" s="67">
        <f t="shared" ref="AG496:AJ496" si="330">AG135-AG318</f>
        <v>0</v>
      </c>
      <c r="AH496" s="67">
        <f t="shared" si="330"/>
        <v>2.4000000000030941E-6</v>
      </c>
      <c r="AI496" s="67">
        <f t="shared" si="330"/>
        <v>-5.2000000000107516E-6</v>
      </c>
      <c r="AJ496" s="67">
        <f t="shared" si="330"/>
        <v>5.199999999982996E-6</v>
      </c>
    </row>
    <row r="497" spans="32:36">
      <c r="AF497" s="15" t="str">
        <f t="shared" si="291"/>
        <v>_subpop_131</v>
      </c>
      <c r="AG497" s="67">
        <f t="shared" ref="AG497:AJ497" si="331">AG136-AG319</f>
        <v>0</v>
      </c>
      <c r="AH497" s="67">
        <f t="shared" si="331"/>
        <v>2.0000000000020002E-6</v>
      </c>
      <c r="AI497" s="67">
        <f t="shared" si="331"/>
        <v>-4.3000000000126271E-6</v>
      </c>
      <c r="AJ497" s="67">
        <f t="shared" si="331"/>
        <v>4.2999999999848715E-6</v>
      </c>
    </row>
    <row r="498" spans="32:36">
      <c r="AF498" s="15" t="str">
        <f t="shared" si="291"/>
        <v>_subpop_132</v>
      </c>
      <c r="AG498" s="67">
        <f t="shared" ref="AG498:AJ498" si="332">AG137-AG320</f>
        <v>0</v>
      </c>
      <c r="AH498" s="67">
        <f t="shared" si="332"/>
        <v>1.4000000000003593E-6</v>
      </c>
      <c r="AI498" s="67">
        <f t="shared" si="332"/>
        <v>-2.9999999999960614E-6</v>
      </c>
      <c r="AJ498" s="67">
        <f t="shared" si="332"/>
        <v>3.0000000000030003E-6</v>
      </c>
    </row>
    <row r="499" spans="32:36">
      <c r="AF499" s="15" t="str">
        <f t="shared" si="291"/>
        <v>_subpop_133</v>
      </c>
      <c r="AG499" s="67">
        <f t="shared" ref="AG499:AJ499" si="333">AG138-AG321</f>
        <v>0</v>
      </c>
      <c r="AH499" s="67">
        <f t="shared" si="333"/>
        <v>2.5999999999984369E-6</v>
      </c>
      <c r="AI499" s="67">
        <f t="shared" si="333"/>
        <v>-5.6999999999973738E-6</v>
      </c>
      <c r="AJ499" s="67">
        <f t="shared" si="333"/>
        <v>5.7000000000251294E-6</v>
      </c>
    </row>
    <row r="500" spans="32:36">
      <c r="AF500" s="15" t="str">
        <f t="shared" si="291"/>
        <v>_subpop_134</v>
      </c>
      <c r="AG500" s="67">
        <f t="shared" ref="AG500:AJ500" si="334">AG139-AG322</f>
        <v>0</v>
      </c>
      <c r="AH500" s="67">
        <f t="shared" si="334"/>
        <v>1.9999999999985307E-6</v>
      </c>
      <c r="AI500" s="67">
        <f t="shared" si="334"/>
        <v>-4.2999999999848715E-6</v>
      </c>
      <c r="AJ500" s="67">
        <f t="shared" si="334"/>
        <v>4.3000000000126271E-6</v>
      </c>
    </row>
    <row r="501" spans="32:36">
      <c r="AF501" s="15" t="str">
        <f t="shared" si="291"/>
        <v>_subpop_135</v>
      </c>
      <c r="AG501" s="67">
        <f t="shared" ref="AG501:AJ501" si="335">AG140-AG323</f>
        <v>0</v>
      </c>
      <c r="AH501" s="67">
        <f t="shared" si="335"/>
        <v>1.5999999999991715E-6</v>
      </c>
      <c r="AI501" s="67">
        <f t="shared" si="335"/>
        <v>-3.5000000000035003E-6</v>
      </c>
      <c r="AJ501" s="67">
        <f t="shared" si="335"/>
        <v>3.5999999999924981E-6</v>
      </c>
    </row>
    <row r="502" spans="32:36">
      <c r="AF502" s="15" t="str">
        <f t="shared" si="291"/>
        <v>_subpop_136</v>
      </c>
      <c r="AG502" s="67">
        <f t="shared" ref="AG502:AJ502" si="336">AG141-AG324</f>
        <v>0</v>
      </c>
      <c r="AH502" s="67">
        <f t="shared" si="336"/>
        <v>5.9999999999990616E-7</v>
      </c>
      <c r="AI502" s="67">
        <f t="shared" si="336"/>
        <v>-1.2000000000000292E-6</v>
      </c>
      <c r="AJ502" s="67">
        <f t="shared" si="336"/>
        <v>1.2999999999992184E-6</v>
      </c>
    </row>
    <row r="503" spans="32:36">
      <c r="AF503" s="15" t="str">
        <f t="shared" si="291"/>
        <v>_subpop_137</v>
      </c>
      <c r="AG503" s="67">
        <f t="shared" ref="AG503:AJ503" si="337">AG142-AG325</f>
        <v>0</v>
      </c>
      <c r="AH503" s="67">
        <f t="shared" si="337"/>
        <v>2.3999999999996247E-6</v>
      </c>
      <c r="AI503" s="67">
        <f t="shared" si="337"/>
        <v>-5.2000000000107516E-6</v>
      </c>
      <c r="AJ503" s="67">
        <f t="shared" si="337"/>
        <v>5.3000000000136271E-6</v>
      </c>
    </row>
    <row r="504" spans="32:36">
      <c r="AF504" s="15" t="str">
        <f t="shared" si="291"/>
        <v>_subpop_138</v>
      </c>
      <c r="AG504" s="67">
        <f t="shared" ref="AG504:AJ504" si="338">AG143-AG326</f>
        <v>0</v>
      </c>
      <c r="AH504" s="67">
        <f t="shared" si="338"/>
        <v>1.7999999999997185E-6</v>
      </c>
      <c r="AI504" s="67">
        <f t="shared" si="338"/>
        <v>-3.9999999999484892E-6</v>
      </c>
      <c r="AJ504" s="67">
        <f t="shared" si="338"/>
        <v>4.0000000000040004E-6</v>
      </c>
    </row>
    <row r="505" spans="32:36">
      <c r="AF505" s="15" t="str">
        <f t="shared" si="291"/>
        <v>_subpop_139</v>
      </c>
      <c r="AG505" s="67">
        <f t="shared" ref="AG505:AJ505" si="339">AG144-AG327</f>
        <v>0</v>
      </c>
      <c r="AH505" s="67">
        <f t="shared" si="339"/>
        <v>1.3999999999986246E-6</v>
      </c>
      <c r="AI505" s="67">
        <f t="shared" si="339"/>
        <v>-3.1000000000058758E-6</v>
      </c>
      <c r="AJ505" s="67">
        <f t="shared" si="339"/>
        <v>3.2000000000087514E-6</v>
      </c>
    </row>
    <row r="506" spans="32:36">
      <c r="AF506" s="15" t="str">
        <f t="shared" si="291"/>
        <v>_subpop_140</v>
      </c>
      <c r="AG506" s="67">
        <f t="shared" ref="AG506:AJ506" si="340">AG145-AG328</f>
        <v>0</v>
      </c>
      <c r="AH506" s="67">
        <f t="shared" si="340"/>
        <v>1.1000000000004062E-6</v>
      </c>
      <c r="AI506" s="67">
        <f t="shared" si="340"/>
        <v>-2.3999999999996247E-6</v>
      </c>
      <c r="AJ506" s="67">
        <f t="shared" si="340"/>
        <v>2.3999999999996247E-6</v>
      </c>
    </row>
    <row r="507" spans="32:36">
      <c r="AF507" s="15" t="str">
        <f t="shared" si="291"/>
        <v>_subpop_141</v>
      </c>
      <c r="AG507" s="67">
        <f t="shared" ref="AG507:AJ507" si="341">AG146-AG329</f>
        <v>0</v>
      </c>
      <c r="AH507" s="67">
        <f t="shared" si="341"/>
        <v>2.0999999999979369E-6</v>
      </c>
      <c r="AI507" s="67">
        <f t="shared" si="341"/>
        <v>-4.6999999999963737E-6</v>
      </c>
      <c r="AJ507" s="67">
        <f t="shared" si="341"/>
        <v>4.6999999999963737E-6</v>
      </c>
    </row>
    <row r="508" spans="32:36">
      <c r="AF508" s="15" t="str">
        <f t="shared" si="291"/>
        <v>_subpop_142</v>
      </c>
      <c r="AG508" s="67">
        <f t="shared" ref="AG508:AJ508" si="342">AG147-AG330</f>
        <v>0</v>
      </c>
      <c r="AH508" s="67">
        <f t="shared" si="342"/>
        <v>1.3999999999986246E-6</v>
      </c>
      <c r="AI508" s="67">
        <f t="shared" si="342"/>
        <v>-3.0999999999781203E-6</v>
      </c>
      <c r="AJ508" s="67">
        <f t="shared" si="342"/>
        <v>3.2000000000087514E-6</v>
      </c>
    </row>
    <row r="509" spans="32:36">
      <c r="AF509" s="15" t="str">
        <f t="shared" si="291"/>
        <v>_subpop_143</v>
      </c>
      <c r="AG509" s="67">
        <f t="shared" ref="AG509:AJ509" si="343">AG148-AG331</f>
        <v>0</v>
      </c>
      <c r="AH509" s="67">
        <f t="shared" si="343"/>
        <v>1.1000000000004062E-6</v>
      </c>
      <c r="AI509" s="67">
        <f t="shared" si="343"/>
        <v>-2.6000000000053758E-6</v>
      </c>
      <c r="AJ509" s="67">
        <f t="shared" si="343"/>
        <v>2.6000000000192536E-6</v>
      </c>
    </row>
    <row r="510" spans="32:36">
      <c r="AF510" s="15" t="str">
        <f t="shared" si="291"/>
        <v>_subpop_144</v>
      </c>
      <c r="AG510" s="67">
        <f t="shared" ref="AG510:AJ510" si="344">AG149-AG332</f>
        <v>0</v>
      </c>
      <c r="AH510" s="67">
        <f t="shared" si="344"/>
        <v>7.0000000000017965E-7</v>
      </c>
      <c r="AI510" s="67">
        <f t="shared" si="344"/>
        <v>-1.4000000000003593E-6</v>
      </c>
      <c r="AJ510" s="67">
        <f t="shared" si="344"/>
        <v>1.5000000000015001E-6</v>
      </c>
    </row>
    <row r="511" spans="32:36">
      <c r="AF511" s="15" t="str">
        <f>AF333</f>
        <v>_subpop_145</v>
      </c>
      <c r="AG511" s="67">
        <f>AG150-AG333</f>
        <v>0</v>
      </c>
      <c r="AH511" s="67">
        <f t="shared" ref="AH511:AJ511" si="345">AH150-AH333</f>
        <v>3.5000000000035003E-6</v>
      </c>
      <c r="AI511" s="67">
        <f t="shared" si="345"/>
        <v>-7.5999999999964984E-6</v>
      </c>
      <c r="AJ511" s="67">
        <f t="shared" si="345"/>
        <v>7.6000000000520096E-6</v>
      </c>
    </row>
    <row r="512" spans="32:36">
      <c r="AF512" s="15" t="str">
        <f t="shared" ref="AF512:AF527" si="346">AF334</f>
        <v>_subpop_146</v>
      </c>
      <c r="AG512" s="67">
        <f t="shared" ref="AG512:AJ512" si="347">AG151-AG334</f>
        <v>0</v>
      </c>
      <c r="AH512" s="67">
        <f t="shared" si="347"/>
        <v>2.7000000000013125E-6</v>
      </c>
      <c r="AI512" s="67">
        <f t="shared" si="347"/>
        <v>-5.8000000000002494E-6</v>
      </c>
      <c r="AJ512" s="67">
        <f t="shared" si="347"/>
        <v>5.8000000000002494E-6</v>
      </c>
    </row>
    <row r="513" spans="32:36">
      <c r="AF513" s="15" t="str">
        <f t="shared" si="346"/>
        <v>_subpop_147</v>
      </c>
      <c r="AG513" s="67">
        <f t="shared" ref="AG513:AJ513" si="348">AG152-AG335</f>
        <v>0</v>
      </c>
      <c r="AH513" s="67">
        <f t="shared" si="348"/>
        <v>2.0000000000020002E-6</v>
      </c>
      <c r="AI513" s="67">
        <f t="shared" si="348"/>
        <v>-4.3000000000126271E-6</v>
      </c>
      <c r="AJ513" s="67">
        <f t="shared" si="348"/>
        <v>4.3000000000126271E-6</v>
      </c>
    </row>
    <row r="514" spans="32:36">
      <c r="AF514" s="15" t="str">
        <f t="shared" si="346"/>
        <v>_subpop_148</v>
      </c>
      <c r="AG514" s="67">
        <f t="shared" ref="AG514:AJ514" si="349">AG153-AG336</f>
        <v>0</v>
      </c>
      <c r="AH514" s="67">
        <f t="shared" si="349"/>
        <v>1.4000000000003593E-6</v>
      </c>
      <c r="AI514" s="67">
        <f t="shared" si="349"/>
        <v>-3.0999999999989369E-6</v>
      </c>
      <c r="AJ514" s="67">
        <f t="shared" si="349"/>
        <v>3.099999999991998E-6</v>
      </c>
    </row>
    <row r="515" spans="32:36">
      <c r="AF515" s="15" t="str">
        <f t="shared" si="346"/>
        <v>_subpop_149</v>
      </c>
      <c r="AG515" s="67">
        <f t="shared" ref="AG515:AJ515" si="350">AG154-AG337</f>
        <v>0</v>
      </c>
      <c r="AH515" s="67">
        <f t="shared" si="350"/>
        <v>3.7000000000023126E-6</v>
      </c>
      <c r="AI515" s="67">
        <f t="shared" si="350"/>
        <v>-8.0000000000080007E-6</v>
      </c>
      <c r="AJ515" s="67">
        <f t="shared" si="350"/>
        <v>7.9000000000051251E-6</v>
      </c>
    </row>
    <row r="516" spans="32:36">
      <c r="AF516" s="15" t="str">
        <f t="shared" si="346"/>
        <v>_subpop_150</v>
      </c>
      <c r="AG516" s="67">
        <f t="shared" ref="AG516:AJ516" si="351">AG155-AG338</f>
        <v>0</v>
      </c>
      <c r="AH516" s="67">
        <f t="shared" si="351"/>
        <v>2.0999999999979369E-6</v>
      </c>
      <c r="AI516" s="67">
        <f t="shared" si="351"/>
        <v>-4.6999999999963737E-6</v>
      </c>
      <c r="AJ516" s="67">
        <f t="shared" si="351"/>
        <v>4.6000000000212538E-6</v>
      </c>
    </row>
    <row r="517" spans="32:36">
      <c r="AF517" s="15" t="str">
        <f t="shared" si="346"/>
        <v>_subpop_151</v>
      </c>
      <c r="AG517" s="67">
        <f t="shared" ref="AG517:AJ517" si="352">AG156-AG339</f>
        <v>0</v>
      </c>
      <c r="AH517" s="67">
        <f t="shared" si="352"/>
        <v>1.4000000000003593E-6</v>
      </c>
      <c r="AI517" s="67">
        <f t="shared" si="352"/>
        <v>-3.099999999991998E-6</v>
      </c>
      <c r="AJ517" s="67">
        <f t="shared" si="352"/>
        <v>3.0000000000030003E-6</v>
      </c>
    </row>
    <row r="518" spans="32:36">
      <c r="AF518" s="15" t="str">
        <f t="shared" si="346"/>
        <v>_subpop_152</v>
      </c>
      <c r="AG518" s="67">
        <f t="shared" ref="AG518:AJ518" si="353">AG157-AG340</f>
        <v>0</v>
      </c>
      <c r="AH518" s="67">
        <f t="shared" si="353"/>
        <v>4.0000000000022656E-7</v>
      </c>
      <c r="AI518" s="67">
        <f t="shared" si="353"/>
        <v>-9.9999999999991589E-7</v>
      </c>
      <c r="AJ518" s="67">
        <f t="shared" si="353"/>
        <v>9.9999999999926537E-7</v>
      </c>
    </row>
    <row r="519" spans="32:36">
      <c r="AF519" s="15" t="str">
        <f t="shared" si="346"/>
        <v>_subpop_153</v>
      </c>
      <c r="AG519" s="67">
        <f t="shared" ref="AG519:AJ519" si="354">AG158-AG341</f>
        <v>0</v>
      </c>
      <c r="AH519" s="67">
        <f t="shared" si="354"/>
        <v>3.7000000000023126E-6</v>
      </c>
      <c r="AI519" s="67">
        <f t="shared" si="354"/>
        <v>-8.0000000000080007E-6</v>
      </c>
      <c r="AJ519" s="67">
        <f t="shared" si="354"/>
        <v>8.0000000000080007E-6</v>
      </c>
    </row>
    <row r="520" spans="32:36">
      <c r="AF520" s="15" t="str">
        <f t="shared" si="346"/>
        <v>_subpop_154</v>
      </c>
      <c r="AG520" s="67">
        <f t="shared" ref="AG520:AJ520" si="355">AG159-AG342</f>
        <v>0</v>
      </c>
      <c r="AH520" s="67">
        <f t="shared" si="355"/>
        <v>2.5000000000025002E-6</v>
      </c>
      <c r="AI520" s="67">
        <f t="shared" si="355"/>
        <v>-5.3999999999887471E-6</v>
      </c>
      <c r="AJ520" s="67">
        <f t="shared" si="355"/>
        <v>5.4999999999916227E-6</v>
      </c>
    </row>
    <row r="521" spans="32:36">
      <c r="AF521" s="15" t="str">
        <f t="shared" si="346"/>
        <v>_subpop_155</v>
      </c>
      <c r="AG521" s="67">
        <f t="shared" ref="AG521:AJ521" si="356">AG160-AG343</f>
        <v>0</v>
      </c>
      <c r="AH521" s="67">
        <f t="shared" si="356"/>
        <v>1.7999999999997185E-6</v>
      </c>
      <c r="AI521" s="67">
        <f t="shared" si="356"/>
        <v>-3.7999999999982492E-6</v>
      </c>
      <c r="AJ521" s="67">
        <f t="shared" si="356"/>
        <v>3.9000000000011248E-6</v>
      </c>
    </row>
    <row r="522" spans="32:36">
      <c r="AF522" s="15" t="str">
        <f t="shared" si="346"/>
        <v>_subpop_156</v>
      </c>
      <c r="AG522" s="67">
        <f t="shared" ref="AG522:AJ522" si="357">AG161-AG344</f>
        <v>0</v>
      </c>
      <c r="AH522" s="67">
        <f t="shared" si="357"/>
        <v>1.4999999999997654E-6</v>
      </c>
      <c r="AI522" s="67">
        <f t="shared" si="357"/>
        <v>-3.2000000000018125E-6</v>
      </c>
      <c r="AJ522" s="67">
        <f t="shared" si="357"/>
        <v>3.1000000000058758E-6</v>
      </c>
    </row>
    <row r="523" spans="32:36">
      <c r="AF523" s="15" t="str">
        <f t="shared" si="346"/>
        <v>_subpop_157</v>
      </c>
      <c r="AG523" s="67">
        <f t="shared" ref="AG523:AJ523" si="358">AG162-AG345</f>
        <v>0</v>
      </c>
      <c r="AH523" s="67">
        <f t="shared" si="358"/>
        <v>2.9999999999995308E-6</v>
      </c>
      <c r="AI523" s="67">
        <f t="shared" si="358"/>
        <v>-6.6000000000093761E-6</v>
      </c>
      <c r="AJ523" s="67">
        <f t="shared" si="358"/>
        <v>6.5999999999954984E-6</v>
      </c>
    </row>
    <row r="524" spans="32:36">
      <c r="AF524" s="15" t="str">
        <f t="shared" si="346"/>
        <v>_subpop_158</v>
      </c>
      <c r="AG524" s="67">
        <f t="shared" ref="AG524:AJ524" si="359">AG163-AG346</f>
        <v>0</v>
      </c>
      <c r="AH524" s="67">
        <f t="shared" si="359"/>
        <v>1.9999999999985307E-6</v>
      </c>
      <c r="AI524" s="67">
        <f t="shared" si="359"/>
        <v>-4.2999999999848715E-6</v>
      </c>
      <c r="AJ524" s="67">
        <f t="shared" si="359"/>
        <v>4.2000000000097515E-6</v>
      </c>
    </row>
    <row r="525" spans="32:36">
      <c r="AF525" s="15" t="str">
        <f t="shared" si="346"/>
        <v>_subpop_159</v>
      </c>
      <c r="AG525" s="67">
        <f t="shared" ref="AG525:AJ525" si="360">AG164-AG347</f>
        <v>0</v>
      </c>
      <c r="AH525" s="67">
        <f t="shared" si="360"/>
        <v>1.4999999999997654E-6</v>
      </c>
      <c r="AI525" s="67">
        <f t="shared" si="360"/>
        <v>-3.1000000000058758E-6</v>
      </c>
      <c r="AJ525" s="67">
        <f t="shared" si="360"/>
        <v>3.1000000000058758E-6</v>
      </c>
    </row>
    <row r="526" spans="32:36">
      <c r="AF526" s="15" t="str">
        <f t="shared" si="346"/>
        <v>_subpop_160</v>
      </c>
      <c r="AG526" s="67">
        <f t="shared" ref="AG526:AJ526" si="361">AG165-AG348</f>
        <v>0</v>
      </c>
      <c r="AH526" s="67">
        <f t="shared" si="361"/>
        <v>5.9999999999990616E-7</v>
      </c>
      <c r="AI526" s="67">
        <f t="shared" si="361"/>
        <v>-1.3999999999999256E-6</v>
      </c>
      <c r="AJ526" s="67">
        <f t="shared" si="361"/>
        <v>1.3999999999986246E-6</v>
      </c>
    </row>
    <row r="527" spans="32:36">
      <c r="AF527" s="15" t="str">
        <f t="shared" si="346"/>
        <v>_subpop_161</v>
      </c>
      <c r="AG527" s="67">
        <f t="shared" ref="AG527:AJ527" si="362">AG166-AG349</f>
        <v>0</v>
      </c>
      <c r="AH527" s="67">
        <f t="shared" si="362"/>
        <v>4.3000000000056882E-6</v>
      </c>
      <c r="AI527" s="67">
        <f t="shared" si="362"/>
        <v>-9.2999999999898719E-6</v>
      </c>
      <c r="AJ527" s="67">
        <f t="shared" si="362"/>
        <v>9.1999999999869964E-6</v>
      </c>
    </row>
    <row r="528" spans="32:36">
      <c r="AF528" s="15" t="str">
        <f>AF350</f>
        <v>_subpop_162</v>
      </c>
      <c r="AG528" s="67">
        <f>AG167-AG350</f>
        <v>0</v>
      </c>
      <c r="AH528" s="67">
        <f t="shared" ref="AH528:AJ528" si="363">AH167-AH350</f>
        <v>2.7000000000013125E-6</v>
      </c>
      <c r="AI528" s="67">
        <f t="shared" si="363"/>
        <v>-5.8000000000002494E-6</v>
      </c>
      <c r="AJ528" s="67">
        <f t="shared" si="363"/>
        <v>5.8000000000002494E-6</v>
      </c>
    </row>
    <row r="529" spans="32:36">
      <c r="AF529" s="15" t="str">
        <f t="shared" ref="AF529:AF542" si="364">AF351</f>
        <v>_subpop_163</v>
      </c>
      <c r="AG529" s="67">
        <f t="shared" ref="AG529:AJ529" si="365">AG168-AG351</f>
        <v>0</v>
      </c>
      <c r="AH529" s="67">
        <f t="shared" si="365"/>
        <v>1.7000000000003124E-6</v>
      </c>
      <c r="AI529" s="67">
        <f t="shared" si="365"/>
        <v>-3.7999999999982492E-6</v>
      </c>
      <c r="AJ529" s="67">
        <f t="shared" si="365"/>
        <v>3.7000000000231292E-6</v>
      </c>
    </row>
    <row r="530" spans="32:36">
      <c r="AF530" s="15" t="str">
        <f t="shared" si="364"/>
        <v>_subpop_164</v>
      </c>
      <c r="AG530" s="67">
        <f t="shared" ref="AG530:AJ530" si="366">AG169-AG352</f>
        <v>0</v>
      </c>
      <c r="AH530" s="67">
        <f t="shared" si="366"/>
        <v>8.0000000000045313E-7</v>
      </c>
      <c r="AI530" s="67">
        <f t="shared" si="366"/>
        <v>-1.9000000000008593E-6</v>
      </c>
      <c r="AJ530" s="67">
        <f t="shared" si="366"/>
        <v>1.8999999999991246E-6</v>
      </c>
    </row>
    <row r="531" spans="32:36">
      <c r="AF531" s="15" t="str">
        <f t="shared" si="364"/>
        <v>_subpop_165</v>
      </c>
      <c r="AG531" s="67">
        <f t="shared" ref="AG531:AJ531" si="367">AG170-AG353</f>
        <v>0</v>
      </c>
      <c r="AH531" s="67">
        <f t="shared" si="367"/>
        <v>3.4000000000006247E-6</v>
      </c>
      <c r="AI531" s="67">
        <f t="shared" si="367"/>
        <v>-7.3999999999907473E-6</v>
      </c>
      <c r="AJ531" s="67">
        <f t="shared" si="367"/>
        <v>7.4999999999936229E-6</v>
      </c>
    </row>
    <row r="532" spans="32:36">
      <c r="AF532" s="15" t="str">
        <f t="shared" si="364"/>
        <v>_subpop_166</v>
      </c>
      <c r="AG532" s="67">
        <f t="shared" ref="AG532:AJ532" si="368">AG171-AG354</f>
        <v>0</v>
      </c>
      <c r="AH532" s="67">
        <f t="shared" si="368"/>
        <v>2.0999999999979369E-6</v>
      </c>
      <c r="AI532" s="67">
        <f t="shared" si="368"/>
        <v>-4.4999999999906226E-6</v>
      </c>
      <c r="AJ532" s="67">
        <f t="shared" si="368"/>
        <v>4.5999999999934982E-6</v>
      </c>
    </row>
    <row r="533" spans="32:36">
      <c r="AF533" s="15" t="str">
        <f t="shared" si="364"/>
        <v>_subpop_167</v>
      </c>
      <c r="AG533" s="67">
        <f t="shared" ref="AG533:AJ533" si="369">AG172-AG355</f>
        <v>0</v>
      </c>
      <c r="AH533" s="67">
        <f t="shared" si="369"/>
        <v>1.4000000000003593E-6</v>
      </c>
      <c r="AI533" s="67">
        <f t="shared" si="369"/>
        <v>-2.9000000000001247E-6</v>
      </c>
      <c r="AJ533" s="67">
        <f t="shared" si="369"/>
        <v>2.9999999999752447E-6</v>
      </c>
    </row>
    <row r="534" spans="32:36">
      <c r="AF534" s="15" t="str">
        <f t="shared" si="364"/>
        <v>_subpop_168</v>
      </c>
      <c r="AG534" s="67">
        <f t="shared" ref="AG534:AJ534" si="370">AG173-AG356</f>
        <v>0</v>
      </c>
      <c r="AH534" s="67">
        <f t="shared" si="370"/>
        <v>6.9999999999931228E-7</v>
      </c>
      <c r="AI534" s="67">
        <f t="shared" si="370"/>
        <v>-1.6000000000009063E-6</v>
      </c>
      <c r="AJ534" s="67">
        <f t="shared" si="370"/>
        <v>1.6000000000043757E-6</v>
      </c>
    </row>
    <row r="535" spans="32:36">
      <c r="AF535" s="15" t="str">
        <f t="shared" si="364"/>
        <v>_subpop_169</v>
      </c>
      <c r="AG535" s="67">
        <f t="shared" ref="AG535:AJ535" si="371">AG174-AG357</f>
        <v>0</v>
      </c>
      <c r="AH535" s="67">
        <f t="shared" si="371"/>
        <v>2.9999999999995308E-6</v>
      </c>
      <c r="AI535" s="67">
        <f t="shared" si="371"/>
        <v>-6.400000000003625E-6</v>
      </c>
      <c r="AJ535" s="67">
        <f t="shared" si="371"/>
        <v>6.3999999999897472E-6</v>
      </c>
    </row>
    <row r="536" spans="32:36">
      <c r="AF536" s="15" t="str">
        <f t="shared" si="364"/>
        <v>_subpop_170</v>
      </c>
      <c r="AG536" s="67">
        <f t="shared" ref="AG536:AJ536" si="372">AG175-AG358</f>
        <v>0</v>
      </c>
      <c r="AH536" s="67">
        <f t="shared" si="372"/>
        <v>2.2999999999967491E-6</v>
      </c>
      <c r="AI536" s="67">
        <f t="shared" si="372"/>
        <v>-5.0000000000050004E-6</v>
      </c>
      <c r="AJ536" s="67">
        <f t="shared" si="372"/>
        <v>4.9000000000298805E-6</v>
      </c>
    </row>
    <row r="537" spans="32:36">
      <c r="AF537" s="15" t="str">
        <f t="shared" si="364"/>
        <v>_subpop_171</v>
      </c>
      <c r="AG537" s="67">
        <f t="shared" ref="AG537:AJ537" si="373">AG176-AG359</f>
        <v>0</v>
      </c>
      <c r="AH537" s="67">
        <f t="shared" si="373"/>
        <v>1.9999999999985307E-6</v>
      </c>
      <c r="AI537" s="67">
        <f t="shared" si="373"/>
        <v>-4.2999999999848715E-6</v>
      </c>
      <c r="AJ537" s="67">
        <f t="shared" si="373"/>
        <v>4.2999999999848715E-6</v>
      </c>
    </row>
    <row r="538" spans="32:36">
      <c r="AF538" s="15" t="str">
        <f t="shared" si="364"/>
        <v>_subpop_172</v>
      </c>
      <c r="AG538" s="67">
        <f t="shared" ref="AG538:AJ538" si="374">AG177-AG360</f>
        <v>0</v>
      </c>
      <c r="AH538" s="67">
        <f t="shared" si="374"/>
        <v>1.4000000000003593E-6</v>
      </c>
      <c r="AI538" s="67">
        <f t="shared" si="374"/>
        <v>-3.1000000000058758E-6</v>
      </c>
      <c r="AJ538" s="67">
        <f t="shared" si="374"/>
        <v>3.099999999991998E-6</v>
      </c>
    </row>
    <row r="539" spans="32:36">
      <c r="AF539" s="15" t="str">
        <f t="shared" si="364"/>
        <v>_subpop_173</v>
      </c>
      <c r="AG539" s="67">
        <f t="shared" ref="AG539:AJ539" si="375">AG178-AG361</f>
        <v>0</v>
      </c>
      <c r="AH539" s="67">
        <f t="shared" si="375"/>
        <v>2.9000000000001247E-6</v>
      </c>
      <c r="AI539" s="67">
        <f t="shared" si="375"/>
        <v>-6.1999999999978739E-6</v>
      </c>
      <c r="AJ539" s="67">
        <f t="shared" si="375"/>
        <v>6.1000000000088761E-6</v>
      </c>
    </row>
    <row r="540" spans="32:36">
      <c r="AF540" s="15" t="str">
        <f t="shared" si="364"/>
        <v>_subpop_174</v>
      </c>
      <c r="AG540" s="67">
        <f t="shared" ref="AG540:AJ540" si="376">AG179-AG362</f>
        <v>0</v>
      </c>
      <c r="AH540" s="67">
        <f t="shared" si="376"/>
        <v>1.8999999999991246E-6</v>
      </c>
      <c r="AI540" s="67">
        <f t="shared" si="376"/>
        <v>-4.2000000000097515E-6</v>
      </c>
      <c r="AJ540" s="67">
        <f t="shared" si="376"/>
        <v>4.1000000000068759E-6</v>
      </c>
    </row>
    <row r="541" spans="32:36">
      <c r="AF541" s="15" t="str">
        <f t="shared" si="364"/>
        <v>_subpop_175</v>
      </c>
      <c r="AG541" s="67">
        <f t="shared" ref="AG541:AJ541" si="377">AG180-AG363</f>
        <v>0</v>
      </c>
      <c r="AH541" s="67">
        <f t="shared" si="377"/>
        <v>1.6000000000009063E-6</v>
      </c>
      <c r="AI541" s="67">
        <f t="shared" si="377"/>
        <v>-3.5000000000035003E-6</v>
      </c>
      <c r="AJ541" s="67">
        <f t="shared" si="377"/>
        <v>3.4999999999896225E-6</v>
      </c>
    </row>
    <row r="542" spans="32:36">
      <c r="AF542" s="15" t="str">
        <f t="shared" si="364"/>
        <v>_subpop_176</v>
      </c>
      <c r="AG542" s="67">
        <f>AG181-AG364</f>
        <v>0</v>
      </c>
      <c r="AH542" s="67">
        <f t="shared" ref="AH542:AJ542" si="378">AH181-AH364</f>
        <v>7.0000000000017965E-7</v>
      </c>
      <c r="AI542" s="67">
        <f t="shared" si="378"/>
        <v>-1.3999999999994919E-6</v>
      </c>
      <c r="AJ542" s="67">
        <f t="shared" si="378"/>
        <v>1.3999999999986246E-6</v>
      </c>
    </row>
    <row r="543" spans="32:36">
      <c r="AG543" s="67"/>
      <c r="AH543" s="67"/>
      <c r="AI543" s="67"/>
      <c r="AJ543" s="67"/>
    </row>
    <row r="544" spans="32:36">
      <c r="AG544" s="67"/>
      <c r="AH544" s="67"/>
      <c r="AI544" s="67"/>
      <c r="AJ544" s="67"/>
    </row>
    <row r="545" spans="33:36">
      <c r="AG545" s="67"/>
      <c r="AH545" s="67"/>
      <c r="AI545" s="67"/>
      <c r="AJ545" s="67"/>
    </row>
    <row r="546" spans="33:36">
      <c r="AG546" s="67"/>
      <c r="AH546" s="67"/>
      <c r="AI546" s="67"/>
      <c r="AJ546" s="67"/>
    </row>
    <row r="547" spans="33:36">
      <c r="AG547" s="67"/>
      <c r="AH547" s="67"/>
      <c r="AI547" s="67"/>
      <c r="AJ547" s="67"/>
    </row>
    <row r="548" spans="33:36">
      <c r="AG548" s="67"/>
      <c r="AH548" s="67"/>
      <c r="AI548" s="67"/>
      <c r="AJ548" s="67"/>
    </row>
    <row r="549" spans="33:36">
      <c r="AG549" s="67"/>
      <c r="AH549" s="67"/>
      <c r="AI549" s="67"/>
      <c r="AJ549" s="67"/>
    </row>
    <row r="550" spans="33:36">
      <c r="AG550" s="67"/>
      <c r="AH550" s="67"/>
      <c r="AI550" s="67"/>
      <c r="AJ550" s="67"/>
    </row>
  </sheetData>
  <mergeCells count="6">
    <mergeCell ref="BT1:BX1"/>
    <mergeCell ref="E1:I1"/>
    <mergeCell ref="S1:W1"/>
    <mergeCell ref="AF1:AJ1"/>
    <mergeCell ref="AT1:AX1"/>
    <mergeCell ref="BG1:B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B4ECFC-93EB-4FBE-A2C6-9BAAA774D1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12C7B3-2F12-42FF-B047-F2A8628AC7B0}">
  <ds:schemaRefs>
    <ds:schemaRef ds:uri="http://schemas.microsoft.com/sharepoint/v3/contenttype/forms"/>
  </ds:schemaRefs>
</ds:datastoreItem>
</file>

<file path=customXml/itemProps3.xml><?xml version="1.0" encoding="utf-8"?>
<ds:datastoreItem xmlns:ds="http://schemas.openxmlformats.org/officeDocument/2006/customXml" ds:itemID="{67A21033-1F65-4E18-9287-480F3366EDBF}">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Technical guide</vt:lpstr>
      <vt:lpstr>Interactive</vt:lpstr>
      <vt:lpstr>CopyingInstruct</vt:lpstr>
      <vt:lpstr>Interactive controls</vt:lpstr>
      <vt:lpstr>All DATA</vt:lpstr>
      <vt:lpstr>Data above guide</vt:lpstr>
      <vt:lpstr>Data Binge</vt:lpstr>
      <vt:lpstr>Data Heavy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2014-10-13T12:37:50Z</dcterms:created>
  <dcterms:modified xsi:type="dcterms:W3CDTF">2021-07-12T10:42:14Z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