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defaultThemeVersion="166925"/>
  <mc:AlternateContent xmlns:mc="http://schemas.openxmlformats.org/markup-compatibility/2006">
    <mc:Choice Requires="x15">
      <x15ac:absPath xmlns:x15ac="http://schemas.microsoft.com/office/spreadsheetml/2010/11/ac" url="https://nhswales365-my.sharepoint.com/personal/rebecca_williamshowells_wales_nhs_uk/Documents/Desktop/"/>
    </mc:Choice>
  </mc:AlternateContent>
  <xr:revisionPtr revIDLastSave="0" documentId="8_{DCF1CCFB-B300-429E-A6E4-FDBDA31DB516}" xr6:coauthVersionLast="47" xr6:coauthVersionMax="47" xr10:uidLastSave="{00000000-0000-0000-0000-000000000000}"/>
  <workbookProtection lockStructure="1"/>
  <bookViews>
    <workbookView xWindow="-110" yWindow="-110" windowWidth="19420" windowHeight="10300" firstSheet="2" activeTab="2" xr2:uid="{00000000-000D-0000-FFFF-FFFF00000000}"/>
  </bookViews>
  <sheets>
    <sheet name="Instructions" sheetId="6" r:id="rId1"/>
    <sheet name="Audit" sheetId="1" r:id="rId2"/>
    <sheet name="Dashboard" sheetId="2" r:id="rId3"/>
    <sheet name="Calculations sheet" sheetId="4" state="hidden" r:id="rId4"/>
    <sheet name="Changes Sheet" sheetId="5" state="hidden" r:id="rId5"/>
    <sheet name="Travel methods" sheetId="3"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2" l="1"/>
  <c r="E33" i="2"/>
  <c r="C5" i="5"/>
  <c r="C5" i="4"/>
  <c r="F52" i="5" l="1"/>
  <c r="R52" i="5" s="1"/>
  <c r="V52" i="5" s="1"/>
  <c r="E52" i="5"/>
  <c r="D52" i="5"/>
  <c r="C52" i="5"/>
  <c r="B52" i="5"/>
  <c r="A52" i="5"/>
  <c r="F51" i="5"/>
  <c r="R51" i="5" s="1"/>
  <c r="V51" i="5" s="1"/>
  <c r="E51" i="5"/>
  <c r="D51" i="5"/>
  <c r="C51" i="5"/>
  <c r="B51" i="5"/>
  <c r="A51" i="5"/>
  <c r="F50" i="5"/>
  <c r="R50" i="5" s="1"/>
  <c r="V50" i="5" s="1"/>
  <c r="E50" i="5"/>
  <c r="D50" i="5"/>
  <c r="C50" i="5"/>
  <c r="B50" i="5"/>
  <c r="A50" i="5"/>
  <c r="F49" i="5"/>
  <c r="R49" i="5" s="1"/>
  <c r="V49" i="5" s="1"/>
  <c r="E49" i="5"/>
  <c r="D49" i="5"/>
  <c r="C49" i="5"/>
  <c r="B49" i="5"/>
  <c r="A49" i="5"/>
  <c r="F48" i="5"/>
  <c r="R48" i="5" s="1"/>
  <c r="V48" i="5" s="1"/>
  <c r="E48" i="5"/>
  <c r="D48" i="5"/>
  <c r="C48" i="5"/>
  <c r="B48" i="5"/>
  <c r="A48" i="5"/>
  <c r="F47" i="5"/>
  <c r="R47" i="5" s="1"/>
  <c r="V47" i="5" s="1"/>
  <c r="E47" i="5"/>
  <c r="D47" i="5"/>
  <c r="C47" i="5"/>
  <c r="B47" i="5"/>
  <c r="A47" i="5"/>
  <c r="F46" i="5"/>
  <c r="R46" i="5" s="1"/>
  <c r="V46" i="5" s="1"/>
  <c r="E46" i="5"/>
  <c r="D46" i="5"/>
  <c r="C46" i="5"/>
  <c r="B46" i="5"/>
  <c r="A46" i="5"/>
  <c r="F45" i="5"/>
  <c r="R45" i="5" s="1"/>
  <c r="V45" i="5" s="1"/>
  <c r="E45" i="5"/>
  <c r="I45" i="5" s="1"/>
  <c r="D45" i="5"/>
  <c r="C45" i="5"/>
  <c r="B45" i="5"/>
  <c r="A45" i="5"/>
  <c r="F44" i="5"/>
  <c r="R44" i="5" s="1"/>
  <c r="V44" i="5" s="1"/>
  <c r="E44" i="5"/>
  <c r="D44" i="5"/>
  <c r="C44" i="5"/>
  <c r="B44" i="5"/>
  <c r="A44" i="5"/>
  <c r="F43" i="5"/>
  <c r="R43" i="5" s="1"/>
  <c r="V43" i="5" s="1"/>
  <c r="E43" i="5"/>
  <c r="D43" i="5"/>
  <c r="C43" i="5"/>
  <c r="B43" i="5"/>
  <c r="A43" i="5"/>
  <c r="F42" i="5"/>
  <c r="R42" i="5" s="1"/>
  <c r="V42" i="5" s="1"/>
  <c r="E42" i="5"/>
  <c r="D42" i="5"/>
  <c r="C42" i="5"/>
  <c r="B42" i="5"/>
  <c r="A42" i="5"/>
  <c r="F41" i="5"/>
  <c r="R41" i="5" s="1"/>
  <c r="V41" i="5" s="1"/>
  <c r="E41" i="5"/>
  <c r="D41" i="5"/>
  <c r="C41" i="5"/>
  <c r="B41" i="5"/>
  <c r="A41" i="5"/>
  <c r="F40" i="5"/>
  <c r="R40" i="5" s="1"/>
  <c r="V40" i="5" s="1"/>
  <c r="E40" i="5"/>
  <c r="D40" i="5"/>
  <c r="C40" i="5"/>
  <c r="B40" i="5"/>
  <c r="A40" i="5"/>
  <c r="F39" i="5"/>
  <c r="R39" i="5" s="1"/>
  <c r="V39" i="5" s="1"/>
  <c r="E39" i="5"/>
  <c r="D39" i="5"/>
  <c r="C39" i="5"/>
  <c r="B39" i="5"/>
  <c r="A39" i="5"/>
  <c r="F38" i="5"/>
  <c r="R38" i="5" s="1"/>
  <c r="V38" i="5" s="1"/>
  <c r="E38" i="5"/>
  <c r="D38" i="5"/>
  <c r="C38" i="5"/>
  <c r="B38" i="5"/>
  <c r="A38" i="5"/>
  <c r="F37" i="5"/>
  <c r="R37" i="5" s="1"/>
  <c r="V37" i="5" s="1"/>
  <c r="E37" i="5"/>
  <c r="D37" i="5"/>
  <c r="C37" i="5"/>
  <c r="B37" i="5"/>
  <c r="A37" i="5"/>
  <c r="F36" i="5"/>
  <c r="R36" i="5" s="1"/>
  <c r="V36" i="5" s="1"/>
  <c r="E36" i="5"/>
  <c r="D36" i="5"/>
  <c r="C36" i="5"/>
  <c r="B36" i="5"/>
  <c r="A36" i="5"/>
  <c r="F35" i="5"/>
  <c r="R35" i="5" s="1"/>
  <c r="V35" i="5" s="1"/>
  <c r="E35" i="5"/>
  <c r="D35" i="5"/>
  <c r="C35" i="5"/>
  <c r="B35" i="5"/>
  <c r="A35" i="5"/>
  <c r="F34" i="5"/>
  <c r="R34" i="5" s="1"/>
  <c r="V34" i="5" s="1"/>
  <c r="E34" i="5"/>
  <c r="D34" i="5"/>
  <c r="C34" i="5"/>
  <c r="B34" i="5"/>
  <c r="A34" i="5"/>
  <c r="F33" i="5"/>
  <c r="R33" i="5" s="1"/>
  <c r="V33" i="5" s="1"/>
  <c r="E33" i="5"/>
  <c r="D33" i="5"/>
  <c r="C33" i="5"/>
  <c r="B33" i="5"/>
  <c r="A33" i="5"/>
  <c r="F32" i="5"/>
  <c r="R32" i="5" s="1"/>
  <c r="V32" i="5" s="1"/>
  <c r="E32" i="5"/>
  <c r="D32" i="5"/>
  <c r="C32" i="5"/>
  <c r="B32" i="5"/>
  <c r="A32" i="5"/>
  <c r="F31" i="5"/>
  <c r="R31" i="5" s="1"/>
  <c r="V31" i="5" s="1"/>
  <c r="E31" i="5"/>
  <c r="D31" i="5"/>
  <c r="C31" i="5"/>
  <c r="B31" i="5"/>
  <c r="A31" i="5"/>
  <c r="F30" i="5"/>
  <c r="R30" i="5" s="1"/>
  <c r="V30" i="5" s="1"/>
  <c r="E30" i="5"/>
  <c r="D30" i="5"/>
  <c r="C30" i="5"/>
  <c r="B30" i="5"/>
  <c r="A30" i="5"/>
  <c r="F29" i="5"/>
  <c r="R29" i="5" s="1"/>
  <c r="V29" i="5" s="1"/>
  <c r="E29" i="5"/>
  <c r="D29" i="5"/>
  <c r="C29" i="5"/>
  <c r="B29" i="5"/>
  <c r="A29" i="5"/>
  <c r="F28" i="5"/>
  <c r="R28" i="5" s="1"/>
  <c r="V28" i="5" s="1"/>
  <c r="E28" i="5"/>
  <c r="D28" i="5"/>
  <c r="C28" i="5"/>
  <c r="B28" i="5"/>
  <c r="A28" i="5"/>
  <c r="F27" i="5"/>
  <c r="R27" i="5" s="1"/>
  <c r="V27" i="5" s="1"/>
  <c r="E27" i="5"/>
  <c r="D27" i="5"/>
  <c r="C27" i="5"/>
  <c r="B27" i="5"/>
  <c r="A27" i="5"/>
  <c r="F26" i="5"/>
  <c r="R26" i="5" s="1"/>
  <c r="V26" i="5" s="1"/>
  <c r="E26" i="5"/>
  <c r="D26" i="5"/>
  <c r="C26" i="5"/>
  <c r="B26" i="5"/>
  <c r="A26" i="5"/>
  <c r="F25" i="5"/>
  <c r="R25" i="5" s="1"/>
  <c r="V25" i="5" s="1"/>
  <c r="E25" i="5"/>
  <c r="D25" i="5"/>
  <c r="C25" i="5"/>
  <c r="B25" i="5"/>
  <c r="A25" i="5"/>
  <c r="F24" i="5"/>
  <c r="R24" i="5" s="1"/>
  <c r="V24" i="5" s="1"/>
  <c r="E24" i="5"/>
  <c r="D24" i="5"/>
  <c r="C24" i="5"/>
  <c r="B24" i="5"/>
  <c r="A24" i="5"/>
  <c r="F23" i="5"/>
  <c r="R23" i="5" s="1"/>
  <c r="V23" i="5" s="1"/>
  <c r="E23" i="5"/>
  <c r="D23" i="5"/>
  <c r="C23" i="5"/>
  <c r="B23" i="5"/>
  <c r="A23" i="5"/>
  <c r="F22" i="5"/>
  <c r="R22" i="5" s="1"/>
  <c r="V22" i="5" s="1"/>
  <c r="E22" i="5"/>
  <c r="D22" i="5"/>
  <c r="C22" i="5"/>
  <c r="B22" i="5"/>
  <c r="A22" i="5"/>
  <c r="F21" i="5"/>
  <c r="R21" i="5" s="1"/>
  <c r="V21" i="5" s="1"/>
  <c r="E21" i="5"/>
  <c r="D21" i="5"/>
  <c r="C21" i="5"/>
  <c r="B21" i="5"/>
  <c r="A21" i="5"/>
  <c r="F20" i="5"/>
  <c r="R20" i="5" s="1"/>
  <c r="V20" i="5" s="1"/>
  <c r="E20" i="5"/>
  <c r="D20" i="5"/>
  <c r="C20" i="5"/>
  <c r="B20" i="5"/>
  <c r="A20" i="5"/>
  <c r="F19" i="5"/>
  <c r="R19" i="5" s="1"/>
  <c r="V19" i="5" s="1"/>
  <c r="E19" i="5"/>
  <c r="D19" i="5"/>
  <c r="C19" i="5"/>
  <c r="B19" i="5"/>
  <c r="A19" i="5"/>
  <c r="F18" i="5"/>
  <c r="R18" i="5" s="1"/>
  <c r="V18" i="5" s="1"/>
  <c r="E18" i="5"/>
  <c r="D18" i="5"/>
  <c r="C18" i="5"/>
  <c r="B18" i="5"/>
  <c r="A18" i="5"/>
  <c r="F17" i="5"/>
  <c r="R17" i="5" s="1"/>
  <c r="V17" i="5" s="1"/>
  <c r="E17" i="5"/>
  <c r="D17" i="5"/>
  <c r="C17" i="5"/>
  <c r="B17" i="5"/>
  <c r="A17" i="5"/>
  <c r="F16" i="5"/>
  <c r="R16" i="5" s="1"/>
  <c r="V16" i="5" s="1"/>
  <c r="E16" i="5"/>
  <c r="T16" i="5" s="1"/>
  <c r="D16" i="5"/>
  <c r="C16" i="5"/>
  <c r="B16" i="5"/>
  <c r="A16" i="5"/>
  <c r="F15" i="5"/>
  <c r="R15" i="5" s="1"/>
  <c r="V15" i="5" s="1"/>
  <c r="E15" i="5"/>
  <c r="D15" i="5"/>
  <c r="C15" i="5"/>
  <c r="B15" i="5"/>
  <c r="A15" i="5"/>
  <c r="F14" i="5"/>
  <c r="R14" i="5" s="1"/>
  <c r="V14" i="5" s="1"/>
  <c r="E14" i="5"/>
  <c r="D14" i="5"/>
  <c r="C14" i="5"/>
  <c r="B14" i="5"/>
  <c r="A14" i="5"/>
  <c r="F13" i="5"/>
  <c r="R13" i="5" s="1"/>
  <c r="V13" i="5" s="1"/>
  <c r="E13" i="5"/>
  <c r="D13" i="5"/>
  <c r="C13" i="5"/>
  <c r="B13" i="5"/>
  <c r="A13" i="5"/>
  <c r="F12" i="5"/>
  <c r="R12" i="5" s="1"/>
  <c r="V12" i="5" s="1"/>
  <c r="E12" i="5"/>
  <c r="D12" i="5"/>
  <c r="C12" i="5"/>
  <c r="B12" i="5"/>
  <c r="A12" i="5"/>
  <c r="F11" i="5"/>
  <c r="R11" i="5" s="1"/>
  <c r="V11" i="5" s="1"/>
  <c r="E11" i="5"/>
  <c r="D11" i="5"/>
  <c r="C11" i="5"/>
  <c r="B11" i="5"/>
  <c r="A11" i="5"/>
  <c r="F10" i="5"/>
  <c r="R10" i="5" s="1"/>
  <c r="V10" i="5" s="1"/>
  <c r="E10" i="5"/>
  <c r="D10" i="5"/>
  <c r="C10" i="5"/>
  <c r="B10" i="5"/>
  <c r="A10" i="5"/>
  <c r="F9" i="5"/>
  <c r="R9" i="5" s="1"/>
  <c r="V9" i="5" s="1"/>
  <c r="E9" i="5"/>
  <c r="D9" i="5"/>
  <c r="C9" i="5"/>
  <c r="B9" i="5"/>
  <c r="A9" i="5"/>
  <c r="F8" i="5"/>
  <c r="R8" i="5" s="1"/>
  <c r="V8" i="5" s="1"/>
  <c r="E8" i="5"/>
  <c r="D8" i="5"/>
  <c r="C8" i="5"/>
  <c r="B8" i="5"/>
  <c r="A8" i="5"/>
  <c r="F7" i="5"/>
  <c r="R7" i="5" s="1"/>
  <c r="V7" i="5" s="1"/>
  <c r="E7" i="5"/>
  <c r="D7" i="5"/>
  <c r="C7" i="5"/>
  <c r="B7" i="5"/>
  <c r="A7" i="5"/>
  <c r="F6" i="5"/>
  <c r="R6" i="5" s="1"/>
  <c r="V6" i="5" s="1"/>
  <c r="E6" i="5"/>
  <c r="D6" i="5"/>
  <c r="C6" i="5"/>
  <c r="B6" i="5"/>
  <c r="A6" i="5"/>
  <c r="F5" i="5"/>
  <c r="R5" i="5" s="1"/>
  <c r="E5" i="5"/>
  <c r="D5" i="5"/>
  <c r="B5" i="5"/>
  <c r="A5" i="5"/>
  <c r="F4" i="5"/>
  <c r="R4" i="5" s="1"/>
  <c r="E4" i="5"/>
  <c r="D4" i="5"/>
  <c r="C4" i="5"/>
  <c r="B4" i="5"/>
  <c r="A4" i="5"/>
  <c r="F3" i="5"/>
  <c r="R3" i="5" s="1"/>
  <c r="E3" i="5"/>
  <c r="D3" i="5"/>
  <c r="C3" i="5"/>
  <c r="B3" i="5"/>
  <c r="A3" i="5"/>
  <c r="F2" i="5"/>
  <c r="E2" i="5"/>
  <c r="D2" i="5"/>
  <c r="C2" i="5"/>
  <c r="B2" i="5"/>
  <c r="A2" i="5"/>
  <c r="A46" i="4"/>
  <c r="B46" i="4"/>
  <c r="AG46" i="4" s="1"/>
  <c r="C46" i="4"/>
  <c r="D46" i="4"/>
  <c r="E46" i="4"/>
  <c r="H46" i="4" s="1"/>
  <c r="F46" i="4"/>
  <c r="M46" i="4"/>
  <c r="R46" i="4"/>
  <c r="S46" i="4"/>
  <c r="X46" i="4"/>
  <c r="A47" i="4"/>
  <c r="B47" i="4"/>
  <c r="C47" i="4"/>
  <c r="D47" i="4"/>
  <c r="E47" i="4"/>
  <c r="W47" i="4" s="1"/>
  <c r="F47" i="4"/>
  <c r="X47" i="4"/>
  <c r="A48" i="4"/>
  <c r="B48" i="4"/>
  <c r="AP48" i="4" s="1"/>
  <c r="C48" i="4"/>
  <c r="D48" i="4"/>
  <c r="E48" i="4"/>
  <c r="M48" i="4" s="1"/>
  <c r="F48" i="4"/>
  <c r="A49" i="4"/>
  <c r="B49" i="4"/>
  <c r="AI49" i="4" s="1"/>
  <c r="C49" i="4"/>
  <c r="D49" i="4"/>
  <c r="E49" i="4"/>
  <c r="S49" i="4" s="1"/>
  <c r="F49" i="4"/>
  <c r="M49" i="4"/>
  <c r="N49" i="4"/>
  <c r="O49" i="4"/>
  <c r="R49" i="4"/>
  <c r="T49" i="4"/>
  <c r="X49" i="4"/>
  <c r="A50" i="4"/>
  <c r="B50" i="4"/>
  <c r="C50" i="4"/>
  <c r="D50" i="4"/>
  <c r="E50" i="4"/>
  <c r="M50" i="4" s="1"/>
  <c r="F50" i="4"/>
  <c r="A51" i="4"/>
  <c r="B51" i="4"/>
  <c r="C51" i="4"/>
  <c r="D51" i="4"/>
  <c r="E51" i="4"/>
  <c r="K51" i="4" s="1"/>
  <c r="F51" i="4"/>
  <c r="A52" i="4"/>
  <c r="B52" i="4"/>
  <c r="C52" i="4"/>
  <c r="D52" i="4"/>
  <c r="E52" i="4"/>
  <c r="M52" i="4" s="1"/>
  <c r="F52" i="4"/>
  <c r="A4" i="4"/>
  <c r="B4" i="4"/>
  <c r="C4" i="4"/>
  <c r="D4" i="4"/>
  <c r="E4" i="4"/>
  <c r="M4" i="4" s="1"/>
  <c r="F4" i="4"/>
  <c r="A5" i="4"/>
  <c r="B5" i="4"/>
  <c r="D5" i="4"/>
  <c r="E5" i="4"/>
  <c r="F5" i="4"/>
  <c r="A6" i="4"/>
  <c r="B6" i="4"/>
  <c r="C6" i="4"/>
  <c r="D6" i="4"/>
  <c r="E6" i="4"/>
  <c r="F6" i="4"/>
  <c r="A7" i="4"/>
  <c r="B7" i="4"/>
  <c r="C7" i="4"/>
  <c r="D7" i="4"/>
  <c r="E7" i="4"/>
  <c r="J7" i="4" s="1"/>
  <c r="F7" i="4"/>
  <c r="A8" i="4"/>
  <c r="B8" i="4"/>
  <c r="C8" i="4"/>
  <c r="D8" i="4"/>
  <c r="E8" i="4"/>
  <c r="F8" i="4"/>
  <c r="A9" i="4"/>
  <c r="B9" i="4"/>
  <c r="C9" i="4"/>
  <c r="D9" i="4"/>
  <c r="E9" i="4"/>
  <c r="J9" i="4" s="1"/>
  <c r="F9" i="4"/>
  <c r="A10" i="4"/>
  <c r="B10" i="4"/>
  <c r="C10" i="4"/>
  <c r="D10" i="4"/>
  <c r="E10" i="4"/>
  <c r="H10" i="4" s="1"/>
  <c r="F10" i="4"/>
  <c r="A11" i="4"/>
  <c r="B11" i="4"/>
  <c r="C11" i="4"/>
  <c r="D11" i="4"/>
  <c r="E11" i="4"/>
  <c r="O11" i="4" s="1"/>
  <c r="F11" i="4"/>
  <c r="A12" i="4"/>
  <c r="B12" i="4"/>
  <c r="C12" i="4"/>
  <c r="D12" i="4"/>
  <c r="E12" i="4"/>
  <c r="F12" i="4"/>
  <c r="A13" i="4"/>
  <c r="B13" i="4"/>
  <c r="C13" i="4"/>
  <c r="D13" i="4"/>
  <c r="E13" i="4"/>
  <c r="H13" i="4" s="1"/>
  <c r="F13" i="4"/>
  <c r="A14" i="4"/>
  <c r="B14" i="4"/>
  <c r="C14" i="4"/>
  <c r="D14" i="4"/>
  <c r="E14" i="4"/>
  <c r="H14" i="4" s="1"/>
  <c r="F14" i="4"/>
  <c r="A15" i="4"/>
  <c r="B15" i="4"/>
  <c r="AL15" i="4" s="1"/>
  <c r="C15" i="4"/>
  <c r="D15" i="4"/>
  <c r="E15" i="4"/>
  <c r="F15" i="4"/>
  <c r="A16" i="4"/>
  <c r="B16" i="4"/>
  <c r="C16" i="4"/>
  <c r="D16" i="4"/>
  <c r="E16" i="4"/>
  <c r="S16" i="4" s="1"/>
  <c r="F16" i="4"/>
  <c r="A17" i="4"/>
  <c r="B17" i="4"/>
  <c r="AI17" i="4" s="1"/>
  <c r="C17" i="4"/>
  <c r="D17" i="4"/>
  <c r="E17" i="4"/>
  <c r="K17" i="4" s="1"/>
  <c r="F17" i="4"/>
  <c r="A18" i="4"/>
  <c r="B18" i="4"/>
  <c r="AM18" i="4" s="1"/>
  <c r="C18" i="4"/>
  <c r="D18" i="4"/>
  <c r="E18" i="4"/>
  <c r="I18" i="4" s="1"/>
  <c r="F18" i="4"/>
  <c r="M18" i="4"/>
  <c r="O18" i="4"/>
  <c r="Q18" i="4"/>
  <c r="W18" i="4"/>
  <c r="A19" i="4"/>
  <c r="B19" i="4"/>
  <c r="C19" i="4"/>
  <c r="D19" i="4"/>
  <c r="E19" i="4"/>
  <c r="K19" i="4" s="1"/>
  <c r="F19" i="4"/>
  <c r="A20" i="4"/>
  <c r="B20" i="4"/>
  <c r="C20" i="4"/>
  <c r="D20" i="4"/>
  <c r="E20" i="4"/>
  <c r="K20" i="4" s="1"/>
  <c r="F20" i="4"/>
  <c r="A21" i="4"/>
  <c r="B21" i="4"/>
  <c r="C21" i="4"/>
  <c r="D21" i="4"/>
  <c r="E21" i="4"/>
  <c r="F21" i="4"/>
  <c r="A22" i="4"/>
  <c r="B22" i="4"/>
  <c r="C22" i="4"/>
  <c r="D22" i="4"/>
  <c r="E22" i="4"/>
  <c r="F22" i="4"/>
  <c r="A23" i="4"/>
  <c r="B23" i="4"/>
  <c r="AP23" i="4" s="1"/>
  <c r="C23" i="4"/>
  <c r="D23" i="4"/>
  <c r="E23" i="4"/>
  <c r="F23" i="4"/>
  <c r="A24" i="4"/>
  <c r="B24" i="4"/>
  <c r="C24" i="4"/>
  <c r="D24" i="4"/>
  <c r="E24" i="4"/>
  <c r="H24" i="4" s="1"/>
  <c r="F24" i="4"/>
  <c r="A25" i="4"/>
  <c r="B25" i="4"/>
  <c r="AF25" i="4" s="1"/>
  <c r="C25" i="4"/>
  <c r="D25" i="4"/>
  <c r="E25" i="4"/>
  <c r="F25" i="4"/>
  <c r="A26" i="4"/>
  <c r="B26" i="4"/>
  <c r="C26" i="4"/>
  <c r="D26" i="4"/>
  <c r="E26" i="4"/>
  <c r="S26" i="4" s="1"/>
  <c r="F26" i="4"/>
  <c r="A27" i="4"/>
  <c r="B27" i="4"/>
  <c r="AO27" i="4" s="1"/>
  <c r="C27" i="4"/>
  <c r="D27" i="4"/>
  <c r="E27" i="4"/>
  <c r="R27" i="4" s="1"/>
  <c r="F27" i="4"/>
  <c r="K27" i="4"/>
  <c r="M27" i="4"/>
  <c r="S27" i="4"/>
  <c r="W27" i="4"/>
  <c r="X27" i="4"/>
  <c r="A28" i="4"/>
  <c r="B28" i="4"/>
  <c r="C28" i="4"/>
  <c r="D28" i="4"/>
  <c r="E28" i="4"/>
  <c r="K28" i="4" s="1"/>
  <c r="F28" i="4"/>
  <c r="A29" i="4"/>
  <c r="B29" i="4"/>
  <c r="C29" i="4"/>
  <c r="D29" i="4"/>
  <c r="E29" i="4"/>
  <c r="I29" i="4" s="1"/>
  <c r="F29" i="4"/>
  <c r="A30" i="4"/>
  <c r="B30" i="4"/>
  <c r="AL30" i="4" s="1"/>
  <c r="C30" i="4"/>
  <c r="D30" i="4"/>
  <c r="E30" i="4"/>
  <c r="W30" i="4" s="1"/>
  <c r="F30" i="4"/>
  <c r="A31" i="4"/>
  <c r="B31" i="4"/>
  <c r="AO31" i="4" s="1"/>
  <c r="C31" i="4"/>
  <c r="D31" i="4"/>
  <c r="E31" i="4"/>
  <c r="S31" i="4" s="1"/>
  <c r="F31" i="4"/>
  <c r="A32" i="4"/>
  <c r="B32" i="4"/>
  <c r="C32" i="4"/>
  <c r="D32" i="4"/>
  <c r="E32" i="4"/>
  <c r="T32" i="4" s="1"/>
  <c r="F32" i="4"/>
  <c r="A33" i="4"/>
  <c r="B33" i="4"/>
  <c r="C33" i="4"/>
  <c r="D33" i="4"/>
  <c r="E33" i="4"/>
  <c r="M33" i="4" s="1"/>
  <c r="F33" i="4"/>
  <c r="A34" i="4"/>
  <c r="B34" i="4"/>
  <c r="C34" i="4"/>
  <c r="D34" i="4"/>
  <c r="E34" i="4"/>
  <c r="F34" i="4"/>
  <c r="A35" i="4"/>
  <c r="B35" i="4"/>
  <c r="C35" i="4"/>
  <c r="D35" i="4"/>
  <c r="E35" i="4"/>
  <c r="X35" i="4" s="1"/>
  <c r="F35" i="4"/>
  <c r="A36" i="4"/>
  <c r="B36" i="4"/>
  <c r="C36" i="4"/>
  <c r="D36" i="4"/>
  <c r="E36" i="4"/>
  <c r="N36" i="4" s="1"/>
  <c r="F36" i="4"/>
  <c r="A37" i="4"/>
  <c r="B37" i="4"/>
  <c r="C37" i="4"/>
  <c r="D37" i="4"/>
  <c r="E37" i="4"/>
  <c r="M37" i="4" s="1"/>
  <c r="F37" i="4"/>
  <c r="A38" i="4"/>
  <c r="B38" i="4"/>
  <c r="C38" i="4"/>
  <c r="D38" i="4"/>
  <c r="E38" i="4"/>
  <c r="J38" i="4" s="1"/>
  <c r="F38" i="4"/>
  <c r="A39" i="4"/>
  <c r="B39" i="4"/>
  <c r="AP39" i="4" s="1"/>
  <c r="C39" i="4"/>
  <c r="D39" i="4"/>
  <c r="E39" i="4"/>
  <c r="F39" i="4"/>
  <c r="A40" i="4"/>
  <c r="B40" i="4"/>
  <c r="C40" i="4"/>
  <c r="D40" i="4"/>
  <c r="E40" i="4"/>
  <c r="J40" i="4" s="1"/>
  <c r="F40" i="4"/>
  <c r="A41" i="4"/>
  <c r="B41" i="4"/>
  <c r="C41" i="4"/>
  <c r="D41" i="4"/>
  <c r="E41" i="4"/>
  <c r="X41" i="4" s="1"/>
  <c r="F41" i="4"/>
  <c r="A42" i="4"/>
  <c r="B42" i="4"/>
  <c r="C42" i="4"/>
  <c r="D42" i="4"/>
  <c r="E42" i="4"/>
  <c r="H42" i="4" s="1"/>
  <c r="F42" i="4"/>
  <c r="I42" i="4"/>
  <c r="T42" i="4"/>
  <c r="W42" i="4"/>
  <c r="A43" i="4"/>
  <c r="B43" i="4"/>
  <c r="Z43" i="4" s="1"/>
  <c r="C43" i="4"/>
  <c r="D43" i="4"/>
  <c r="E43" i="4"/>
  <c r="R43" i="4" s="1"/>
  <c r="F43" i="4"/>
  <c r="A44" i="4"/>
  <c r="B44" i="4"/>
  <c r="C44" i="4"/>
  <c r="D44" i="4"/>
  <c r="E44" i="4"/>
  <c r="F44" i="4"/>
  <c r="A45" i="4"/>
  <c r="B45" i="4"/>
  <c r="C45" i="4"/>
  <c r="D45" i="4"/>
  <c r="E45" i="4"/>
  <c r="F45" i="4"/>
  <c r="B2" i="4"/>
  <c r="C2" i="4"/>
  <c r="D2" i="4"/>
  <c r="E2" i="4"/>
  <c r="F2" i="4"/>
  <c r="B3" i="4"/>
  <c r="C3" i="4"/>
  <c r="D3" i="4"/>
  <c r="E3" i="4"/>
  <c r="F3" i="4"/>
  <c r="A3" i="4"/>
  <c r="A2" i="4"/>
  <c r="R42" i="4" l="1"/>
  <c r="AP41" i="4"/>
  <c r="AP40" i="4"/>
  <c r="V18" i="4"/>
  <c r="L18" i="4"/>
  <c r="R48" i="4"/>
  <c r="V47" i="4"/>
  <c r="O42" i="4"/>
  <c r="AO22" i="4"/>
  <c r="N20" i="4"/>
  <c r="U18" i="4"/>
  <c r="K18" i="4"/>
  <c r="T17" i="4"/>
  <c r="I49" i="4"/>
  <c r="S47" i="4"/>
  <c r="M42" i="4"/>
  <c r="T40" i="4"/>
  <c r="T18" i="4"/>
  <c r="H18" i="4"/>
  <c r="N17" i="4"/>
  <c r="AP13" i="4"/>
  <c r="R47" i="4"/>
  <c r="Z47" i="4"/>
  <c r="K42" i="4"/>
  <c r="BJ42" i="4" s="1"/>
  <c r="M40" i="4"/>
  <c r="R18" i="4"/>
  <c r="O47" i="4"/>
  <c r="AG21" i="4"/>
  <c r="U13" i="4"/>
  <c r="K47" i="4"/>
  <c r="W14" i="4"/>
  <c r="S52" i="5"/>
  <c r="W52" i="5" s="1"/>
  <c r="N13" i="4"/>
  <c r="J47" i="4"/>
  <c r="X18" i="4"/>
  <c r="N18" i="4"/>
  <c r="AK36" i="4"/>
  <c r="AB22" i="4"/>
  <c r="AP24" i="4"/>
  <c r="J13" i="4"/>
  <c r="X42" i="4"/>
  <c r="J42" i="4"/>
  <c r="AG37" i="4"/>
  <c r="AL32" i="4"/>
  <c r="BA28" i="4"/>
  <c r="AO19" i="4"/>
  <c r="AO14" i="4"/>
  <c r="J49" i="4"/>
  <c r="W48" i="4"/>
  <c r="Z13" i="4"/>
  <c r="AP22" i="4"/>
  <c r="AI13" i="4"/>
  <c r="AI24" i="4"/>
  <c r="AC38" i="4"/>
  <c r="AP21" i="4"/>
  <c r="AM16" i="4"/>
  <c r="AI52" i="4"/>
  <c r="V42" i="4"/>
  <c r="T36" i="4"/>
  <c r="AL33" i="4"/>
  <c r="AP29" i="4"/>
  <c r="AG26" i="4"/>
  <c r="U24" i="4"/>
  <c r="AL23" i="4"/>
  <c r="AP20" i="4"/>
  <c r="V14" i="4"/>
  <c r="W13" i="4"/>
  <c r="AK12" i="4"/>
  <c r="N50" i="4"/>
  <c r="V49" i="4"/>
  <c r="AB15" i="4"/>
  <c r="U37" i="4"/>
  <c r="W20" i="4"/>
  <c r="Q14" i="4"/>
  <c r="V13" i="4"/>
  <c r="V51" i="4"/>
  <c r="AI28" i="4"/>
  <c r="AG17" i="4"/>
  <c r="AF33" i="4"/>
  <c r="L11" i="4"/>
  <c r="R52" i="4"/>
  <c r="O33" i="4"/>
  <c r="J20" i="4"/>
  <c r="R13" i="4"/>
  <c r="AD20" i="4"/>
  <c r="AG47" i="4"/>
  <c r="AO20" i="4"/>
  <c r="BH35" i="4"/>
  <c r="AY35" i="4"/>
  <c r="BG35" i="4"/>
  <c r="AX35" i="4"/>
  <c r="BF35" i="4"/>
  <c r="AW35" i="4"/>
  <c r="BE35" i="4"/>
  <c r="AV35" i="4"/>
  <c r="BD35" i="4"/>
  <c r="AU35" i="4"/>
  <c r="BC35" i="4"/>
  <c r="AT35" i="4"/>
  <c r="BB35" i="4"/>
  <c r="AS35" i="4"/>
  <c r="BA35" i="4"/>
  <c r="AR35" i="4"/>
  <c r="AN35" i="4"/>
  <c r="AE35" i="4"/>
  <c r="AM35" i="4"/>
  <c r="AD35" i="4"/>
  <c r="AJ35" i="4"/>
  <c r="AA35" i="4"/>
  <c r="M51" i="4"/>
  <c r="S13" i="5"/>
  <c r="W13" i="5" s="1"/>
  <c r="T13" i="5"/>
  <c r="BH44" i="4"/>
  <c r="AY44" i="4"/>
  <c r="BG44" i="4"/>
  <c r="AX44" i="4"/>
  <c r="BF44" i="4"/>
  <c r="AW44" i="4"/>
  <c r="BE44" i="4"/>
  <c r="AV44" i="4"/>
  <c r="BD44" i="4"/>
  <c r="AU44" i="4"/>
  <c r="BC44" i="4"/>
  <c r="AT44" i="4"/>
  <c r="BB44" i="4"/>
  <c r="AS44" i="4"/>
  <c r="BA44" i="4"/>
  <c r="AR44" i="4"/>
  <c r="AO44" i="4"/>
  <c r="AF44" i="4"/>
  <c r="AN44" i="4"/>
  <c r="AE44" i="4"/>
  <c r="AM44" i="4"/>
  <c r="AD44" i="4"/>
  <c r="AK44" i="4"/>
  <c r="AB44" i="4"/>
  <c r="AJ44" i="4"/>
  <c r="AA44" i="4"/>
  <c r="BH42" i="4"/>
  <c r="AY42" i="4"/>
  <c r="BG42" i="4"/>
  <c r="AX42" i="4"/>
  <c r="BF42" i="4"/>
  <c r="AW42" i="4"/>
  <c r="BE42" i="4"/>
  <c r="AV42" i="4"/>
  <c r="BD42" i="4"/>
  <c r="AU42" i="4"/>
  <c r="BC42" i="4"/>
  <c r="AT42" i="4"/>
  <c r="BB42" i="4"/>
  <c r="AS42" i="4"/>
  <c r="BA42" i="4"/>
  <c r="AR42" i="4"/>
  <c r="AO42" i="4"/>
  <c r="AF42" i="4"/>
  <c r="AN42" i="4"/>
  <c r="AE42" i="4"/>
  <c r="AM42" i="4"/>
  <c r="AD42" i="4"/>
  <c r="AK42" i="4"/>
  <c r="AB42" i="4"/>
  <c r="AJ42" i="4"/>
  <c r="AA42" i="4"/>
  <c r="BH34" i="4"/>
  <c r="AY34" i="4"/>
  <c r="BG34" i="4"/>
  <c r="AX34" i="4"/>
  <c r="BF34" i="4"/>
  <c r="AW34" i="4"/>
  <c r="BE34" i="4"/>
  <c r="AV34" i="4"/>
  <c r="BD34" i="4"/>
  <c r="AU34" i="4"/>
  <c r="BC34" i="4"/>
  <c r="AT34" i="4"/>
  <c r="BB34" i="4"/>
  <c r="AS34" i="4"/>
  <c r="AN34" i="4"/>
  <c r="AE34" i="4"/>
  <c r="BA34" i="4"/>
  <c r="AM34" i="4"/>
  <c r="AD34" i="4"/>
  <c r="AR34" i="4"/>
  <c r="AJ34" i="4"/>
  <c r="AA34" i="4"/>
  <c r="BH25" i="4"/>
  <c r="AY25" i="4"/>
  <c r="BG25" i="4"/>
  <c r="AX25" i="4"/>
  <c r="BF25" i="4"/>
  <c r="AW25" i="4"/>
  <c r="BE25" i="4"/>
  <c r="AV25" i="4"/>
  <c r="BD25" i="4"/>
  <c r="AU25" i="4"/>
  <c r="BC25" i="4"/>
  <c r="AT25" i="4"/>
  <c r="BB25" i="4"/>
  <c r="AS25" i="4"/>
  <c r="AN25" i="4"/>
  <c r="AE25" i="4"/>
  <c r="AM25" i="4"/>
  <c r="AD25" i="4"/>
  <c r="BA25" i="4"/>
  <c r="AR25" i="4"/>
  <c r="AJ25" i="4"/>
  <c r="AA25" i="4"/>
  <c r="J19" i="4"/>
  <c r="BH15" i="4"/>
  <c r="AY15" i="4"/>
  <c r="BG15" i="4"/>
  <c r="AX15" i="4"/>
  <c r="BF15" i="4"/>
  <c r="AW15" i="4"/>
  <c r="BE15" i="4"/>
  <c r="AV15" i="4"/>
  <c r="BD15" i="4"/>
  <c r="AU15" i="4"/>
  <c r="BC15" i="4"/>
  <c r="AT15" i="4"/>
  <c r="BB15" i="4"/>
  <c r="AS15" i="4"/>
  <c r="BA15" i="4"/>
  <c r="AR15" i="4"/>
  <c r="AN15" i="4"/>
  <c r="AE15" i="4"/>
  <c r="L14" i="4"/>
  <c r="AR11" i="4"/>
  <c r="K52" i="4"/>
  <c r="X51" i="4"/>
  <c r="J51" i="4"/>
  <c r="T50" i="4"/>
  <c r="V46" i="4"/>
  <c r="J46" i="4"/>
  <c r="S12" i="5"/>
  <c r="S16" i="5"/>
  <c r="S20" i="5"/>
  <c r="W20" i="5" s="1"/>
  <c r="T20" i="5"/>
  <c r="S24" i="5"/>
  <c r="W24" i="5" s="1"/>
  <c r="T24" i="5"/>
  <c r="S28" i="5"/>
  <c r="T28" i="5"/>
  <c r="S32" i="5"/>
  <c r="T32" i="5"/>
  <c r="S36" i="5"/>
  <c r="T36" i="5"/>
  <c r="S40" i="5"/>
  <c r="W40" i="5" s="1"/>
  <c r="T40" i="5"/>
  <c r="S44" i="5"/>
  <c r="T44" i="5"/>
  <c r="AF13" i="4"/>
  <c r="AO13" i="4"/>
  <c r="AG14" i="4"/>
  <c r="Z15" i="4"/>
  <c r="AJ15" i="4"/>
  <c r="AB16" i="4"/>
  <c r="AL16" i="4"/>
  <c r="AD17" i="4"/>
  <c r="AO17" i="4"/>
  <c r="AG18" i="4"/>
  <c r="Z19" i="4"/>
  <c r="AJ19" i="4"/>
  <c r="AB20" i="4"/>
  <c r="AL20" i="4"/>
  <c r="AD21" i="4"/>
  <c r="AL22" i="4"/>
  <c r="AI23" i="4"/>
  <c r="AF24" i="4"/>
  <c r="AB25" i="4"/>
  <c r="AP25" i="4"/>
  <c r="AL26" i="4"/>
  <c r="AI27" i="4"/>
  <c r="AF28" i="4"/>
  <c r="AB29" i="4"/>
  <c r="AI31" i="4"/>
  <c r="AF32" i="4"/>
  <c r="AB33" i="4"/>
  <c r="AP33" i="4"/>
  <c r="AL34" i="4"/>
  <c r="AI35" i="4"/>
  <c r="AF36" i="4"/>
  <c r="AB37" i="4"/>
  <c r="AP37" i="4"/>
  <c r="AL38" i="4"/>
  <c r="AI39" i="4"/>
  <c r="AF40" i="4"/>
  <c r="AB41" i="4"/>
  <c r="AC42" i="4"/>
  <c r="AI43" i="4"/>
  <c r="AP44" i="4"/>
  <c r="AP46" i="4"/>
  <c r="BH45" i="4"/>
  <c r="AY45" i="4"/>
  <c r="BG45" i="4"/>
  <c r="AX45" i="4"/>
  <c r="BF45" i="4"/>
  <c r="AW45" i="4"/>
  <c r="BE45" i="4"/>
  <c r="AV45" i="4"/>
  <c r="BD45" i="4"/>
  <c r="AU45" i="4"/>
  <c r="BC45" i="4"/>
  <c r="AT45" i="4"/>
  <c r="BB45" i="4"/>
  <c r="AS45" i="4"/>
  <c r="BA45" i="4"/>
  <c r="AR45" i="4"/>
  <c r="AO45" i="4"/>
  <c r="AF45" i="4"/>
  <c r="AN45" i="4"/>
  <c r="AE45" i="4"/>
  <c r="AM45" i="4"/>
  <c r="AD45" i="4"/>
  <c r="AL45" i="4"/>
  <c r="AC45" i="4"/>
  <c r="AK45" i="4"/>
  <c r="AB45" i="4"/>
  <c r="AJ45" i="4"/>
  <c r="AA45" i="4"/>
  <c r="S33" i="5"/>
  <c r="W33" i="5" s="1"/>
  <c r="T33" i="5"/>
  <c r="BH30" i="4"/>
  <c r="AY30" i="4"/>
  <c r="BG30" i="4"/>
  <c r="AX30" i="4"/>
  <c r="BF30" i="4"/>
  <c r="AW30" i="4"/>
  <c r="BE30" i="4"/>
  <c r="AV30" i="4"/>
  <c r="BD30" i="4"/>
  <c r="AU30" i="4"/>
  <c r="BC30" i="4"/>
  <c r="AT30" i="4"/>
  <c r="BB30" i="4"/>
  <c r="AS30" i="4"/>
  <c r="AN30" i="4"/>
  <c r="AE30" i="4"/>
  <c r="BA30" i="4"/>
  <c r="AM30" i="4"/>
  <c r="AD30" i="4"/>
  <c r="AR30" i="4"/>
  <c r="AJ30" i="4"/>
  <c r="AA30" i="4"/>
  <c r="BH29" i="4"/>
  <c r="AY29" i="4"/>
  <c r="BG29" i="4"/>
  <c r="AX29" i="4"/>
  <c r="BF29" i="4"/>
  <c r="AW29" i="4"/>
  <c r="BE29" i="4"/>
  <c r="AV29" i="4"/>
  <c r="BD29" i="4"/>
  <c r="AU29" i="4"/>
  <c r="BC29" i="4"/>
  <c r="AT29" i="4"/>
  <c r="BB29" i="4"/>
  <c r="AS29" i="4"/>
  <c r="AN29" i="4"/>
  <c r="AE29" i="4"/>
  <c r="AM29" i="4"/>
  <c r="AD29" i="4"/>
  <c r="BA29" i="4"/>
  <c r="AR29" i="4"/>
  <c r="AJ29" i="4"/>
  <c r="AA29" i="4"/>
  <c r="BH21" i="4"/>
  <c r="AY21" i="4"/>
  <c r="BG21" i="4"/>
  <c r="AX21" i="4"/>
  <c r="BF21" i="4"/>
  <c r="AW21" i="4"/>
  <c r="BE21" i="4"/>
  <c r="AV21" i="4"/>
  <c r="BD21" i="4"/>
  <c r="AU21" i="4"/>
  <c r="BC21" i="4"/>
  <c r="AT21" i="4"/>
  <c r="BB21" i="4"/>
  <c r="AS21" i="4"/>
  <c r="AN21" i="4"/>
  <c r="AE21" i="4"/>
  <c r="AM21" i="4"/>
  <c r="BA21" i="4"/>
  <c r="AR21" i="4"/>
  <c r="J14" i="4"/>
  <c r="BH12" i="4"/>
  <c r="BE12" i="4"/>
  <c r="BA12" i="4"/>
  <c r="AV12" i="4"/>
  <c r="AR12" i="4"/>
  <c r="I52" i="4"/>
  <c r="W51" i="4"/>
  <c r="R50" i="4"/>
  <c r="BH50" i="4"/>
  <c r="AY50" i="4"/>
  <c r="BG50" i="4"/>
  <c r="AX50" i="4"/>
  <c r="BF50" i="4"/>
  <c r="AW50" i="4"/>
  <c r="BE50" i="4"/>
  <c r="AV50" i="4"/>
  <c r="BD50" i="4"/>
  <c r="AU50" i="4"/>
  <c r="BC50" i="4"/>
  <c r="AT50" i="4"/>
  <c r="BB50" i="4"/>
  <c r="AS50" i="4"/>
  <c r="BA50" i="4"/>
  <c r="AR50" i="4"/>
  <c r="AP50" i="4"/>
  <c r="AG50" i="4"/>
  <c r="AO50" i="4"/>
  <c r="AF50" i="4"/>
  <c r="AN50" i="4"/>
  <c r="AE50" i="4"/>
  <c r="AM50" i="4"/>
  <c r="AD50" i="4"/>
  <c r="AL50" i="4"/>
  <c r="AC50" i="4"/>
  <c r="AK50" i="4"/>
  <c r="AB50" i="4"/>
  <c r="AJ50" i="4"/>
  <c r="AA50" i="4"/>
  <c r="T46" i="4"/>
  <c r="I46" i="4"/>
  <c r="S48" i="5"/>
  <c r="W48" i="5" s="1"/>
  <c r="T48" i="5"/>
  <c r="AO12" i="4"/>
  <c r="AG13" i="4"/>
  <c r="AI14" i="4"/>
  <c r="AA15" i="4"/>
  <c r="AK15" i="4"/>
  <c r="AC16" i="4"/>
  <c r="AF17" i="4"/>
  <c r="AP17" i="4"/>
  <c r="AI18" i="4"/>
  <c r="AA19" i="4"/>
  <c r="AK19" i="4"/>
  <c r="AC20" i="4"/>
  <c r="AM20" i="4"/>
  <c r="AF21" i="4"/>
  <c r="Z22" i="4"/>
  <c r="AK23" i="4"/>
  <c r="AG24" i="4"/>
  <c r="AC25" i="4"/>
  <c r="Z26" i="4"/>
  <c r="AO26" i="4"/>
  <c r="AK27" i="4"/>
  <c r="AG28" i="4"/>
  <c r="AC29" i="4"/>
  <c r="Z30" i="4"/>
  <c r="AO30" i="4"/>
  <c r="AK31" i="4"/>
  <c r="AG32" i="4"/>
  <c r="AC33" i="4"/>
  <c r="Z34" i="4"/>
  <c r="AO34" i="4"/>
  <c r="AK35" i="4"/>
  <c r="AG36" i="4"/>
  <c r="AC37" i="4"/>
  <c r="Z38" i="4"/>
  <c r="AO38" i="4"/>
  <c r="AK39" i="4"/>
  <c r="AG40" i="4"/>
  <c r="AC41" i="4"/>
  <c r="AG42" i="4"/>
  <c r="AL43" i="4"/>
  <c r="Z45" i="4"/>
  <c r="Z49" i="4"/>
  <c r="T52" i="5"/>
  <c r="BH16" i="4"/>
  <c r="AY16" i="4"/>
  <c r="BG16" i="4"/>
  <c r="AX16" i="4"/>
  <c r="BF16" i="4"/>
  <c r="AW16" i="4"/>
  <c r="BE16" i="4"/>
  <c r="AV16" i="4"/>
  <c r="BD16" i="4"/>
  <c r="AU16" i="4"/>
  <c r="BC16" i="4"/>
  <c r="AT16" i="4"/>
  <c r="BB16" i="4"/>
  <c r="AS16" i="4"/>
  <c r="AR16" i="4"/>
  <c r="AN16" i="4"/>
  <c r="AE16" i="4"/>
  <c r="S23" i="5"/>
  <c r="T23" i="5"/>
  <c r="S27" i="5"/>
  <c r="T27" i="5"/>
  <c r="S43" i="5"/>
  <c r="T43" i="5"/>
  <c r="Z14" i="4"/>
  <c r="AJ14" i="4"/>
  <c r="AD16" i="4"/>
  <c r="AO16" i="4"/>
  <c r="Z18" i="4"/>
  <c r="AJ18" i="4"/>
  <c r="AL19" i="4"/>
  <c r="AB26" i="4"/>
  <c r="AP26" i="4"/>
  <c r="AL27" i="4"/>
  <c r="AF29" i="4"/>
  <c r="AB30" i="4"/>
  <c r="AP30" i="4"/>
  <c r="AL31" i="4"/>
  <c r="AI32" i="4"/>
  <c r="AB34" i="4"/>
  <c r="AP34" i="4"/>
  <c r="AL35" i="4"/>
  <c r="AI36" i="4"/>
  <c r="AF37" i="4"/>
  <c r="AB38" i="4"/>
  <c r="AP38" i="4"/>
  <c r="AL39" i="4"/>
  <c r="AI40" i="4"/>
  <c r="AF41" i="4"/>
  <c r="AI42" i="4"/>
  <c r="AP43" i="4"/>
  <c r="AG45" i="4"/>
  <c r="S19" i="5"/>
  <c r="T19" i="5"/>
  <c r="AB19" i="4"/>
  <c r="X29" i="4"/>
  <c r="BH22" i="4"/>
  <c r="AY22" i="4"/>
  <c r="BG22" i="4"/>
  <c r="AX22" i="4"/>
  <c r="BF22" i="4"/>
  <c r="AW22" i="4"/>
  <c r="BE22" i="4"/>
  <c r="AV22" i="4"/>
  <c r="BD22" i="4"/>
  <c r="AU22" i="4"/>
  <c r="BC22" i="4"/>
  <c r="AT22" i="4"/>
  <c r="BB22" i="4"/>
  <c r="AS22" i="4"/>
  <c r="AN22" i="4"/>
  <c r="AE22" i="4"/>
  <c r="BA22" i="4"/>
  <c r="AM22" i="4"/>
  <c r="AD22" i="4"/>
  <c r="AR22" i="4"/>
  <c r="AJ22" i="4"/>
  <c r="AA22" i="4"/>
  <c r="BH13" i="4"/>
  <c r="AY13" i="4"/>
  <c r="BG13" i="4"/>
  <c r="AX13" i="4"/>
  <c r="BF13" i="4"/>
  <c r="AW13" i="4"/>
  <c r="BE13" i="4"/>
  <c r="AV13" i="4"/>
  <c r="BD13" i="4"/>
  <c r="AU13" i="4"/>
  <c r="BC13" i="4"/>
  <c r="AT13" i="4"/>
  <c r="BB13" i="4"/>
  <c r="AS13" i="4"/>
  <c r="BA13" i="4"/>
  <c r="AR13" i="4"/>
  <c r="S51" i="4"/>
  <c r="K50" i="4"/>
  <c r="BH49" i="4"/>
  <c r="AY49" i="4"/>
  <c r="BG49" i="4"/>
  <c r="AX49" i="4"/>
  <c r="BF49" i="4"/>
  <c r="AW49" i="4"/>
  <c r="BE49" i="4"/>
  <c r="AV49" i="4"/>
  <c r="BD49" i="4"/>
  <c r="AU49" i="4"/>
  <c r="BC49" i="4"/>
  <c r="AT49" i="4"/>
  <c r="BB49" i="4"/>
  <c r="AS49" i="4"/>
  <c r="BA49" i="4"/>
  <c r="AR49" i="4"/>
  <c r="AP49" i="4"/>
  <c r="AG49" i="4"/>
  <c r="AO49" i="4"/>
  <c r="AF49" i="4"/>
  <c r="AN49" i="4"/>
  <c r="AE49" i="4"/>
  <c r="AM49" i="4"/>
  <c r="AD49" i="4"/>
  <c r="AL49" i="4"/>
  <c r="AC49" i="4"/>
  <c r="AK49" i="4"/>
  <c r="AB49" i="4"/>
  <c r="AJ49" i="4"/>
  <c r="AA49" i="4"/>
  <c r="BH47" i="4"/>
  <c r="AY47" i="4"/>
  <c r="BG47" i="4"/>
  <c r="AX47" i="4"/>
  <c r="BF47" i="4"/>
  <c r="AW47" i="4"/>
  <c r="BE47" i="4"/>
  <c r="AV47" i="4"/>
  <c r="BD47" i="4"/>
  <c r="AU47" i="4"/>
  <c r="BC47" i="4"/>
  <c r="AT47" i="4"/>
  <c r="BB47" i="4"/>
  <c r="AS47" i="4"/>
  <c r="BA47" i="4"/>
  <c r="AR47" i="4"/>
  <c r="AO47" i="4"/>
  <c r="AF47" i="4"/>
  <c r="AN47" i="4"/>
  <c r="AE47" i="4"/>
  <c r="AM47" i="4"/>
  <c r="AD47" i="4"/>
  <c r="AL47" i="4"/>
  <c r="AC47" i="4"/>
  <c r="AK47" i="4"/>
  <c r="AB47" i="4"/>
  <c r="AJ47" i="4"/>
  <c r="AA47" i="4"/>
  <c r="S47" i="5"/>
  <c r="T47" i="5"/>
  <c r="S51" i="5"/>
  <c r="W51" i="5" s="1"/>
  <c r="T51" i="5"/>
  <c r="AA13" i="4"/>
  <c r="AJ13" i="4"/>
  <c r="AA14" i="4"/>
  <c r="AK14" i="4"/>
  <c r="AC15" i="4"/>
  <c r="AM15" i="4"/>
  <c r="AF16" i="4"/>
  <c r="AP16" i="4"/>
  <c r="AA18" i="4"/>
  <c r="AK18" i="4"/>
  <c r="AC19" i="4"/>
  <c r="AM19" i="4"/>
  <c r="AF20" i="4"/>
  <c r="AI21" i="4"/>
  <c r="AC22" i="4"/>
  <c r="Z23" i="4"/>
  <c r="AO23" i="4"/>
  <c r="AK24" i="4"/>
  <c r="AG25" i="4"/>
  <c r="AC26" i="4"/>
  <c r="Z27" i="4"/>
  <c r="AK28" i="4"/>
  <c r="AG29" i="4"/>
  <c r="AC30" i="4"/>
  <c r="Z31" i="4"/>
  <c r="AK32" i="4"/>
  <c r="AG33" i="4"/>
  <c r="AC34" i="4"/>
  <c r="Z35" i="4"/>
  <c r="AO35" i="4"/>
  <c r="Z39" i="4"/>
  <c r="AO39" i="4"/>
  <c r="AK40" i="4"/>
  <c r="AG41" i="4"/>
  <c r="AL42" i="4"/>
  <c r="Z44" i="4"/>
  <c r="AI45" i="4"/>
  <c r="AI47" i="4"/>
  <c r="Z50" i="4"/>
  <c r="BA16" i="4"/>
  <c r="S15" i="5"/>
  <c r="W15" i="5" s="1"/>
  <c r="T15" i="5"/>
  <c r="S31" i="5"/>
  <c r="W31" i="5" s="1"/>
  <c r="T31" i="5"/>
  <c r="S35" i="5"/>
  <c r="T35" i="5"/>
  <c r="S39" i="5"/>
  <c r="W39" i="5" s="1"/>
  <c r="T39" i="5"/>
  <c r="BH31" i="4"/>
  <c r="AY31" i="4"/>
  <c r="BG31" i="4"/>
  <c r="AX31" i="4"/>
  <c r="BF31" i="4"/>
  <c r="AW31" i="4"/>
  <c r="BE31" i="4"/>
  <c r="AV31" i="4"/>
  <c r="BD31" i="4"/>
  <c r="AU31" i="4"/>
  <c r="BC31" i="4"/>
  <c r="AT31" i="4"/>
  <c r="BB31" i="4"/>
  <c r="AS31" i="4"/>
  <c r="BA31" i="4"/>
  <c r="AR31" i="4"/>
  <c r="AN31" i="4"/>
  <c r="AE31" i="4"/>
  <c r="AM31" i="4"/>
  <c r="AD31" i="4"/>
  <c r="AJ31" i="4"/>
  <c r="AA31" i="4"/>
  <c r="BH27" i="4"/>
  <c r="AY27" i="4"/>
  <c r="BG27" i="4"/>
  <c r="AX27" i="4"/>
  <c r="BF27" i="4"/>
  <c r="AW27" i="4"/>
  <c r="BE27" i="4"/>
  <c r="AV27" i="4"/>
  <c r="BD27" i="4"/>
  <c r="AU27" i="4"/>
  <c r="BC27" i="4"/>
  <c r="AT27" i="4"/>
  <c r="BB27" i="4"/>
  <c r="AS27" i="4"/>
  <c r="BA27" i="4"/>
  <c r="AR27" i="4"/>
  <c r="AN27" i="4"/>
  <c r="AE27" i="4"/>
  <c r="AM27" i="4"/>
  <c r="AD27" i="4"/>
  <c r="AJ27" i="4"/>
  <c r="AA27" i="4"/>
  <c r="BH20" i="4"/>
  <c r="AY20" i="4"/>
  <c r="BG20" i="4"/>
  <c r="AX20" i="4"/>
  <c r="BF20" i="4"/>
  <c r="AW20" i="4"/>
  <c r="BE20" i="4"/>
  <c r="AV20" i="4"/>
  <c r="BD20" i="4"/>
  <c r="AU20" i="4"/>
  <c r="BC20" i="4"/>
  <c r="AT20" i="4"/>
  <c r="BB20" i="4"/>
  <c r="AS20" i="4"/>
  <c r="AR20" i="4"/>
  <c r="AN20" i="4"/>
  <c r="AE20" i="4"/>
  <c r="S42" i="4"/>
  <c r="BH38" i="4"/>
  <c r="AY38" i="4"/>
  <c r="BG38" i="4"/>
  <c r="AX38" i="4"/>
  <c r="BF38" i="4"/>
  <c r="AW38" i="4"/>
  <c r="BE38" i="4"/>
  <c r="AV38" i="4"/>
  <c r="BD38" i="4"/>
  <c r="AU38" i="4"/>
  <c r="BC38" i="4"/>
  <c r="AT38" i="4"/>
  <c r="BB38" i="4"/>
  <c r="AS38" i="4"/>
  <c r="BA38" i="4"/>
  <c r="AR38" i="4"/>
  <c r="AN38" i="4"/>
  <c r="AE38" i="4"/>
  <c r="AM38" i="4"/>
  <c r="AD38" i="4"/>
  <c r="AJ38" i="4"/>
  <c r="AA38" i="4"/>
  <c r="BH37" i="4"/>
  <c r="AY37" i="4"/>
  <c r="BG37" i="4"/>
  <c r="AX37" i="4"/>
  <c r="BF37" i="4"/>
  <c r="AW37" i="4"/>
  <c r="BE37" i="4"/>
  <c r="AV37" i="4"/>
  <c r="BD37" i="4"/>
  <c r="AU37" i="4"/>
  <c r="BC37" i="4"/>
  <c r="AT37" i="4"/>
  <c r="BB37" i="4"/>
  <c r="AS37" i="4"/>
  <c r="BA37" i="4"/>
  <c r="AR37" i="4"/>
  <c r="AN37" i="4"/>
  <c r="AE37" i="4"/>
  <c r="AM37" i="4"/>
  <c r="AD37" i="4"/>
  <c r="AJ37" i="4"/>
  <c r="AA37" i="4"/>
  <c r="BH36" i="4"/>
  <c r="AY36" i="4"/>
  <c r="BG36" i="4"/>
  <c r="AX36" i="4"/>
  <c r="BF36" i="4"/>
  <c r="AW36" i="4"/>
  <c r="BE36" i="4"/>
  <c r="AV36" i="4"/>
  <c r="BD36" i="4"/>
  <c r="AU36" i="4"/>
  <c r="BC36" i="4"/>
  <c r="AT36" i="4"/>
  <c r="BB36" i="4"/>
  <c r="AS36" i="4"/>
  <c r="BA36" i="4"/>
  <c r="AR36" i="4"/>
  <c r="AN36" i="4"/>
  <c r="AE36" i="4"/>
  <c r="AM36" i="4"/>
  <c r="AD36" i="4"/>
  <c r="AJ36" i="4"/>
  <c r="AA36" i="4"/>
  <c r="S29" i="4"/>
  <c r="S20" i="4"/>
  <c r="S18" i="4"/>
  <c r="J18" i="4"/>
  <c r="BJ18" i="4" s="1"/>
  <c r="W17" i="4"/>
  <c r="BH17" i="4"/>
  <c r="AY17" i="4"/>
  <c r="BG17" i="4"/>
  <c r="AX17" i="4"/>
  <c r="BF17" i="4"/>
  <c r="AW17" i="4"/>
  <c r="BE17" i="4"/>
  <c r="AV17" i="4"/>
  <c r="BD17" i="4"/>
  <c r="AU17" i="4"/>
  <c r="BC17" i="4"/>
  <c r="AT17" i="4"/>
  <c r="BB17" i="4"/>
  <c r="AS17" i="4"/>
  <c r="AN17" i="4"/>
  <c r="AE17" i="4"/>
  <c r="BA17" i="4"/>
  <c r="AR17" i="4"/>
  <c r="U14" i="4"/>
  <c r="Q13" i="4"/>
  <c r="W52" i="4"/>
  <c r="R51" i="4"/>
  <c r="I50" i="4"/>
  <c r="W49" i="4"/>
  <c r="K49" i="4"/>
  <c r="BH48" i="4"/>
  <c r="AY48" i="4"/>
  <c r="BG48" i="4"/>
  <c r="AX48" i="4"/>
  <c r="BF48" i="4"/>
  <c r="AW48" i="4"/>
  <c r="BE48" i="4"/>
  <c r="AV48" i="4"/>
  <c r="BD48" i="4"/>
  <c r="AU48" i="4"/>
  <c r="BC48" i="4"/>
  <c r="AT48" i="4"/>
  <c r="BB48" i="4"/>
  <c r="AS48" i="4"/>
  <c r="BA48" i="4"/>
  <c r="AR48" i="4"/>
  <c r="AO48" i="4"/>
  <c r="AF48" i="4"/>
  <c r="AN48" i="4"/>
  <c r="AE48" i="4"/>
  <c r="AM48" i="4"/>
  <c r="AD48" i="4"/>
  <c r="AL48" i="4"/>
  <c r="AC48" i="4"/>
  <c r="AK48" i="4"/>
  <c r="AB48" i="4"/>
  <c r="AJ48" i="4"/>
  <c r="AA48" i="4"/>
  <c r="M47" i="4"/>
  <c r="O46" i="4"/>
  <c r="S14" i="5"/>
  <c r="T14" i="5"/>
  <c r="S18" i="5"/>
  <c r="T18" i="5"/>
  <c r="S22" i="5"/>
  <c r="T22" i="5"/>
  <c r="S26" i="5"/>
  <c r="W26" i="5" s="1"/>
  <c r="T26" i="5"/>
  <c r="S30" i="5"/>
  <c r="T30" i="5"/>
  <c r="S34" i="5"/>
  <c r="W34" i="5" s="1"/>
  <c r="T34" i="5"/>
  <c r="S38" i="5"/>
  <c r="W38" i="5" s="1"/>
  <c r="T38" i="5"/>
  <c r="S42" i="5"/>
  <c r="W42" i="5" s="1"/>
  <c r="T42" i="5"/>
  <c r="AB13" i="4"/>
  <c r="AK13" i="4"/>
  <c r="AB14" i="4"/>
  <c r="AL14" i="4"/>
  <c r="AD15" i="4"/>
  <c r="AO15" i="4"/>
  <c r="AG16" i="4"/>
  <c r="Z17" i="4"/>
  <c r="AJ17" i="4"/>
  <c r="AB18" i="4"/>
  <c r="AL18" i="4"/>
  <c r="AD19" i="4"/>
  <c r="AG20" i="4"/>
  <c r="Z21" i="4"/>
  <c r="AJ21" i="4"/>
  <c r="AF22" i="4"/>
  <c r="AB23" i="4"/>
  <c r="AL24" i="4"/>
  <c r="AI25" i="4"/>
  <c r="AF26" i="4"/>
  <c r="AB27" i="4"/>
  <c r="AP27" i="4"/>
  <c r="AL28" i="4"/>
  <c r="AI29" i="4"/>
  <c r="AF30" i="4"/>
  <c r="AB31" i="4"/>
  <c r="AP31" i="4"/>
  <c r="AI33" i="4"/>
  <c r="AF34" i="4"/>
  <c r="AB35" i="4"/>
  <c r="AP35" i="4"/>
  <c r="AL36" i="4"/>
  <c r="AI37" i="4"/>
  <c r="AF38" i="4"/>
  <c r="AB39" i="4"/>
  <c r="AL40" i="4"/>
  <c r="AI41" i="4"/>
  <c r="AP42" i="4"/>
  <c r="AC44" i="4"/>
  <c r="AP45" i="4"/>
  <c r="AP47" i="4"/>
  <c r="AI50" i="4"/>
  <c r="BA20" i="4"/>
  <c r="BH39" i="4"/>
  <c r="AY39" i="4"/>
  <c r="BG39" i="4"/>
  <c r="AX39" i="4"/>
  <c r="BF39" i="4"/>
  <c r="AW39" i="4"/>
  <c r="BE39" i="4"/>
  <c r="AV39" i="4"/>
  <c r="BD39" i="4"/>
  <c r="AU39" i="4"/>
  <c r="BC39" i="4"/>
  <c r="AT39" i="4"/>
  <c r="BB39" i="4"/>
  <c r="AS39" i="4"/>
  <c r="BA39" i="4"/>
  <c r="AR39" i="4"/>
  <c r="AN39" i="4"/>
  <c r="AE39" i="4"/>
  <c r="AM39" i="4"/>
  <c r="AD39" i="4"/>
  <c r="AJ39" i="4"/>
  <c r="AA39" i="4"/>
  <c r="BH32" i="4"/>
  <c r="AY32" i="4"/>
  <c r="BG32" i="4"/>
  <c r="AX32" i="4"/>
  <c r="BF32" i="4"/>
  <c r="AW32" i="4"/>
  <c r="BE32" i="4"/>
  <c r="AV32" i="4"/>
  <c r="BD32" i="4"/>
  <c r="AU32" i="4"/>
  <c r="BC32" i="4"/>
  <c r="AT32" i="4"/>
  <c r="BB32" i="4"/>
  <c r="AS32" i="4"/>
  <c r="AR32" i="4"/>
  <c r="AN32" i="4"/>
  <c r="AE32" i="4"/>
  <c r="AM32" i="4"/>
  <c r="AD32" i="4"/>
  <c r="AJ32" i="4"/>
  <c r="AA32" i="4"/>
  <c r="BH23" i="4"/>
  <c r="AY23" i="4"/>
  <c r="BG23" i="4"/>
  <c r="AX23" i="4"/>
  <c r="BF23" i="4"/>
  <c r="AW23" i="4"/>
  <c r="BE23" i="4"/>
  <c r="AV23" i="4"/>
  <c r="BD23" i="4"/>
  <c r="AU23" i="4"/>
  <c r="BC23" i="4"/>
  <c r="AT23" i="4"/>
  <c r="BB23" i="4"/>
  <c r="AS23" i="4"/>
  <c r="BA23" i="4"/>
  <c r="AR23" i="4"/>
  <c r="AN23" i="4"/>
  <c r="AE23" i="4"/>
  <c r="AM23" i="4"/>
  <c r="AD23" i="4"/>
  <c r="AJ23" i="4"/>
  <c r="AA23" i="4"/>
  <c r="W19" i="4"/>
  <c r="BH19" i="4"/>
  <c r="AY19" i="4"/>
  <c r="BG19" i="4"/>
  <c r="AX19" i="4"/>
  <c r="BF19" i="4"/>
  <c r="AW19" i="4"/>
  <c r="BE19" i="4"/>
  <c r="AV19" i="4"/>
  <c r="BD19" i="4"/>
  <c r="AU19" i="4"/>
  <c r="BC19" i="4"/>
  <c r="AT19" i="4"/>
  <c r="BB19" i="4"/>
  <c r="AS19" i="4"/>
  <c r="BA19" i="4"/>
  <c r="AR19" i="4"/>
  <c r="AN19" i="4"/>
  <c r="AE19" i="4"/>
  <c r="L15" i="4"/>
  <c r="R14" i="4"/>
  <c r="T52" i="4"/>
  <c r="O51" i="4"/>
  <c r="BH51" i="4"/>
  <c r="AY51" i="4"/>
  <c r="BG51" i="4"/>
  <c r="AX51" i="4"/>
  <c r="BF51" i="4"/>
  <c r="AW51" i="4"/>
  <c r="BE51" i="4"/>
  <c r="AV51" i="4"/>
  <c r="BD51" i="4"/>
  <c r="AU51" i="4"/>
  <c r="BC51" i="4"/>
  <c r="AT51" i="4"/>
  <c r="BB51" i="4"/>
  <c r="AS51" i="4"/>
  <c r="BA51" i="4"/>
  <c r="AR51" i="4"/>
  <c r="AP51" i="4"/>
  <c r="AG51" i="4"/>
  <c r="AO51" i="4"/>
  <c r="AF51" i="4"/>
  <c r="AN51" i="4"/>
  <c r="AE51" i="4"/>
  <c r="AM51" i="4"/>
  <c r="AD51" i="4"/>
  <c r="AL51" i="4"/>
  <c r="AC51" i="4"/>
  <c r="AK51" i="4"/>
  <c r="AB51" i="4"/>
  <c r="AJ51" i="4"/>
  <c r="AA51" i="4"/>
  <c r="N46" i="4"/>
  <c r="S46" i="5"/>
  <c r="W46" i="5" s="1"/>
  <c r="T46" i="5"/>
  <c r="S50" i="5"/>
  <c r="T50" i="5"/>
  <c r="AK11" i="4"/>
  <c r="AC13" i="4"/>
  <c r="AL13" i="4"/>
  <c r="AC14" i="4"/>
  <c r="AM14" i="4"/>
  <c r="AF15" i="4"/>
  <c r="AP15" i="4"/>
  <c r="AI16" i="4"/>
  <c r="AA17" i="4"/>
  <c r="AK17" i="4"/>
  <c r="AC18" i="4"/>
  <c r="AF19" i="4"/>
  <c r="AP19" i="4"/>
  <c r="AI20" i="4"/>
  <c r="AA21" i="4"/>
  <c r="AK21" i="4"/>
  <c r="AG22" i="4"/>
  <c r="AC23" i="4"/>
  <c r="Z24" i="4"/>
  <c r="AO24" i="4"/>
  <c r="AK25" i="4"/>
  <c r="AC27" i="4"/>
  <c r="Z28" i="4"/>
  <c r="AO28" i="4"/>
  <c r="AK29" i="4"/>
  <c r="AG30" i="4"/>
  <c r="AC31" i="4"/>
  <c r="Z32" i="4"/>
  <c r="AO32" i="4"/>
  <c r="AK33" i="4"/>
  <c r="AG34" i="4"/>
  <c r="AC35" i="4"/>
  <c r="Z36" i="4"/>
  <c r="AO36" i="4"/>
  <c r="AK37" i="4"/>
  <c r="AG38" i="4"/>
  <c r="AC39" i="4"/>
  <c r="Z40" i="4"/>
  <c r="AO40" i="4"/>
  <c r="AL41" i="4"/>
  <c r="AG44" i="4"/>
  <c r="Z46" i="4"/>
  <c r="Z48" i="4"/>
  <c r="Z51" i="4"/>
  <c r="BA24" i="4"/>
  <c r="BH26" i="4"/>
  <c r="AY26" i="4"/>
  <c r="BG26" i="4"/>
  <c r="AX26" i="4"/>
  <c r="BF26" i="4"/>
  <c r="AW26" i="4"/>
  <c r="BE26" i="4"/>
  <c r="AV26" i="4"/>
  <c r="BD26" i="4"/>
  <c r="AU26" i="4"/>
  <c r="BC26" i="4"/>
  <c r="AT26" i="4"/>
  <c r="BB26" i="4"/>
  <c r="AS26" i="4"/>
  <c r="AN26" i="4"/>
  <c r="AE26" i="4"/>
  <c r="BA26" i="4"/>
  <c r="AM26" i="4"/>
  <c r="AD26" i="4"/>
  <c r="AR26" i="4"/>
  <c r="AJ26" i="4"/>
  <c r="AA26" i="4"/>
  <c r="BH18" i="4"/>
  <c r="AY18" i="4"/>
  <c r="BG18" i="4"/>
  <c r="AX18" i="4"/>
  <c r="BF18" i="4"/>
  <c r="AW18" i="4"/>
  <c r="BE18" i="4"/>
  <c r="AV18" i="4"/>
  <c r="BD18" i="4"/>
  <c r="AU18" i="4"/>
  <c r="BC18" i="4"/>
  <c r="AT18" i="4"/>
  <c r="BB18" i="4"/>
  <c r="AS18" i="4"/>
  <c r="AN18" i="4"/>
  <c r="AE18" i="4"/>
  <c r="BA18" i="4"/>
  <c r="AR18" i="4"/>
  <c r="BH43" i="4"/>
  <c r="AY43" i="4"/>
  <c r="BG43" i="4"/>
  <c r="AX43" i="4"/>
  <c r="BF43" i="4"/>
  <c r="AW43" i="4"/>
  <c r="BE43" i="4"/>
  <c r="AV43" i="4"/>
  <c r="BD43" i="4"/>
  <c r="AU43" i="4"/>
  <c r="BC43" i="4"/>
  <c r="AT43" i="4"/>
  <c r="BB43" i="4"/>
  <c r="AS43" i="4"/>
  <c r="BA43" i="4"/>
  <c r="AR43" i="4"/>
  <c r="AO43" i="4"/>
  <c r="AF43" i="4"/>
  <c r="AN43" i="4"/>
  <c r="AE43" i="4"/>
  <c r="AM43" i="4"/>
  <c r="AD43" i="4"/>
  <c r="AK43" i="4"/>
  <c r="AB43" i="4"/>
  <c r="AJ43" i="4"/>
  <c r="AA43" i="4"/>
  <c r="S21" i="5"/>
  <c r="W21" i="5" s="1"/>
  <c r="T21" i="5"/>
  <c r="S25" i="5"/>
  <c r="W25" i="5" s="1"/>
  <c r="T25" i="5"/>
  <c r="S29" i="5"/>
  <c r="W29" i="5" s="1"/>
  <c r="T29" i="5"/>
  <c r="S37" i="5"/>
  <c r="W37" i="5" s="1"/>
  <c r="T37" i="5"/>
  <c r="S41" i="5"/>
  <c r="W41" i="5" s="1"/>
  <c r="T41" i="5"/>
  <c r="AB12" i="4"/>
  <c r="AD13" i="4"/>
  <c r="AM13" i="4"/>
  <c r="AD14" i="4"/>
  <c r="AG15" i="4"/>
  <c r="Z16" i="4"/>
  <c r="AJ16" i="4"/>
  <c r="AB17" i="4"/>
  <c r="AL17" i="4"/>
  <c r="AD18" i="4"/>
  <c r="AO18" i="4"/>
  <c r="AG19" i="4"/>
  <c r="Z20" i="4"/>
  <c r="AJ20" i="4"/>
  <c r="AB21" i="4"/>
  <c r="AL21" i="4"/>
  <c r="AI22" i="4"/>
  <c r="AF23" i="4"/>
  <c r="AB24" i="4"/>
  <c r="AL25" i="4"/>
  <c r="AI26" i="4"/>
  <c r="AF27" i="4"/>
  <c r="AB28" i="4"/>
  <c r="AP28" i="4"/>
  <c r="AL29" i="4"/>
  <c r="AI30" i="4"/>
  <c r="AF31" i="4"/>
  <c r="AB32" i="4"/>
  <c r="AP32" i="4"/>
  <c r="AI34" i="4"/>
  <c r="AF35" i="4"/>
  <c r="AB36" i="4"/>
  <c r="AP36" i="4"/>
  <c r="AL37" i="4"/>
  <c r="AI38" i="4"/>
  <c r="AF39" i="4"/>
  <c r="AB40" i="4"/>
  <c r="AC43" i="4"/>
  <c r="AI44" i="4"/>
  <c r="AG48" i="4"/>
  <c r="AI51" i="4"/>
  <c r="S19" i="4"/>
  <c r="BH14" i="4"/>
  <c r="AY14" i="4"/>
  <c r="BG14" i="4"/>
  <c r="AX14" i="4"/>
  <c r="BF14" i="4"/>
  <c r="AW14" i="4"/>
  <c r="BE14" i="4"/>
  <c r="AV14" i="4"/>
  <c r="BD14" i="4"/>
  <c r="AU14" i="4"/>
  <c r="BC14" i="4"/>
  <c r="AT14" i="4"/>
  <c r="BB14" i="4"/>
  <c r="AS14" i="4"/>
  <c r="AN14" i="4"/>
  <c r="AE14" i="4"/>
  <c r="BA14" i="4"/>
  <c r="AR14" i="4"/>
  <c r="BH52" i="4"/>
  <c r="AY52" i="4"/>
  <c r="BG52" i="4"/>
  <c r="AX52" i="4"/>
  <c r="BF52" i="4"/>
  <c r="AW52" i="4"/>
  <c r="BE52" i="4"/>
  <c r="AV52" i="4"/>
  <c r="BD52" i="4"/>
  <c r="AU52" i="4"/>
  <c r="BC52" i="4"/>
  <c r="AT52" i="4"/>
  <c r="BB52" i="4"/>
  <c r="AS52" i="4"/>
  <c r="BA52" i="4"/>
  <c r="AR52" i="4"/>
  <c r="AP52" i="4"/>
  <c r="AG52" i="4"/>
  <c r="AO52" i="4"/>
  <c r="AF52" i="4"/>
  <c r="AN52" i="4"/>
  <c r="AE52" i="4"/>
  <c r="AM52" i="4"/>
  <c r="AD52" i="4"/>
  <c r="AL52" i="4"/>
  <c r="AC52" i="4"/>
  <c r="AK52" i="4"/>
  <c r="AB52" i="4"/>
  <c r="AJ52" i="4"/>
  <c r="AA52" i="4"/>
  <c r="BH46" i="4"/>
  <c r="AY46" i="4"/>
  <c r="BG46" i="4"/>
  <c r="AX46" i="4"/>
  <c r="BF46" i="4"/>
  <c r="AW46" i="4"/>
  <c r="BE46" i="4"/>
  <c r="AV46" i="4"/>
  <c r="BD46" i="4"/>
  <c r="AU46" i="4"/>
  <c r="BC46" i="4"/>
  <c r="AT46" i="4"/>
  <c r="BB46" i="4"/>
  <c r="AS46" i="4"/>
  <c r="BA46" i="4"/>
  <c r="AR46" i="4"/>
  <c r="AO46" i="4"/>
  <c r="AF46" i="4"/>
  <c r="AN46" i="4"/>
  <c r="AE46" i="4"/>
  <c r="AM46" i="4"/>
  <c r="AD46" i="4"/>
  <c r="AL46" i="4"/>
  <c r="AC46" i="4"/>
  <c r="AK46" i="4"/>
  <c r="AB46" i="4"/>
  <c r="AJ46" i="4"/>
  <c r="AA46" i="4"/>
  <c r="S17" i="5"/>
  <c r="W17" i="5" s="1"/>
  <c r="T17" i="5"/>
  <c r="S45" i="5"/>
  <c r="W45" i="5" s="1"/>
  <c r="T45" i="5"/>
  <c r="N42" i="4"/>
  <c r="BH41" i="4"/>
  <c r="AY41" i="4"/>
  <c r="BG41" i="4"/>
  <c r="AX41" i="4"/>
  <c r="BF41" i="4"/>
  <c r="AW41" i="4"/>
  <c r="BE41" i="4"/>
  <c r="AV41" i="4"/>
  <c r="BD41" i="4"/>
  <c r="AU41" i="4"/>
  <c r="BC41" i="4"/>
  <c r="AT41" i="4"/>
  <c r="BB41" i="4"/>
  <c r="AS41" i="4"/>
  <c r="BA41" i="4"/>
  <c r="AR41" i="4"/>
  <c r="AO41" i="4"/>
  <c r="AN41" i="4"/>
  <c r="AE41" i="4"/>
  <c r="AM41" i="4"/>
  <c r="AD41" i="4"/>
  <c r="AK41" i="4"/>
  <c r="AJ41" i="4"/>
  <c r="AA41" i="4"/>
  <c r="BH40" i="4"/>
  <c r="AY40" i="4"/>
  <c r="BG40" i="4"/>
  <c r="AX40" i="4"/>
  <c r="BF40" i="4"/>
  <c r="AW40" i="4"/>
  <c r="BE40" i="4"/>
  <c r="AV40" i="4"/>
  <c r="BD40" i="4"/>
  <c r="AU40" i="4"/>
  <c r="BC40" i="4"/>
  <c r="AT40" i="4"/>
  <c r="BB40" i="4"/>
  <c r="AS40" i="4"/>
  <c r="BA40" i="4"/>
  <c r="AR40" i="4"/>
  <c r="AN40" i="4"/>
  <c r="AE40" i="4"/>
  <c r="AM40" i="4"/>
  <c r="AD40" i="4"/>
  <c r="AJ40" i="4"/>
  <c r="AA40" i="4"/>
  <c r="O38" i="4"/>
  <c r="Q37" i="4"/>
  <c r="M36" i="4"/>
  <c r="BH33" i="4"/>
  <c r="AY33" i="4"/>
  <c r="BG33" i="4"/>
  <c r="AX33" i="4"/>
  <c r="BF33" i="4"/>
  <c r="AW33" i="4"/>
  <c r="BE33" i="4"/>
  <c r="AV33" i="4"/>
  <c r="BD33" i="4"/>
  <c r="AU33" i="4"/>
  <c r="BC33" i="4"/>
  <c r="AT33" i="4"/>
  <c r="BB33" i="4"/>
  <c r="AS33" i="4"/>
  <c r="AN33" i="4"/>
  <c r="AE33" i="4"/>
  <c r="AM33" i="4"/>
  <c r="AD33" i="4"/>
  <c r="BA33" i="4"/>
  <c r="AR33" i="4"/>
  <c r="AJ33" i="4"/>
  <c r="AA33" i="4"/>
  <c r="BH28" i="4"/>
  <c r="AY28" i="4"/>
  <c r="BG28" i="4"/>
  <c r="AX28" i="4"/>
  <c r="BF28" i="4"/>
  <c r="AW28" i="4"/>
  <c r="BE28" i="4"/>
  <c r="AV28" i="4"/>
  <c r="BD28" i="4"/>
  <c r="AU28" i="4"/>
  <c r="BC28" i="4"/>
  <c r="AT28" i="4"/>
  <c r="BB28" i="4"/>
  <c r="AS28" i="4"/>
  <c r="AR28" i="4"/>
  <c r="AN28" i="4"/>
  <c r="AE28" i="4"/>
  <c r="AM28" i="4"/>
  <c r="AD28" i="4"/>
  <c r="AJ28" i="4"/>
  <c r="AA28" i="4"/>
  <c r="BH24" i="4"/>
  <c r="AY24" i="4"/>
  <c r="BG24" i="4"/>
  <c r="AX24" i="4"/>
  <c r="BF24" i="4"/>
  <c r="AW24" i="4"/>
  <c r="BE24" i="4"/>
  <c r="AV24" i="4"/>
  <c r="BD24" i="4"/>
  <c r="AU24" i="4"/>
  <c r="BC24" i="4"/>
  <c r="AT24" i="4"/>
  <c r="BB24" i="4"/>
  <c r="AS24" i="4"/>
  <c r="AR24" i="4"/>
  <c r="AN24" i="4"/>
  <c r="AE24" i="4"/>
  <c r="AM24" i="4"/>
  <c r="AD24" i="4"/>
  <c r="AJ24" i="4"/>
  <c r="AA24" i="4"/>
  <c r="N19" i="4"/>
  <c r="J17" i="4"/>
  <c r="N14" i="4"/>
  <c r="N52" i="4"/>
  <c r="W50" i="4"/>
  <c r="K48" i="4"/>
  <c r="W46" i="4"/>
  <c r="K46" i="4"/>
  <c r="S49" i="5"/>
  <c r="T49" i="5"/>
  <c r="AF12" i="4"/>
  <c r="AE13" i="4"/>
  <c r="AN13" i="4"/>
  <c r="AF14" i="4"/>
  <c r="AP14" i="4"/>
  <c r="AI15" i="4"/>
  <c r="AA16" i="4"/>
  <c r="AK16" i="4"/>
  <c r="AC17" i="4"/>
  <c r="AM17" i="4"/>
  <c r="AF18" i="4"/>
  <c r="AP18" i="4"/>
  <c r="AI19" i="4"/>
  <c r="AA20" i="4"/>
  <c r="AK20" i="4"/>
  <c r="AC21" i="4"/>
  <c r="AO21" i="4"/>
  <c r="AK22" i="4"/>
  <c r="AG23" i="4"/>
  <c r="AC24" i="4"/>
  <c r="Z25" i="4"/>
  <c r="AO25" i="4"/>
  <c r="AK26" i="4"/>
  <c r="AG27" i="4"/>
  <c r="AC28" i="4"/>
  <c r="Z29" i="4"/>
  <c r="AO29" i="4"/>
  <c r="AK30" i="4"/>
  <c r="AG31" i="4"/>
  <c r="AC32" i="4"/>
  <c r="Z33" i="4"/>
  <c r="AO33" i="4"/>
  <c r="AK34" i="4"/>
  <c r="AG35" i="4"/>
  <c r="AC36" i="4"/>
  <c r="Z37" i="4"/>
  <c r="AO37" i="4"/>
  <c r="AK38" i="4"/>
  <c r="AG39" i="4"/>
  <c r="AC40" i="4"/>
  <c r="Z41" i="4"/>
  <c r="Z42" i="4"/>
  <c r="AG43" i="4"/>
  <c r="AL44" i="4"/>
  <c r="AI46" i="4"/>
  <c r="AI48" i="4"/>
  <c r="Z52" i="4"/>
  <c r="BA32" i="4"/>
  <c r="R53" i="5"/>
  <c r="AF31" i="2" s="1"/>
  <c r="BH9" i="4"/>
  <c r="BA7" i="4"/>
  <c r="S6" i="5"/>
  <c r="S4" i="5"/>
  <c r="AO11" i="4"/>
  <c r="AC12" i="4"/>
  <c r="AL12" i="4"/>
  <c r="BA10" i="4"/>
  <c r="AS12" i="4"/>
  <c r="BF12" i="4"/>
  <c r="AC10" i="4"/>
  <c r="AB11" i="4"/>
  <c r="AD12" i="4"/>
  <c r="AI12" i="4"/>
  <c r="AM12" i="4"/>
  <c r="T12" i="5"/>
  <c r="BE10" i="4"/>
  <c r="AT12" i="4"/>
  <c r="AX12" i="4"/>
  <c r="BC12" i="4"/>
  <c r="BG12" i="4"/>
  <c r="AL10" i="4"/>
  <c r="AV10" i="4"/>
  <c r="AP10" i="4"/>
  <c r="AG12" i="4"/>
  <c r="AP12" i="4"/>
  <c r="AW12" i="4"/>
  <c r="BB12" i="4"/>
  <c r="Z12" i="4"/>
  <c r="S11" i="4"/>
  <c r="BH10" i="4"/>
  <c r="BH8" i="4"/>
  <c r="AG10" i="4"/>
  <c r="AF11" i="4"/>
  <c r="AA12" i="4"/>
  <c r="AE12" i="4"/>
  <c r="AJ12" i="4"/>
  <c r="AN12" i="4"/>
  <c r="AR10" i="4"/>
  <c r="AU12" i="4"/>
  <c r="AY12" i="4"/>
  <c r="BD12" i="4"/>
  <c r="BA5" i="4"/>
  <c r="K11" i="4"/>
  <c r="S11" i="5"/>
  <c r="AV11" i="4"/>
  <c r="U11" i="4"/>
  <c r="BH11" i="4"/>
  <c r="BA11" i="4"/>
  <c r="BE11" i="4"/>
  <c r="AC11" i="4"/>
  <c r="AG11" i="4"/>
  <c r="AL11" i="4"/>
  <c r="AP11" i="4"/>
  <c r="AS11" i="4"/>
  <c r="AW11" i="4"/>
  <c r="BB11" i="4"/>
  <c r="BF11" i="4"/>
  <c r="Z11" i="4"/>
  <c r="AD11" i="4"/>
  <c r="AI11" i="4"/>
  <c r="AM11" i="4"/>
  <c r="AT11" i="4"/>
  <c r="AX11" i="4"/>
  <c r="BC11" i="4"/>
  <c r="BG11" i="4"/>
  <c r="AA11" i="4"/>
  <c r="AE11" i="4"/>
  <c r="AJ11" i="4"/>
  <c r="AN11" i="4"/>
  <c r="T11" i="5"/>
  <c r="AU11" i="4"/>
  <c r="AY11" i="4"/>
  <c r="BD11" i="4"/>
  <c r="N10" i="4"/>
  <c r="U10" i="4"/>
  <c r="K10" i="4"/>
  <c r="S10" i="5"/>
  <c r="W10" i="5" s="1"/>
  <c r="Z10" i="4"/>
  <c r="AD10" i="4"/>
  <c r="AI10" i="4"/>
  <c r="AM10" i="4"/>
  <c r="AS10" i="4"/>
  <c r="AW10" i="4"/>
  <c r="BB10" i="4"/>
  <c r="BF10" i="4"/>
  <c r="AA10" i="4"/>
  <c r="AE10" i="4"/>
  <c r="AJ10" i="4"/>
  <c r="AN10" i="4"/>
  <c r="AT10" i="4"/>
  <c r="AX10" i="4"/>
  <c r="BC10" i="4"/>
  <c r="BG10" i="4"/>
  <c r="AB10" i="4"/>
  <c r="AF10" i="4"/>
  <c r="AK10" i="4"/>
  <c r="AO10" i="4"/>
  <c r="T10" i="5"/>
  <c r="AU10" i="4"/>
  <c r="AY10" i="4"/>
  <c r="BD10" i="4"/>
  <c r="S9" i="5"/>
  <c r="W9" i="5" s="1"/>
  <c r="Z9" i="4"/>
  <c r="AI9" i="4"/>
  <c r="AS9" i="4"/>
  <c r="BB9" i="4"/>
  <c r="AN9" i="4"/>
  <c r="BA9" i="4"/>
  <c r="AA9" i="4"/>
  <c r="AJ9" i="4"/>
  <c r="AV9" i="4"/>
  <c r="BE9" i="4"/>
  <c r="AE9" i="4"/>
  <c r="AR9" i="4"/>
  <c r="AD9" i="4"/>
  <c r="AM9" i="4"/>
  <c r="AW9" i="4"/>
  <c r="BF9" i="4"/>
  <c r="S8" i="5"/>
  <c r="S7" i="5"/>
  <c r="S5" i="5"/>
  <c r="S3" i="5"/>
  <c r="BH6" i="4"/>
  <c r="BA4" i="4"/>
  <c r="BH3" i="4"/>
  <c r="AB9" i="4"/>
  <c r="AF9" i="4"/>
  <c r="AK9" i="4"/>
  <c r="AO9" i="4"/>
  <c r="T9" i="5"/>
  <c r="AT9" i="4"/>
  <c r="AX9" i="4"/>
  <c r="BC9" i="4"/>
  <c r="BG9" i="4"/>
  <c r="AC9" i="4"/>
  <c r="AG9" i="4"/>
  <c r="AL9" i="4"/>
  <c r="AP9" i="4"/>
  <c r="AU9" i="4"/>
  <c r="AY9" i="4"/>
  <c r="BD9" i="4"/>
  <c r="AB8" i="4"/>
  <c r="AF8" i="4"/>
  <c r="AK8" i="4"/>
  <c r="AO8" i="4"/>
  <c r="AR8" i="4"/>
  <c r="AV8" i="4"/>
  <c r="BA8" i="4"/>
  <c r="BE8" i="4"/>
  <c r="AC8" i="4"/>
  <c r="AG8" i="4"/>
  <c r="AL8" i="4"/>
  <c r="AP8" i="4"/>
  <c r="AS8" i="4"/>
  <c r="AW8" i="4"/>
  <c r="BB8" i="4"/>
  <c r="BF8" i="4"/>
  <c r="Z8" i="4"/>
  <c r="AD8" i="4"/>
  <c r="AI8" i="4"/>
  <c r="AM8" i="4"/>
  <c r="T8" i="5"/>
  <c r="AT8" i="4"/>
  <c r="AX8" i="4"/>
  <c r="BC8" i="4"/>
  <c r="BG8" i="4"/>
  <c r="AA8" i="4"/>
  <c r="AE8" i="4"/>
  <c r="AJ8" i="4"/>
  <c r="AN8" i="4"/>
  <c r="AU8" i="4"/>
  <c r="AY8" i="4"/>
  <c r="BD8" i="4"/>
  <c r="AI7" i="4"/>
  <c r="AR7" i="4"/>
  <c r="AI6" i="4"/>
  <c r="AR6" i="4"/>
  <c r="BA6" i="4"/>
  <c r="AI5" i="4"/>
  <c r="AR5" i="4"/>
  <c r="AR4" i="4"/>
  <c r="AI4" i="4"/>
  <c r="BA3" i="4"/>
  <c r="T3" i="5"/>
  <c r="AG3" i="4"/>
  <c r="AI3" i="4"/>
  <c r="AR3" i="4"/>
  <c r="Z3" i="4"/>
  <c r="AM3" i="4"/>
  <c r="AM4" i="4"/>
  <c r="AM5" i="4"/>
  <c r="AM6" i="4"/>
  <c r="AJ7" i="4"/>
  <c r="AV3" i="4"/>
  <c r="AV4" i="4"/>
  <c r="AV5" i="4"/>
  <c r="AV6" i="4"/>
  <c r="AV7" i="4"/>
  <c r="AC3" i="4"/>
  <c r="Z4" i="4"/>
  <c r="Z5" i="4"/>
  <c r="Z6" i="4"/>
  <c r="Z7" i="4"/>
  <c r="AM7" i="4"/>
  <c r="T7" i="5"/>
  <c r="BF3" i="4"/>
  <c r="BB3" i="4"/>
  <c r="AW3" i="4"/>
  <c r="AS3" i="4"/>
  <c r="AN3" i="4"/>
  <c r="AJ3" i="4"/>
  <c r="W6" i="4"/>
  <c r="BF6" i="4"/>
  <c r="BB6" i="4"/>
  <c r="AW6" i="4"/>
  <c r="AS6" i="4"/>
  <c r="AN6" i="4"/>
  <c r="AJ6" i="4"/>
  <c r="AE6" i="4"/>
  <c r="AA6" i="4"/>
  <c r="BH4" i="4"/>
  <c r="BD4" i="4"/>
  <c r="AY4" i="4"/>
  <c r="AU4" i="4"/>
  <c r="AP4" i="4"/>
  <c r="AL4" i="4"/>
  <c r="AG4" i="4"/>
  <c r="AC4" i="4"/>
  <c r="BG4" i="4"/>
  <c r="BC4" i="4"/>
  <c r="AX4" i="4"/>
  <c r="AT4" i="4"/>
  <c r="AO4" i="4"/>
  <c r="AK4" i="4"/>
  <c r="AF4" i="4"/>
  <c r="AB4" i="4"/>
  <c r="BF4" i="4"/>
  <c r="BB4" i="4"/>
  <c r="AW4" i="4"/>
  <c r="AS4" i="4"/>
  <c r="AN4" i="4"/>
  <c r="AJ4" i="4"/>
  <c r="AE4" i="4"/>
  <c r="AA4" i="4"/>
  <c r="BH7" i="4"/>
  <c r="BD7" i="4"/>
  <c r="AY7" i="4"/>
  <c r="AU7" i="4"/>
  <c r="AP7" i="4"/>
  <c r="AL7" i="4"/>
  <c r="AG7" i="4"/>
  <c r="AC7" i="4"/>
  <c r="BG7" i="4"/>
  <c r="BC7" i="4"/>
  <c r="AX7" i="4"/>
  <c r="AT7" i="4"/>
  <c r="AO7" i="4"/>
  <c r="AK7" i="4"/>
  <c r="AF7" i="4"/>
  <c r="AB7" i="4"/>
  <c r="BF7" i="4"/>
  <c r="BB7" i="4"/>
  <c r="AW7" i="4"/>
  <c r="AS7" i="4"/>
  <c r="AN7" i="4"/>
  <c r="AE7" i="4"/>
  <c r="AA7" i="4"/>
  <c r="BH5" i="4"/>
  <c r="BD5" i="4"/>
  <c r="AY5" i="4"/>
  <c r="AU5" i="4"/>
  <c r="AP5" i="4"/>
  <c r="AL5" i="4"/>
  <c r="AG5" i="4"/>
  <c r="AC5" i="4"/>
  <c r="BG5" i="4"/>
  <c r="BC5" i="4"/>
  <c r="AX5" i="4"/>
  <c r="AT5" i="4"/>
  <c r="AO5" i="4"/>
  <c r="AK5" i="4"/>
  <c r="AF5" i="4"/>
  <c r="AB5" i="4"/>
  <c r="BF5" i="4"/>
  <c r="BB5" i="4"/>
  <c r="AW5" i="4"/>
  <c r="AS5" i="4"/>
  <c r="AN5" i="4"/>
  <c r="AJ5" i="4"/>
  <c r="AE5" i="4"/>
  <c r="AA5" i="4"/>
  <c r="K4" i="4"/>
  <c r="T4" i="4"/>
  <c r="C53" i="4"/>
  <c r="W6" i="5"/>
  <c r="AD3" i="4"/>
  <c r="AD4" i="4"/>
  <c r="AD5" i="4"/>
  <c r="AD6" i="4"/>
  <c r="AD7" i="4"/>
  <c r="T5" i="5"/>
  <c r="BE3" i="4"/>
  <c r="BE4" i="4"/>
  <c r="BE5" i="4"/>
  <c r="BE6" i="4"/>
  <c r="BE7" i="4"/>
  <c r="D53" i="4"/>
  <c r="AA3" i="4"/>
  <c r="AE3" i="4"/>
  <c r="AK3" i="4"/>
  <c r="AO3" i="4"/>
  <c r="AB6" i="4"/>
  <c r="AF6" i="4"/>
  <c r="AK6" i="4"/>
  <c r="AO6" i="4"/>
  <c r="T6" i="5"/>
  <c r="T4" i="5"/>
  <c r="AT3" i="4"/>
  <c r="AX3" i="4"/>
  <c r="BC3" i="4"/>
  <c r="BG3" i="4"/>
  <c r="AT6" i="4"/>
  <c r="AX6" i="4"/>
  <c r="BC6" i="4"/>
  <c r="BG6" i="4"/>
  <c r="AB3" i="4"/>
  <c r="AF3" i="4"/>
  <c r="AL3" i="4"/>
  <c r="AP3" i="4"/>
  <c r="AC6" i="4"/>
  <c r="AG6" i="4"/>
  <c r="AL6" i="4"/>
  <c r="AP6" i="4"/>
  <c r="AU3" i="4"/>
  <c r="AY3" i="4"/>
  <c r="BD3" i="4"/>
  <c r="AU6" i="4"/>
  <c r="AY6" i="4"/>
  <c r="BD6" i="4"/>
  <c r="W23" i="5"/>
  <c r="W43" i="5"/>
  <c r="W19" i="5"/>
  <c r="W50" i="5"/>
  <c r="W22" i="5"/>
  <c r="I24" i="5"/>
  <c r="W14" i="5"/>
  <c r="W18" i="5"/>
  <c r="L25" i="5"/>
  <c r="L27" i="5"/>
  <c r="L29" i="5"/>
  <c r="L31" i="5"/>
  <c r="M33" i="5"/>
  <c r="N37" i="5"/>
  <c r="N39" i="5"/>
  <c r="N41" i="5"/>
  <c r="N43" i="5"/>
  <c r="N45" i="5"/>
  <c r="M48" i="5"/>
  <c r="M50" i="5"/>
  <c r="M52" i="5"/>
  <c r="W35" i="5"/>
  <c r="W27" i="5"/>
  <c r="N3" i="5"/>
  <c r="N7" i="5"/>
  <c r="J9" i="5"/>
  <c r="N11" i="5"/>
  <c r="L26" i="5"/>
  <c r="L28" i="5"/>
  <c r="L30" i="5"/>
  <c r="M32" i="5"/>
  <c r="M34" i="5"/>
  <c r="H36" i="5"/>
  <c r="N38" i="5"/>
  <c r="N40" i="5"/>
  <c r="N42" i="5"/>
  <c r="N44" i="5"/>
  <c r="N47" i="5"/>
  <c r="M49" i="5"/>
  <c r="M51" i="5"/>
  <c r="N15" i="5"/>
  <c r="N17" i="5"/>
  <c r="N19" i="5"/>
  <c r="N21" i="5"/>
  <c r="L23" i="5"/>
  <c r="N46" i="5"/>
  <c r="W49" i="5"/>
  <c r="W47" i="5"/>
  <c r="W44" i="5"/>
  <c r="W30" i="5"/>
  <c r="N4" i="5"/>
  <c r="N8" i="5"/>
  <c r="N12" i="5"/>
  <c r="N13" i="5"/>
  <c r="N20" i="5"/>
  <c r="L22" i="5"/>
  <c r="L24" i="5"/>
  <c r="H46" i="5"/>
  <c r="W36" i="5"/>
  <c r="W32" i="5"/>
  <c r="W28" i="5"/>
  <c r="W16" i="5"/>
  <c r="W12" i="5"/>
  <c r="I26" i="5"/>
  <c r="I27" i="5"/>
  <c r="I28" i="5"/>
  <c r="O31" i="5"/>
  <c r="M44" i="5"/>
  <c r="K20" i="5"/>
  <c r="O25" i="5"/>
  <c r="O26" i="5"/>
  <c r="K27" i="5"/>
  <c r="K28" i="5"/>
  <c r="H43" i="5"/>
  <c r="I8" i="5"/>
  <c r="I9" i="5"/>
  <c r="I12" i="5"/>
  <c r="I22" i="5"/>
  <c r="O23" i="5"/>
  <c r="K24" i="5"/>
  <c r="H41" i="5"/>
  <c r="M42" i="5"/>
  <c r="I43" i="5"/>
  <c r="K3" i="5"/>
  <c r="H4" i="5"/>
  <c r="K22" i="5"/>
  <c r="I41" i="5"/>
  <c r="L3" i="5"/>
  <c r="K4" i="5"/>
  <c r="H45" i="5"/>
  <c r="M29" i="5"/>
  <c r="M30" i="5"/>
  <c r="L4" i="5"/>
  <c r="O20" i="5"/>
  <c r="K21" i="5"/>
  <c r="M22" i="5"/>
  <c r="I23" i="5"/>
  <c r="M24" i="5"/>
  <c r="I25" i="5"/>
  <c r="K26" i="5"/>
  <c r="M27" i="5"/>
  <c r="M28" i="5"/>
  <c r="O29" i="5"/>
  <c r="O30" i="5"/>
  <c r="I31" i="5"/>
  <c r="K32" i="5"/>
  <c r="K33" i="5"/>
  <c r="K34" i="5"/>
  <c r="L41" i="5"/>
  <c r="H42" i="5"/>
  <c r="L43" i="5"/>
  <c r="H44" i="5"/>
  <c r="L45" i="5"/>
  <c r="I46" i="5"/>
  <c r="O3" i="5"/>
  <c r="I5" i="5"/>
  <c r="K19" i="5"/>
  <c r="O21" i="5"/>
  <c r="O22" i="5"/>
  <c r="K23" i="5"/>
  <c r="O24" i="5"/>
  <c r="K25" i="5"/>
  <c r="M26" i="5"/>
  <c r="O27" i="5"/>
  <c r="O28" i="5"/>
  <c r="I29" i="5"/>
  <c r="I30" i="5"/>
  <c r="K31" i="5"/>
  <c r="O32" i="5"/>
  <c r="O33" i="5"/>
  <c r="O34" i="5"/>
  <c r="N35" i="5"/>
  <c r="M41" i="5"/>
  <c r="I42" i="5"/>
  <c r="M43" i="5"/>
  <c r="I44" i="5"/>
  <c r="M45" i="5"/>
  <c r="L46" i="5"/>
  <c r="J5" i="5"/>
  <c r="O19" i="5"/>
  <c r="M23" i="5"/>
  <c r="M25" i="5"/>
  <c r="K29" i="5"/>
  <c r="K30" i="5"/>
  <c r="M31" i="5"/>
  <c r="L42" i="5"/>
  <c r="L44" i="5"/>
  <c r="M46" i="5"/>
  <c r="L10" i="5"/>
  <c r="H10" i="5"/>
  <c r="O10" i="5"/>
  <c r="K10" i="5"/>
  <c r="M10" i="5"/>
  <c r="M14" i="5"/>
  <c r="I14" i="5"/>
  <c r="L14" i="5"/>
  <c r="H14" i="5"/>
  <c r="O14" i="5"/>
  <c r="K14" i="5"/>
  <c r="J14" i="5"/>
  <c r="M16" i="5"/>
  <c r="I16" i="5"/>
  <c r="L16" i="5"/>
  <c r="H16" i="5"/>
  <c r="O16" i="5"/>
  <c r="K16" i="5"/>
  <c r="N18" i="5"/>
  <c r="M18" i="5"/>
  <c r="I18" i="5"/>
  <c r="L18" i="5"/>
  <c r="H18" i="5"/>
  <c r="K18" i="5"/>
  <c r="J18" i="5"/>
  <c r="I3" i="5"/>
  <c r="M3" i="5"/>
  <c r="I4" i="5"/>
  <c r="V4" i="5" s="1"/>
  <c r="M4" i="5"/>
  <c r="L5" i="5"/>
  <c r="H5" i="5"/>
  <c r="O5" i="5"/>
  <c r="K5" i="5"/>
  <c r="M5" i="5"/>
  <c r="N6" i="5"/>
  <c r="I7" i="5"/>
  <c r="J8" i="5"/>
  <c r="L9" i="5"/>
  <c r="H9" i="5"/>
  <c r="O9" i="5"/>
  <c r="K9" i="5"/>
  <c r="M9" i="5"/>
  <c r="N10" i="5"/>
  <c r="I11" i="5"/>
  <c r="J12" i="5"/>
  <c r="N14" i="5"/>
  <c r="N16" i="5"/>
  <c r="H3" i="5"/>
  <c r="L6" i="5"/>
  <c r="H6" i="5"/>
  <c r="O6" i="5"/>
  <c r="K6" i="5"/>
  <c r="M6" i="5"/>
  <c r="J16" i="5"/>
  <c r="J3" i="5"/>
  <c r="J4" i="5"/>
  <c r="N5" i="5"/>
  <c r="I6" i="5"/>
  <c r="J7" i="5"/>
  <c r="L8" i="5"/>
  <c r="H8" i="5"/>
  <c r="O8" i="5"/>
  <c r="K8" i="5"/>
  <c r="M8" i="5"/>
  <c r="N9" i="5"/>
  <c r="I10" i="5"/>
  <c r="J11" i="5"/>
  <c r="L12" i="5"/>
  <c r="H12" i="5"/>
  <c r="O12" i="5"/>
  <c r="K12" i="5"/>
  <c r="M12" i="5"/>
  <c r="M13" i="5"/>
  <c r="I13" i="5"/>
  <c r="L13" i="5"/>
  <c r="H13" i="5"/>
  <c r="O13" i="5"/>
  <c r="K13" i="5"/>
  <c r="J13" i="5"/>
  <c r="M15" i="5"/>
  <c r="I15" i="5"/>
  <c r="L15" i="5"/>
  <c r="H15" i="5"/>
  <c r="O15" i="5"/>
  <c r="K15" i="5"/>
  <c r="J15" i="5"/>
  <c r="M17" i="5"/>
  <c r="I17" i="5"/>
  <c r="L17" i="5"/>
  <c r="H17" i="5"/>
  <c r="O17" i="5"/>
  <c r="K17" i="5"/>
  <c r="J17" i="5"/>
  <c r="O4" i="5"/>
  <c r="J6" i="5"/>
  <c r="L7" i="5"/>
  <c r="H7" i="5"/>
  <c r="O7" i="5"/>
  <c r="K7" i="5"/>
  <c r="M7" i="5"/>
  <c r="J10" i="5"/>
  <c r="L11" i="5"/>
  <c r="H11" i="5"/>
  <c r="O11" i="5"/>
  <c r="K11" i="5"/>
  <c r="M11" i="5"/>
  <c r="O18" i="5"/>
  <c r="H19" i="5"/>
  <c r="L19" i="5"/>
  <c r="H20" i="5"/>
  <c r="L20" i="5"/>
  <c r="H21" i="5"/>
  <c r="L21" i="5"/>
  <c r="I19" i="5"/>
  <c r="M19" i="5"/>
  <c r="I20" i="5"/>
  <c r="M20" i="5"/>
  <c r="I21" i="5"/>
  <c r="M21" i="5"/>
  <c r="J19" i="5"/>
  <c r="J20" i="5"/>
  <c r="J21" i="5"/>
  <c r="J22" i="5"/>
  <c r="N22" i="5"/>
  <c r="J23" i="5"/>
  <c r="N23" i="5"/>
  <c r="J24" i="5"/>
  <c r="N24" i="5"/>
  <c r="J25" i="5"/>
  <c r="N25" i="5"/>
  <c r="J26" i="5"/>
  <c r="N26" i="5"/>
  <c r="J27" i="5"/>
  <c r="N27" i="5"/>
  <c r="J28" i="5"/>
  <c r="N28" i="5"/>
  <c r="J29" i="5"/>
  <c r="N29" i="5"/>
  <c r="J30" i="5"/>
  <c r="N30" i="5"/>
  <c r="J31" i="5"/>
  <c r="N31" i="5"/>
  <c r="J32" i="5"/>
  <c r="N32" i="5"/>
  <c r="J33" i="5"/>
  <c r="N33" i="5"/>
  <c r="J34" i="5"/>
  <c r="N34" i="5"/>
  <c r="M35" i="5"/>
  <c r="I35" i="5"/>
  <c r="O35" i="5"/>
  <c r="K35" i="5"/>
  <c r="L35" i="5"/>
  <c r="H22" i="5"/>
  <c r="H23" i="5"/>
  <c r="H24" i="5"/>
  <c r="H25" i="5"/>
  <c r="H26" i="5"/>
  <c r="H27" i="5"/>
  <c r="H28" i="5"/>
  <c r="H29" i="5"/>
  <c r="H30" i="5"/>
  <c r="H31" i="5"/>
  <c r="H32" i="5"/>
  <c r="L32" i="5"/>
  <c r="H33" i="5"/>
  <c r="L33" i="5"/>
  <c r="H34" i="5"/>
  <c r="L34" i="5"/>
  <c r="H35" i="5"/>
  <c r="I32" i="5"/>
  <c r="I33" i="5"/>
  <c r="I34" i="5"/>
  <c r="J35" i="5"/>
  <c r="K36" i="5"/>
  <c r="O36" i="5"/>
  <c r="K37" i="5"/>
  <c r="O37" i="5"/>
  <c r="K38" i="5"/>
  <c r="O38" i="5"/>
  <c r="K39" i="5"/>
  <c r="O39" i="5"/>
  <c r="K40" i="5"/>
  <c r="O40" i="5"/>
  <c r="L36" i="5"/>
  <c r="H37" i="5"/>
  <c r="L37" i="5"/>
  <c r="H38" i="5"/>
  <c r="L38" i="5"/>
  <c r="H39" i="5"/>
  <c r="L39" i="5"/>
  <c r="H40" i="5"/>
  <c r="L40" i="5"/>
  <c r="I36" i="5"/>
  <c r="M36" i="5"/>
  <c r="I37" i="5"/>
  <c r="M37" i="5"/>
  <c r="I38" i="5"/>
  <c r="M38" i="5"/>
  <c r="I39" i="5"/>
  <c r="M39" i="5"/>
  <c r="I40" i="5"/>
  <c r="M40" i="5"/>
  <c r="J36" i="5"/>
  <c r="N36" i="5"/>
  <c r="J37" i="5"/>
  <c r="J38" i="5"/>
  <c r="J39" i="5"/>
  <c r="J40" i="5"/>
  <c r="K41" i="5"/>
  <c r="O41" i="5"/>
  <c r="K42" i="5"/>
  <c r="O42" i="5"/>
  <c r="K43" i="5"/>
  <c r="O43" i="5"/>
  <c r="K44" i="5"/>
  <c r="O44" i="5"/>
  <c r="K45" i="5"/>
  <c r="O45" i="5"/>
  <c r="K46" i="5"/>
  <c r="O46" i="5"/>
  <c r="K47" i="5"/>
  <c r="O47" i="5"/>
  <c r="H47" i="5"/>
  <c r="L47" i="5"/>
  <c r="I47" i="5"/>
  <c r="M47" i="5"/>
  <c r="J41" i="5"/>
  <c r="J42" i="5"/>
  <c r="J43" i="5"/>
  <c r="J44" i="5"/>
  <c r="J45" i="5"/>
  <c r="J46" i="5"/>
  <c r="J47" i="5"/>
  <c r="J48" i="5"/>
  <c r="N48" i="5"/>
  <c r="J49" i="5"/>
  <c r="N49" i="5"/>
  <c r="J50" i="5"/>
  <c r="N50" i="5"/>
  <c r="J51" i="5"/>
  <c r="N51" i="5"/>
  <c r="J52" i="5"/>
  <c r="N52" i="5"/>
  <c r="K48" i="5"/>
  <c r="O48" i="5"/>
  <c r="K49" i="5"/>
  <c r="O49" i="5"/>
  <c r="K50" i="5"/>
  <c r="O50" i="5"/>
  <c r="K51" i="5"/>
  <c r="O51" i="5"/>
  <c r="K52" i="5"/>
  <c r="O52" i="5"/>
  <c r="H48" i="5"/>
  <c r="L48" i="5"/>
  <c r="H49" i="5"/>
  <c r="L49" i="5"/>
  <c r="H50" i="5"/>
  <c r="L50" i="5"/>
  <c r="H51" i="5"/>
  <c r="L51" i="5"/>
  <c r="H52" i="5"/>
  <c r="L52" i="5"/>
  <c r="I48" i="5"/>
  <c r="I49" i="5"/>
  <c r="I50" i="5"/>
  <c r="I51" i="5"/>
  <c r="I52" i="5"/>
  <c r="X52" i="4"/>
  <c r="S52" i="4"/>
  <c r="H51" i="4"/>
  <c r="L51" i="4"/>
  <c r="Q51" i="4"/>
  <c r="U51" i="4"/>
  <c r="V50" i="4"/>
  <c r="O50" i="4"/>
  <c r="J50" i="4"/>
  <c r="X48" i="4"/>
  <c r="S48" i="4"/>
  <c r="H47" i="4"/>
  <c r="L47" i="4"/>
  <c r="Q47" i="4"/>
  <c r="U47" i="4"/>
  <c r="H52" i="4"/>
  <c r="L52" i="4"/>
  <c r="Q52" i="4"/>
  <c r="U52" i="4"/>
  <c r="H48" i="4"/>
  <c r="L48" i="4"/>
  <c r="Q48" i="4"/>
  <c r="U48" i="4"/>
  <c r="V52" i="4"/>
  <c r="O52" i="4"/>
  <c r="J52" i="4"/>
  <c r="T51" i="4"/>
  <c r="N51" i="4"/>
  <c r="I51" i="4"/>
  <c r="X50" i="4"/>
  <c r="S50" i="4"/>
  <c r="H49" i="4"/>
  <c r="L49" i="4"/>
  <c r="Q49" i="4"/>
  <c r="U49" i="4"/>
  <c r="V48" i="4"/>
  <c r="O48" i="4"/>
  <c r="J48" i="4"/>
  <c r="T47" i="4"/>
  <c r="N47" i="4"/>
  <c r="I47" i="4"/>
  <c r="H50" i="4"/>
  <c r="L50" i="4"/>
  <c r="Q50" i="4"/>
  <c r="U50" i="4"/>
  <c r="T48" i="4"/>
  <c r="N48" i="4"/>
  <c r="I48" i="4"/>
  <c r="BJ46" i="4"/>
  <c r="U46" i="4"/>
  <c r="Q46" i="4"/>
  <c r="L46" i="4"/>
  <c r="R31" i="4"/>
  <c r="Q24" i="4"/>
  <c r="S44" i="4"/>
  <c r="S40" i="4"/>
  <c r="K40" i="4"/>
  <c r="X38" i="4"/>
  <c r="N38" i="4"/>
  <c r="X37" i="4"/>
  <c r="T37" i="4"/>
  <c r="O37" i="4"/>
  <c r="J37" i="4"/>
  <c r="S36" i="4"/>
  <c r="K36" i="4"/>
  <c r="W33" i="4"/>
  <c r="K33" i="4"/>
  <c r="X31" i="4"/>
  <c r="M31" i="4"/>
  <c r="W29" i="4"/>
  <c r="R29" i="4"/>
  <c r="K29" i="4"/>
  <c r="R28" i="4"/>
  <c r="X24" i="4"/>
  <c r="T24" i="4"/>
  <c r="O24" i="4"/>
  <c r="J24" i="4"/>
  <c r="V20" i="4"/>
  <c r="R20" i="4"/>
  <c r="M20" i="4"/>
  <c r="I20" i="4"/>
  <c r="V19" i="4"/>
  <c r="R19" i="4"/>
  <c r="M19" i="4"/>
  <c r="I19" i="4"/>
  <c r="S17" i="4"/>
  <c r="I17" i="4"/>
  <c r="X9" i="4"/>
  <c r="S7" i="4"/>
  <c r="J4" i="4"/>
  <c r="K37" i="4"/>
  <c r="M29" i="4"/>
  <c r="K24" i="4"/>
  <c r="R44" i="4"/>
  <c r="X40" i="4"/>
  <c r="R40" i="4"/>
  <c r="I40" i="4"/>
  <c r="W38" i="4"/>
  <c r="K38" i="4"/>
  <c r="W37" i="4"/>
  <c r="S37" i="4"/>
  <c r="N37" i="4"/>
  <c r="I37" i="4"/>
  <c r="X36" i="4"/>
  <c r="R36" i="4"/>
  <c r="I36" i="4"/>
  <c r="V33" i="4"/>
  <c r="J33" i="4"/>
  <c r="W31" i="4"/>
  <c r="K31" i="4"/>
  <c r="V29" i="4"/>
  <c r="O29" i="4"/>
  <c r="J29" i="4"/>
  <c r="M28" i="4"/>
  <c r="W24" i="4"/>
  <c r="S24" i="4"/>
  <c r="N24" i="4"/>
  <c r="I24" i="4"/>
  <c r="U20" i="4"/>
  <c r="Q20" i="4"/>
  <c r="L20" i="4"/>
  <c r="H20" i="4"/>
  <c r="BJ20" i="4" s="1"/>
  <c r="U19" i="4"/>
  <c r="Q19" i="4"/>
  <c r="L19" i="4"/>
  <c r="H19" i="4"/>
  <c r="BJ19" i="4" s="1"/>
  <c r="X17" i="4"/>
  <c r="O17" i="4"/>
  <c r="S9" i="4"/>
  <c r="W4" i="4"/>
  <c r="W40" i="4"/>
  <c r="N40" i="4"/>
  <c r="T38" i="4"/>
  <c r="V37" i="4"/>
  <c r="R37" i="4"/>
  <c r="W36" i="4"/>
  <c r="R33" i="4"/>
  <c r="T29" i="4"/>
  <c r="N29" i="4"/>
  <c r="V24" i="4"/>
  <c r="R24" i="4"/>
  <c r="M24" i="4"/>
  <c r="X20" i="4"/>
  <c r="T20" i="4"/>
  <c r="O20" i="4"/>
  <c r="X19" i="4"/>
  <c r="T19" i="4"/>
  <c r="O19" i="4"/>
  <c r="W23" i="4"/>
  <c r="J23" i="4"/>
  <c r="N23" i="4"/>
  <c r="K21" i="4"/>
  <c r="O21" i="4"/>
  <c r="T21" i="4"/>
  <c r="X21" i="4"/>
  <c r="H21" i="4"/>
  <c r="L21" i="4"/>
  <c r="Q21" i="4"/>
  <c r="U21" i="4"/>
  <c r="I21" i="4"/>
  <c r="BJ21" i="4" s="1"/>
  <c r="M21" i="4"/>
  <c r="R21" i="4"/>
  <c r="V21" i="4"/>
  <c r="H44" i="4"/>
  <c r="I44" i="4"/>
  <c r="N44" i="4"/>
  <c r="T44" i="4"/>
  <c r="J44" i="4"/>
  <c r="BK44" i="4" s="1"/>
  <c r="O44" i="4"/>
  <c r="V44" i="4"/>
  <c r="H41" i="4"/>
  <c r="I41" i="4"/>
  <c r="V41" i="4"/>
  <c r="M41" i="4"/>
  <c r="W41" i="4"/>
  <c r="N21" i="4"/>
  <c r="U15" i="4"/>
  <c r="W25" i="4"/>
  <c r="J25" i="4"/>
  <c r="N25" i="4"/>
  <c r="X44" i="4"/>
  <c r="M44" i="4"/>
  <c r="R41" i="4"/>
  <c r="S25" i="4"/>
  <c r="S23" i="4"/>
  <c r="J21" i="4"/>
  <c r="S21" i="4"/>
  <c r="H15" i="4"/>
  <c r="N15" i="4"/>
  <c r="V15" i="4"/>
  <c r="I15" i="4"/>
  <c r="Q15" i="4"/>
  <c r="W15" i="4"/>
  <c r="J15" i="4"/>
  <c r="R15" i="4"/>
  <c r="W44" i="4"/>
  <c r="K44" i="4"/>
  <c r="O41" i="4"/>
  <c r="W21" i="4"/>
  <c r="T33" i="4"/>
  <c r="N33" i="4"/>
  <c r="I33" i="4"/>
  <c r="X28" i="4"/>
  <c r="I28" i="4"/>
  <c r="V17" i="4"/>
  <c r="R17" i="4"/>
  <c r="M17" i="4"/>
  <c r="H17" i="4"/>
  <c r="BJ17" i="4" s="1"/>
  <c r="X11" i="4"/>
  <c r="Q11" i="4"/>
  <c r="J11" i="4"/>
  <c r="T10" i="4"/>
  <c r="J10" i="4"/>
  <c r="L9" i="4"/>
  <c r="J6" i="4"/>
  <c r="S4" i="4"/>
  <c r="I4" i="4"/>
  <c r="X33" i="4"/>
  <c r="S33" i="4"/>
  <c r="T28" i="4"/>
  <c r="U17" i="4"/>
  <c r="Q17" i="4"/>
  <c r="W11" i="4"/>
  <c r="Q10" i="4"/>
  <c r="X4" i="4"/>
  <c r="N4" i="4"/>
  <c r="H45" i="4"/>
  <c r="I45" i="4"/>
  <c r="N45" i="4"/>
  <c r="T45" i="4"/>
  <c r="O45" i="4"/>
  <c r="W45" i="4"/>
  <c r="S45" i="4"/>
  <c r="J45" i="4"/>
  <c r="R45" i="4"/>
  <c r="X45" i="4"/>
  <c r="K45" i="4"/>
  <c r="H12" i="4"/>
  <c r="N12" i="4"/>
  <c r="V12" i="4"/>
  <c r="L13" i="4"/>
  <c r="I12" i="4"/>
  <c r="Q12" i="4"/>
  <c r="W12" i="4"/>
  <c r="J12" i="4"/>
  <c r="R12" i="4"/>
  <c r="L12" i="4"/>
  <c r="U12" i="4"/>
  <c r="V45" i="4"/>
  <c r="K22" i="4"/>
  <c r="O22" i="4"/>
  <c r="T22" i="4"/>
  <c r="X22" i="4"/>
  <c r="H22" i="4"/>
  <c r="L22" i="4"/>
  <c r="Q22" i="4"/>
  <c r="U22" i="4"/>
  <c r="I22" i="4"/>
  <c r="M22" i="4"/>
  <c r="R22" i="4"/>
  <c r="V22" i="4"/>
  <c r="J22" i="4"/>
  <c r="N22" i="4"/>
  <c r="W22" i="4"/>
  <c r="S22" i="4"/>
  <c r="M45" i="4"/>
  <c r="H43" i="4"/>
  <c r="I43" i="4"/>
  <c r="N43" i="4"/>
  <c r="T43" i="4"/>
  <c r="J43" i="4"/>
  <c r="O43" i="4"/>
  <c r="V43" i="4"/>
  <c r="S43" i="4"/>
  <c r="X43" i="4"/>
  <c r="K43" i="4"/>
  <c r="W43" i="4"/>
  <c r="M43" i="4"/>
  <c r="S35" i="4"/>
  <c r="K35" i="4"/>
  <c r="W35" i="4"/>
  <c r="M35" i="4"/>
  <c r="R35" i="4"/>
  <c r="I32" i="4"/>
  <c r="R32" i="4"/>
  <c r="X32" i="4"/>
  <c r="K32" i="4"/>
  <c r="S32" i="4"/>
  <c r="W32" i="4"/>
  <c r="N32" i="4"/>
  <c r="M32" i="4"/>
  <c r="K39" i="4"/>
  <c r="R39" i="4"/>
  <c r="K34" i="4"/>
  <c r="R34" i="4"/>
  <c r="K26" i="4"/>
  <c r="O26" i="4"/>
  <c r="T26" i="4"/>
  <c r="X26" i="4"/>
  <c r="H26" i="4"/>
  <c r="L26" i="4"/>
  <c r="Q26" i="4"/>
  <c r="U26" i="4"/>
  <c r="I26" i="4"/>
  <c r="M26" i="4"/>
  <c r="R26" i="4"/>
  <c r="V26" i="4"/>
  <c r="J26" i="4"/>
  <c r="N26" i="4"/>
  <c r="K16" i="4"/>
  <c r="O16" i="4"/>
  <c r="T16" i="4"/>
  <c r="X16" i="4"/>
  <c r="L17" i="4"/>
  <c r="H16" i="4"/>
  <c r="L16" i="4"/>
  <c r="Q16" i="4"/>
  <c r="U16" i="4"/>
  <c r="I16" i="4"/>
  <c r="M16" i="4"/>
  <c r="R16" i="4"/>
  <c r="V16" i="4"/>
  <c r="W16" i="4"/>
  <c r="J16" i="4"/>
  <c r="W39" i="4"/>
  <c r="W34" i="4"/>
  <c r="W26" i="4"/>
  <c r="N16" i="4"/>
  <c r="J8" i="4"/>
  <c r="S8" i="4"/>
  <c r="T41" i="4"/>
  <c r="K41" i="4"/>
  <c r="V40" i="4"/>
  <c r="O40" i="4"/>
  <c r="K25" i="4"/>
  <c r="O25" i="4"/>
  <c r="T25" i="4"/>
  <c r="X25" i="4"/>
  <c r="H25" i="4"/>
  <c r="L25" i="4"/>
  <c r="Q25" i="4"/>
  <c r="U25" i="4"/>
  <c r="I25" i="4"/>
  <c r="M25" i="4"/>
  <c r="R25" i="4"/>
  <c r="V25" i="4"/>
  <c r="K23" i="4"/>
  <c r="O23" i="4"/>
  <c r="T23" i="4"/>
  <c r="X23" i="4"/>
  <c r="H23" i="4"/>
  <c r="L23" i="4"/>
  <c r="Q23" i="4"/>
  <c r="U23" i="4"/>
  <c r="I23" i="4"/>
  <c r="M23" i="4"/>
  <c r="R23" i="4"/>
  <c r="V23" i="4"/>
  <c r="L24" i="4"/>
  <c r="W28" i="4"/>
  <c r="N28" i="4"/>
  <c r="I14" i="4"/>
  <c r="I13" i="4"/>
  <c r="U9" i="4"/>
  <c r="V4" i="4"/>
  <c r="R4" i="4"/>
  <c r="L4" i="4"/>
  <c r="H4" i="4"/>
  <c r="O4" i="4"/>
  <c r="U4" i="4"/>
  <c r="Q4" i="4"/>
  <c r="S28" i="4"/>
  <c r="O9" i="4"/>
  <c r="S6" i="4"/>
  <c r="H39" i="4"/>
  <c r="L39" i="4"/>
  <c r="Q39" i="4"/>
  <c r="U39" i="4"/>
  <c r="H30" i="4"/>
  <c r="L30" i="4"/>
  <c r="Q30" i="4"/>
  <c r="U30" i="4"/>
  <c r="M30" i="4"/>
  <c r="S30" i="4"/>
  <c r="X30" i="4"/>
  <c r="I30" i="4"/>
  <c r="N30" i="4"/>
  <c r="T30" i="4"/>
  <c r="J30" i="4"/>
  <c r="O30" i="4"/>
  <c r="V30" i="4"/>
  <c r="K5" i="4"/>
  <c r="O5" i="4"/>
  <c r="T5" i="4"/>
  <c r="X5" i="4"/>
  <c r="H5" i="4"/>
  <c r="L5" i="4"/>
  <c r="Q5" i="4"/>
  <c r="U5" i="4"/>
  <c r="I5" i="4"/>
  <c r="M5" i="4"/>
  <c r="R5" i="4"/>
  <c r="V5" i="4"/>
  <c r="W5" i="4"/>
  <c r="J5" i="4"/>
  <c r="N5" i="4"/>
  <c r="S5" i="4"/>
  <c r="U45" i="4"/>
  <c r="Q45" i="4"/>
  <c r="L45" i="4"/>
  <c r="U44" i="4"/>
  <c r="Q44" i="4"/>
  <c r="L44" i="4"/>
  <c r="U43" i="4"/>
  <c r="Q43" i="4"/>
  <c r="L43" i="4"/>
  <c r="U42" i="4"/>
  <c r="Q42" i="4"/>
  <c r="L42" i="4"/>
  <c r="U41" i="4"/>
  <c r="Q41" i="4"/>
  <c r="L41" i="4"/>
  <c r="H40" i="4"/>
  <c r="L40" i="4"/>
  <c r="Q40" i="4"/>
  <c r="U40" i="4"/>
  <c r="V39" i="4"/>
  <c r="O39" i="4"/>
  <c r="J39" i="4"/>
  <c r="S38" i="4"/>
  <c r="R30" i="4"/>
  <c r="T39" i="4"/>
  <c r="N39" i="4"/>
  <c r="I39" i="4"/>
  <c r="H34" i="4"/>
  <c r="L34" i="4"/>
  <c r="Q34" i="4"/>
  <c r="U34" i="4"/>
  <c r="M34" i="4"/>
  <c r="S34" i="4"/>
  <c r="X34" i="4"/>
  <c r="I34" i="4"/>
  <c r="N34" i="4"/>
  <c r="T34" i="4"/>
  <c r="J34" i="4"/>
  <c r="O34" i="4"/>
  <c r="V34" i="4"/>
  <c r="K30" i="4"/>
  <c r="S41" i="4"/>
  <c r="N41" i="4"/>
  <c r="J41" i="4"/>
  <c r="X39" i="4"/>
  <c r="S39" i="4"/>
  <c r="M39" i="4"/>
  <c r="H38" i="4"/>
  <c r="L38" i="4"/>
  <c r="Q38" i="4"/>
  <c r="U38" i="4"/>
  <c r="I38" i="4"/>
  <c r="M38" i="4"/>
  <c r="R38" i="4"/>
  <c r="V38" i="4"/>
  <c r="H35" i="4"/>
  <c r="L35" i="4"/>
  <c r="Q35" i="4"/>
  <c r="U35" i="4"/>
  <c r="H31" i="4"/>
  <c r="L31" i="4"/>
  <c r="Q31" i="4"/>
  <c r="U31" i="4"/>
  <c r="H27" i="4"/>
  <c r="L27" i="4"/>
  <c r="Q27" i="4"/>
  <c r="U27" i="4"/>
  <c r="H36" i="4"/>
  <c r="L36" i="4"/>
  <c r="Q36" i="4"/>
  <c r="U36" i="4"/>
  <c r="V35" i="4"/>
  <c r="O35" i="4"/>
  <c r="J35" i="4"/>
  <c r="H32" i="4"/>
  <c r="L32" i="4"/>
  <c r="Q32" i="4"/>
  <c r="U32" i="4"/>
  <c r="V31" i="4"/>
  <c r="O31" i="4"/>
  <c r="J31" i="4"/>
  <c r="H28" i="4"/>
  <c r="L28" i="4"/>
  <c r="Q28" i="4"/>
  <c r="U28" i="4"/>
  <c r="V27" i="4"/>
  <c r="O27" i="4"/>
  <c r="J27" i="4"/>
  <c r="H37" i="4"/>
  <c r="L37" i="4"/>
  <c r="V36" i="4"/>
  <c r="O36" i="4"/>
  <c r="J36" i="4"/>
  <c r="T35" i="4"/>
  <c r="N35" i="4"/>
  <c r="I35" i="4"/>
  <c r="H33" i="4"/>
  <c r="L33" i="4"/>
  <c r="Q33" i="4"/>
  <c r="U33" i="4"/>
  <c r="V32" i="4"/>
  <c r="O32" i="4"/>
  <c r="J32" i="4"/>
  <c r="T31" i="4"/>
  <c r="N31" i="4"/>
  <c r="I31" i="4"/>
  <c r="H29" i="4"/>
  <c r="L29" i="4"/>
  <c r="Q29" i="4"/>
  <c r="U29" i="4"/>
  <c r="V28" i="4"/>
  <c r="O28" i="4"/>
  <c r="J28" i="4"/>
  <c r="T27" i="4"/>
  <c r="N27" i="4"/>
  <c r="I27" i="4"/>
  <c r="S15" i="4"/>
  <c r="M15" i="4"/>
  <c r="S14" i="4"/>
  <c r="M14" i="4"/>
  <c r="S13" i="4"/>
  <c r="M13" i="4"/>
  <c r="S12" i="4"/>
  <c r="M12" i="4"/>
  <c r="I11" i="4"/>
  <c r="M11" i="4"/>
  <c r="R11" i="4"/>
  <c r="V11" i="4"/>
  <c r="H11" i="4"/>
  <c r="N11" i="4"/>
  <c r="T11" i="4"/>
  <c r="W10" i="4"/>
  <c r="O10" i="4"/>
  <c r="T9" i="4"/>
  <c r="K15" i="4"/>
  <c r="O15" i="4"/>
  <c r="T15" i="4"/>
  <c r="X15" i="4"/>
  <c r="K14" i="4"/>
  <c r="O14" i="4"/>
  <c r="T14" i="4"/>
  <c r="X14" i="4"/>
  <c r="K13" i="4"/>
  <c r="O13" i="4"/>
  <c r="T13" i="4"/>
  <c r="X13" i="4"/>
  <c r="K12" i="4"/>
  <c r="O12" i="4"/>
  <c r="T12" i="4"/>
  <c r="X12" i="4"/>
  <c r="I10" i="4"/>
  <c r="BJ10" i="4" s="1"/>
  <c r="M10" i="4"/>
  <c r="R10" i="4"/>
  <c r="V10" i="4"/>
  <c r="L10" i="4"/>
  <c r="S10" i="4"/>
  <c r="X10" i="4"/>
  <c r="H9" i="4"/>
  <c r="I9" i="4"/>
  <c r="M9" i="4"/>
  <c r="R9" i="4"/>
  <c r="V9" i="4"/>
  <c r="N9" i="4"/>
  <c r="K9" i="4"/>
  <c r="Q9" i="4"/>
  <c r="W9" i="4"/>
  <c r="K8" i="4"/>
  <c r="O8" i="4"/>
  <c r="T8" i="4"/>
  <c r="X8" i="4"/>
  <c r="H8" i="4"/>
  <c r="L8" i="4"/>
  <c r="Q8" i="4"/>
  <c r="U8" i="4"/>
  <c r="I8" i="4"/>
  <c r="M8" i="4"/>
  <c r="R8" i="4"/>
  <c r="V8" i="4"/>
  <c r="N8" i="4"/>
  <c r="W8" i="4"/>
  <c r="K7" i="4"/>
  <c r="O7" i="4"/>
  <c r="T7" i="4"/>
  <c r="X7" i="4"/>
  <c r="H7" i="4"/>
  <c r="L7" i="4"/>
  <c r="Q7" i="4"/>
  <c r="U7" i="4"/>
  <c r="I7" i="4"/>
  <c r="M7" i="4"/>
  <c r="R7" i="4"/>
  <c r="V7" i="4"/>
  <c r="W7" i="4"/>
  <c r="N7" i="4"/>
  <c r="K6" i="4"/>
  <c r="O6" i="4"/>
  <c r="T6" i="4"/>
  <c r="X6" i="4"/>
  <c r="H6" i="4"/>
  <c r="L6" i="4"/>
  <c r="Q6" i="4"/>
  <c r="U6" i="4"/>
  <c r="I6" i="4"/>
  <c r="M6" i="4"/>
  <c r="R6" i="4"/>
  <c r="V6" i="4"/>
  <c r="N6" i="4"/>
  <c r="R3" i="4"/>
  <c r="O3" i="4"/>
  <c r="K3" i="4"/>
  <c r="H3" i="4"/>
  <c r="L3" i="4"/>
  <c r="N3" i="4"/>
  <c r="J3" i="4"/>
  <c r="M3" i="4"/>
  <c r="I3" i="4"/>
  <c r="Q3" i="4"/>
  <c r="X3" i="4"/>
  <c r="U3" i="4"/>
  <c r="T3" i="4"/>
  <c r="W3" i="4"/>
  <c r="S3" i="4"/>
  <c r="V3" i="4"/>
  <c r="BK18" i="4" l="1"/>
  <c r="BK42" i="4"/>
  <c r="AL12" i="5"/>
  <c r="AL37" i="5"/>
  <c r="AL49" i="5"/>
  <c r="BK46" i="4"/>
  <c r="AL43" i="5"/>
  <c r="AL16" i="5"/>
  <c r="AL47" i="5"/>
  <c r="AL23" i="5"/>
  <c r="AL46" i="5"/>
  <c r="AL39" i="5"/>
  <c r="AL33" i="5"/>
  <c r="BK20" i="4"/>
  <c r="AL45" i="5"/>
  <c r="AL25" i="5"/>
  <c r="AL42" i="5"/>
  <c r="AL13" i="5"/>
  <c r="AL41" i="5"/>
  <c r="AL21" i="5"/>
  <c r="AL20" i="5"/>
  <c r="AL19" i="5"/>
  <c r="W5" i="5"/>
  <c r="AL5" i="5" s="1"/>
  <c r="BK17" i="4"/>
  <c r="BJ44" i="4"/>
  <c r="BJ45" i="4"/>
  <c r="AL38" i="5"/>
  <c r="AL15" i="5"/>
  <c r="AL26" i="5"/>
  <c r="AL22" i="5"/>
  <c r="BJ12" i="4"/>
  <c r="AL24" i="5"/>
  <c r="AL40" i="5"/>
  <c r="AL27" i="5"/>
  <c r="AL18" i="5"/>
  <c r="AL48" i="5"/>
  <c r="BK21" i="4"/>
  <c r="AL28" i="5"/>
  <c r="AL31" i="5"/>
  <c r="AL14" i="5"/>
  <c r="AL52" i="5"/>
  <c r="AL29" i="5"/>
  <c r="AL32" i="5"/>
  <c r="AL44" i="5"/>
  <c r="AL35" i="5"/>
  <c r="AL17" i="5"/>
  <c r="AL50" i="5"/>
  <c r="AL36" i="5"/>
  <c r="BK19" i="4"/>
  <c r="BJ24" i="4"/>
  <c r="AL30" i="5"/>
  <c r="AL34" i="5"/>
  <c r="AL51" i="5"/>
  <c r="V5" i="5"/>
  <c r="D54" i="4"/>
  <c r="AF38" i="2" s="1"/>
  <c r="C54" i="4"/>
  <c r="E38" i="2" s="1"/>
  <c r="W11" i="5"/>
  <c r="AL11" i="5" s="1"/>
  <c r="AL10" i="5"/>
  <c r="AL9" i="5"/>
  <c r="X4" i="5"/>
  <c r="AM4" i="5" s="1"/>
  <c r="W8" i="5"/>
  <c r="AL8" i="5" s="1"/>
  <c r="X3" i="5"/>
  <c r="AM3" i="5" s="1"/>
  <c r="W4" i="5"/>
  <c r="AL4" i="5" s="1"/>
  <c r="W7" i="5"/>
  <c r="AL7" i="5" s="1"/>
  <c r="AL6" i="5"/>
  <c r="X20" i="5"/>
  <c r="AA20" i="5" s="1"/>
  <c r="AH20" i="5" s="1"/>
  <c r="X6" i="5"/>
  <c r="AD6" i="5" s="1"/>
  <c r="X8" i="5"/>
  <c r="X36" i="5"/>
  <c r="AM36" i="5" s="1"/>
  <c r="X32" i="5"/>
  <c r="AM32" i="5" s="1"/>
  <c r="X16" i="5"/>
  <c r="AA16" i="5" s="1"/>
  <c r="AH16" i="5" s="1"/>
  <c r="X10" i="5"/>
  <c r="X27" i="5"/>
  <c r="Z27" i="5" s="1"/>
  <c r="AG27" i="5" s="1"/>
  <c r="X35" i="5"/>
  <c r="X31" i="5"/>
  <c r="AM31" i="5" s="1"/>
  <c r="X29" i="5"/>
  <c r="AM29" i="5" s="1"/>
  <c r="X49" i="5"/>
  <c r="AA49" i="5" s="1"/>
  <c r="AH49" i="5" s="1"/>
  <c r="X42" i="5"/>
  <c r="X46" i="5"/>
  <c r="X15" i="5"/>
  <c r="W3" i="5"/>
  <c r="AL3" i="5" s="1"/>
  <c r="V3" i="5"/>
  <c r="X9" i="5"/>
  <c r="X17" i="5"/>
  <c r="X25" i="5"/>
  <c r="X33" i="5"/>
  <c r="X39" i="5"/>
  <c r="AM39" i="5" s="1"/>
  <c r="X43" i="5"/>
  <c r="X47" i="5"/>
  <c r="AD47" i="5" s="1"/>
  <c r="X51" i="5"/>
  <c r="X19" i="5"/>
  <c r="X5" i="5"/>
  <c r="X13" i="5"/>
  <c r="X21" i="5"/>
  <c r="X37" i="5"/>
  <c r="X41" i="5"/>
  <c r="X45" i="5"/>
  <c r="X11" i="5"/>
  <c r="X22" i="5"/>
  <c r="X24" i="5"/>
  <c r="AM24" i="5" s="1"/>
  <c r="X38" i="5"/>
  <c r="X50" i="5"/>
  <c r="X26" i="5"/>
  <c r="AA26" i="5" s="1"/>
  <c r="AH26" i="5" s="1"/>
  <c r="X14" i="5"/>
  <c r="X30" i="5"/>
  <c r="Z30" i="5" s="1"/>
  <c r="AG30" i="5" s="1"/>
  <c r="X12" i="5"/>
  <c r="X28" i="5"/>
  <c r="X40" i="5"/>
  <c r="AC40" i="5" s="1"/>
  <c r="AJ40" i="5" s="1"/>
  <c r="X44" i="5"/>
  <c r="AM44" i="5" s="1"/>
  <c r="X48" i="5"/>
  <c r="X52" i="5"/>
  <c r="X7" i="5"/>
  <c r="AM7" i="5" s="1"/>
  <c r="X23" i="5"/>
  <c r="X18" i="5"/>
  <c r="X34" i="5"/>
  <c r="AB34" i="5" s="1"/>
  <c r="AI34" i="5" s="1"/>
  <c r="K53" i="5"/>
  <c r="N53" i="5"/>
  <c r="O53" i="5"/>
  <c r="L53" i="5"/>
  <c r="H53" i="5"/>
  <c r="F53" i="5"/>
  <c r="F54" i="5"/>
  <c r="M53" i="5"/>
  <c r="I53" i="5"/>
  <c r="J53" i="5"/>
  <c r="BJ47" i="4"/>
  <c r="BK47" i="4"/>
  <c r="BJ51" i="4"/>
  <c r="BK51" i="4"/>
  <c r="BJ50" i="4"/>
  <c r="BK50" i="4"/>
  <c r="BJ49" i="4"/>
  <c r="BK49" i="4"/>
  <c r="BJ48" i="4"/>
  <c r="BK48" i="4"/>
  <c r="BJ52" i="4"/>
  <c r="BK52" i="4"/>
  <c r="BJ15" i="4"/>
  <c r="BJ23" i="4"/>
  <c r="BJ43" i="4"/>
  <c r="BK24" i="4"/>
  <c r="BK41" i="4"/>
  <c r="BK10" i="4"/>
  <c r="BK13" i="4"/>
  <c r="BJ14" i="4"/>
  <c r="BJ16" i="4"/>
  <c r="BJ22" i="4"/>
  <c r="BK23" i="4"/>
  <c r="BK25" i="4"/>
  <c r="BK26" i="4"/>
  <c r="BK43" i="4"/>
  <c r="BK45" i="4"/>
  <c r="BK16" i="4"/>
  <c r="BK22" i="4"/>
  <c r="BJ26" i="4"/>
  <c r="BJ4" i="4"/>
  <c r="BK4" i="4"/>
  <c r="BJ25" i="4"/>
  <c r="BK12" i="4"/>
  <c r="BJ13" i="4"/>
  <c r="BK14" i="4"/>
  <c r="BJ7" i="4"/>
  <c r="BK7" i="4"/>
  <c r="BJ30" i="4"/>
  <c r="BK30" i="4"/>
  <c r="BK9" i="4"/>
  <c r="BJ9" i="4"/>
  <c r="BJ34" i="4"/>
  <c r="BK34" i="4"/>
  <c r="BJ5" i="4"/>
  <c r="BK5" i="4"/>
  <c r="BJ36" i="4"/>
  <c r="BK36" i="4"/>
  <c r="BJ40" i="4"/>
  <c r="BK40" i="4"/>
  <c r="BJ6" i="4"/>
  <c r="BK6" i="4"/>
  <c r="BJ8" i="4"/>
  <c r="BK8" i="4"/>
  <c r="BK15" i="4"/>
  <c r="BJ29" i="4"/>
  <c r="BK29" i="4"/>
  <c r="BJ33" i="4"/>
  <c r="BK33" i="4"/>
  <c r="BJ28" i="4"/>
  <c r="BK28" i="4"/>
  <c r="BJ27" i="4"/>
  <c r="BK27" i="4"/>
  <c r="BJ31" i="4"/>
  <c r="BK31" i="4"/>
  <c r="BJ35" i="4"/>
  <c r="BK35" i="4"/>
  <c r="BJ39" i="4"/>
  <c r="BK39" i="4"/>
  <c r="BJ11" i="4"/>
  <c r="BK11" i="4"/>
  <c r="BJ37" i="4"/>
  <c r="BK37" i="4"/>
  <c r="BJ32" i="4"/>
  <c r="BK32" i="4"/>
  <c r="BJ38" i="4"/>
  <c r="BK38" i="4"/>
  <c r="BJ41" i="4"/>
  <c r="AI53" i="4"/>
  <c r="BJ3" i="4"/>
  <c r="AD53" i="4"/>
  <c r="BK3" i="4"/>
  <c r="AU53" i="4"/>
  <c r="AX53" i="4"/>
  <c r="AM53" i="4"/>
  <c r="AG53" i="4"/>
  <c r="Z53" i="4"/>
  <c r="BD53" i="4"/>
  <c r="AE53" i="4"/>
  <c r="AF53" i="4"/>
  <c r="BG53" i="4"/>
  <c r="AT53" i="4"/>
  <c r="AJ53" i="4"/>
  <c r="AK53" i="4"/>
  <c r="AL53" i="4"/>
  <c r="AN53" i="4"/>
  <c r="AO53" i="4"/>
  <c r="AP53" i="4"/>
  <c r="V53" i="4"/>
  <c r="BC53" i="4"/>
  <c r="AA53" i="4"/>
  <c r="AB53" i="4"/>
  <c r="AC53" i="4"/>
  <c r="AY53" i="4"/>
  <c r="BE53" i="4"/>
  <c r="BF53" i="4"/>
  <c r="AR53" i="4"/>
  <c r="AS53" i="4"/>
  <c r="AV53" i="4"/>
  <c r="AW53" i="4"/>
  <c r="BH53" i="4"/>
  <c r="BA53" i="4"/>
  <c r="BB53" i="4"/>
  <c r="L53" i="4"/>
  <c r="R53" i="4"/>
  <c r="W53" i="4"/>
  <c r="H53" i="4"/>
  <c r="K53" i="4"/>
  <c r="O53" i="4"/>
  <c r="U53" i="4"/>
  <c r="X53" i="4"/>
  <c r="F53" i="4"/>
  <c r="Q53" i="4"/>
  <c r="I53" i="4"/>
  <c r="J53" i="4"/>
  <c r="S53" i="4"/>
  <c r="T53" i="4"/>
  <c r="M53" i="4"/>
  <c r="N53" i="4"/>
  <c r="F54" i="4"/>
  <c r="G36" i="2" l="1"/>
  <c r="AD16" i="5"/>
  <c r="AA31" i="5"/>
  <c r="AH31" i="5" s="1"/>
  <c r="AB16" i="5"/>
  <c r="AI16" i="5" s="1"/>
  <c r="AC27" i="5"/>
  <c r="AJ27" i="5" s="1"/>
  <c r="Z4" i="5"/>
  <c r="AG4" i="5" s="1"/>
  <c r="AC4" i="5"/>
  <c r="AJ4" i="5" s="1"/>
  <c r="AB4" i="5"/>
  <c r="AI4" i="5" s="1"/>
  <c r="AA4" i="5"/>
  <c r="AH4" i="5" s="1"/>
  <c r="AD4" i="5"/>
  <c r="Z31" i="5"/>
  <c r="AG31" i="5" s="1"/>
  <c r="AE4" i="5"/>
  <c r="AB36" i="5"/>
  <c r="AI36" i="5" s="1"/>
  <c r="AB32" i="5"/>
  <c r="AI32" i="5" s="1"/>
  <c r="Z29" i="5"/>
  <c r="AG29" i="5" s="1"/>
  <c r="AD29" i="5"/>
  <c r="AC36" i="5"/>
  <c r="AJ36" i="5" s="1"/>
  <c r="AD32" i="5"/>
  <c r="Z32" i="5"/>
  <c r="AG32" i="5" s="1"/>
  <c r="AB49" i="5"/>
  <c r="AI49" i="5" s="1"/>
  <c r="AC49" i="5"/>
  <c r="AJ49" i="5" s="1"/>
  <c r="AD49" i="5"/>
  <c r="AC32" i="5"/>
  <c r="AJ32" i="5" s="1"/>
  <c r="AA32" i="5"/>
  <c r="AH32" i="5" s="1"/>
  <c r="AA27" i="5"/>
  <c r="AH27" i="5" s="1"/>
  <c r="AB27" i="5"/>
  <c r="AI27" i="5" s="1"/>
  <c r="AA29" i="5"/>
  <c r="AH29" i="5" s="1"/>
  <c r="AC24" i="5"/>
  <c r="AJ24" i="5" s="1"/>
  <c r="AD36" i="5"/>
  <c r="AB31" i="5"/>
  <c r="AI31" i="5" s="1"/>
  <c r="AC31" i="5"/>
  <c r="AJ31" i="5" s="1"/>
  <c r="AE32" i="5"/>
  <c r="AA36" i="5"/>
  <c r="AH36" i="5" s="1"/>
  <c r="AD27" i="5"/>
  <c r="AB29" i="5"/>
  <c r="AI29" i="5" s="1"/>
  <c r="Z36" i="5"/>
  <c r="AG36" i="5" s="1"/>
  <c r="AD31" i="5"/>
  <c r="AE38" i="5"/>
  <c r="AM38" i="5"/>
  <c r="AE17" i="5"/>
  <c r="AM17" i="5"/>
  <c r="Z10" i="5"/>
  <c r="AG10" i="5" s="1"/>
  <c r="AM10" i="5"/>
  <c r="AE20" i="5"/>
  <c r="AM20" i="5"/>
  <c r="AB40" i="5"/>
  <c r="AI40" i="5" s="1"/>
  <c r="AM40" i="5"/>
  <c r="AB28" i="5"/>
  <c r="AI28" i="5" s="1"/>
  <c r="AM28" i="5"/>
  <c r="AE14" i="5"/>
  <c r="AM14" i="5"/>
  <c r="AE37" i="5"/>
  <c r="AM37" i="5"/>
  <c r="AE19" i="5"/>
  <c r="AM19" i="5"/>
  <c r="AE9" i="5"/>
  <c r="AM9" i="5"/>
  <c r="AC42" i="5"/>
  <c r="AJ42" i="5" s="1"/>
  <c r="AM42" i="5"/>
  <c r="AD20" i="5"/>
  <c r="Z49" i="5"/>
  <c r="AG49" i="5" s="1"/>
  <c r="AM49" i="5"/>
  <c r="AC16" i="5"/>
  <c r="AJ16" i="5" s="1"/>
  <c r="AM16" i="5"/>
  <c r="AE36" i="5"/>
  <c r="AE23" i="5"/>
  <c r="AM23" i="5"/>
  <c r="AE22" i="5"/>
  <c r="AM22" i="5"/>
  <c r="AE43" i="5"/>
  <c r="AM43" i="5"/>
  <c r="AC46" i="5"/>
  <c r="AJ46" i="5" s="1"/>
  <c r="AM46" i="5"/>
  <c r="AA35" i="5"/>
  <c r="AH35" i="5" s="1"/>
  <c r="AM35" i="5"/>
  <c r="AE8" i="5"/>
  <c r="AM8" i="5"/>
  <c r="AB20" i="5"/>
  <c r="AI20" i="5" s="1"/>
  <c r="AD34" i="5"/>
  <c r="AM34" i="5"/>
  <c r="AE52" i="5"/>
  <c r="AM52" i="5"/>
  <c r="AE12" i="5"/>
  <c r="AM12" i="5"/>
  <c r="Z26" i="5"/>
  <c r="AG26" i="5" s="1"/>
  <c r="AM26" i="5"/>
  <c r="AE11" i="5"/>
  <c r="AM11" i="5"/>
  <c r="AE21" i="5"/>
  <c r="AM21" i="5"/>
  <c r="AE51" i="5"/>
  <c r="AM51" i="5"/>
  <c r="AE33" i="5"/>
  <c r="AM33" i="5"/>
  <c r="AA8" i="5"/>
  <c r="AH8" i="5" s="1"/>
  <c r="AC10" i="5"/>
  <c r="AJ10" i="5" s="1"/>
  <c r="AC20" i="5"/>
  <c r="AJ20" i="5" s="1"/>
  <c r="AE34" i="5"/>
  <c r="AE39" i="5"/>
  <c r="AE49" i="5"/>
  <c r="AA30" i="5"/>
  <c r="AH30" i="5" s="1"/>
  <c r="AM30" i="5"/>
  <c r="AE41" i="5"/>
  <c r="AM41" i="5"/>
  <c r="AE18" i="5"/>
  <c r="AM18" i="5"/>
  <c r="AE48" i="5"/>
  <c r="AM48" i="5"/>
  <c r="AE50" i="5"/>
  <c r="AM50" i="5"/>
  <c r="AE45" i="5"/>
  <c r="AM45" i="5"/>
  <c r="AD13" i="5"/>
  <c r="AM13" i="5"/>
  <c r="AA47" i="5"/>
  <c r="AH47" i="5" s="1"/>
  <c r="AM47" i="5"/>
  <c r="AE25" i="5"/>
  <c r="AM25" i="5"/>
  <c r="AE15" i="5"/>
  <c r="AM15" i="5"/>
  <c r="Z20" i="5"/>
  <c r="AG20" i="5" s="1"/>
  <c r="AE27" i="5"/>
  <c r="AM27" i="5"/>
  <c r="AE31" i="5"/>
  <c r="AL53" i="5"/>
  <c r="Q28" i="2" s="1"/>
  <c r="AE7" i="5"/>
  <c r="W53" i="5"/>
  <c r="AB6" i="5"/>
  <c r="AI6" i="5" s="1"/>
  <c r="AE6" i="5"/>
  <c r="AK6" i="5" s="1"/>
  <c r="AA6" i="5"/>
  <c r="AH6" i="5" s="1"/>
  <c r="Z6" i="5"/>
  <c r="AG6" i="5" s="1"/>
  <c r="AC6" i="5"/>
  <c r="AJ6" i="5" s="1"/>
  <c r="AM6" i="5"/>
  <c r="AA5" i="5"/>
  <c r="AH5" i="5" s="1"/>
  <c r="X53" i="5"/>
  <c r="AF35" i="2" s="1"/>
  <c r="AM5" i="5"/>
  <c r="AF36" i="2"/>
  <c r="AD44" i="5"/>
  <c r="AE44" i="5"/>
  <c r="AC8" i="5"/>
  <c r="AJ8" i="5" s="1"/>
  <c r="AD42" i="5"/>
  <c r="Z8" i="5"/>
  <c r="AG8" i="5" s="1"/>
  <c r="AD8" i="5"/>
  <c r="AE42" i="5"/>
  <c r="AE16" i="5"/>
  <c r="AK16" i="5" s="1"/>
  <c r="AE47" i="5"/>
  <c r="AK47" i="5" s="1"/>
  <c r="AA42" i="5"/>
  <c r="AH42" i="5" s="1"/>
  <c r="AB42" i="5"/>
  <c r="AI42" i="5" s="1"/>
  <c r="Z24" i="5"/>
  <c r="AG24" i="5" s="1"/>
  <c r="AE24" i="5"/>
  <c r="AE3" i="5"/>
  <c r="Z16" i="5"/>
  <c r="AG16" i="5" s="1"/>
  <c r="AB8" i="5"/>
  <c r="AI8" i="5" s="1"/>
  <c r="AC29" i="5"/>
  <c r="AJ29" i="5" s="1"/>
  <c r="AE29" i="5"/>
  <c r="AE46" i="5"/>
  <c r="AE30" i="5"/>
  <c r="AE35" i="5"/>
  <c r="AE13" i="5"/>
  <c r="AE5" i="5"/>
  <c r="AE28" i="5"/>
  <c r="AD10" i="5"/>
  <c r="AE10" i="5"/>
  <c r="AB35" i="5"/>
  <c r="AI35" i="5" s="1"/>
  <c r="Z35" i="5"/>
  <c r="AG35" i="5" s="1"/>
  <c r="AB10" i="5"/>
  <c r="AI10" i="5" s="1"/>
  <c r="AE26" i="5"/>
  <c r="AE40" i="5"/>
  <c r="AC44" i="5"/>
  <c r="AJ44" i="5" s="1"/>
  <c r="AA44" i="5"/>
  <c r="AH44" i="5" s="1"/>
  <c r="Z5" i="5"/>
  <c r="AG5" i="5" s="1"/>
  <c r="AB30" i="5"/>
  <c r="AI30" i="5" s="1"/>
  <c r="AC35" i="5"/>
  <c r="AJ35" i="5" s="1"/>
  <c r="AB5" i="5"/>
  <c r="AI5" i="5" s="1"/>
  <c r="AD35" i="5"/>
  <c r="AB47" i="5"/>
  <c r="AI47" i="5" s="1"/>
  <c r="AA10" i="5"/>
  <c r="AH10" i="5" s="1"/>
  <c r="AC47" i="5"/>
  <c r="AJ47" i="5" s="1"/>
  <c r="AA28" i="5"/>
  <c r="AH28" i="5" s="1"/>
  <c r="Z42" i="5"/>
  <c r="AG42" i="5" s="1"/>
  <c r="Z13" i="5"/>
  <c r="AG13" i="5" s="1"/>
  <c r="AC13" i="5"/>
  <c r="AJ13" i="5" s="1"/>
  <c r="AB7" i="5"/>
  <c r="AI7" i="5" s="1"/>
  <c r="AC7" i="5"/>
  <c r="AJ7" i="5" s="1"/>
  <c r="Z7" i="5"/>
  <c r="AG7" i="5" s="1"/>
  <c r="AD7" i="5"/>
  <c r="AA7" i="5"/>
  <c r="AH7" i="5" s="1"/>
  <c r="AB12" i="5"/>
  <c r="AI12" i="5" s="1"/>
  <c r="Z12" i="5"/>
  <c r="AG12" i="5" s="1"/>
  <c r="AA12" i="5"/>
  <c r="AH12" i="5" s="1"/>
  <c r="AC12" i="5"/>
  <c r="AJ12" i="5" s="1"/>
  <c r="Z14" i="5"/>
  <c r="AG14" i="5" s="1"/>
  <c r="AC14" i="5"/>
  <c r="AJ14" i="5" s="1"/>
  <c r="AA14" i="5"/>
  <c r="AH14" i="5" s="1"/>
  <c r="AB14" i="5"/>
  <c r="AI14" i="5" s="1"/>
  <c r="AD14" i="5"/>
  <c r="AB37" i="5"/>
  <c r="AI37" i="5" s="1"/>
  <c r="Z37" i="5"/>
  <c r="AG37" i="5" s="1"/>
  <c r="AC37" i="5"/>
  <c r="AJ37" i="5" s="1"/>
  <c r="AD37" i="5"/>
  <c r="AA37" i="5"/>
  <c r="AH37" i="5" s="1"/>
  <c r="AA19" i="5"/>
  <c r="AH19" i="5" s="1"/>
  <c r="AB19" i="5"/>
  <c r="AI19" i="5" s="1"/>
  <c r="AC19" i="5"/>
  <c r="AJ19" i="5" s="1"/>
  <c r="Z19" i="5"/>
  <c r="AG19" i="5" s="1"/>
  <c r="AD19" i="5"/>
  <c r="AB39" i="5"/>
  <c r="AI39" i="5" s="1"/>
  <c r="AC39" i="5"/>
  <c r="AJ39" i="5" s="1"/>
  <c r="AA39" i="5"/>
  <c r="AH39" i="5" s="1"/>
  <c r="Z39" i="5"/>
  <c r="AG39" i="5" s="1"/>
  <c r="AD39" i="5"/>
  <c r="AC9" i="5"/>
  <c r="AJ9" i="5" s="1"/>
  <c r="AB9" i="5"/>
  <c r="AI9" i="5" s="1"/>
  <c r="Z9" i="5"/>
  <c r="AG9" i="5" s="1"/>
  <c r="AA9" i="5"/>
  <c r="AH9" i="5" s="1"/>
  <c r="AA18" i="5"/>
  <c r="AH18" i="5" s="1"/>
  <c r="AC18" i="5"/>
  <c r="AJ18" i="5" s="1"/>
  <c r="AD18" i="5"/>
  <c r="Z18" i="5"/>
  <c r="AG18" i="5" s="1"/>
  <c r="AB18" i="5"/>
  <c r="AI18" i="5" s="1"/>
  <c r="AA52" i="5"/>
  <c r="AH52" i="5" s="1"/>
  <c r="AD52" i="5"/>
  <c r="AB52" i="5"/>
  <c r="AI52" i="5" s="1"/>
  <c r="Z52" i="5"/>
  <c r="AG52" i="5" s="1"/>
  <c r="AC52" i="5"/>
  <c r="AJ52" i="5" s="1"/>
  <c r="AA40" i="5"/>
  <c r="AH40" i="5" s="1"/>
  <c r="AB26" i="5"/>
  <c r="AI26" i="5" s="1"/>
  <c r="AD24" i="5"/>
  <c r="AB24" i="5"/>
  <c r="AI24" i="5" s="1"/>
  <c r="AD11" i="5"/>
  <c r="Z11" i="5"/>
  <c r="AG11" i="5" s="1"/>
  <c r="AA11" i="5"/>
  <c r="AH11" i="5" s="1"/>
  <c r="AB11" i="5"/>
  <c r="AI11" i="5" s="1"/>
  <c r="AC11" i="5"/>
  <c r="AJ11" i="5" s="1"/>
  <c r="AC21" i="5"/>
  <c r="AJ21" i="5" s="1"/>
  <c r="AD21" i="5"/>
  <c r="Z21" i="5"/>
  <c r="AG21" i="5" s="1"/>
  <c r="AB21" i="5"/>
  <c r="AI21" i="5" s="1"/>
  <c r="AA21" i="5"/>
  <c r="AH21" i="5" s="1"/>
  <c r="AA51" i="5"/>
  <c r="AH51" i="5" s="1"/>
  <c r="AC51" i="5"/>
  <c r="AJ51" i="5" s="1"/>
  <c r="AD51" i="5"/>
  <c r="AD33" i="5"/>
  <c r="AB33" i="5"/>
  <c r="AI33" i="5" s="1"/>
  <c r="Z33" i="5"/>
  <c r="AG33" i="5" s="1"/>
  <c r="AC33" i="5"/>
  <c r="AJ33" i="5" s="1"/>
  <c r="AA33" i="5"/>
  <c r="AH33" i="5" s="1"/>
  <c r="AC15" i="5"/>
  <c r="AJ15" i="5" s="1"/>
  <c r="AD15" i="5"/>
  <c r="Z15" i="5"/>
  <c r="AG15" i="5" s="1"/>
  <c r="AA15" i="5"/>
  <c r="AH15" i="5" s="1"/>
  <c r="AD26" i="5"/>
  <c r="AD40" i="5"/>
  <c r="AC26" i="5"/>
  <c r="AJ26" i="5" s="1"/>
  <c r="AD9" i="5"/>
  <c r="AB48" i="5"/>
  <c r="AI48" i="5" s="1"/>
  <c r="Z48" i="5"/>
  <c r="AG48" i="5" s="1"/>
  <c r="AC48" i="5"/>
  <c r="AJ48" i="5" s="1"/>
  <c r="AA48" i="5"/>
  <c r="AH48" i="5" s="1"/>
  <c r="AD48" i="5"/>
  <c r="AC50" i="5"/>
  <c r="AJ50" i="5" s="1"/>
  <c r="AB50" i="5"/>
  <c r="AI50" i="5" s="1"/>
  <c r="AD50" i="5"/>
  <c r="AA50" i="5"/>
  <c r="AH50" i="5" s="1"/>
  <c r="Z50" i="5"/>
  <c r="AG50" i="5" s="1"/>
  <c r="Z40" i="5"/>
  <c r="AG40" i="5" s="1"/>
  <c r="AD45" i="5"/>
  <c r="AC45" i="5"/>
  <c r="AJ45" i="5" s="1"/>
  <c r="Z45" i="5"/>
  <c r="AG45" i="5" s="1"/>
  <c r="AA45" i="5"/>
  <c r="AH45" i="5" s="1"/>
  <c r="AB45" i="5"/>
  <c r="AI45" i="5" s="1"/>
  <c r="AB25" i="5"/>
  <c r="AI25" i="5" s="1"/>
  <c r="AA25" i="5"/>
  <c r="AH25" i="5" s="1"/>
  <c r="AC25" i="5"/>
  <c r="AJ25" i="5" s="1"/>
  <c r="AD25" i="5"/>
  <c r="Z25" i="5"/>
  <c r="AG25" i="5" s="1"/>
  <c r="AC3" i="5"/>
  <c r="AJ3" i="5" s="1"/>
  <c r="AD3" i="5"/>
  <c r="AB3" i="5"/>
  <c r="AI3" i="5" s="1"/>
  <c r="AA3" i="5"/>
  <c r="AH3" i="5" s="1"/>
  <c r="Z3" i="5"/>
  <c r="AG3" i="5" s="1"/>
  <c r="Z47" i="5"/>
  <c r="AG47" i="5" s="1"/>
  <c r="AD46" i="5"/>
  <c r="AA46" i="5"/>
  <c r="AH46" i="5" s="1"/>
  <c r="AB46" i="5"/>
  <c r="AI46" i="5" s="1"/>
  <c r="AA13" i="5"/>
  <c r="AH13" i="5" s="1"/>
  <c r="Z46" i="5"/>
  <c r="AG46" i="5" s="1"/>
  <c r="AB13" i="5"/>
  <c r="AI13" i="5" s="1"/>
  <c r="AC34" i="5"/>
  <c r="AJ34" i="5" s="1"/>
  <c r="Z34" i="5"/>
  <c r="AG34" i="5" s="1"/>
  <c r="AA34" i="5"/>
  <c r="AH34" i="5" s="1"/>
  <c r="AD23" i="5"/>
  <c r="AA23" i="5"/>
  <c r="AH23" i="5" s="1"/>
  <c r="AB23" i="5"/>
  <c r="AI23" i="5" s="1"/>
  <c r="AC23" i="5"/>
  <c r="AJ23" i="5" s="1"/>
  <c r="Z23" i="5"/>
  <c r="AG23" i="5" s="1"/>
  <c r="Z44" i="5"/>
  <c r="AG44" i="5" s="1"/>
  <c r="AB44" i="5"/>
  <c r="AI44" i="5" s="1"/>
  <c r="AB51" i="5"/>
  <c r="AI51" i="5" s="1"/>
  <c r="AD28" i="5"/>
  <c r="AC28" i="5"/>
  <c r="AJ28" i="5" s="1"/>
  <c r="Z28" i="5"/>
  <c r="AG28" i="5" s="1"/>
  <c r="AD30" i="5"/>
  <c r="Z38" i="5"/>
  <c r="AG38" i="5" s="1"/>
  <c r="AC38" i="5"/>
  <c r="AJ38" i="5" s="1"/>
  <c r="AB38" i="5"/>
  <c r="AI38" i="5" s="1"/>
  <c r="AD38" i="5"/>
  <c r="Z22" i="5"/>
  <c r="AG22" i="5" s="1"/>
  <c r="AB22" i="5"/>
  <c r="AI22" i="5" s="1"/>
  <c r="AC22" i="5"/>
  <c r="AJ22" i="5" s="1"/>
  <c r="AA22" i="5"/>
  <c r="AH22" i="5" s="1"/>
  <c r="AD22" i="5"/>
  <c r="AB41" i="5"/>
  <c r="AI41" i="5" s="1"/>
  <c r="AC41" i="5"/>
  <c r="AJ41" i="5" s="1"/>
  <c r="AD41" i="5"/>
  <c r="Z41" i="5"/>
  <c r="AG41" i="5" s="1"/>
  <c r="AA41" i="5"/>
  <c r="AH41" i="5" s="1"/>
  <c r="AC5" i="5"/>
  <c r="AJ5" i="5" s="1"/>
  <c r="AD5" i="5"/>
  <c r="AC43" i="5"/>
  <c r="AJ43" i="5" s="1"/>
  <c r="AA43" i="5"/>
  <c r="AH43" i="5" s="1"/>
  <c r="Z43" i="5"/>
  <c r="AG43" i="5" s="1"/>
  <c r="AB43" i="5"/>
  <c r="AI43" i="5" s="1"/>
  <c r="AD43" i="5"/>
  <c r="Z17" i="5"/>
  <c r="AG17" i="5" s="1"/>
  <c r="AB17" i="5"/>
  <c r="AI17" i="5" s="1"/>
  <c r="AC17" i="5"/>
  <c r="AJ17" i="5" s="1"/>
  <c r="AD17" i="5"/>
  <c r="AA17" i="5"/>
  <c r="AH17" i="5" s="1"/>
  <c r="AC30" i="5"/>
  <c r="AJ30" i="5" s="1"/>
  <c r="Z51" i="5"/>
  <c r="AG51" i="5" s="1"/>
  <c r="AA24" i="5"/>
  <c r="AH24" i="5" s="1"/>
  <c r="AD12" i="5"/>
  <c r="AA38" i="5"/>
  <c r="AH38" i="5" s="1"/>
  <c r="AB15" i="5"/>
  <c r="AI15" i="5" s="1"/>
  <c r="I54" i="5"/>
  <c r="M54" i="5"/>
  <c r="H54" i="5"/>
  <c r="O54" i="5"/>
  <c r="L54" i="5"/>
  <c r="N54" i="5"/>
  <c r="J54" i="5"/>
  <c r="K54" i="5"/>
  <c r="S54" i="4"/>
  <c r="N12" i="2" s="1"/>
  <c r="X54" i="4"/>
  <c r="V26" i="2" s="1"/>
  <c r="U54" i="4"/>
  <c r="AC12" i="2" s="1"/>
  <c r="W54" i="4"/>
  <c r="O26" i="2" s="1"/>
  <c r="T54" i="4"/>
  <c r="W12" i="2" s="1"/>
  <c r="Q54" i="4"/>
  <c r="R54" i="4"/>
  <c r="V54" i="4"/>
  <c r="AJ12" i="2" s="1"/>
  <c r="K54" i="4"/>
  <c r="L54" i="4"/>
  <c r="I54" i="4"/>
  <c r="N54" i="4"/>
  <c r="J54" i="4"/>
  <c r="H54" i="4"/>
  <c r="M54" i="4"/>
  <c r="O54" i="4"/>
  <c r="AK54" i="4"/>
  <c r="BC54" i="4"/>
  <c r="AT54" i="4"/>
  <c r="AB54" i="4"/>
  <c r="BK53" i="4"/>
  <c r="BJ53" i="4"/>
  <c r="AK46" i="5" l="1"/>
  <c r="E35" i="2"/>
  <c r="H12" i="2"/>
  <c r="AL54" i="5"/>
  <c r="O28" i="2" s="1"/>
  <c r="AK28" i="5"/>
  <c r="AK4" i="5"/>
  <c r="AK3" i="5"/>
  <c r="AK41" i="5"/>
  <c r="AK29" i="5"/>
  <c r="AK19" i="5"/>
  <c r="AF33" i="2"/>
  <c r="AK49" i="5"/>
  <c r="AK32" i="5"/>
  <c r="AK36" i="5"/>
  <c r="AK15" i="5"/>
  <c r="AK31" i="5"/>
  <c r="AK21" i="5"/>
  <c r="AK14" i="5"/>
  <c r="AK27" i="5"/>
  <c r="AK38" i="5"/>
  <c r="AK45" i="5"/>
  <c r="AK8" i="5"/>
  <c r="AK11" i="5"/>
  <c r="AK39" i="5"/>
  <c r="AK12" i="5"/>
  <c r="AK40" i="5"/>
  <c r="AK51" i="5"/>
  <c r="AK22" i="5"/>
  <c r="AK30" i="5"/>
  <c r="AK17" i="5"/>
  <c r="AK25" i="5"/>
  <c r="AK50" i="5"/>
  <c r="AK33" i="5"/>
  <c r="AK52" i="5"/>
  <c r="AK18" i="5"/>
  <c r="AK35" i="5"/>
  <c r="AK10" i="5"/>
  <c r="AK44" i="5"/>
  <c r="AK13" i="5"/>
  <c r="AK43" i="5"/>
  <c r="AK23" i="5"/>
  <c r="AK48" i="5"/>
  <c r="AK26" i="5"/>
  <c r="AK24" i="5"/>
  <c r="AK42" i="5"/>
  <c r="AK34" i="5"/>
  <c r="AK9" i="5"/>
  <c r="AK37" i="5"/>
  <c r="AK20" i="5"/>
  <c r="AG53" i="5"/>
  <c r="AK7" i="5"/>
  <c r="AJ53" i="5"/>
  <c r="X14" i="2" s="1"/>
  <c r="AH53" i="5"/>
  <c r="AH54" i="5" s="1"/>
  <c r="AM53" i="5"/>
  <c r="X28" i="2" s="1"/>
  <c r="AI53" i="5"/>
  <c r="P14" i="2" s="1"/>
  <c r="AK5" i="5"/>
  <c r="J14" i="2" l="1"/>
  <c r="AM54" i="5"/>
  <c r="V28" i="2" s="1"/>
  <c r="AG54" i="5"/>
  <c r="H14" i="2" s="1"/>
  <c r="AJ54" i="5"/>
  <c r="W14" i="2" s="1"/>
  <c r="AI54" i="5"/>
  <c r="N14" i="2" s="1"/>
  <c r="AK53" i="5"/>
  <c r="AI14" i="2" s="1"/>
  <c r="AK54" i="5" l="1"/>
  <c r="AF14" i="2" s="1"/>
</calcChain>
</file>

<file path=xl/sharedStrings.xml><?xml version="1.0" encoding="utf-8"?>
<sst xmlns="http://schemas.openxmlformats.org/spreadsheetml/2006/main" count="134" uniqueCount="51">
  <si>
    <r>
      <rPr>
        <b/>
        <sz val="11"/>
        <color theme="1"/>
        <rFont val="Calibri"/>
        <family val="2"/>
        <scheme val="minor"/>
      </rPr>
      <t xml:space="preserve">This travel audit template was originally created by Paul Cottrell, Powys Teaching Health Board. It has since been developed by the Primary Care Division, Public Health Wales, for use as part of the Greener Primary Care Wales Framework and Award Scheme. This tool has been developed to support the action relating to conducting a staff travel audit.
</t>
    </r>
    <r>
      <rPr>
        <b/>
        <u/>
        <sz val="11"/>
        <color theme="1"/>
        <rFont val="Calibri"/>
        <family val="2"/>
        <scheme val="minor"/>
      </rPr>
      <t xml:space="preserve">
Instructions</t>
    </r>
    <r>
      <rPr>
        <sz val="11"/>
        <color theme="1"/>
        <rFont val="Calibri"/>
        <family val="2"/>
        <scheme val="minor"/>
      </rPr>
      <t xml:space="preserve">
- Decide as a team, what would be a reasonable distance to ask people to walk or cycle (one-way) to the practice (to the nearest 0.25 miles). Put these values into column I of the Audit tab.
- Get staff to complete columns A-F on the Audit tab. </t>
    </r>
    <r>
      <rPr>
        <b/>
        <sz val="11"/>
        <color theme="1"/>
        <rFont val="Calibri"/>
        <family val="2"/>
        <scheme val="minor"/>
      </rPr>
      <t xml:space="preserve">Tip: complete it as part of a regular review.
</t>
    </r>
    <r>
      <rPr>
        <sz val="11"/>
        <color theme="1"/>
        <rFont val="Calibri"/>
        <family val="2"/>
        <scheme val="minor"/>
      </rPr>
      <t xml:space="preserve">
- Once at least one row on the Audit tab is complete, you will see the Dashboard begin to populate.
- On the Dashboard you will be able to see how many miles per week staff travel to work, via various methods. 
- Based on the information on the Audit tab the Dashboard will also show you what change is possible to the way people travel to work with some helpful information and tips.
</t>
    </r>
    <r>
      <rPr>
        <b/>
        <sz val="11"/>
        <color theme="1"/>
        <rFont val="Calibri"/>
        <family val="2"/>
        <scheme val="minor"/>
      </rPr>
      <t>Top tip: review this travel audit as well as previous editions regularly to see how much of a difference you have made.</t>
    </r>
    <r>
      <rPr>
        <sz val="11"/>
        <color theme="1"/>
        <rFont val="Calibri"/>
        <family val="2"/>
        <scheme val="minor"/>
      </rPr>
      <t xml:space="preserve">
</t>
    </r>
  </si>
  <si>
    <t>Staff member initials &amp; Postcode</t>
  </si>
  <si>
    <t>Distance from home to practice (miles to nearest 0.25 miles)</t>
  </si>
  <si>
    <t>Days worked in practice per week</t>
  </si>
  <si>
    <t>Days worked from home per week</t>
  </si>
  <si>
    <t>Usual travel method</t>
  </si>
  <si>
    <t>Is there a suitable public transport route?</t>
  </si>
  <si>
    <t>Discuss with your team, what is a reasonable distance to:</t>
  </si>
  <si>
    <t>Walk?</t>
  </si>
  <si>
    <t>miles</t>
  </si>
  <si>
    <t>Cycle?</t>
  </si>
  <si>
    <t>How does your practice travel?</t>
  </si>
  <si>
    <t>Current Miles Per Week</t>
  </si>
  <si>
    <t>What's possible with some little changes?</t>
  </si>
  <si>
    <t>Miles Per Week</t>
  </si>
  <si>
    <t>Schemes that might help? (Click for more information)</t>
  </si>
  <si>
    <t>Could you use public transport?</t>
  </si>
  <si>
    <t>Could you cycle?</t>
  </si>
  <si>
    <t>Could you walk?</t>
  </si>
  <si>
    <t>What about an electric car?</t>
  </si>
  <si>
    <t>Home working?</t>
  </si>
  <si>
    <t>Data Capture</t>
  </si>
  <si>
    <t>Number of Journeys</t>
  </si>
  <si>
    <t>Journey Miles</t>
  </si>
  <si>
    <t>&lt;1mile Journeys</t>
  </si>
  <si>
    <t>Walk limit Journey Miles</t>
  </si>
  <si>
    <t>&lt;3mile Journeys</t>
  </si>
  <si>
    <t>&lt;3 miles Journey Miles</t>
  </si>
  <si>
    <t>Missed Public Transport</t>
  </si>
  <si>
    <t>Drive: Diesel / Petrol Vehicle</t>
  </si>
  <si>
    <t>Drive: Hybrid Vehicle</t>
  </si>
  <si>
    <t>Drive: PHEV</t>
  </si>
  <si>
    <t>Drive: Electric Vehicle</t>
  </si>
  <si>
    <t>Bus</t>
  </si>
  <si>
    <t>Train</t>
  </si>
  <si>
    <t>Cycle</t>
  </si>
  <si>
    <t>Walk</t>
  </si>
  <si>
    <t>Journeys</t>
  </si>
  <si>
    <t>Miles</t>
  </si>
  <si>
    <t>Miles per week</t>
  </si>
  <si>
    <t>Journeys per week</t>
  </si>
  <si>
    <t>Total Car/Public</t>
  </si>
  <si>
    <t>Change To</t>
  </si>
  <si>
    <t>Plus Miles Change</t>
  </si>
  <si>
    <t>Minus Miles Change</t>
  </si>
  <si>
    <t>New Journey Miles</t>
  </si>
  <si>
    <t>Public Transport</t>
  </si>
  <si>
    <t>TOTALS</t>
  </si>
  <si>
    <t>Yes</t>
  </si>
  <si>
    <t>No</t>
  </si>
  <si>
    <t>Car Share Passenger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</si>
</sst>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4"/>
      <color theme="1"/>
      <name val="Calibri"/>
      <family val="2"/>
      <scheme val="minor"/>
    </font>
    <font>
      <b/>
      <i/>
      <sz val="11"/>
      <color theme="1"/>
      <name val="Calibri"/>
      <family val="2"/>
      <scheme val="minor"/>
    </font>
    <font>
      <b/>
      <sz val="20"/>
      <color theme="1"/>
      <name val="Congenial Black"/>
    </font>
    <font>
      <sz val="11"/>
      <color theme="1"/>
      <name val="Congenial Black"/>
    </font>
    <font>
      <sz val="16"/>
      <color theme="1"/>
      <name val="Congenial Black"/>
    </font>
    <font>
      <sz val="20"/>
      <color theme="1"/>
      <name val="Congenial Black"/>
    </font>
    <font>
      <b/>
      <sz val="16"/>
      <color theme="1"/>
      <name val="Congenial Black"/>
    </font>
    <font>
      <u/>
      <sz val="11"/>
      <color theme="10"/>
      <name val="Calibri"/>
      <family val="2"/>
      <scheme val="minor"/>
    </font>
    <font>
      <u/>
      <sz val="16"/>
      <color rgb="FF00B050"/>
      <name val="Congenial Black"/>
    </font>
    <font>
      <sz val="16"/>
      <color rgb="FF00B050"/>
      <name val="Congenial Black"/>
    </font>
    <font>
      <sz val="36"/>
      <color theme="1"/>
      <name val="Congenial Black"/>
    </font>
    <font>
      <b/>
      <sz val="36"/>
      <color rgb="FF00B050"/>
      <name val="Congenial Black"/>
    </font>
    <font>
      <sz val="36"/>
      <color rgb="FF00B050"/>
      <name val="Congenial Black"/>
    </font>
    <font>
      <b/>
      <sz val="36"/>
      <color theme="4"/>
      <name val="Congenial Black"/>
    </font>
    <font>
      <b/>
      <sz val="11"/>
      <color theme="1"/>
      <name val="Calibri"/>
      <family val="2"/>
      <scheme val="minor"/>
    </font>
    <font>
      <b/>
      <u/>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8" fillId="0" borderId="0" applyNumberFormat="0" applyFill="0" applyBorder="0" applyAlignment="0" applyProtection="0"/>
  </cellStyleXfs>
  <cellXfs count="68">
    <xf numFmtId="0" fontId="0" fillId="0" borderId="0" xfId="0"/>
    <xf numFmtId="0" fontId="1" fillId="0" borderId="0" xfId="0" applyFont="1" applyAlignment="1">
      <alignment horizontal="center" vertical="center" wrapText="1"/>
    </xf>
    <xf numFmtId="0" fontId="0" fillId="0" borderId="0" xfId="0" applyAlignment="1">
      <alignment horizontal="center" vertic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11" fillId="0" borderId="0" xfId="0" applyFont="1"/>
    <xf numFmtId="0" fontId="7" fillId="0" borderId="0" xfId="0" applyFont="1" applyAlignment="1">
      <alignment vertical="top"/>
    </xf>
    <xf numFmtId="0" fontId="5"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1" fillId="0" borderId="0" xfId="0" applyFont="1" applyAlignment="1">
      <alignment horizontal="center" vertical="center"/>
    </xf>
    <xf numFmtId="0" fontId="7"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7" fillId="0" borderId="0" xfId="0" applyFont="1" applyAlignment="1">
      <alignment horizontal="left" vertical="top"/>
    </xf>
    <xf numFmtId="0" fontId="3" fillId="0" borderId="0" xfId="0" applyFont="1" applyAlignment="1">
      <alignment horizontal="left" vertical="top"/>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5" fillId="0" borderId="0" xfId="0" applyFont="1" applyAlignment="1">
      <alignment horizontal="center"/>
    </xf>
    <xf numFmtId="0" fontId="5" fillId="0" borderId="0" xfId="0" applyFont="1" applyAlignment="1">
      <alignment horizontal="center" vertical="center"/>
    </xf>
    <xf numFmtId="0" fontId="12" fillId="0" borderId="0" xfId="0" applyFont="1" applyAlignment="1">
      <alignment horizontal="left" vertical="center"/>
    </xf>
    <xf numFmtId="0" fontId="13" fillId="0" borderId="0" xfId="0" applyFont="1" applyAlignment="1">
      <alignment horizontal="left"/>
    </xf>
    <xf numFmtId="0" fontId="12" fillId="0" borderId="0" xfId="0" applyFont="1" applyAlignment="1">
      <alignment vertical="center"/>
    </xf>
    <xf numFmtId="0" fontId="13" fillId="0" borderId="0" xfId="0" applyFont="1" applyAlignment="1">
      <alignment horizontal="left" vertical="center"/>
    </xf>
    <xf numFmtId="0" fontId="5" fillId="0" borderId="0" xfId="0" applyFont="1" applyProtection="1">
      <protection locked="0"/>
    </xf>
    <xf numFmtId="0" fontId="9" fillId="0" borderId="0" xfId="0" applyFont="1" applyAlignment="1" applyProtection="1">
      <alignment horizontal="left" wrapText="1"/>
      <protection locked="0"/>
    </xf>
    <xf numFmtId="0" fontId="0" fillId="2" borderId="0" xfId="0" applyFill="1"/>
    <xf numFmtId="0" fontId="0" fillId="4" borderId="0" xfId="0" applyFill="1"/>
    <xf numFmtId="0" fontId="0" fillId="0" borderId="0" xfId="0" applyAlignment="1" applyProtection="1">
      <alignment horizontal="center" vertical="center"/>
      <protection locked="0"/>
    </xf>
    <xf numFmtId="0" fontId="5" fillId="0" borderId="0" xfId="0" applyFont="1" applyAlignment="1">
      <alignment horizontal="center" vertical="center"/>
    </xf>
    <xf numFmtId="0" fontId="12" fillId="0" borderId="0" xfId="0" applyFont="1" applyAlignment="1">
      <alignment horizontal="center" vertical="center"/>
    </xf>
    <xf numFmtId="0" fontId="14" fillId="0" borderId="0" xfId="0" applyFont="1" applyAlignment="1">
      <alignment horizontal="left" vertical="center"/>
    </xf>
    <xf numFmtId="0" fontId="9" fillId="0" borderId="0" xfId="0" applyFont="1" applyAlignment="1" applyProtection="1">
      <alignment horizontal="left" vertical="top" wrapText="1"/>
      <protection locked="0"/>
    </xf>
    <xf numFmtId="0" fontId="9" fillId="0" borderId="0" xfId="1" applyFont="1" applyAlignment="1" applyProtection="1">
      <alignment horizontal="left"/>
      <protection locked="0"/>
    </xf>
    <xf numFmtId="0" fontId="7" fillId="0" borderId="0" xfId="0" applyFont="1" applyAlignment="1">
      <alignment horizontal="center"/>
    </xf>
    <xf numFmtId="0" fontId="7" fillId="0" borderId="0" xfId="0" applyFont="1" applyAlignment="1">
      <alignment horizontal="center" vertical="center"/>
    </xf>
    <xf numFmtId="0" fontId="5" fillId="0" borderId="0" xfId="0" applyFont="1" applyAlignment="1">
      <alignment horizontal="center"/>
    </xf>
    <xf numFmtId="0" fontId="12" fillId="0" borderId="0" xfId="0" applyFont="1" applyAlignment="1">
      <alignment horizontal="left" vertical="center"/>
    </xf>
    <xf numFmtId="0" fontId="9" fillId="0" borderId="0" xfId="0" applyFont="1" applyAlignment="1" applyProtection="1">
      <alignment horizontal="left" wrapText="1"/>
      <protection locked="0"/>
    </xf>
    <xf numFmtId="0" fontId="10" fillId="0" borderId="0" xfId="0" applyFont="1" applyAlignment="1" applyProtection="1">
      <alignment horizontal="left" vertical="top" wrapText="1"/>
      <protection locked="0"/>
    </xf>
    <xf numFmtId="0" fontId="0" fillId="3" borderId="15" xfId="0" applyFill="1" applyBorder="1" applyAlignment="1">
      <alignment wrapText="1"/>
    </xf>
    <xf numFmtId="0" fontId="0" fillId="0" borderId="0" xfId="0" applyAlignment="1">
      <alignment horizontal="center"/>
    </xf>
    <xf numFmtId="0" fontId="0" fillId="3" borderId="16" xfId="0" applyFill="1" applyBorder="1" applyAlignment="1"/>
    <xf numFmtId="0" fontId="0" fillId="3" borderId="17" xfId="0" applyFill="1" applyBorder="1" applyAlignment="1"/>
    <xf numFmtId="0" fontId="0" fillId="3" borderId="18" xfId="0" applyFill="1" applyBorder="1" applyAlignment="1"/>
    <xf numFmtId="0" fontId="0" fillId="3" borderId="0" xfId="0" applyFill="1" applyAlignment="1"/>
    <xf numFmtId="0" fontId="0" fillId="3" borderId="19" xfId="0" applyFill="1" applyBorder="1" applyAlignment="1"/>
    <xf numFmtId="0" fontId="0" fillId="3" borderId="20" xfId="0" applyFill="1" applyBorder="1" applyAlignment="1"/>
    <xf numFmtId="0" fontId="0" fillId="3" borderId="21" xfId="0" applyFill="1" applyBorder="1" applyAlignment="1"/>
    <xf numFmtId="0" fontId="0" fillId="3" borderId="22" xfId="0" applyFill="1" applyBorder="1" applyAlignment="1"/>
  </cellXfs>
  <cellStyles count="2">
    <cellStyle name="Hyperlink" xfId="1" builtinId="8"/>
    <cellStyle name="Normal" xfId="0" builtinId="0"/>
  </cellStyles>
  <dxfs count="2">
    <dxf>
      <fill>
        <patternFill patternType="lightUp">
          <fgColor auto="1"/>
          <bgColor auto="1"/>
        </patternFill>
      </fill>
    </dxf>
    <dxf>
      <fill>
        <patternFill patternType="lightUp">
          <fgColor auto="1"/>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image" Target="../media/image7.png"/><Relationship Id="rId7" Type="http://schemas.openxmlformats.org/officeDocument/2006/relationships/image" Target="../media/image11.png"/><Relationship Id="rId2" Type="http://schemas.openxmlformats.org/officeDocument/2006/relationships/image" Target="../media/image6.jpe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5</xdr:col>
      <xdr:colOff>19050</xdr:colOff>
      <xdr:row>2</xdr:row>
      <xdr:rowOff>101440</xdr:rowOff>
    </xdr:from>
    <xdr:to>
      <xdr:col>12</xdr:col>
      <xdr:colOff>342900</xdr:colOff>
      <xdr:row>6</xdr:row>
      <xdr:rowOff>184058</xdr:rowOff>
    </xdr:to>
    <xdr:grpSp>
      <xdr:nvGrpSpPr>
        <xdr:cNvPr id="5" name="Group 4">
          <a:extLst>
            <a:ext uri="{FF2B5EF4-FFF2-40B4-BE49-F238E27FC236}">
              <a16:creationId xmlns:a16="http://schemas.microsoft.com/office/drawing/2014/main" id="{66BC6776-AFA1-4C2D-5413-4C7B69C1D364}"/>
            </a:ext>
          </a:extLst>
        </xdr:cNvPr>
        <xdr:cNvGrpSpPr/>
      </xdr:nvGrpSpPr>
      <xdr:grpSpPr>
        <a:xfrm>
          <a:off x="3067050" y="463390"/>
          <a:ext cx="4591050" cy="806518"/>
          <a:chOff x="1857375" y="282772"/>
          <a:chExt cx="4591050" cy="844552"/>
        </a:xfrm>
      </xdr:grpSpPr>
      <xdr:pic>
        <xdr:nvPicPr>
          <xdr:cNvPr id="2" name="Picture 1">
            <a:extLst>
              <a:ext uri="{FF2B5EF4-FFF2-40B4-BE49-F238E27FC236}">
                <a16:creationId xmlns:a16="http://schemas.microsoft.com/office/drawing/2014/main" id="{38B4C8FA-AA87-78D1-58A0-7DF4A3E84376}"/>
              </a:ext>
            </a:extLst>
          </xdr:cNvPr>
          <xdr:cNvPicPr>
            <a:picLocks noChangeAspect="1"/>
          </xdr:cNvPicPr>
        </xdr:nvPicPr>
        <xdr:blipFill>
          <a:blip xmlns:r="http://schemas.openxmlformats.org/officeDocument/2006/relationships" r:embed="rId1"/>
          <a:stretch>
            <a:fillRect/>
          </a:stretch>
        </xdr:blipFill>
        <xdr:spPr>
          <a:xfrm>
            <a:off x="1857375" y="283950"/>
            <a:ext cx="1676400" cy="843374"/>
          </a:xfrm>
          <a:prstGeom prst="rect">
            <a:avLst/>
          </a:prstGeom>
        </xdr:spPr>
      </xdr:pic>
      <xdr:pic>
        <xdr:nvPicPr>
          <xdr:cNvPr id="4" name="Picture 3">
            <a:extLst>
              <a:ext uri="{FF2B5EF4-FFF2-40B4-BE49-F238E27FC236}">
                <a16:creationId xmlns:a16="http://schemas.microsoft.com/office/drawing/2014/main" id="{46FD45DA-9B8F-80FB-1BCE-A36E5A936E2A}"/>
              </a:ext>
            </a:extLst>
          </xdr:cNvPr>
          <xdr:cNvPicPr>
            <a:picLocks noChangeAspect="1"/>
          </xdr:cNvPicPr>
        </xdr:nvPicPr>
        <xdr:blipFill>
          <a:blip xmlns:r="http://schemas.openxmlformats.org/officeDocument/2006/relationships" r:embed="rId2"/>
          <a:stretch>
            <a:fillRect/>
          </a:stretch>
        </xdr:blipFill>
        <xdr:spPr>
          <a:xfrm>
            <a:off x="3638551" y="282772"/>
            <a:ext cx="2809874" cy="841397"/>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1897197</xdr:colOff>
      <xdr:row>1</xdr:row>
      <xdr:rowOff>10593</xdr:rowOff>
    </xdr:from>
    <xdr:to>
      <xdr:col>7</xdr:col>
      <xdr:colOff>2371725</xdr:colOff>
      <xdr:row>2</xdr:row>
      <xdr:rowOff>1</xdr:rowOff>
    </xdr:to>
    <xdr:pic>
      <xdr:nvPicPr>
        <xdr:cNvPr id="2" name="Picture 1">
          <a:extLst>
            <a:ext uri="{FF2B5EF4-FFF2-40B4-BE49-F238E27FC236}">
              <a16:creationId xmlns:a16="http://schemas.microsoft.com/office/drawing/2014/main" id="{6F9092B6-65D2-49CF-91B3-0CD90C4497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08297" y="601143"/>
          <a:ext cx="474528" cy="465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1695450</xdr:colOff>
      <xdr:row>2</xdr:row>
      <xdr:rowOff>28574</xdr:rowOff>
    </xdr:from>
    <xdr:to>
      <xdr:col>7</xdr:col>
      <xdr:colOff>2475559</xdr:colOff>
      <xdr:row>3</xdr:row>
      <xdr:rowOff>8319</xdr:rowOff>
    </xdr:to>
    <xdr:pic>
      <xdr:nvPicPr>
        <xdr:cNvPr id="3" name="Picture 2" descr="See the source image">
          <a:extLst>
            <a:ext uri="{FF2B5EF4-FFF2-40B4-BE49-F238E27FC236}">
              <a16:creationId xmlns:a16="http://schemas.microsoft.com/office/drawing/2014/main" id="{737A20BD-A610-47DB-AA6E-3C0EF27E27C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306550" y="1095374"/>
          <a:ext cx="780109" cy="455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533771</xdr:colOff>
      <xdr:row>3</xdr:row>
      <xdr:rowOff>150822</xdr:rowOff>
    </xdr:from>
    <xdr:to>
      <xdr:col>8</xdr:col>
      <xdr:colOff>33401</xdr:colOff>
      <xdr:row>9</xdr:row>
      <xdr:rowOff>145055</xdr:rowOff>
    </xdr:to>
    <xdr:pic>
      <xdr:nvPicPr>
        <xdr:cNvPr id="2" name="Picture 1" descr="See the source image">
          <a:extLst>
            <a:ext uri="{FF2B5EF4-FFF2-40B4-BE49-F238E27FC236}">
              <a16:creationId xmlns:a16="http://schemas.microsoft.com/office/drawing/2014/main" id="{635E05AC-1712-3926-A16F-3F1BF2CBE2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59307" y="1062501"/>
          <a:ext cx="2887808" cy="1055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261009</xdr:colOff>
      <xdr:row>2</xdr:row>
      <xdr:rowOff>34634</xdr:rowOff>
    </xdr:from>
    <xdr:to>
      <xdr:col>24</xdr:col>
      <xdr:colOff>447800</xdr:colOff>
      <xdr:row>10</xdr:row>
      <xdr:rowOff>82517</xdr:rowOff>
    </xdr:to>
    <xdr:pic>
      <xdr:nvPicPr>
        <xdr:cNvPr id="3" name="Picture 2" descr="See the source image">
          <a:extLst>
            <a:ext uri="{FF2B5EF4-FFF2-40B4-BE49-F238E27FC236}">
              <a16:creationId xmlns:a16="http://schemas.microsoft.com/office/drawing/2014/main" id="{BF04BE8E-E257-0DFD-6B3C-26E9D0C2DF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82795" y="565313"/>
          <a:ext cx="4051219" cy="147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54434</xdr:colOff>
      <xdr:row>0</xdr:row>
      <xdr:rowOff>312963</xdr:rowOff>
    </xdr:from>
    <xdr:to>
      <xdr:col>17</xdr:col>
      <xdr:colOff>60619</xdr:colOff>
      <xdr:row>10</xdr:row>
      <xdr:rowOff>180973</xdr:rowOff>
    </xdr:to>
    <xdr:pic>
      <xdr:nvPicPr>
        <xdr:cNvPr id="5" name="Picture 4">
          <a:extLst>
            <a:ext uri="{FF2B5EF4-FFF2-40B4-BE49-F238E27FC236}">
              <a16:creationId xmlns:a16="http://schemas.microsoft.com/office/drawing/2014/main" id="{DAA8CE94-DDDC-754F-37F3-30E50997F4BB}"/>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6242"/>
        <a:stretch/>
      </xdr:blipFill>
      <xdr:spPr bwMode="auto">
        <a:xfrm>
          <a:off x="7102934" y="312963"/>
          <a:ext cx="4101935" cy="2027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399552</xdr:colOff>
      <xdr:row>0</xdr:row>
      <xdr:rowOff>193132</xdr:rowOff>
    </xdr:from>
    <xdr:to>
      <xdr:col>31</xdr:col>
      <xdr:colOff>204104</xdr:colOff>
      <xdr:row>10</xdr:row>
      <xdr:rowOff>141499</xdr:rowOff>
    </xdr:to>
    <xdr:pic>
      <xdr:nvPicPr>
        <xdr:cNvPr id="6" name="Picture 5">
          <a:extLst>
            <a:ext uri="{FF2B5EF4-FFF2-40B4-BE49-F238E27FC236}">
              <a16:creationId xmlns:a16="http://schemas.microsoft.com/office/drawing/2014/main" id="{52D15945-4E70-EA98-CC41-4E493409AF8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8945" y="193132"/>
          <a:ext cx="2988623" cy="20982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231321</xdr:colOff>
      <xdr:row>0</xdr:row>
      <xdr:rowOff>408214</xdr:rowOff>
    </xdr:from>
    <xdr:to>
      <xdr:col>38</xdr:col>
      <xdr:colOff>461406</xdr:colOff>
      <xdr:row>10</xdr:row>
      <xdr:rowOff>114438</xdr:rowOff>
    </xdr:to>
    <xdr:pic>
      <xdr:nvPicPr>
        <xdr:cNvPr id="8" name="Picture 7">
          <a:extLst>
            <a:ext uri="{FF2B5EF4-FFF2-40B4-BE49-F238E27FC236}">
              <a16:creationId xmlns:a16="http://schemas.microsoft.com/office/drawing/2014/main" id="{006DD920-7071-66B0-ED22-4293DD43CDB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124964" y="408214"/>
          <a:ext cx="3999263" cy="18561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435427</xdr:colOff>
      <xdr:row>14</xdr:row>
      <xdr:rowOff>163285</xdr:rowOff>
    </xdr:from>
    <xdr:to>
      <xdr:col>18</xdr:col>
      <xdr:colOff>81640</xdr:colOff>
      <xdr:row>24</xdr:row>
      <xdr:rowOff>136227</xdr:rowOff>
    </xdr:to>
    <xdr:pic>
      <xdr:nvPicPr>
        <xdr:cNvPr id="9" name="Picture 8" descr="See the source image">
          <a:extLst>
            <a:ext uri="{FF2B5EF4-FFF2-40B4-BE49-F238E27FC236}">
              <a16:creationId xmlns:a16="http://schemas.microsoft.com/office/drawing/2014/main" id="{99535F3E-85EB-22BF-8DAE-B75DEE34EF7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599713" y="3442606"/>
          <a:ext cx="2979963" cy="17418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503464</xdr:colOff>
      <xdr:row>13</xdr:row>
      <xdr:rowOff>503464</xdr:rowOff>
    </xdr:from>
    <xdr:to>
      <xdr:col>24</xdr:col>
      <xdr:colOff>321650</xdr:colOff>
      <xdr:row>24</xdr:row>
      <xdr:rowOff>173969</xdr:rowOff>
    </xdr:to>
    <xdr:pic>
      <xdr:nvPicPr>
        <xdr:cNvPr id="13" name="Picture 12">
          <a:extLst>
            <a:ext uri="{FF2B5EF4-FFF2-40B4-BE49-F238E27FC236}">
              <a16:creationId xmlns:a16="http://schemas.microsoft.com/office/drawing/2014/main" id="{6F889C32-8CA9-FFA3-2EA8-8EBA5D15E4E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607143" y="3197678"/>
          <a:ext cx="2076971" cy="2024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476250</xdr:colOff>
      <xdr:row>14</xdr:row>
      <xdr:rowOff>1215</xdr:rowOff>
    </xdr:from>
    <xdr:to>
      <xdr:col>39</xdr:col>
      <xdr:colOff>158750</xdr:colOff>
      <xdr:row>27</xdr:row>
      <xdr:rowOff>303624</xdr:rowOff>
    </xdr:to>
    <xdr:pic>
      <xdr:nvPicPr>
        <xdr:cNvPr id="4" name="Picture 3">
          <a:extLst>
            <a:ext uri="{FF2B5EF4-FFF2-40B4-BE49-F238E27FC236}">
              <a16:creationId xmlns:a16="http://schemas.microsoft.com/office/drawing/2014/main" id="{6EF58D81-4126-4D3F-BDFC-1E1128E53DD5}"/>
            </a:ext>
          </a:extLst>
        </xdr:cNvPr>
        <xdr:cNvPicPr>
          <a:picLocks noChangeAspect="1"/>
        </xdr:cNvPicPr>
      </xdr:nvPicPr>
      <xdr:blipFill>
        <a:blip xmlns:r="http://schemas.openxmlformats.org/officeDocument/2006/relationships" r:embed="rId8"/>
        <a:stretch>
          <a:fillRect/>
        </a:stretch>
      </xdr:blipFill>
      <xdr:spPr>
        <a:xfrm>
          <a:off x="20161250" y="3398465"/>
          <a:ext cx="5397500" cy="27154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70"/>
  <sheetViews>
    <sheetView zoomScaleNormal="100" workbookViewId="0">
      <selection sqref="A1:N23"/>
    </sheetView>
  </sheetViews>
  <sheetFormatPr defaultRowHeight="14.45"/>
  <cols>
    <col min="14" max="14" width="47.140625" customWidth="1"/>
    <col min="15" max="40" width="8.5703125" style="45"/>
  </cols>
  <sheetData>
    <row r="1" spans="1:50">
      <c r="A1" s="58" t="s">
        <v>0</v>
      </c>
      <c r="B1" s="60"/>
      <c r="C1" s="60"/>
      <c r="D1" s="60"/>
      <c r="E1" s="60"/>
      <c r="F1" s="60"/>
      <c r="G1" s="60"/>
      <c r="H1" s="60"/>
      <c r="I1" s="60"/>
      <c r="J1" s="60"/>
      <c r="K1" s="60"/>
      <c r="L1" s="60"/>
      <c r="M1" s="60"/>
      <c r="N1" s="61"/>
      <c r="AO1" s="44"/>
      <c r="AP1" s="44"/>
      <c r="AQ1" s="44"/>
      <c r="AR1" s="44"/>
      <c r="AS1" s="44"/>
      <c r="AT1" s="44"/>
      <c r="AU1" s="44"/>
      <c r="AV1" s="44"/>
      <c r="AW1" s="44"/>
      <c r="AX1" s="44"/>
    </row>
    <row r="2" spans="1:50">
      <c r="A2" s="62"/>
      <c r="B2" s="63"/>
      <c r="C2" s="63"/>
      <c r="D2" s="63"/>
      <c r="E2" s="63"/>
      <c r="F2" s="63"/>
      <c r="G2" s="63"/>
      <c r="H2" s="63"/>
      <c r="I2" s="63"/>
      <c r="J2" s="63"/>
      <c r="K2" s="63"/>
      <c r="L2" s="63"/>
      <c r="M2" s="63"/>
      <c r="N2" s="64"/>
      <c r="AO2" s="44"/>
      <c r="AP2" s="44"/>
      <c r="AQ2" s="44"/>
      <c r="AR2" s="44"/>
      <c r="AS2" s="44"/>
      <c r="AT2" s="44"/>
      <c r="AU2" s="44"/>
      <c r="AV2" s="44"/>
      <c r="AW2" s="44"/>
      <c r="AX2" s="44"/>
    </row>
    <row r="3" spans="1:50">
      <c r="A3" s="62"/>
      <c r="B3" s="63"/>
      <c r="C3" s="63"/>
      <c r="D3" s="63"/>
      <c r="E3" s="63"/>
      <c r="F3" s="63"/>
      <c r="G3" s="63"/>
      <c r="H3" s="63"/>
      <c r="I3" s="63"/>
      <c r="J3" s="63"/>
      <c r="K3" s="63"/>
      <c r="L3" s="63"/>
      <c r="M3" s="63"/>
      <c r="N3" s="64"/>
      <c r="AO3" s="44"/>
      <c r="AP3" s="44"/>
      <c r="AQ3" s="44"/>
      <c r="AR3" s="44"/>
      <c r="AS3" s="44"/>
      <c r="AT3" s="44"/>
      <c r="AU3" s="44"/>
      <c r="AV3" s="44"/>
      <c r="AW3" s="44"/>
      <c r="AX3" s="44"/>
    </row>
    <row r="4" spans="1:50">
      <c r="A4" s="62"/>
      <c r="B4" s="63"/>
      <c r="C4" s="63"/>
      <c r="D4" s="63"/>
      <c r="E4" s="63"/>
      <c r="F4" s="63"/>
      <c r="G4" s="63"/>
      <c r="H4" s="63"/>
      <c r="I4" s="63"/>
      <c r="J4" s="63"/>
      <c r="K4" s="63"/>
      <c r="L4" s="63"/>
      <c r="M4" s="63"/>
      <c r="N4" s="64"/>
      <c r="AO4" s="44"/>
      <c r="AP4" s="44"/>
      <c r="AQ4" s="44"/>
      <c r="AR4" s="44"/>
      <c r="AS4" s="44"/>
      <c r="AT4" s="44"/>
      <c r="AU4" s="44"/>
      <c r="AV4" s="44"/>
      <c r="AW4" s="44"/>
      <c r="AX4" s="44"/>
    </row>
    <row r="5" spans="1:50">
      <c r="A5" s="62"/>
      <c r="B5" s="63"/>
      <c r="C5" s="63"/>
      <c r="D5" s="63"/>
      <c r="E5" s="63"/>
      <c r="F5" s="63"/>
      <c r="G5" s="63"/>
      <c r="H5" s="63"/>
      <c r="I5" s="63"/>
      <c r="J5" s="63"/>
      <c r="K5" s="63"/>
      <c r="L5" s="63"/>
      <c r="M5" s="63"/>
      <c r="N5" s="64"/>
      <c r="AO5" s="44"/>
      <c r="AP5" s="44"/>
      <c r="AQ5" s="44"/>
      <c r="AR5" s="44"/>
      <c r="AS5" s="44"/>
      <c r="AT5" s="44"/>
      <c r="AU5" s="44"/>
      <c r="AV5" s="44"/>
      <c r="AW5" s="44"/>
      <c r="AX5" s="44"/>
    </row>
    <row r="6" spans="1:50">
      <c r="A6" s="62"/>
      <c r="B6" s="63"/>
      <c r="C6" s="63"/>
      <c r="D6" s="63"/>
      <c r="E6" s="63"/>
      <c r="F6" s="63"/>
      <c r="G6" s="63"/>
      <c r="H6" s="63"/>
      <c r="I6" s="63"/>
      <c r="J6" s="63"/>
      <c r="K6" s="63"/>
      <c r="L6" s="63"/>
      <c r="M6" s="63"/>
      <c r="N6" s="64"/>
      <c r="AO6" s="44"/>
      <c r="AP6" s="44"/>
      <c r="AQ6" s="44"/>
      <c r="AR6" s="44"/>
      <c r="AS6" s="44"/>
      <c r="AT6" s="44"/>
      <c r="AU6" s="44"/>
      <c r="AV6" s="44"/>
      <c r="AW6" s="44"/>
      <c r="AX6" s="44"/>
    </row>
    <row r="7" spans="1:50">
      <c r="A7" s="62"/>
      <c r="B7" s="63"/>
      <c r="C7" s="63"/>
      <c r="D7" s="63"/>
      <c r="E7" s="63"/>
      <c r="F7" s="63"/>
      <c r="G7" s="63"/>
      <c r="H7" s="63"/>
      <c r="I7" s="63"/>
      <c r="J7" s="63"/>
      <c r="K7" s="63"/>
      <c r="L7" s="63"/>
      <c r="M7" s="63"/>
      <c r="N7" s="64"/>
      <c r="AO7" s="44"/>
      <c r="AP7" s="44"/>
      <c r="AQ7" s="44"/>
      <c r="AR7" s="44"/>
      <c r="AS7" s="44"/>
      <c r="AT7" s="44"/>
      <c r="AU7" s="44"/>
      <c r="AV7" s="44"/>
      <c r="AW7" s="44"/>
      <c r="AX7" s="44"/>
    </row>
    <row r="8" spans="1:50">
      <c r="A8" s="62"/>
      <c r="B8" s="63"/>
      <c r="C8" s="63"/>
      <c r="D8" s="63"/>
      <c r="E8" s="63"/>
      <c r="F8" s="63"/>
      <c r="G8" s="63"/>
      <c r="H8" s="63"/>
      <c r="I8" s="63"/>
      <c r="J8" s="63"/>
      <c r="K8" s="63"/>
      <c r="L8" s="63"/>
      <c r="M8" s="63"/>
      <c r="N8" s="64"/>
      <c r="AO8" s="44"/>
      <c r="AP8" s="44"/>
      <c r="AQ8" s="44"/>
      <c r="AR8" s="44"/>
      <c r="AS8" s="44"/>
      <c r="AT8" s="44"/>
      <c r="AU8" s="44"/>
      <c r="AV8" s="44"/>
      <c r="AW8" s="44"/>
      <c r="AX8" s="44"/>
    </row>
    <row r="9" spans="1:50">
      <c r="A9" s="62"/>
      <c r="B9" s="63"/>
      <c r="C9" s="63"/>
      <c r="D9" s="63"/>
      <c r="E9" s="63"/>
      <c r="F9" s="63"/>
      <c r="G9" s="63"/>
      <c r="H9" s="63"/>
      <c r="I9" s="63"/>
      <c r="J9" s="63"/>
      <c r="K9" s="63"/>
      <c r="L9" s="63"/>
      <c r="M9" s="63"/>
      <c r="N9" s="64"/>
      <c r="AO9" s="44"/>
      <c r="AP9" s="44"/>
      <c r="AQ9" s="44"/>
      <c r="AR9" s="44"/>
      <c r="AS9" s="44"/>
      <c r="AT9" s="44"/>
      <c r="AU9" s="44"/>
      <c r="AV9" s="44"/>
      <c r="AW9" s="44"/>
      <c r="AX9" s="44"/>
    </row>
    <row r="10" spans="1:50">
      <c r="A10" s="62"/>
      <c r="B10" s="63"/>
      <c r="C10" s="63"/>
      <c r="D10" s="63"/>
      <c r="E10" s="63"/>
      <c r="F10" s="63"/>
      <c r="G10" s="63"/>
      <c r="H10" s="63"/>
      <c r="I10" s="63"/>
      <c r="J10" s="63"/>
      <c r="K10" s="63"/>
      <c r="L10" s="63"/>
      <c r="M10" s="63"/>
      <c r="N10" s="64"/>
      <c r="AO10" s="44"/>
      <c r="AP10" s="44"/>
      <c r="AQ10" s="44"/>
      <c r="AR10" s="44"/>
      <c r="AS10" s="44"/>
      <c r="AT10" s="44"/>
      <c r="AU10" s="44"/>
      <c r="AV10" s="44"/>
      <c r="AW10" s="44"/>
      <c r="AX10" s="44"/>
    </row>
    <row r="11" spans="1:50">
      <c r="A11" s="62"/>
      <c r="B11" s="63"/>
      <c r="C11" s="63"/>
      <c r="D11" s="63"/>
      <c r="E11" s="63"/>
      <c r="F11" s="63"/>
      <c r="G11" s="63"/>
      <c r="H11" s="63"/>
      <c r="I11" s="63"/>
      <c r="J11" s="63"/>
      <c r="K11" s="63"/>
      <c r="L11" s="63"/>
      <c r="M11" s="63"/>
      <c r="N11" s="64"/>
      <c r="AO11" s="44"/>
      <c r="AP11" s="44"/>
      <c r="AQ11" s="44"/>
      <c r="AR11" s="44"/>
      <c r="AS11" s="44"/>
      <c r="AT11" s="44"/>
      <c r="AU11" s="44"/>
      <c r="AV11" s="44"/>
      <c r="AW11" s="44"/>
      <c r="AX11" s="44"/>
    </row>
    <row r="12" spans="1:50" ht="9.6" customHeight="1">
      <c r="A12" s="62"/>
      <c r="B12" s="63"/>
      <c r="C12" s="63"/>
      <c r="D12" s="63"/>
      <c r="E12" s="63"/>
      <c r="F12" s="63"/>
      <c r="G12" s="63"/>
      <c r="H12" s="63"/>
      <c r="I12" s="63"/>
      <c r="J12" s="63"/>
      <c r="K12" s="63"/>
      <c r="L12" s="63"/>
      <c r="M12" s="63"/>
      <c r="N12" s="64"/>
      <c r="AO12" s="44"/>
      <c r="AP12" s="44"/>
      <c r="AQ12" s="44"/>
      <c r="AR12" s="44"/>
      <c r="AS12" s="44"/>
      <c r="AT12" s="44"/>
      <c r="AU12" s="44"/>
      <c r="AV12" s="44"/>
      <c r="AW12" s="44"/>
      <c r="AX12" s="44"/>
    </row>
    <row r="13" spans="1:50" hidden="1">
      <c r="A13" s="62"/>
      <c r="B13" s="63"/>
      <c r="C13" s="63"/>
      <c r="D13" s="63"/>
      <c r="E13" s="63"/>
      <c r="F13" s="63"/>
      <c r="G13" s="63"/>
      <c r="H13" s="63"/>
      <c r="I13" s="63"/>
      <c r="J13" s="63"/>
      <c r="K13" s="63"/>
      <c r="L13" s="63"/>
      <c r="M13" s="63"/>
      <c r="N13" s="64"/>
      <c r="AO13" s="44"/>
      <c r="AP13" s="44"/>
      <c r="AQ13" s="44"/>
      <c r="AR13" s="44"/>
      <c r="AS13" s="44"/>
      <c r="AT13" s="44"/>
      <c r="AU13" s="44"/>
      <c r="AV13" s="44"/>
      <c r="AW13" s="44"/>
      <c r="AX13" s="44"/>
    </row>
    <row r="14" spans="1:50" ht="3" hidden="1" customHeight="1">
      <c r="A14" s="62"/>
      <c r="B14" s="63"/>
      <c r="C14" s="63"/>
      <c r="D14" s="63"/>
      <c r="E14" s="63"/>
      <c r="F14" s="63"/>
      <c r="G14" s="63"/>
      <c r="H14" s="63"/>
      <c r="I14" s="63"/>
      <c r="J14" s="63"/>
      <c r="K14" s="63"/>
      <c r="L14" s="63"/>
      <c r="M14" s="63"/>
      <c r="N14" s="64"/>
      <c r="AO14" s="44"/>
      <c r="AP14" s="44"/>
      <c r="AQ14" s="44"/>
      <c r="AR14" s="44"/>
      <c r="AS14" s="44"/>
      <c r="AT14" s="44"/>
      <c r="AU14" s="44"/>
      <c r="AV14" s="44"/>
      <c r="AW14" s="44"/>
      <c r="AX14" s="44"/>
    </row>
    <row r="15" spans="1:50" hidden="1">
      <c r="A15" s="62"/>
      <c r="B15" s="63"/>
      <c r="C15" s="63"/>
      <c r="D15" s="63"/>
      <c r="E15" s="63"/>
      <c r="F15" s="63"/>
      <c r="G15" s="63"/>
      <c r="H15" s="63"/>
      <c r="I15" s="63"/>
      <c r="J15" s="63"/>
      <c r="K15" s="63"/>
      <c r="L15" s="63"/>
      <c r="M15" s="63"/>
      <c r="N15" s="64"/>
      <c r="AO15" s="44"/>
      <c r="AP15" s="44"/>
      <c r="AQ15" s="44"/>
      <c r="AR15" s="44"/>
      <c r="AS15" s="44"/>
      <c r="AT15" s="44"/>
      <c r="AU15" s="44"/>
      <c r="AV15" s="44"/>
      <c r="AW15" s="44"/>
      <c r="AX15" s="44"/>
    </row>
    <row r="16" spans="1:50" hidden="1">
      <c r="A16" s="62"/>
      <c r="B16" s="63"/>
      <c r="C16" s="63"/>
      <c r="D16" s="63"/>
      <c r="E16" s="63"/>
      <c r="F16" s="63"/>
      <c r="G16" s="63"/>
      <c r="H16" s="63"/>
      <c r="I16" s="63"/>
      <c r="J16" s="63"/>
      <c r="K16" s="63"/>
      <c r="L16" s="63"/>
      <c r="M16" s="63"/>
      <c r="N16" s="64"/>
      <c r="AO16" s="44"/>
      <c r="AP16" s="44"/>
      <c r="AQ16" s="44"/>
      <c r="AR16" s="44"/>
      <c r="AS16" s="44"/>
      <c r="AT16" s="44"/>
      <c r="AU16" s="44"/>
      <c r="AV16" s="44"/>
      <c r="AW16" s="44"/>
      <c r="AX16" s="44"/>
    </row>
    <row r="17" spans="1:50" hidden="1">
      <c r="A17" s="62"/>
      <c r="B17" s="63"/>
      <c r="C17" s="63"/>
      <c r="D17" s="63"/>
      <c r="E17" s="63"/>
      <c r="F17" s="63"/>
      <c r="G17" s="63"/>
      <c r="H17" s="63"/>
      <c r="I17" s="63"/>
      <c r="J17" s="63"/>
      <c r="K17" s="63"/>
      <c r="L17" s="63"/>
      <c r="M17" s="63"/>
      <c r="N17" s="64"/>
      <c r="AO17" s="44"/>
      <c r="AP17" s="44"/>
      <c r="AQ17" s="44"/>
      <c r="AR17" s="44"/>
      <c r="AS17" s="44"/>
      <c r="AT17" s="44"/>
      <c r="AU17" s="44"/>
      <c r="AV17" s="44"/>
      <c r="AW17" s="44"/>
      <c r="AX17" s="44"/>
    </row>
    <row r="18" spans="1:50" hidden="1">
      <c r="A18" s="62"/>
      <c r="B18" s="63"/>
      <c r="C18" s="63"/>
      <c r="D18" s="63"/>
      <c r="E18" s="63"/>
      <c r="F18" s="63"/>
      <c r="G18" s="63"/>
      <c r="H18" s="63"/>
      <c r="I18" s="63"/>
      <c r="J18" s="63"/>
      <c r="K18" s="63"/>
      <c r="L18" s="63"/>
      <c r="M18" s="63"/>
      <c r="N18" s="64"/>
      <c r="AO18" s="44"/>
      <c r="AP18" s="44"/>
      <c r="AQ18" s="44"/>
      <c r="AR18" s="44"/>
      <c r="AS18" s="44"/>
      <c r="AT18" s="44"/>
      <c r="AU18" s="44"/>
      <c r="AV18" s="44"/>
      <c r="AW18" s="44"/>
      <c r="AX18" s="44"/>
    </row>
    <row r="19" spans="1:50" hidden="1">
      <c r="A19" s="62"/>
      <c r="B19" s="63"/>
      <c r="C19" s="63"/>
      <c r="D19" s="63"/>
      <c r="E19" s="63"/>
      <c r="F19" s="63"/>
      <c r="G19" s="63"/>
      <c r="H19" s="63"/>
      <c r="I19" s="63"/>
      <c r="J19" s="63"/>
      <c r="K19" s="63"/>
      <c r="L19" s="63"/>
      <c r="M19" s="63"/>
      <c r="N19" s="64"/>
      <c r="AO19" s="44"/>
      <c r="AP19" s="44"/>
      <c r="AQ19" s="44"/>
      <c r="AR19" s="44"/>
      <c r="AS19" s="44"/>
      <c r="AT19" s="44"/>
      <c r="AU19" s="44"/>
      <c r="AV19" s="44"/>
      <c r="AW19" s="44"/>
      <c r="AX19" s="44"/>
    </row>
    <row r="20" spans="1:50" hidden="1">
      <c r="A20" s="62"/>
      <c r="B20" s="63"/>
      <c r="C20" s="63"/>
      <c r="D20" s="63"/>
      <c r="E20" s="63"/>
      <c r="F20" s="63"/>
      <c r="G20" s="63"/>
      <c r="H20" s="63"/>
      <c r="I20" s="63"/>
      <c r="J20" s="63"/>
      <c r="K20" s="63"/>
      <c r="L20" s="63"/>
      <c r="M20" s="63"/>
      <c r="N20" s="64"/>
      <c r="AO20" s="44"/>
      <c r="AP20" s="44"/>
      <c r="AQ20" s="44"/>
      <c r="AR20" s="44"/>
      <c r="AS20" s="44"/>
      <c r="AT20" s="44"/>
      <c r="AU20" s="44"/>
      <c r="AV20" s="44"/>
      <c r="AW20" s="44"/>
      <c r="AX20" s="44"/>
    </row>
    <row r="21" spans="1:50" hidden="1">
      <c r="A21" s="62"/>
      <c r="B21" s="63"/>
      <c r="C21" s="63"/>
      <c r="D21" s="63"/>
      <c r="E21" s="63"/>
      <c r="F21" s="63"/>
      <c r="G21" s="63"/>
      <c r="H21" s="63"/>
      <c r="I21" s="63"/>
      <c r="J21" s="63"/>
      <c r="K21" s="63"/>
      <c r="L21" s="63"/>
      <c r="M21" s="63"/>
      <c r="N21" s="64"/>
      <c r="AO21" s="44"/>
      <c r="AP21" s="44"/>
      <c r="AQ21" s="44"/>
      <c r="AR21" s="44"/>
      <c r="AS21" s="44"/>
      <c r="AT21" s="44"/>
      <c r="AU21" s="44"/>
      <c r="AV21" s="44"/>
      <c r="AW21" s="44"/>
      <c r="AX21" s="44"/>
    </row>
    <row r="22" spans="1:50" hidden="1">
      <c r="A22" s="62"/>
      <c r="B22" s="63"/>
      <c r="C22" s="63"/>
      <c r="D22" s="63"/>
      <c r="E22" s="63"/>
      <c r="F22" s="63"/>
      <c r="G22" s="63"/>
      <c r="H22" s="63"/>
      <c r="I22" s="63"/>
      <c r="J22" s="63"/>
      <c r="K22" s="63"/>
      <c r="L22" s="63"/>
      <c r="M22" s="63"/>
      <c r="N22" s="64"/>
      <c r="AO22" s="44"/>
      <c r="AP22" s="44"/>
      <c r="AQ22" s="44"/>
      <c r="AR22" s="44"/>
      <c r="AS22" s="44"/>
      <c r="AT22" s="44"/>
      <c r="AU22" s="44"/>
      <c r="AV22" s="44"/>
      <c r="AW22" s="44"/>
      <c r="AX22" s="44"/>
    </row>
    <row r="23" spans="1:50" ht="126.75" customHeight="1" thickBot="1">
      <c r="A23" s="65"/>
      <c r="B23" s="66"/>
      <c r="C23" s="66"/>
      <c r="D23" s="66"/>
      <c r="E23" s="66"/>
      <c r="F23" s="66"/>
      <c r="G23" s="66"/>
      <c r="H23" s="66"/>
      <c r="I23" s="66"/>
      <c r="J23" s="66"/>
      <c r="K23" s="66"/>
      <c r="L23" s="66"/>
      <c r="M23" s="66"/>
      <c r="N23" s="67"/>
      <c r="AO23" s="44"/>
      <c r="AP23" s="44"/>
      <c r="AQ23" s="44"/>
      <c r="AR23" s="44"/>
      <c r="AS23" s="44"/>
      <c r="AT23" s="44"/>
      <c r="AU23" s="44"/>
      <c r="AV23" s="44"/>
      <c r="AW23" s="44"/>
      <c r="AX23" s="44"/>
    </row>
    <row r="24" spans="1:50" s="45" customFormat="1"/>
    <row r="25" spans="1:50" s="45" customFormat="1"/>
    <row r="26" spans="1:50" s="45" customFormat="1"/>
    <row r="27" spans="1:50" s="45" customFormat="1"/>
    <row r="28" spans="1:50" s="45" customFormat="1"/>
    <row r="29" spans="1:50" s="45" customFormat="1"/>
    <row r="30" spans="1:50" s="45" customFormat="1"/>
    <row r="31" spans="1:50" s="45" customFormat="1"/>
    <row r="32" spans="1:50" s="45" customFormat="1"/>
    <row r="33" s="45" customFormat="1"/>
    <row r="34" s="45" customFormat="1"/>
    <row r="35" s="45" customFormat="1"/>
    <row r="36" s="45" customFormat="1"/>
    <row r="37" s="45" customFormat="1"/>
    <row r="38" s="45" customFormat="1"/>
    <row r="39" s="45" customFormat="1"/>
    <row r="40" s="45" customFormat="1"/>
    <row r="41" s="45" customFormat="1"/>
    <row r="42" s="45" customFormat="1"/>
    <row r="43" s="45" customFormat="1"/>
    <row r="44" s="45" customFormat="1"/>
    <row r="45" s="45" customFormat="1"/>
    <row r="46" s="45" customFormat="1"/>
    <row r="47" s="45" customFormat="1"/>
    <row r="48" s="45" customFormat="1"/>
    <row r="49" spans="1:50" s="45" customFormat="1"/>
    <row r="50" spans="1:50" s="45" customFormat="1"/>
    <row r="51" spans="1:50" s="45" customFormat="1"/>
    <row r="52" spans="1:50" s="45" customFormat="1"/>
    <row r="53" spans="1:50" s="45" customFormat="1"/>
    <row r="54" spans="1:50" s="45" customFormat="1"/>
    <row r="55" spans="1:50" s="45" customFormat="1"/>
    <row r="56" spans="1:50" s="45" customFormat="1"/>
    <row r="57" spans="1:50" s="45" customFormat="1"/>
    <row r="58" spans="1:50" s="45" customFormat="1"/>
    <row r="59" spans="1:50" s="45" customFormat="1"/>
    <row r="60" spans="1:50" s="45" customFormat="1"/>
    <row r="61" spans="1:50" s="45" customFormat="1"/>
    <row r="62" spans="1:50" s="45" customFormat="1"/>
    <row r="63" spans="1:50">
      <c r="A63" s="44"/>
      <c r="B63" s="44"/>
      <c r="C63" s="44"/>
      <c r="D63" s="44"/>
      <c r="E63" s="44"/>
      <c r="F63" s="44"/>
      <c r="G63" s="44"/>
      <c r="H63" s="44"/>
      <c r="I63" s="44"/>
      <c r="J63" s="44"/>
      <c r="K63" s="44"/>
      <c r="L63" s="44"/>
      <c r="M63" s="44"/>
      <c r="N63" s="44"/>
      <c r="AO63" s="44"/>
      <c r="AP63" s="44"/>
      <c r="AQ63" s="44"/>
      <c r="AR63" s="44"/>
      <c r="AS63" s="44"/>
      <c r="AT63" s="44"/>
      <c r="AU63" s="44"/>
      <c r="AV63" s="44"/>
      <c r="AW63" s="44"/>
      <c r="AX63" s="44"/>
    </row>
    <row r="64" spans="1:50">
      <c r="A64" s="44"/>
      <c r="B64" s="44"/>
      <c r="C64" s="44"/>
      <c r="D64" s="44"/>
      <c r="E64" s="44"/>
      <c r="F64" s="44"/>
      <c r="G64" s="44"/>
      <c r="H64" s="44"/>
      <c r="I64" s="44"/>
      <c r="J64" s="44"/>
      <c r="K64" s="44"/>
      <c r="L64" s="44"/>
      <c r="M64" s="44"/>
      <c r="N64" s="44"/>
      <c r="AO64" s="44"/>
      <c r="AP64" s="44"/>
      <c r="AQ64" s="44"/>
      <c r="AR64" s="44"/>
      <c r="AS64" s="44"/>
      <c r="AT64" s="44"/>
      <c r="AU64" s="44"/>
      <c r="AV64" s="44"/>
      <c r="AW64" s="44"/>
      <c r="AX64" s="44"/>
    </row>
    <row r="65" spans="1:50">
      <c r="A65" s="44"/>
      <c r="B65" s="44"/>
      <c r="C65" s="44"/>
      <c r="D65" s="44"/>
      <c r="E65" s="44"/>
      <c r="F65" s="44"/>
      <c r="G65" s="44"/>
      <c r="H65" s="44"/>
      <c r="I65" s="44"/>
      <c r="J65" s="44"/>
      <c r="K65" s="44"/>
      <c r="L65" s="44"/>
      <c r="M65" s="44"/>
      <c r="N65" s="44"/>
      <c r="AO65" s="44"/>
      <c r="AP65" s="44"/>
      <c r="AQ65" s="44"/>
      <c r="AR65" s="44"/>
      <c r="AS65" s="44"/>
      <c r="AT65" s="44"/>
      <c r="AU65" s="44"/>
      <c r="AV65" s="44"/>
      <c r="AW65" s="44"/>
      <c r="AX65" s="44"/>
    </row>
    <row r="66" spans="1:50">
      <c r="A66" s="44"/>
      <c r="B66" s="44"/>
      <c r="C66" s="44"/>
      <c r="D66" s="44"/>
      <c r="E66" s="44"/>
      <c r="F66" s="44"/>
      <c r="G66" s="44"/>
      <c r="H66" s="44"/>
      <c r="I66" s="44"/>
      <c r="J66" s="44"/>
      <c r="K66" s="44"/>
      <c r="L66" s="44"/>
      <c r="M66" s="44"/>
      <c r="N66" s="44"/>
      <c r="AO66" s="44"/>
      <c r="AP66" s="44"/>
      <c r="AQ66" s="44"/>
      <c r="AR66" s="44"/>
      <c r="AS66" s="44"/>
      <c r="AT66" s="44"/>
      <c r="AU66" s="44"/>
      <c r="AV66" s="44"/>
      <c r="AW66" s="44"/>
      <c r="AX66" s="44"/>
    </row>
    <row r="67" spans="1:50">
      <c r="A67" s="44"/>
      <c r="B67" s="44"/>
      <c r="C67" s="44"/>
      <c r="D67" s="44"/>
      <c r="E67" s="44"/>
      <c r="F67" s="44"/>
      <c r="G67" s="44"/>
      <c r="H67" s="44"/>
      <c r="I67" s="44"/>
      <c r="J67" s="44"/>
      <c r="K67" s="44"/>
      <c r="L67" s="44"/>
      <c r="M67" s="44"/>
      <c r="N67" s="44"/>
      <c r="AO67" s="44"/>
      <c r="AP67" s="44"/>
      <c r="AQ67" s="44"/>
      <c r="AR67" s="44"/>
      <c r="AS67" s="44"/>
      <c r="AT67" s="44"/>
      <c r="AU67" s="44"/>
      <c r="AV67" s="44"/>
      <c r="AW67" s="44"/>
      <c r="AX67" s="44"/>
    </row>
    <row r="68" spans="1:50">
      <c r="A68" s="44"/>
      <c r="B68" s="44"/>
      <c r="C68" s="44"/>
      <c r="D68" s="44"/>
      <c r="E68" s="44"/>
      <c r="F68" s="44"/>
      <c r="G68" s="44"/>
      <c r="H68" s="44"/>
      <c r="I68" s="44"/>
      <c r="J68" s="44"/>
      <c r="K68" s="44"/>
      <c r="L68" s="44"/>
      <c r="M68" s="44"/>
      <c r="N68" s="44"/>
      <c r="AO68" s="44"/>
      <c r="AP68" s="44"/>
      <c r="AQ68" s="44"/>
      <c r="AR68" s="44"/>
      <c r="AS68" s="44"/>
      <c r="AT68" s="44"/>
      <c r="AU68" s="44"/>
      <c r="AV68" s="44"/>
      <c r="AW68" s="44"/>
      <c r="AX68" s="44"/>
    </row>
    <row r="69" spans="1:50">
      <c r="A69" s="44"/>
      <c r="B69" s="44"/>
      <c r="C69" s="44"/>
      <c r="D69" s="44"/>
      <c r="E69" s="44"/>
      <c r="F69" s="44"/>
      <c r="G69" s="44"/>
      <c r="H69" s="44"/>
      <c r="I69" s="44"/>
      <c r="J69" s="44"/>
      <c r="K69" s="44"/>
      <c r="L69" s="44"/>
      <c r="M69" s="44"/>
      <c r="N69" s="44"/>
      <c r="AO69" s="44"/>
      <c r="AP69" s="44"/>
      <c r="AQ69" s="44"/>
      <c r="AR69" s="44"/>
      <c r="AS69" s="44"/>
      <c r="AT69" s="44"/>
      <c r="AU69" s="44"/>
      <c r="AV69" s="44"/>
      <c r="AW69" s="44"/>
      <c r="AX69" s="44"/>
    </row>
    <row r="70" spans="1:50">
      <c r="A70" s="44"/>
      <c r="B70" s="44"/>
      <c r="C70" s="44"/>
      <c r="D70" s="44"/>
      <c r="E70" s="44"/>
      <c r="F70" s="44"/>
      <c r="G70" s="44"/>
      <c r="H70" s="44"/>
      <c r="I70" s="44"/>
      <c r="J70" s="44"/>
      <c r="K70" s="44"/>
      <c r="L70" s="44"/>
      <c r="M70" s="44"/>
      <c r="N70" s="44"/>
      <c r="AO70" s="44"/>
      <c r="AP70" s="44"/>
      <c r="AQ70" s="44"/>
      <c r="AR70" s="44"/>
      <c r="AS70" s="44"/>
      <c r="AT70" s="44"/>
      <c r="AU70" s="44"/>
      <c r="AV70" s="44"/>
      <c r="AW70" s="44"/>
      <c r="AX70" s="44"/>
    </row>
  </sheetData>
  <sheetProtection selectLockedCells="1" selectUnlockedCells="1"/>
  <mergeCells count="1">
    <mergeCell ref="A1:N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1"/>
  <sheetViews>
    <sheetView zoomScale="70" zoomScaleNormal="70" workbookViewId="0">
      <selection activeCell="F2" sqref="F2"/>
    </sheetView>
  </sheetViews>
  <sheetFormatPr defaultColWidth="9.140625" defaultRowHeight="37.5" customHeight="1"/>
  <cols>
    <col min="1" max="1" width="26.85546875" style="2" customWidth="1"/>
    <col min="2" max="2" width="37.42578125" style="2" customWidth="1"/>
    <col min="3" max="3" width="25.42578125" style="2" customWidth="1"/>
    <col min="4" max="4" width="24.5703125" style="2" customWidth="1"/>
    <col min="5" max="5" width="27.140625" style="2" bestFit="1" customWidth="1"/>
    <col min="6" max="6" width="37.140625" style="2" customWidth="1"/>
    <col min="7" max="7" width="9.140625" style="2"/>
    <col min="8" max="8" width="38.42578125" style="2" customWidth="1"/>
    <col min="9" max="16384" width="9.140625" style="2"/>
  </cols>
  <sheetData>
    <row r="1" spans="1:10" s="1" customFormat="1" ht="46.5" customHeight="1" thickBot="1">
      <c r="A1" s="3" t="s">
        <v>1</v>
      </c>
      <c r="B1" s="4" t="s">
        <v>2</v>
      </c>
      <c r="C1" s="4" t="s">
        <v>3</v>
      </c>
      <c r="D1" s="4" t="s">
        <v>4</v>
      </c>
      <c r="E1" s="4" t="s">
        <v>5</v>
      </c>
      <c r="F1" s="5" t="s">
        <v>6</v>
      </c>
      <c r="H1" s="1" t="s">
        <v>7</v>
      </c>
    </row>
    <row r="2" spans="1:10" ht="37.5" customHeight="1" thickBot="1">
      <c r="A2" s="25"/>
      <c r="B2" s="26"/>
      <c r="C2" s="26"/>
      <c r="D2" s="26"/>
      <c r="E2" s="26"/>
      <c r="F2" s="27"/>
      <c r="H2" s="19" t="s">
        <v>8</v>
      </c>
      <c r="I2" s="34"/>
      <c r="J2" s="19" t="s">
        <v>9</v>
      </c>
    </row>
    <row r="3" spans="1:10" ht="37.5" customHeight="1" thickBot="1">
      <c r="A3" s="28"/>
      <c r="B3" s="29"/>
      <c r="C3" s="46"/>
      <c r="D3" s="29"/>
      <c r="E3" s="29"/>
      <c r="F3" s="30"/>
      <c r="H3" s="19" t="s">
        <v>10</v>
      </c>
      <c r="I3" s="35"/>
      <c r="J3" s="19" t="s">
        <v>9</v>
      </c>
    </row>
    <row r="4" spans="1:10" ht="37.5" customHeight="1">
      <c r="A4" s="28"/>
      <c r="B4" s="29"/>
      <c r="C4" s="29"/>
      <c r="D4" s="29"/>
      <c r="E4" s="29"/>
      <c r="F4" s="30"/>
    </row>
    <row r="5" spans="1:10" ht="37.5" customHeight="1">
      <c r="A5" s="28"/>
      <c r="B5" s="29"/>
      <c r="C5" s="29"/>
      <c r="D5" s="29"/>
      <c r="E5" s="29"/>
      <c r="F5" s="30"/>
    </row>
    <row r="6" spans="1:10" ht="37.5" customHeight="1">
      <c r="A6" s="28"/>
      <c r="B6" s="29"/>
      <c r="C6" s="29"/>
      <c r="D6" s="29"/>
      <c r="E6" s="29"/>
      <c r="F6" s="30"/>
    </row>
    <row r="7" spans="1:10" ht="37.5" customHeight="1">
      <c r="A7" s="28"/>
      <c r="B7" s="29"/>
      <c r="C7" s="29"/>
      <c r="D7" s="29"/>
      <c r="E7" s="29"/>
      <c r="F7" s="30"/>
    </row>
    <row r="8" spans="1:10" ht="37.5" customHeight="1">
      <c r="A8" s="28"/>
      <c r="B8" s="29"/>
      <c r="C8" s="29"/>
      <c r="D8" s="29"/>
      <c r="E8" s="29"/>
      <c r="F8" s="30"/>
    </row>
    <row r="9" spans="1:10" ht="37.5" customHeight="1">
      <c r="A9" s="28"/>
      <c r="B9" s="29"/>
      <c r="C9" s="29"/>
      <c r="D9" s="29"/>
      <c r="E9" s="29"/>
      <c r="F9" s="30"/>
    </row>
    <row r="10" spans="1:10" ht="37.5" customHeight="1">
      <c r="A10" s="28"/>
      <c r="B10" s="29"/>
      <c r="C10" s="29"/>
      <c r="D10" s="29"/>
      <c r="E10" s="29"/>
      <c r="F10" s="30"/>
    </row>
    <row r="11" spans="1:10" ht="37.5" customHeight="1">
      <c r="A11" s="28"/>
      <c r="B11" s="29"/>
      <c r="C11" s="29"/>
      <c r="D11" s="29"/>
      <c r="E11" s="29"/>
      <c r="F11" s="30"/>
    </row>
    <row r="12" spans="1:10" ht="37.5" customHeight="1">
      <c r="A12" s="28"/>
      <c r="B12" s="29"/>
      <c r="C12" s="29"/>
      <c r="D12" s="29"/>
      <c r="E12" s="29"/>
      <c r="F12" s="30"/>
    </row>
    <row r="13" spans="1:10" ht="37.5" customHeight="1">
      <c r="A13" s="28"/>
      <c r="B13" s="29"/>
      <c r="C13" s="29"/>
      <c r="D13" s="29"/>
      <c r="E13" s="29"/>
      <c r="F13" s="30"/>
    </row>
    <row r="14" spans="1:10" ht="37.5" customHeight="1">
      <c r="A14" s="28"/>
      <c r="B14" s="29"/>
      <c r="C14" s="29"/>
      <c r="D14" s="29"/>
      <c r="E14" s="29"/>
      <c r="F14" s="30"/>
    </row>
    <row r="15" spans="1:10" ht="37.5" customHeight="1">
      <c r="A15" s="28"/>
      <c r="B15" s="29"/>
      <c r="C15" s="29"/>
      <c r="D15" s="29"/>
      <c r="E15" s="29"/>
      <c r="F15" s="30"/>
    </row>
    <row r="16" spans="1:10" ht="37.5" customHeight="1">
      <c r="A16" s="28"/>
      <c r="B16" s="29"/>
      <c r="C16" s="29"/>
      <c r="D16" s="29"/>
      <c r="E16" s="29"/>
      <c r="F16" s="30"/>
    </row>
    <row r="17" spans="1:6" ht="37.5" customHeight="1">
      <c r="A17" s="28"/>
      <c r="B17" s="29"/>
      <c r="C17" s="29"/>
      <c r="D17" s="29"/>
      <c r="E17" s="29"/>
      <c r="F17" s="30"/>
    </row>
    <row r="18" spans="1:6" ht="37.5" customHeight="1">
      <c r="A18" s="28"/>
      <c r="B18" s="29"/>
      <c r="C18" s="29"/>
      <c r="D18" s="29"/>
      <c r="E18" s="29"/>
      <c r="F18" s="30"/>
    </row>
    <row r="19" spans="1:6" ht="37.5" customHeight="1">
      <c r="A19" s="28"/>
      <c r="B19" s="29"/>
      <c r="C19" s="29"/>
      <c r="D19" s="29"/>
      <c r="E19" s="29"/>
      <c r="F19" s="30"/>
    </row>
    <row r="20" spans="1:6" ht="37.5" customHeight="1">
      <c r="A20" s="28"/>
      <c r="B20" s="29"/>
      <c r="C20" s="29"/>
      <c r="D20" s="29"/>
      <c r="E20" s="29"/>
      <c r="F20" s="30"/>
    </row>
    <row r="21" spans="1:6" ht="37.5" customHeight="1">
      <c r="A21" s="28"/>
      <c r="B21" s="29"/>
      <c r="C21" s="29"/>
      <c r="D21" s="29"/>
      <c r="E21" s="29"/>
      <c r="F21" s="30"/>
    </row>
    <row r="22" spans="1:6" ht="37.5" customHeight="1">
      <c r="A22" s="28"/>
      <c r="B22" s="29"/>
      <c r="C22" s="29"/>
      <c r="D22" s="29"/>
      <c r="E22" s="29"/>
      <c r="F22" s="30"/>
    </row>
    <row r="23" spans="1:6" ht="37.5" customHeight="1">
      <c r="A23" s="28"/>
      <c r="B23" s="29"/>
      <c r="C23" s="29"/>
      <c r="D23" s="29"/>
      <c r="E23" s="29"/>
      <c r="F23" s="30"/>
    </row>
    <row r="24" spans="1:6" ht="37.5" customHeight="1">
      <c r="A24" s="28"/>
      <c r="B24" s="29"/>
      <c r="C24" s="29"/>
      <c r="D24" s="29"/>
      <c r="E24" s="29"/>
      <c r="F24" s="30"/>
    </row>
    <row r="25" spans="1:6" ht="37.5" customHeight="1">
      <c r="A25" s="28"/>
      <c r="B25" s="29"/>
      <c r="C25" s="29"/>
      <c r="D25" s="29"/>
      <c r="E25" s="29"/>
      <c r="F25" s="30"/>
    </row>
    <row r="26" spans="1:6" ht="37.5" customHeight="1">
      <c r="A26" s="28"/>
      <c r="B26" s="29"/>
      <c r="C26" s="29"/>
      <c r="D26" s="29"/>
      <c r="E26" s="29"/>
      <c r="F26" s="30"/>
    </row>
    <row r="27" spans="1:6" ht="37.5" customHeight="1">
      <c r="A27" s="28"/>
      <c r="B27" s="29"/>
      <c r="C27" s="29"/>
      <c r="D27" s="29"/>
      <c r="E27" s="29"/>
      <c r="F27" s="30"/>
    </row>
    <row r="28" spans="1:6" ht="37.5" customHeight="1">
      <c r="A28" s="28"/>
      <c r="B28" s="29"/>
      <c r="C28" s="29"/>
      <c r="D28" s="29"/>
      <c r="E28" s="29"/>
      <c r="F28" s="30"/>
    </row>
    <row r="29" spans="1:6" ht="37.5" customHeight="1">
      <c r="A29" s="28"/>
      <c r="B29" s="29"/>
      <c r="C29" s="29"/>
      <c r="D29" s="29"/>
      <c r="E29" s="29"/>
      <c r="F29" s="30"/>
    </row>
    <row r="30" spans="1:6" ht="37.5" customHeight="1">
      <c r="A30" s="28"/>
      <c r="B30" s="29"/>
      <c r="C30" s="29"/>
      <c r="D30" s="29"/>
      <c r="E30" s="29"/>
      <c r="F30" s="30"/>
    </row>
    <row r="31" spans="1:6" ht="37.5" customHeight="1">
      <c r="A31" s="28"/>
      <c r="B31" s="29"/>
      <c r="C31" s="29"/>
      <c r="D31" s="29"/>
      <c r="E31" s="29"/>
      <c r="F31" s="30"/>
    </row>
    <row r="32" spans="1:6" ht="37.5" customHeight="1">
      <c r="A32" s="28"/>
      <c r="B32" s="29"/>
      <c r="C32" s="29"/>
      <c r="D32" s="29"/>
      <c r="E32" s="29"/>
      <c r="F32" s="30"/>
    </row>
    <row r="33" spans="1:6" ht="37.5" customHeight="1">
      <c r="A33" s="28"/>
      <c r="B33" s="29"/>
      <c r="C33" s="29"/>
      <c r="D33" s="29"/>
      <c r="E33" s="29"/>
      <c r="F33" s="30"/>
    </row>
    <row r="34" spans="1:6" ht="37.5" customHeight="1">
      <c r="A34" s="28"/>
      <c r="B34" s="29"/>
      <c r="C34" s="29"/>
      <c r="D34" s="29"/>
      <c r="E34" s="29"/>
      <c r="F34" s="30"/>
    </row>
    <row r="35" spans="1:6" ht="37.5" customHeight="1">
      <c r="A35" s="28"/>
      <c r="B35" s="29"/>
      <c r="C35" s="29"/>
      <c r="D35" s="29"/>
      <c r="E35" s="29"/>
      <c r="F35" s="30"/>
    </row>
    <row r="36" spans="1:6" ht="37.5" customHeight="1">
      <c r="A36" s="28"/>
      <c r="B36" s="29"/>
      <c r="C36" s="29"/>
      <c r="D36" s="29"/>
      <c r="E36" s="29"/>
      <c r="F36" s="30"/>
    </row>
    <row r="37" spans="1:6" ht="37.5" customHeight="1">
      <c r="A37" s="28"/>
      <c r="B37" s="29"/>
      <c r="C37" s="29"/>
      <c r="D37" s="29"/>
      <c r="E37" s="29"/>
      <c r="F37" s="30"/>
    </row>
    <row r="38" spans="1:6" ht="37.5" customHeight="1">
      <c r="A38" s="28"/>
      <c r="B38" s="29"/>
      <c r="C38" s="29"/>
      <c r="D38" s="29"/>
      <c r="E38" s="29"/>
      <c r="F38" s="30"/>
    </row>
    <row r="39" spans="1:6" ht="37.5" customHeight="1">
      <c r="A39" s="28"/>
      <c r="B39" s="29"/>
      <c r="C39" s="29"/>
      <c r="D39" s="29"/>
      <c r="E39" s="29"/>
      <c r="F39" s="30"/>
    </row>
    <row r="40" spans="1:6" ht="37.5" customHeight="1">
      <c r="A40" s="28"/>
      <c r="B40" s="29"/>
      <c r="C40" s="29"/>
      <c r="D40" s="29"/>
      <c r="E40" s="29"/>
      <c r="F40" s="30"/>
    </row>
    <row r="41" spans="1:6" ht="37.5" customHeight="1">
      <c r="A41" s="28"/>
      <c r="B41" s="29"/>
      <c r="C41" s="29"/>
      <c r="D41" s="29"/>
      <c r="E41" s="29"/>
      <c r="F41" s="30"/>
    </row>
    <row r="42" spans="1:6" ht="37.5" customHeight="1">
      <c r="A42" s="28"/>
      <c r="B42" s="29"/>
      <c r="C42" s="29"/>
      <c r="D42" s="29"/>
      <c r="E42" s="29"/>
      <c r="F42" s="30"/>
    </row>
    <row r="43" spans="1:6" ht="37.5" customHeight="1">
      <c r="A43" s="28"/>
      <c r="B43" s="29"/>
      <c r="C43" s="29"/>
      <c r="D43" s="29"/>
      <c r="E43" s="29"/>
      <c r="F43" s="30"/>
    </row>
    <row r="44" spans="1:6" ht="37.5" customHeight="1">
      <c r="A44" s="28"/>
      <c r="B44" s="29"/>
      <c r="C44" s="29"/>
      <c r="D44" s="29"/>
      <c r="E44" s="29"/>
      <c r="F44" s="30"/>
    </row>
    <row r="45" spans="1:6" ht="37.5" customHeight="1">
      <c r="A45" s="28"/>
      <c r="B45" s="29"/>
      <c r="C45" s="29"/>
      <c r="D45" s="29"/>
      <c r="E45" s="29"/>
      <c r="F45" s="30"/>
    </row>
    <row r="46" spans="1:6" ht="37.5" customHeight="1">
      <c r="A46" s="28"/>
      <c r="B46" s="29"/>
      <c r="C46" s="29"/>
      <c r="D46" s="29"/>
      <c r="E46" s="29"/>
      <c r="F46" s="30"/>
    </row>
    <row r="47" spans="1:6" ht="37.5" customHeight="1">
      <c r="A47" s="28"/>
      <c r="B47" s="29"/>
      <c r="C47" s="29"/>
      <c r="D47" s="29"/>
      <c r="E47" s="29"/>
      <c r="F47" s="30"/>
    </row>
    <row r="48" spans="1:6" ht="37.5" customHeight="1">
      <c r="A48" s="28"/>
      <c r="B48" s="29"/>
      <c r="C48" s="29"/>
      <c r="D48" s="29"/>
      <c r="E48" s="29"/>
      <c r="F48" s="30"/>
    </row>
    <row r="49" spans="1:6" ht="37.5" customHeight="1">
      <c r="A49" s="28"/>
      <c r="B49" s="29"/>
      <c r="C49" s="29"/>
      <c r="D49" s="29"/>
      <c r="E49" s="29"/>
      <c r="F49" s="30"/>
    </row>
    <row r="50" spans="1:6" ht="37.5" customHeight="1">
      <c r="A50" s="28"/>
      <c r="B50" s="29"/>
      <c r="C50" s="29"/>
      <c r="D50" s="29"/>
      <c r="E50" s="29"/>
      <c r="F50" s="30"/>
    </row>
    <row r="51" spans="1:6" ht="37.5" customHeight="1" thickBot="1">
      <c r="A51" s="31"/>
      <c r="B51" s="32"/>
      <c r="C51" s="32"/>
      <c r="D51" s="32"/>
      <c r="E51" s="32"/>
      <c r="F51" s="33"/>
    </row>
  </sheetData>
  <sheetProtection selectLockedCells="1"/>
  <conditionalFormatting sqref="F2:F51">
    <cfRule type="expression" dxfId="1" priority="1">
      <formula>$E2:$E51="Train"</formula>
    </cfRule>
    <cfRule type="expression" dxfId="0" priority="2">
      <formula>$E2:$E51="Bus"</formula>
    </cfRule>
  </conditionalFormatting>
  <dataValidations count="1">
    <dataValidation type="decimal" operator="greaterThanOrEqual" allowBlank="1" showInputMessage="1" showErrorMessage="1" sqref="B2:B51 C4 C2:D2 C5:D51 D3:D4" xr:uid="{00000000-0002-0000-0100-000000000000}">
      <formula1>0</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'Travel methods'!$D$1:$D$2</xm:f>
          </x14:formula1>
          <xm:sqref>F2:F1048576</xm:sqref>
        </x14:dataValidation>
        <x14:dataValidation type="list" allowBlank="1" showInputMessage="1" showErrorMessage="1" xr:uid="{00000000-0002-0000-0100-000002000000}">
          <x14:formula1>
            <xm:f>'Travel methods'!$A$1:$A$9</xm:f>
          </x14:formula1>
          <xm:sqref>E2:E1048576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42"/>
  <sheetViews>
    <sheetView showGridLines="0" tabSelected="1" topLeftCell="A14" zoomScale="40" zoomScaleNormal="40" workbookViewId="0">
      <selection activeCell="G32" sqref="G32"/>
    </sheetView>
  </sheetViews>
  <sheetFormatPr defaultColWidth="9.140625" defaultRowHeight="14.45"/>
  <cols>
    <col min="1" max="1" width="9.140625" style="10" customWidth="1"/>
    <col min="2" max="4" width="9.140625" style="10"/>
    <col min="5" max="5" width="7.140625" style="10" customWidth="1"/>
    <col min="6" max="6" width="9.140625" style="10"/>
    <col min="7" max="7" width="28.5703125" style="10" customWidth="1"/>
    <col min="8" max="8" width="13.140625" style="10" customWidth="1"/>
    <col min="9" max="9" width="12.42578125" style="10" customWidth="1"/>
    <col min="10" max="10" width="18.140625" style="10" customWidth="1"/>
    <col min="11" max="11" width="4" style="10" customWidth="1"/>
    <col min="12" max="12" width="5.5703125" style="10" customWidth="1"/>
    <col min="13" max="13" width="6.85546875" style="10" customWidth="1"/>
    <col min="14" max="14" width="11.85546875" style="10" customWidth="1"/>
    <col min="15" max="15" width="12.5703125" style="10" customWidth="1"/>
    <col min="16" max="16" width="9.140625" style="10" customWidth="1"/>
    <col min="17" max="17" width="11" style="10" customWidth="1"/>
    <col min="18" max="18" width="5.42578125" style="10" customWidth="1"/>
    <col min="19" max="19" width="13.140625" style="10" customWidth="1"/>
    <col min="20" max="20" width="4.5703125" style="10" customWidth="1"/>
    <col min="21" max="21" width="6.42578125" style="10" customWidth="1"/>
    <col min="22" max="22" width="11.5703125" style="10" customWidth="1"/>
    <col min="23" max="23" width="15.85546875" style="10" customWidth="1"/>
    <col min="24" max="24" width="6.42578125" style="10" customWidth="1"/>
    <col min="25" max="25" width="9.140625" style="10"/>
    <col min="26" max="26" width="5.85546875" style="10" customWidth="1"/>
    <col min="27" max="27" width="13.42578125" style="10" customWidth="1"/>
    <col min="28" max="30" width="9.140625" style="10"/>
    <col min="31" max="31" width="6.5703125" style="10" customWidth="1"/>
    <col min="32" max="32" width="5.140625" style="10" customWidth="1"/>
    <col min="33" max="33" width="8.140625" style="10" customWidth="1"/>
    <col min="34" max="34" width="11.5703125" style="10" customWidth="1"/>
    <col min="35" max="16384" width="9.140625" style="10"/>
  </cols>
  <sheetData>
    <row r="1" spans="1:36" ht="45.6">
      <c r="A1" s="14" t="s">
        <v>11</v>
      </c>
    </row>
    <row r="12" spans="1:36" s="11" customFormat="1" ht="20.45">
      <c r="A12" s="13" t="s">
        <v>12</v>
      </c>
      <c r="B12" s="13"/>
      <c r="C12" s="13"/>
      <c r="D12" s="13"/>
      <c r="E12" s="13"/>
      <c r="F12" s="13"/>
      <c r="G12" s="13"/>
      <c r="H12" s="52" t="str">
        <f>IFERROR('Calculations sheet'!Q53+'Calculations sheet'!R53&amp;" ("&amp;'Calculations sheet'!Q54+'Calculations sheet'!R54&amp;"%)","")</f>
        <v/>
      </c>
      <c r="I12" s="52"/>
      <c r="J12" s="13"/>
      <c r="K12" s="13"/>
      <c r="L12" s="13"/>
      <c r="N12" s="54" t="str">
        <f>IFERROR('Calculations sheet'!S53&amp;" ("&amp;'Calculations sheet'!S54&amp;"%)","")</f>
        <v/>
      </c>
      <c r="O12" s="54"/>
      <c r="W12" s="11" t="str">
        <f>IFERROR('Calculations sheet'!T53&amp;" ("&amp;'Calculations sheet'!T54&amp;"%)","")</f>
        <v/>
      </c>
      <c r="AC12" s="54" t="str">
        <f>IFERROR('Calculations sheet'!U53&amp;" ("&amp;'Calculations sheet'!U54&amp;"%)","")</f>
        <v/>
      </c>
      <c r="AD12" s="54"/>
      <c r="AJ12" s="11" t="str">
        <f>IFERROR('Calculations sheet'!V53&amp;" ("&amp;'Calculations sheet'!V54&amp;"%)","")</f>
        <v/>
      </c>
    </row>
    <row r="13" spans="1:36" s="11" customFormat="1" ht="7.5" customHeight="1">
      <c r="A13" s="13"/>
      <c r="B13" s="13"/>
      <c r="C13" s="13"/>
      <c r="D13" s="13"/>
      <c r="E13" s="13"/>
      <c r="F13" s="13"/>
      <c r="G13" s="13"/>
      <c r="H13" s="13"/>
      <c r="I13" s="13"/>
      <c r="J13" s="13"/>
      <c r="K13" s="13"/>
      <c r="L13" s="13"/>
    </row>
    <row r="14" spans="1:36" s="22" customFormat="1" ht="45.6">
      <c r="A14" s="20" t="s">
        <v>13</v>
      </c>
      <c r="B14" s="20"/>
      <c r="C14" s="20"/>
      <c r="D14" s="20"/>
      <c r="E14" s="20"/>
      <c r="F14" s="20"/>
      <c r="G14" s="20"/>
      <c r="H14" s="53" t="str">
        <f>IFERROR('Changes Sheet'!AG53+'Changes Sheet'!AH53&amp;" ("&amp;'Changes Sheet'!AG54+'Changes Sheet'!AH54&amp;"%)","")</f>
        <v/>
      </c>
      <c r="I14" s="53"/>
      <c r="J14" s="55" t="str">
        <f>IFERROR(IF(('Changes Sheet'!AG53+'Changes Sheet'!AH53)-('Calculations sheet'!Q53+'Calculations sheet'!R53)=0,"",ROUND(('Changes Sheet'!AG53+'Changes Sheet'!AH53)-('Calculations sheet'!Q53+'Calculations sheet'!R53),0)),"")</f>
        <v/>
      </c>
      <c r="K14" s="55"/>
      <c r="L14" s="20"/>
      <c r="N14" s="47" t="str">
        <f>IFERROR('Changes Sheet'!AI53&amp;" ("&amp;'Changes Sheet'!AI54&amp;"%)","")</f>
        <v/>
      </c>
      <c r="O14" s="47"/>
      <c r="P14" s="55" t="str">
        <f>IFERROR(IF(('Changes Sheet'!AI53-'Calculations sheet'!S53)=0,"",ROUND(('Changes Sheet'!AI53-'Calculations sheet'!S53),0)),"")</f>
        <v/>
      </c>
      <c r="Q14" s="55"/>
      <c r="W14" s="22" t="str">
        <f>IFERROR('Changes Sheet'!AJ53&amp;" ("&amp;'Changes Sheet'!AJ54&amp;"%)","")</f>
        <v/>
      </c>
      <c r="X14" s="48" t="str">
        <f>IFERROR(IF(('Changes Sheet'!AJ53-'Calculations sheet'!T53)=0,"",ROUND(('Changes Sheet'!AJ53-'Calculations sheet'!T53),0)),"")</f>
        <v/>
      </c>
      <c r="Y14" s="48"/>
      <c r="Z14" s="40"/>
      <c r="AF14" s="47" t="str">
        <f>IFERROR('Changes Sheet'!AK53&amp;" ("&amp;'Changes Sheet'!AK54&amp;"%)","")</f>
        <v/>
      </c>
      <c r="AG14" s="47"/>
      <c r="AH14" s="47"/>
      <c r="AI14" s="49" t="str">
        <f>IF(('Changes Sheet'!AK53-('Calculations sheet'!U53+'Calculations sheet'!V53))=0,"",IF('Changes Sheet'!AK53-('Calculations sheet'!U53+'Calculations sheet'!V53)&gt;0,"+"&amp;ROUND(('Changes Sheet'!AK53-('Calculations sheet'!U53+'Calculations sheet'!V53)),0),ROUND(('Changes Sheet'!AK53-('Calculations sheet'!U53+'Calculations sheet'!V53)),0)))</f>
        <v/>
      </c>
      <c r="AJ14" s="49"/>
    </row>
    <row r="15" spans="1:36" ht="14.25" customHeight="1">
      <c r="A15" s="13"/>
      <c r="B15" s="9"/>
      <c r="C15" s="9"/>
      <c r="D15" s="9"/>
      <c r="E15" s="9"/>
      <c r="F15" s="9"/>
      <c r="G15" s="9"/>
      <c r="H15" s="9"/>
      <c r="I15" s="9"/>
      <c r="J15" s="9"/>
      <c r="K15" s="9"/>
      <c r="L15" s="9"/>
    </row>
    <row r="16" spans="1:36" ht="14.25" customHeight="1">
      <c r="A16" s="13"/>
      <c r="B16" s="9"/>
      <c r="C16" s="9"/>
      <c r="D16" s="9"/>
      <c r="E16" s="9"/>
      <c r="F16" s="9"/>
      <c r="G16" s="9"/>
      <c r="H16" s="9"/>
      <c r="I16" s="9"/>
      <c r="J16" s="9"/>
      <c r="K16" s="9"/>
      <c r="L16" s="9"/>
    </row>
    <row r="17" spans="1:41" ht="14.25" customHeight="1">
      <c r="A17" s="13"/>
      <c r="B17" s="9"/>
      <c r="C17" s="9"/>
      <c r="D17" s="9"/>
      <c r="E17" s="9"/>
      <c r="F17" s="9"/>
      <c r="G17" s="9"/>
      <c r="H17" s="9"/>
      <c r="I17" s="9"/>
      <c r="J17" s="9"/>
      <c r="K17" s="9"/>
      <c r="L17" s="9"/>
    </row>
    <row r="18" spans="1:41" ht="14.25" customHeight="1">
      <c r="A18" s="13"/>
      <c r="B18" s="9"/>
      <c r="C18" s="9"/>
      <c r="D18" s="9"/>
      <c r="E18" s="9"/>
      <c r="F18" s="9"/>
      <c r="G18" s="9"/>
      <c r="H18" s="9"/>
      <c r="I18" s="9"/>
      <c r="J18" s="9"/>
      <c r="K18" s="9"/>
      <c r="L18" s="9"/>
    </row>
    <row r="19" spans="1:41" ht="14.25" customHeight="1">
      <c r="A19" s="13"/>
      <c r="B19" s="9"/>
      <c r="C19" s="9"/>
      <c r="D19" s="9"/>
      <c r="E19" s="9"/>
      <c r="F19" s="9"/>
      <c r="G19" s="9"/>
      <c r="H19" s="9"/>
      <c r="I19" s="9"/>
      <c r="J19" s="9"/>
      <c r="K19" s="9"/>
      <c r="L19" s="9"/>
    </row>
    <row r="20" spans="1:41" ht="14.25" customHeight="1">
      <c r="A20" s="13"/>
      <c r="B20" s="9"/>
      <c r="C20" s="9"/>
      <c r="D20" s="9"/>
      <c r="E20" s="9"/>
      <c r="F20" s="9"/>
      <c r="G20" s="9"/>
      <c r="H20" s="9"/>
      <c r="I20" s="9"/>
      <c r="J20" s="9"/>
      <c r="K20" s="9"/>
      <c r="L20" s="9"/>
    </row>
    <row r="21" spans="1:41" ht="14.25" customHeight="1">
      <c r="A21" s="13"/>
      <c r="B21" s="9"/>
      <c r="C21" s="9"/>
      <c r="D21" s="9"/>
      <c r="E21" s="9"/>
      <c r="F21" s="9"/>
      <c r="G21" s="9"/>
      <c r="H21" s="9"/>
      <c r="I21" s="9"/>
      <c r="J21" s="9"/>
      <c r="K21" s="9"/>
      <c r="L21" s="9"/>
    </row>
    <row r="22" spans="1:41" ht="14.25" customHeight="1">
      <c r="A22" s="13"/>
      <c r="B22" s="9"/>
      <c r="C22" s="9"/>
      <c r="D22" s="9"/>
      <c r="E22" s="9"/>
      <c r="F22" s="9"/>
      <c r="G22" s="9"/>
      <c r="H22" s="9"/>
      <c r="I22" s="9"/>
      <c r="J22" s="9"/>
      <c r="K22" s="9"/>
      <c r="L22" s="9"/>
    </row>
    <row r="23" spans="1:41" ht="14.25" customHeight="1">
      <c r="A23" s="13"/>
      <c r="B23" s="9"/>
      <c r="C23" s="9"/>
      <c r="D23" s="9"/>
      <c r="E23" s="9"/>
      <c r="F23" s="9"/>
      <c r="G23" s="9"/>
      <c r="H23" s="9"/>
      <c r="I23" s="9"/>
      <c r="J23" s="9"/>
      <c r="K23" s="9"/>
      <c r="L23" s="9"/>
    </row>
    <row r="24" spans="1:41" ht="14.25" customHeight="1">
      <c r="A24" s="13"/>
      <c r="B24" s="9"/>
      <c r="C24" s="9"/>
      <c r="D24" s="9"/>
      <c r="E24" s="9"/>
      <c r="F24" s="9"/>
      <c r="G24" s="9"/>
      <c r="H24" s="9"/>
      <c r="I24" s="9"/>
      <c r="J24" s="9"/>
      <c r="K24" s="9"/>
      <c r="L24" s="9"/>
    </row>
    <row r="25" spans="1:41" ht="14.25" customHeight="1">
      <c r="A25" s="13"/>
      <c r="B25" s="9"/>
      <c r="C25" s="9"/>
      <c r="D25" s="9"/>
      <c r="E25" s="9"/>
      <c r="F25" s="9"/>
      <c r="G25" s="9"/>
      <c r="H25" s="9"/>
      <c r="I25" s="9"/>
      <c r="J25" s="9"/>
      <c r="K25" s="9"/>
      <c r="L25" s="9"/>
    </row>
    <row r="26" spans="1:41" s="11" customFormat="1" ht="20.45">
      <c r="A26" s="13" t="s">
        <v>14</v>
      </c>
      <c r="B26" s="13"/>
      <c r="C26" s="13"/>
      <c r="D26" s="13"/>
      <c r="E26" s="13"/>
      <c r="F26" s="13"/>
      <c r="G26" s="13"/>
      <c r="H26" s="13"/>
      <c r="I26" s="13"/>
      <c r="J26" s="13"/>
      <c r="K26" s="13"/>
      <c r="L26" s="13"/>
      <c r="O26" s="36" t="str">
        <f>IFERROR('Calculations sheet'!W53&amp;" ("&amp;'Calculations sheet'!W54&amp;"%)","")</f>
        <v/>
      </c>
      <c r="V26" s="54" t="str">
        <f>IFERROR('Calculations sheet'!X53&amp;" ("&amp;'Calculations sheet'!X54&amp;"%)","")</f>
        <v/>
      </c>
      <c r="W26" s="54"/>
      <c r="X26" s="22"/>
      <c r="Y26" s="22"/>
    </row>
    <row r="27" spans="1:41" s="11" customFormat="1" ht="5.25" customHeight="1">
      <c r="A27" s="13"/>
      <c r="B27" s="13"/>
      <c r="C27" s="13"/>
      <c r="D27" s="13"/>
      <c r="E27" s="13"/>
      <c r="F27" s="13"/>
      <c r="G27" s="13"/>
      <c r="H27" s="13"/>
      <c r="I27" s="13"/>
      <c r="J27" s="13"/>
      <c r="K27" s="13"/>
      <c r="L27" s="13"/>
      <c r="O27" s="36"/>
      <c r="V27" s="22"/>
      <c r="W27" s="22"/>
      <c r="X27" s="22"/>
      <c r="Y27" s="22"/>
    </row>
    <row r="28" spans="1:41" s="22" customFormat="1" ht="45.6">
      <c r="A28" s="20" t="s">
        <v>13</v>
      </c>
      <c r="B28" s="20"/>
      <c r="C28" s="20"/>
      <c r="D28" s="20"/>
      <c r="E28" s="20"/>
      <c r="F28" s="20"/>
      <c r="G28" s="20"/>
      <c r="H28" s="20"/>
      <c r="I28" s="20"/>
      <c r="J28" s="20"/>
      <c r="K28" s="20"/>
      <c r="L28" s="20"/>
      <c r="O28" s="37" t="str">
        <f>IFERROR('Changes Sheet'!AL53&amp;" ("&amp;'Changes Sheet'!AL54&amp;"%)","")</f>
        <v/>
      </c>
      <c r="Q28" s="38" t="str">
        <f>IFERROR(IF(('Changes Sheet'!AL53-'Calculations sheet'!W53)=0,"","+"&amp;ROUND(('Changes Sheet'!AL53-'Calculations sheet'!W53),0)),"")</f>
        <v/>
      </c>
      <c r="V28" s="47" t="str">
        <f>IFERROR('Changes Sheet'!AM53&amp;" ("&amp;'Changes Sheet'!AM54&amp;"%)","")</f>
        <v/>
      </c>
      <c r="W28" s="47"/>
      <c r="X28" s="39" t="str">
        <f>IFERROR(IF(('Changes Sheet'!AM53-'Calculations sheet'!X53)=0,"","+"&amp;ROUND(('Changes Sheet'!AM53-'Calculations sheet'!X53),0)),"")</f>
        <v/>
      </c>
      <c r="AB28" s="41"/>
    </row>
    <row r="29" spans="1:41" s="11" customFormat="1" ht="20.45">
      <c r="A29" s="13"/>
      <c r="B29" s="13"/>
      <c r="C29" s="13"/>
      <c r="D29" s="13"/>
      <c r="E29" s="13"/>
      <c r="F29" s="13"/>
      <c r="G29" s="13"/>
      <c r="H29" s="13"/>
      <c r="I29" s="13"/>
      <c r="J29" s="13"/>
      <c r="K29" s="13"/>
      <c r="L29" s="13"/>
      <c r="AF29" s="11" t="s">
        <v>15</v>
      </c>
    </row>
    <row r="30" spans="1:41" s="11" customFormat="1" ht="20.45">
      <c r="A30" s="13"/>
      <c r="B30" s="13"/>
      <c r="C30" s="13"/>
      <c r="D30" s="13"/>
      <c r="E30" s="13"/>
      <c r="F30" s="13"/>
      <c r="G30" s="13"/>
      <c r="H30" s="13"/>
      <c r="I30" s="13"/>
      <c r="J30" s="13"/>
      <c r="K30" s="13"/>
      <c r="L30" s="13"/>
    </row>
    <row r="31" spans="1:41" s="11" customFormat="1" ht="42" customHeight="1">
      <c r="A31" s="20" t="s">
        <v>16</v>
      </c>
      <c r="B31" s="20"/>
      <c r="C31" s="20"/>
      <c r="D31" s="20"/>
      <c r="E31" s="22"/>
      <c r="F31" s="20"/>
      <c r="G31" s="21" t="str">
        <f>"In total your team drive "&amp;'Calculations sheet'!BJ53&amp;" journeys per week where there is a useful public transport option, that's "&amp; 'Calculations sheet'!BK53 &amp;" miles a week!"&amp;IF('Calculations sheet'!BJ53=0," WELL DONE!","")</f>
        <v>In total your team drive 0 journeys per week where there is a useful public transport option, that's 0 miles a week! WELL DONE!</v>
      </c>
      <c r="I31" s="13"/>
      <c r="J31" s="13"/>
      <c r="K31" s="13"/>
      <c r="L31" s="13"/>
      <c r="AF31" s="50" t="str">
        <f>IF('Changes Sheet'!R53&gt;0,HYPERLINK("https://www.traveline.cymru/","Support for bus or train fares? Check Traveline for timetables and travel information."),"")</f>
        <v/>
      </c>
      <c r="AG31" s="50"/>
      <c r="AH31" s="50"/>
      <c r="AI31" s="50"/>
      <c r="AJ31" s="50"/>
      <c r="AK31" s="50"/>
      <c r="AL31" s="50"/>
      <c r="AM31" s="50"/>
      <c r="AN31" s="50"/>
      <c r="AO31" s="50"/>
    </row>
    <row r="32" spans="1:41" s="11" customFormat="1" ht="16.5" customHeight="1">
      <c r="A32" s="13"/>
      <c r="B32" s="13"/>
      <c r="C32" s="13"/>
      <c r="D32" s="13"/>
      <c r="E32" s="13"/>
      <c r="F32" s="13"/>
      <c r="G32" s="13"/>
      <c r="H32" s="9"/>
      <c r="I32" s="13"/>
      <c r="J32" s="13"/>
      <c r="K32" s="13"/>
      <c r="L32" s="13"/>
      <c r="AF32" s="42"/>
      <c r="AG32" s="42"/>
      <c r="AH32" s="42"/>
      <c r="AI32" s="42"/>
      <c r="AJ32" s="42"/>
      <c r="AK32" s="42"/>
      <c r="AL32" s="42"/>
      <c r="AM32" s="42"/>
      <c r="AN32" s="42"/>
      <c r="AO32" s="42"/>
    </row>
    <row r="33" spans="1:41" s="11" customFormat="1" ht="25.5">
      <c r="A33" s="13" t="s">
        <v>17</v>
      </c>
      <c r="B33" s="13"/>
      <c r="E33" s="9" t="str">
        <f>"In total every week your team drive or use public transport for "&amp;'Calculations sheet'!AT54&amp;" journeys of less than "&amp;Audit!I3&amp;" miles. That's "&amp;'Calculations sheet'!BC54&amp;" miles a week."&amp;IF('Calculations sheet'!AT54=0," WELL DONE!", " Could you cycle?")</f>
        <v>In total every week your team drive or use public transport for 0 journeys of less than  miles. That's 0 miles a week. WELL DONE!</v>
      </c>
      <c r="F33" s="9"/>
      <c r="G33" s="12"/>
      <c r="H33" s="9"/>
      <c r="I33" s="13"/>
      <c r="J33" s="13"/>
      <c r="K33" s="13"/>
      <c r="L33" s="13"/>
      <c r="AF33" s="51" t="str">
        <f>IF(('Changes Sheet'!W53+'Changes Sheet'!X53)&gt;0,HYPERLINK("https://www.gov.uk/government/news/cycle-to-work-scheme","The Cycle to Work scheme might be useful for you."),"")</f>
        <v/>
      </c>
      <c r="AG33" s="51"/>
      <c r="AH33" s="51"/>
      <c r="AI33" s="51"/>
      <c r="AJ33" s="51"/>
      <c r="AK33" s="51"/>
      <c r="AL33" s="51"/>
      <c r="AM33" s="51"/>
      <c r="AN33" s="51"/>
      <c r="AO33" s="51"/>
    </row>
    <row r="34" spans="1:41" s="11" customFormat="1" ht="18.75" customHeight="1">
      <c r="A34" s="13"/>
      <c r="B34" s="13"/>
      <c r="C34" s="13"/>
      <c r="D34" s="13"/>
      <c r="E34" s="9"/>
      <c r="F34" s="9"/>
      <c r="G34" s="9"/>
      <c r="H34" s="9"/>
      <c r="I34" s="13"/>
      <c r="J34" s="13"/>
      <c r="K34" s="13"/>
      <c r="L34" s="13"/>
      <c r="AF34" s="42"/>
      <c r="AG34" s="42"/>
      <c r="AH34" s="42"/>
      <c r="AI34" s="42"/>
      <c r="AJ34" s="42"/>
      <c r="AK34" s="42"/>
      <c r="AL34" s="42"/>
      <c r="AM34" s="42"/>
      <c r="AN34" s="42"/>
      <c r="AO34" s="42"/>
    </row>
    <row r="35" spans="1:41" s="11" customFormat="1" ht="51" customHeight="1">
      <c r="A35" s="20" t="s">
        <v>18</v>
      </c>
      <c r="B35" s="13"/>
      <c r="D35" s="13"/>
      <c r="E35" s="21" t="str">
        <f>"In total every week your team drive or use public transport for "&amp;'Calculations sheet'!AB54&amp;" journeys of less than "&amp;Audit!I2&amp;" miles. That's "&amp;'Calculations sheet'!AK54&amp;" miles a week."&amp;IF('Calculations sheet'!AB54=0," WELL DONE!", " Could you walk?")</f>
        <v>In total every week your team drive or use public transport for 0 journeys of less than  miles. That's 0 miles a week. WELL DONE!</v>
      </c>
      <c r="F35" s="9"/>
      <c r="G35" s="9"/>
      <c r="H35" s="9"/>
      <c r="I35" s="13"/>
      <c r="J35" s="13"/>
      <c r="K35" s="13"/>
      <c r="L35" s="13"/>
      <c r="AF35" s="57" t="str">
        <f>IF('Changes Sheet'!X53&gt;0,"What about step counters, an in practice step competition, or just a nice gentle stroll to work","")</f>
        <v/>
      </c>
      <c r="AG35" s="57"/>
      <c r="AH35" s="57"/>
      <c r="AI35" s="57"/>
      <c r="AJ35" s="57"/>
      <c r="AK35" s="57"/>
      <c r="AL35" s="57"/>
      <c r="AM35" s="57"/>
      <c r="AN35" s="57"/>
      <c r="AO35" s="57"/>
    </row>
    <row r="36" spans="1:41" s="11" customFormat="1" ht="50.25" customHeight="1">
      <c r="A36" s="20" t="s">
        <v>19</v>
      </c>
      <c r="B36" s="22"/>
      <c r="C36" s="20"/>
      <c r="D36" s="20"/>
      <c r="E36" s="22"/>
      <c r="F36" s="20"/>
      <c r="G36" s="21" t="str">
        <f>"In total your team drive "&amp;'Calculations sheet'!Q53+'Calculations sheet'!R53&amp;" miles a week in traditionally fuelled vehicles."&amp;IF('Calculations sheet'!Q53+'Calculations sheet'!R53=0," WELL DONE!"," Could you help them to go electric?")</f>
        <v>In total your team drive 0 miles a week in traditionally fuelled vehicles. WELL DONE!</v>
      </c>
      <c r="H36" s="22"/>
      <c r="I36" s="15"/>
      <c r="J36" s="15"/>
      <c r="K36" s="15"/>
      <c r="L36" s="15"/>
      <c r="M36" s="16"/>
      <c r="N36" s="15"/>
      <c r="O36" s="16"/>
      <c r="P36" s="16"/>
      <c r="Q36" s="16"/>
      <c r="R36" s="16"/>
      <c r="S36" s="16"/>
      <c r="T36" s="16"/>
      <c r="U36" s="16"/>
      <c r="V36" s="16"/>
      <c r="W36" s="16"/>
      <c r="X36" s="16"/>
      <c r="Y36" s="16"/>
      <c r="Z36" s="16"/>
      <c r="AA36" s="16"/>
      <c r="AB36" s="16"/>
      <c r="AF36" s="56" t="str">
        <f>IF(SUM('Calculations sheet'!Q53:R53)&gt;0,HYPERLINK("https://www.gov.uk/guidance/workplace-charging-scheme-guidance-for-applicants","Have you considered an electric vehicle charging point for your staff?"),"")</f>
        <v/>
      </c>
      <c r="AG36" s="56"/>
      <c r="AH36" s="56"/>
      <c r="AI36" s="56"/>
      <c r="AJ36" s="56"/>
      <c r="AK36" s="56"/>
      <c r="AL36" s="56"/>
      <c r="AM36" s="56"/>
      <c r="AN36" s="56"/>
      <c r="AO36" s="56"/>
    </row>
    <row r="37" spans="1:41" s="11" customFormat="1" ht="12.75" customHeight="1">
      <c r="A37" s="20"/>
      <c r="B37" s="22"/>
      <c r="C37" s="20"/>
      <c r="D37" s="20"/>
      <c r="E37" s="22"/>
      <c r="F37" s="20"/>
      <c r="G37" s="21"/>
      <c r="H37" s="22"/>
      <c r="I37" s="15"/>
      <c r="J37" s="15"/>
      <c r="K37" s="15"/>
      <c r="L37" s="15"/>
      <c r="M37" s="16"/>
      <c r="N37" s="15"/>
      <c r="O37" s="16"/>
      <c r="P37" s="16"/>
      <c r="Q37" s="16"/>
      <c r="R37" s="16"/>
      <c r="S37" s="16"/>
      <c r="T37" s="16"/>
      <c r="U37" s="16"/>
      <c r="V37" s="16"/>
      <c r="W37" s="16"/>
      <c r="X37" s="16"/>
      <c r="Y37" s="16"/>
      <c r="Z37" s="16"/>
      <c r="AA37" s="16"/>
      <c r="AB37" s="16"/>
      <c r="AF37" s="43"/>
      <c r="AG37" s="43"/>
      <c r="AH37" s="43"/>
      <c r="AI37" s="43"/>
      <c r="AJ37" s="43"/>
      <c r="AK37" s="43"/>
      <c r="AL37" s="43"/>
      <c r="AM37" s="43"/>
      <c r="AN37" s="43"/>
      <c r="AO37" s="43"/>
    </row>
    <row r="38" spans="1:41" ht="69" customHeight="1">
      <c r="A38" s="23" t="s">
        <v>20</v>
      </c>
      <c r="B38" s="24"/>
      <c r="C38" s="24"/>
      <c r="D38" s="24"/>
      <c r="E38" s="24" t="str">
        <f>IFERROR("Your team spends "&amp;'Calculations sheet'!C54&amp;"% of their time in practice."&amp;IF('Calculations sheet'!C54=100," Could anyone do admin work from home?"," Is everything that can be done away from the practice being done from home?"),"Your team spends 0% of their time in practice. Could anyone do admin work from home?")</f>
        <v>Your team spends 0% of their time in practice. Could anyone do admin work from home?</v>
      </c>
      <c r="F38" s="21"/>
      <c r="G38" s="21"/>
      <c r="H38" s="21"/>
      <c r="I38" s="17"/>
      <c r="J38" s="17"/>
      <c r="K38" s="17"/>
      <c r="L38" s="17"/>
      <c r="M38" s="18"/>
      <c r="N38" s="18"/>
      <c r="O38" s="18"/>
      <c r="P38" s="18"/>
      <c r="Q38" s="18"/>
      <c r="R38" s="18"/>
      <c r="S38" s="18"/>
      <c r="T38" s="18"/>
      <c r="U38" s="18"/>
      <c r="AF38" s="56" t="str">
        <f>IFERROR(IF('Calculations sheet'!D54&lt;10,HYPERLINK("https://www.acas.org.uk/working-from-home-and-hybrid-working","It's worth looking into working from home, lots of computer systems will allow remote access, and it can save journeys completely"),""),"")</f>
        <v/>
      </c>
      <c r="AG38" s="56"/>
      <c r="AH38" s="56"/>
      <c r="AI38" s="56"/>
      <c r="AJ38" s="56"/>
      <c r="AK38" s="56"/>
      <c r="AL38" s="56"/>
      <c r="AM38" s="56"/>
      <c r="AN38" s="56"/>
      <c r="AO38" s="56"/>
    </row>
    <row r="39" spans="1:41" ht="25.5">
      <c r="A39" s="9"/>
      <c r="B39" s="9"/>
      <c r="C39" s="9"/>
      <c r="D39" s="9"/>
      <c r="E39" s="9"/>
      <c r="F39" s="9"/>
      <c r="G39" s="9"/>
      <c r="H39" s="9"/>
      <c r="I39" s="9"/>
      <c r="J39" s="9"/>
      <c r="K39" s="9"/>
      <c r="L39" s="9"/>
    </row>
    <row r="40" spans="1:41" ht="25.5">
      <c r="A40" s="9"/>
      <c r="B40" s="9"/>
      <c r="C40" s="9"/>
      <c r="D40" s="9"/>
      <c r="E40" s="9"/>
      <c r="F40" s="9"/>
      <c r="G40" s="9"/>
      <c r="H40" s="9"/>
      <c r="I40" s="9"/>
      <c r="J40" s="9"/>
      <c r="K40" s="9"/>
      <c r="L40" s="9"/>
    </row>
    <row r="41" spans="1:41" ht="25.5">
      <c r="A41" s="9"/>
      <c r="B41" s="9"/>
      <c r="C41" s="9"/>
      <c r="D41" s="9"/>
      <c r="E41" s="9"/>
      <c r="F41" s="9"/>
      <c r="G41" s="9"/>
      <c r="H41" s="9"/>
      <c r="I41" s="9"/>
      <c r="J41" s="9"/>
      <c r="K41" s="9"/>
      <c r="L41" s="9"/>
    </row>
    <row r="42" spans="1:41" ht="25.5">
      <c r="A42" s="9"/>
      <c r="B42" s="9"/>
      <c r="C42" s="9"/>
      <c r="D42" s="9"/>
      <c r="E42" s="9"/>
      <c r="F42" s="9"/>
      <c r="G42" s="9"/>
      <c r="H42" s="9"/>
      <c r="I42" s="9"/>
      <c r="J42" s="9"/>
      <c r="K42" s="9"/>
      <c r="L42" s="9"/>
    </row>
  </sheetData>
  <sheetProtection selectLockedCells="1"/>
  <mergeCells count="17">
    <mergeCell ref="V28:W28"/>
    <mergeCell ref="V26:W26"/>
    <mergeCell ref="AF36:AO36"/>
    <mergeCell ref="AF38:AO38"/>
    <mergeCell ref="AF35:AO35"/>
    <mergeCell ref="H12:I12"/>
    <mergeCell ref="H14:I14"/>
    <mergeCell ref="AC12:AD12"/>
    <mergeCell ref="N12:O12"/>
    <mergeCell ref="N14:O14"/>
    <mergeCell ref="J14:K14"/>
    <mergeCell ref="P14:Q14"/>
    <mergeCell ref="AF14:AH14"/>
    <mergeCell ref="X14:Y14"/>
    <mergeCell ref="AI14:AJ14"/>
    <mergeCell ref="AF31:AO31"/>
    <mergeCell ref="AF33:AO33"/>
  </mergeCells>
  <pageMargins left="0.7" right="0.7" top="0.75" bottom="0.75" header="0.3" footer="0.3"/>
  <pageSetup paperSize="9" scale="34" orientation="landscape" r:id="rId1"/>
  <ignoredErrors>
    <ignoredError sqref="AF35:AF36 AF33 AF31 AF3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K54"/>
  <sheetViews>
    <sheetView workbookViewId="0">
      <selection activeCell="C6" sqref="C6"/>
    </sheetView>
  </sheetViews>
  <sheetFormatPr defaultRowHeight="14.45"/>
  <cols>
    <col min="1" max="1" width="13.42578125" bestFit="1" customWidth="1"/>
    <col min="2" max="2" width="19" customWidth="1"/>
    <col min="3" max="3" width="18.140625" customWidth="1"/>
    <col min="4" max="4" width="18.5703125" customWidth="1"/>
    <col min="5" max="5" width="14.42578125" customWidth="1"/>
    <col min="6" max="6" width="22.42578125" customWidth="1"/>
    <col min="8" max="8" width="9.5703125" bestFit="1" customWidth="1"/>
    <col min="9" max="9" width="21.42578125" bestFit="1" customWidth="1"/>
    <col min="10" max="10" width="14.42578125" bestFit="1" customWidth="1"/>
    <col min="11" max="11" width="6" bestFit="1" customWidth="1"/>
    <col min="12" max="12" width="15" bestFit="1" customWidth="1"/>
    <col min="13" max="13" width="5.42578125" bestFit="1" customWidth="1"/>
    <col min="14" max="14" width="5.5703125" bestFit="1" customWidth="1"/>
    <col min="15" max="15" width="6.42578125" bestFit="1" customWidth="1"/>
    <col min="16" max="16" width="5.42578125" bestFit="1" customWidth="1"/>
    <col min="17" max="23" width="9.42578125" bestFit="1" customWidth="1"/>
    <col min="24" max="24" width="9.5703125" bestFit="1" customWidth="1"/>
    <col min="27" max="27" width="21.140625" bestFit="1" customWidth="1"/>
    <col min="28" max="28" width="14.42578125" bestFit="1" customWidth="1"/>
    <col min="29" max="29" width="5.5703125" bestFit="1" customWidth="1"/>
    <col min="30" max="30" width="14.5703125" bestFit="1" customWidth="1"/>
    <col min="31" max="31" width="4.140625" bestFit="1" customWidth="1"/>
    <col min="32" max="32" width="5.42578125" bestFit="1" customWidth="1"/>
    <col min="33" max="33" width="5.5703125" bestFit="1" customWidth="1"/>
    <col min="34" max="34" width="5.42578125" bestFit="1" customWidth="1"/>
    <col min="37" max="37" width="9.42578125" bestFit="1" customWidth="1"/>
    <col min="45" max="45" width="21.140625" bestFit="1" customWidth="1"/>
    <col min="46" max="46" width="14.42578125" bestFit="1" customWidth="1"/>
    <col min="47" max="47" width="5.5703125" bestFit="1" customWidth="1"/>
    <col min="48" max="48" width="14.5703125" bestFit="1" customWidth="1"/>
    <col min="49" max="49" width="4.140625" bestFit="1" customWidth="1"/>
    <col min="50" max="50" width="5.42578125" bestFit="1" customWidth="1"/>
    <col min="51" max="51" width="5.5703125" bestFit="1" customWidth="1"/>
    <col min="52" max="52" width="5.42578125" bestFit="1" customWidth="1"/>
    <col min="55" max="55" width="9.42578125" bestFit="1" customWidth="1"/>
    <col min="62" max="63" width="10.5703125" customWidth="1"/>
  </cols>
  <sheetData>
    <row r="1" spans="1:63">
      <c r="A1" s="59" t="s">
        <v>21</v>
      </c>
      <c r="B1" s="59"/>
      <c r="C1" s="59"/>
      <c r="D1" s="59"/>
      <c r="E1" s="59"/>
      <c r="F1" s="59"/>
      <c r="H1" s="59" t="s">
        <v>22</v>
      </c>
      <c r="I1" s="59"/>
      <c r="J1" s="59"/>
      <c r="K1" s="59"/>
      <c r="L1" s="59"/>
      <c r="M1" s="59"/>
      <c r="N1" s="59"/>
      <c r="O1" s="59"/>
      <c r="Q1" s="59" t="s">
        <v>23</v>
      </c>
      <c r="R1" s="59"/>
      <c r="S1" s="59"/>
      <c r="T1" s="59"/>
      <c r="U1" s="59"/>
      <c r="V1" s="59"/>
      <c r="W1" s="59"/>
      <c r="X1" s="59"/>
      <c r="Z1" s="59" t="s">
        <v>24</v>
      </c>
      <c r="AA1" s="59"/>
      <c r="AB1" s="59"/>
      <c r="AC1" s="59"/>
      <c r="AD1" s="59"/>
      <c r="AE1" s="59"/>
      <c r="AF1" s="59"/>
      <c r="AG1" s="59"/>
      <c r="AI1" s="59" t="s">
        <v>25</v>
      </c>
      <c r="AJ1" s="59"/>
      <c r="AK1" s="59"/>
      <c r="AL1" s="59"/>
      <c r="AM1" s="59"/>
      <c r="AN1" s="59"/>
      <c r="AO1" s="59"/>
      <c r="AP1" s="59"/>
      <c r="AQ1" s="7"/>
      <c r="AR1" s="59" t="s">
        <v>26</v>
      </c>
      <c r="AS1" s="59"/>
      <c r="AT1" s="59"/>
      <c r="AU1" s="59"/>
      <c r="AV1" s="59"/>
      <c r="AW1" s="59"/>
      <c r="AX1" s="59"/>
      <c r="AY1" s="59"/>
      <c r="BA1" s="59" t="s">
        <v>27</v>
      </c>
      <c r="BB1" s="59"/>
      <c r="BC1" s="59"/>
      <c r="BD1" s="59"/>
      <c r="BE1" s="59"/>
      <c r="BF1" s="59"/>
      <c r="BG1" s="59"/>
      <c r="BH1" s="59"/>
      <c r="BJ1" s="59" t="s">
        <v>28</v>
      </c>
      <c r="BK1" s="59"/>
    </row>
    <row r="2" spans="1:63" s="6" customFormat="1" ht="31.5" customHeight="1">
      <c r="A2" s="6" t="str">
        <f>Audit!A1</f>
        <v>Staff member initials &amp; Postcode</v>
      </c>
      <c r="B2" s="6" t="str">
        <f>Audit!B1</f>
        <v>Distance from home to practice (miles to nearest 0.25 miles)</v>
      </c>
      <c r="C2" s="6" t="str">
        <f>Audit!C1</f>
        <v>Days worked in practice per week</v>
      </c>
      <c r="D2" s="6" t="str">
        <f>Audit!D1</f>
        <v>Days worked from home per week</v>
      </c>
      <c r="E2" s="6" t="str">
        <f>Audit!E1</f>
        <v>Usual travel method</v>
      </c>
      <c r="F2" s="6" t="str">
        <f>Audit!F1</f>
        <v>Is there a suitable public transport route?</v>
      </c>
      <c r="H2" s="6" t="s">
        <v>29</v>
      </c>
      <c r="I2" s="6" t="s">
        <v>30</v>
      </c>
      <c r="J2" s="6" t="s">
        <v>31</v>
      </c>
      <c r="K2" s="6" t="s">
        <v>32</v>
      </c>
      <c r="L2" s="6" t="s">
        <v>33</v>
      </c>
      <c r="M2" s="6" t="s">
        <v>34</v>
      </c>
      <c r="N2" s="6" t="s">
        <v>35</v>
      </c>
      <c r="O2" s="6" t="s">
        <v>36</v>
      </c>
      <c r="Q2" s="6" t="s">
        <v>29</v>
      </c>
      <c r="R2" s="6" t="s">
        <v>30</v>
      </c>
      <c r="S2" s="6" t="s">
        <v>31</v>
      </c>
      <c r="T2" s="6" t="s">
        <v>32</v>
      </c>
      <c r="U2" s="6" t="s">
        <v>33</v>
      </c>
      <c r="V2" s="6" t="s">
        <v>34</v>
      </c>
      <c r="W2" s="6" t="s">
        <v>35</v>
      </c>
      <c r="X2" s="6" t="s">
        <v>36</v>
      </c>
      <c r="Z2" s="6" t="s">
        <v>29</v>
      </c>
      <c r="AA2" s="6" t="s">
        <v>30</v>
      </c>
      <c r="AB2" s="6" t="s">
        <v>31</v>
      </c>
      <c r="AC2" s="6" t="s">
        <v>32</v>
      </c>
      <c r="AD2" s="6" t="s">
        <v>33</v>
      </c>
      <c r="AE2" s="6" t="s">
        <v>34</v>
      </c>
      <c r="AF2" s="6" t="s">
        <v>35</v>
      </c>
      <c r="AG2" s="6" t="s">
        <v>36</v>
      </c>
      <c r="AI2" s="6" t="s">
        <v>29</v>
      </c>
      <c r="AJ2" s="6" t="s">
        <v>30</v>
      </c>
      <c r="AK2" s="6" t="s">
        <v>31</v>
      </c>
      <c r="AL2" s="6" t="s">
        <v>32</v>
      </c>
      <c r="AM2" s="6" t="s">
        <v>33</v>
      </c>
      <c r="AN2" s="6" t="s">
        <v>34</v>
      </c>
      <c r="AO2" s="6" t="s">
        <v>35</v>
      </c>
      <c r="AP2" s="6" t="s">
        <v>36</v>
      </c>
      <c r="AR2" s="6" t="s">
        <v>29</v>
      </c>
      <c r="AS2" s="6" t="s">
        <v>30</v>
      </c>
      <c r="AT2" s="6" t="s">
        <v>31</v>
      </c>
      <c r="AU2" s="6" t="s">
        <v>32</v>
      </c>
      <c r="AV2" s="6" t="s">
        <v>33</v>
      </c>
      <c r="AW2" s="6" t="s">
        <v>34</v>
      </c>
      <c r="AX2" s="6" t="s">
        <v>35</v>
      </c>
      <c r="AY2" s="6" t="s">
        <v>36</v>
      </c>
      <c r="BA2" s="6" t="s">
        <v>29</v>
      </c>
      <c r="BB2" s="6" t="s">
        <v>30</v>
      </c>
      <c r="BC2" s="6" t="s">
        <v>31</v>
      </c>
      <c r="BD2" s="6" t="s">
        <v>32</v>
      </c>
      <c r="BE2" s="6" t="s">
        <v>33</v>
      </c>
      <c r="BF2" s="6" t="s">
        <v>34</v>
      </c>
      <c r="BG2" s="6" t="s">
        <v>35</v>
      </c>
      <c r="BH2" s="6" t="s">
        <v>36</v>
      </c>
      <c r="BJ2" s="6" t="s">
        <v>37</v>
      </c>
      <c r="BK2" s="6" t="s">
        <v>38</v>
      </c>
    </row>
    <row r="3" spans="1:63">
      <c r="A3">
        <f>Audit!A2</f>
        <v>0</v>
      </c>
      <c r="B3">
        <f>Audit!B2</f>
        <v>0</v>
      </c>
      <c r="C3">
        <f>Audit!C2</f>
        <v>0</v>
      </c>
      <c r="D3">
        <f>Audit!D2</f>
        <v>0</v>
      </c>
      <c r="E3">
        <f>Audit!E2</f>
        <v>0</v>
      </c>
      <c r="F3">
        <f>Audit!F2</f>
        <v>0</v>
      </c>
      <c r="H3">
        <f>IF($E3=H$2,2*$C3,0)</f>
        <v>0</v>
      </c>
      <c r="I3">
        <f t="shared" ref="I3:O3" si="0">IF($E3=I$2,2*$C3,0)</f>
        <v>0</v>
      </c>
      <c r="J3">
        <f t="shared" si="0"/>
        <v>0</v>
      </c>
      <c r="K3">
        <f t="shared" si="0"/>
        <v>0</v>
      </c>
      <c r="L3">
        <f>IF($E3=L$2,2*$C3,0)+IF($E2="Car Share Passenger",2*$C2,0)</f>
        <v>0</v>
      </c>
      <c r="M3">
        <f t="shared" si="0"/>
        <v>0</v>
      </c>
      <c r="N3">
        <f t="shared" si="0"/>
        <v>0</v>
      </c>
      <c r="O3">
        <f t="shared" si="0"/>
        <v>0</v>
      </c>
      <c r="Q3">
        <f>IF($E3=Q$2,$B3*2*$C3,0)</f>
        <v>0</v>
      </c>
      <c r="R3">
        <f t="shared" ref="R3:X3" si="1">IF($E3=R$2,$B3*2*$C3,0)</f>
        <v>0</v>
      </c>
      <c r="S3">
        <f t="shared" si="1"/>
        <v>0</v>
      </c>
      <c r="T3">
        <f t="shared" si="1"/>
        <v>0</v>
      </c>
      <c r="U3">
        <f t="shared" si="1"/>
        <v>0</v>
      </c>
      <c r="V3">
        <f t="shared" si="1"/>
        <v>0</v>
      </c>
      <c r="W3">
        <f t="shared" si="1"/>
        <v>0</v>
      </c>
      <c r="X3">
        <f t="shared" si="1"/>
        <v>0</v>
      </c>
      <c r="Z3">
        <f>IF($B3&lt;(Audit!$I$2+0.25),IF($E3=Z$2,2*$C3,0),0)</f>
        <v>0</v>
      </c>
      <c r="AA3">
        <f>IF($B3&lt;(Audit!$I$2+0.25),IF($E3=AA$2,2*$C3,0),0)</f>
        <v>0</v>
      </c>
      <c r="AB3">
        <f>IF($B3&lt;(Audit!$I$2+0.25),IF($E3=AB$2,2*$C3,0),0)</f>
        <v>0</v>
      </c>
      <c r="AC3">
        <f>IF($B3&lt;(Audit!$I$2+0.25),IF($E3=AC$2,2*$C3,0),0)</f>
        <v>0</v>
      </c>
      <c r="AD3">
        <f>IF($B3&lt;(Audit!$I$2+0.25),IF($E3=AD$2,2*$C3,0),0)</f>
        <v>0</v>
      </c>
      <c r="AE3">
        <f>IF($B3&lt;(Audit!$I$2+0.25),IF($E3=AE$2,2*$C3,0),0)</f>
        <v>0</v>
      </c>
      <c r="AF3">
        <f>IF($B3&lt;(Audit!$I$2+0.25),IF($E3=AF$2,2*$C3,0),0)</f>
        <v>0</v>
      </c>
      <c r="AG3">
        <f>IF($B3&lt;(Audit!$I$2+0.25),IF($E3=AG$2,2*$C3,0),0)</f>
        <v>0</v>
      </c>
      <c r="AI3">
        <f>IF($B3&lt;(Audit!$I$2+0.25),IF($E3=AI$2,$B3*2*$C3,0),0)</f>
        <v>0</v>
      </c>
      <c r="AJ3">
        <f>IF($B3&lt;(Audit!$I$2+0.25),IF($E3=AJ$2,$B3*2*$C3,0),0)</f>
        <v>0</v>
      </c>
      <c r="AK3">
        <f>IF($B3&lt;(Audit!$I$2+0.25),IF($E3=AK$2,$B3*2*$C3,0),0)</f>
        <v>0</v>
      </c>
      <c r="AL3">
        <f>IF($B3&lt;(Audit!$I$2+0.25),IF($E3=AL$2,$B3*2*$C3,0),0)</f>
        <v>0</v>
      </c>
      <c r="AM3">
        <f>IF($B3&lt;(Audit!$I$2+0.25),IF($E3=AM$2,$B3*2*$C3,0),0)</f>
        <v>0</v>
      </c>
      <c r="AN3">
        <f>IF($B3&lt;(Audit!$I$2+0.25),IF($E3=AN$2,$B3*2*$C3,0),0)</f>
        <v>0</v>
      </c>
      <c r="AO3">
        <f>IF($B3&lt;(Audit!$I$2+0.25),IF($E3=AO$2,$B3*2*$C3,0),0)</f>
        <v>0</v>
      </c>
      <c r="AP3">
        <f>IF($B3&lt;(Audit!$I$2+0.25),IF($E3=AP$2,$B3*2*$C3,0),0)</f>
        <v>0</v>
      </c>
      <c r="AR3">
        <f>IF($B3&lt;(Audit!$I$3+0.25),IF($E3=AR$2,2*$C3,0),0)</f>
        <v>0</v>
      </c>
      <c r="AS3">
        <f>IF($B3&lt;(Audit!$I$3+0.25),IF($E3=AS$2,2*$C3,0),0)</f>
        <v>0</v>
      </c>
      <c r="AT3">
        <f>IF($B3&lt;(Audit!$I$3+0.25),IF($E3=AT$2,2*$C3,0),0)</f>
        <v>0</v>
      </c>
      <c r="AU3">
        <f>IF($B3&lt;(Audit!$I$3+0.25),IF($E3=AU$2,2*$C3,0),0)</f>
        <v>0</v>
      </c>
      <c r="AV3">
        <f>IF($B3&lt;(Audit!$I$3+0.25),IF($E3=AV$2,2*$C3,0),0)</f>
        <v>0</v>
      </c>
      <c r="AW3">
        <f>IF($B3&lt;(Audit!$I$3+0.25),IF($E3=AW$2,2*$C3,0),0)</f>
        <v>0</v>
      </c>
      <c r="AX3">
        <f>IF($B3&lt;(Audit!$I$3+0.25),IF($E3=AX$2,2*$C3,0),0)</f>
        <v>0</v>
      </c>
      <c r="AY3">
        <f>IF($B3&lt;(Audit!$I$3+0.25),IF($E3=AY$2,2*$C3,0),0)</f>
        <v>0</v>
      </c>
      <c r="BA3">
        <f>IF($B3&lt;(Audit!$I$3+0.25),IF($E3=BA$2,$B3*2*$C3,0),0)</f>
        <v>0</v>
      </c>
      <c r="BB3">
        <f>IF($B3&lt;(Audit!$I$3+0.25),IF($E3=BB$2,$B3*2*$C3,0),0)</f>
        <v>0</v>
      </c>
      <c r="BC3">
        <f>IF($B3&lt;(Audit!$I$3+0.25),IF($E3=BC$2,$B3*2*$C3,0),0)</f>
        <v>0</v>
      </c>
      <c r="BD3">
        <f>IF($B3&lt;(Audit!$I$3+0.25),IF($E3=BD$2,$B3*2*$C3,0),0)</f>
        <v>0</v>
      </c>
      <c r="BE3">
        <f>IF($B3&lt;(Audit!$I$3+0.25),IF($E3=BE$2,$B3*2*$C3,0),0)</f>
        <v>0</v>
      </c>
      <c r="BF3">
        <f>IF($B3&lt;(Audit!$I$3+0.25),IF($E3=BF$2,$B3*2*$C3,0),0)</f>
        <v>0</v>
      </c>
      <c r="BG3">
        <f>IF($B3&lt;(Audit!$I$3+0.25),IF($E3=BG$2,$B3*2*$C3,0),0)</f>
        <v>0</v>
      </c>
      <c r="BH3">
        <f>IF($B3&lt;(Audit!$I$3+0.25),IF($E3=BH$2,$B3*2*$C3,0),0)</f>
        <v>0</v>
      </c>
      <c r="BJ3">
        <f>IF(SUM(H3:K3)&gt;0,IF(F3="YES",SUM(H3:K3),0),0)</f>
        <v>0</v>
      </c>
      <c r="BK3">
        <f>IF(SUM(H3:K3)&gt;0,IF(F3="YES",SUM(Q3:T3),0),0)</f>
        <v>0</v>
      </c>
    </row>
    <row r="4" spans="1:63">
      <c r="A4">
        <f>Audit!A3</f>
        <v>0</v>
      </c>
      <c r="B4">
        <f>Audit!B3</f>
        <v>0</v>
      </c>
      <c r="C4">
        <f>Audit!C4</f>
        <v>0</v>
      </c>
      <c r="D4">
        <f>Audit!D3</f>
        <v>0</v>
      </c>
      <c r="E4">
        <f>Audit!E3</f>
        <v>0</v>
      </c>
      <c r="F4">
        <f>Audit!F3</f>
        <v>0</v>
      </c>
      <c r="H4">
        <f t="shared" ref="H4:O40" si="2">IF($E4=H$2,2*$C4,0)</f>
        <v>0</v>
      </c>
      <c r="I4">
        <f t="shared" si="2"/>
        <v>0</v>
      </c>
      <c r="J4">
        <f t="shared" si="2"/>
        <v>0</v>
      </c>
      <c r="K4">
        <f t="shared" si="2"/>
        <v>0</v>
      </c>
      <c r="L4">
        <f t="shared" ref="L4:L45" si="3">IF($E4=L$2,2*$C4,0)+IF($E3="Car Share Passenger",2*$C3,0)</f>
        <v>0</v>
      </c>
      <c r="M4">
        <f t="shared" si="2"/>
        <v>0</v>
      </c>
      <c r="N4">
        <f t="shared" si="2"/>
        <v>0</v>
      </c>
      <c r="O4">
        <f t="shared" si="2"/>
        <v>0</v>
      </c>
      <c r="Q4">
        <f t="shared" ref="Q4:X35" si="4">IF($E4=Q$2,$B4*2*$C4,0)</f>
        <v>0</v>
      </c>
      <c r="R4">
        <f t="shared" si="4"/>
        <v>0</v>
      </c>
      <c r="S4">
        <f t="shared" si="4"/>
        <v>0</v>
      </c>
      <c r="T4">
        <f t="shared" si="4"/>
        <v>0</v>
      </c>
      <c r="U4">
        <f t="shared" si="4"/>
        <v>0</v>
      </c>
      <c r="V4">
        <f t="shared" si="4"/>
        <v>0</v>
      </c>
      <c r="W4">
        <f t="shared" si="4"/>
        <v>0</v>
      </c>
      <c r="X4">
        <f t="shared" si="4"/>
        <v>0</v>
      </c>
      <c r="Z4">
        <f>IF($B4&lt;(Audit!$I$2+0.25),IF($E4=Z$2,2*$C4,0),0)</f>
        <v>0</v>
      </c>
      <c r="AA4">
        <f>IF($B4&lt;(Audit!$I$2+0.25),IF($E4=AA$2,2*$C4,0),0)</f>
        <v>0</v>
      </c>
      <c r="AB4">
        <f>IF($B4&lt;(Audit!$I$2+0.25),IF($E4=AB$2,2*$C4,0),0)</f>
        <v>0</v>
      </c>
      <c r="AC4">
        <f>IF($B4&lt;(Audit!$I$2+0.25),IF($E4=AC$2,2*$C4,0),0)</f>
        <v>0</v>
      </c>
      <c r="AD4">
        <f>IF($B4&lt;(Audit!$I$2+0.25),IF($E4=AD$2,2*$C4,0),0)</f>
        <v>0</v>
      </c>
      <c r="AE4">
        <f>IF($B4&lt;(Audit!$I$2+0.25),IF($E4=AE$2,2*$C4,0),0)</f>
        <v>0</v>
      </c>
      <c r="AF4">
        <f>IF($B4&lt;(Audit!$I$2+0.25),IF($E4=AF$2,2*$C4,0),0)</f>
        <v>0</v>
      </c>
      <c r="AG4">
        <f>IF($B4&lt;(Audit!$I$2+0.25),IF($E4=AG$2,2*$C4,0),0)</f>
        <v>0</v>
      </c>
      <c r="AI4">
        <f>IF($B4&lt;(Audit!$I$2+0.25),IF($E4=AI$2,$B4*2*$C4,0),0)</f>
        <v>0</v>
      </c>
      <c r="AJ4">
        <f>IF($B4&lt;(Audit!$I$2+0.25),IF($E4=AJ$2,$B4*2*$C4,0),0)</f>
        <v>0</v>
      </c>
      <c r="AK4">
        <f>IF($B4&lt;(Audit!$I$2+0.25),IF($E4=AK$2,$B4*2*$C4,0),0)</f>
        <v>0</v>
      </c>
      <c r="AL4">
        <f>IF($B4&lt;(Audit!$I$2+0.25),IF($E4=AL$2,$B4*2*$C4,0),0)</f>
        <v>0</v>
      </c>
      <c r="AM4">
        <f>IF($B4&lt;(Audit!$I$2+0.25),IF($E4=AM$2,$B4*2*$C4,0),0)</f>
        <v>0</v>
      </c>
      <c r="AN4">
        <f>IF($B4&lt;(Audit!$I$2+0.25),IF($E4=AN$2,$B4*2*$C4,0),0)</f>
        <v>0</v>
      </c>
      <c r="AO4">
        <f>IF($B4&lt;(Audit!$I$2+0.25),IF($E4=AO$2,$B4*2*$C4,0),0)</f>
        <v>0</v>
      </c>
      <c r="AP4">
        <f>IF($B4&lt;(Audit!$I$2+0.25),IF($E4=AP$2,$B4*2*$C4,0),0)</f>
        <v>0</v>
      </c>
      <c r="AR4">
        <f>IF($B4&lt;(Audit!$I$3+0.25),IF($E4=AR$2,2*$C4,0),0)</f>
        <v>0</v>
      </c>
      <c r="AS4">
        <f>IF($B4&lt;(Audit!$I$3+0.25),IF($E4=AS$2,2*$C4,0),0)</f>
        <v>0</v>
      </c>
      <c r="AT4">
        <f>IF($B4&lt;(Audit!$I$3+0.25),IF($E4=AT$2,2*$C4,0),0)</f>
        <v>0</v>
      </c>
      <c r="AU4">
        <f>IF($B4&lt;(Audit!$I$3+0.25),IF($E4=AU$2,2*$C4,0),0)</f>
        <v>0</v>
      </c>
      <c r="AV4">
        <f>IF($B4&lt;(Audit!$I$3+0.25),IF($E4=AV$2,2*$C4,0),0)</f>
        <v>0</v>
      </c>
      <c r="AW4">
        <f>IF($B4&lt;(Audit!$I$3+0.25),IF($E4=AW$2,2*$C4,0),0)</f>
        <v>0</v>
      </c>
      <c r="AX4">
        <f>IF($B4&lt;(Audit!$I$3+0.25),IF($E4=AX$2,2*$C4,0),0)</f>
        <v>0</v>
      </c>
      <c r="AY4">
        <f>IF($B4&lt;(Audit!$I$3+0.25),IF($E4=AY$2,2*$C4,0),0)</f>
        <v>0</v>
      </c>
      <c r="BA4">
        <f>IF($B4&lt;(Audit!$I$3+0.25),IF($E4=BA$2,$B4*2*$C4,0),0)</f>
        <v>0</v>
      </c>
      <c r="BB4">
        <f>IF($B4&lt;(Audit!$I$3+0.25),IF($E4=BB$2,$B4*2*$C4,0),0)</f>
        <v>0</v>
      </c>
      <c r="BC4">
        <f>IF($B4&lt;(Audit!$I$3+0.25),IF($E4=BC$2,$B4*2*$C4,0),0)</f>
        <v>0</v>
      </c>
      <c r="BD4">
        <f>IF($B4&lt;(Audit!$I$3+0.25),IF($E4=BD$2,$B4*2*$C4,0),0)</f>
        <v>0</v>
      </c>
      <c r="BE4">
        <f>IF($B4&lt;(Audit!$I$3+0.25),IF($E4=BE$2,$B4*2*$C4,0),0)</f>
        <v>0</v>
      </c>
      <c r="BF4">
        <f>IF($B4&lt;(Audit!$I$3+0.25),IF($E4=BF$2,$B4*2*$C4,0),0)</f>
        <v>0</v>
      </c>
      <c r="BG4">
        <f>IF($B4&lt;(Audit!$I$3+0.25),IF($E4=BG$2,$B4*2*$C4,0),0)</f>
        <v>0</v>
      </c>
      <c r="BH4">
        <f>IF($B4&lt;(Audit!$I$3+0.25),IF($E4=BH$2,$B4*2*$C4,0),0)</f>
        <v>0</v>
      </c>
      <c r="BJ4">
        <f t="shared" ref="BJ4:BJ45" si="5">IF(SUM(H4:K4)&gt;0,IF(F4="YES",SUM(H4:K4),0),0)</f>
        <v>0</v>
      </c>
      <c r="BK4">
        <f t="shared" ref="BK4:BK45" si="6">IF(SUM(H4:K4)&gt;0,IF(F4="YES",SUM(Q4:T4),0),0)</f>
        <v>0</v>
      </c>
    </row>
    <row r="5" spans="1:63">
      <c r="A5">
        <f>Audit!A4</f>
        <v>0</v>
      </c>
      <c r="B5">
        <f>Audit!B4</f>
        <v>0</v>
      </c>
      <c r="C5">
        <f>Audit!C4</f>
        <v>0</v>
      </c>
      <c r="D5">
        <f>Audit!D4</f>
        <v>0</v>
      </c>
      <c r="E5">
        <f>Audit!E4</f>
        <v>0</v>
      </c>
      <c r="F5">
        <f>Audit!F4</f>
        <v>0</v>
      </c>
      <c r="H5">
        <f t="shared" si="2"/>
        <v>0</v>
      </c>
      <c r="I5">
        <f t="shared" si="2"/>
        <v>0</v>
      </c>
      <c r="J5">
        <f t="shared" si="2"/>
        <v>0</v>
      </c>
      <c r="K5">
        <f t="shared" si="2"/>
        <v>0</v>
      </c>
      <c r="L5">
        <f t="shared" si="3"/>
        <v>0</v>
      </c>
      <c r="M5">
        <f t="shared" si="2"/>
        <v>0</v>
      </c>
      <c r="N5">
        <f t="shared" si="2"/>
        <v>0</v>
      </c>
      <c r="O5">
        <f t="shared" si="2"/>
        <v>0</v>
      </c>
      <c r="Q5">
        <f t="shared" si="4"/>
        <v>0</v>
      </c>
      <c r="R5">
        <f t="shared" si="4"/>
        <v>0</v>
      </c>
      <c r="S5">
        <f t="shared" si="4"/>
        <v>0</v>
      </c>
      <c r="T5">
        <f t="shared" si="4"/>
        <v>0</v>
      </c>
      <c r="U5">
        <f t="shared" si="4"/>
        <v>0</v>
      </c>
      <c r="V5">
        <f t="shared" si="4"/>
        <v>0</v>
      </c>
      <c r="W5">
        <f t="shared" si="4"/>
        <v>0</v>
      </c>
      <c r="X5">
        <f t="shared" si="4"/>
        <v>0</v>
      </c>
      <c r="Z5">
        <f>IF($B5&lt;(Audit!$I$2+0.25),IF($E5=Z$2,2*$C5,0),0)</f>
        <v>0</v>
      </c>
      <c r="AA5">
        <f>IF($B5&lt;(Audit!$I$2+0.25),IF($E5=AA$2,2*$C5,0),0)</f>
        <v>0</v>
      </c>
      <c r="AB5">
        <f>IF($B5&lt;(Audit!$I$2+0.25),IF($E5=AB$2,2*$C5,0),0)</f>
        <v>0</v>
      </c>
      <c r="AC5">
        <f>IF($B5&lt;(Audit!$I$2+0.25),IF($E5=AC$2,2*$C5,0),0)</f>
        <v>0</v>
      </c>
      <c r="AD5">
        <f>IF($B5&lt;(Audit!$I$2+0.25),IF($E5=AD$2,2*$C5,0),0)</f>
        <v>0</v>
      </c>
      <c r="AE5">
        <f>IF($B5&lt;(Audit!$I$2+0.25),IF($E5=AE$2,2*$C5,0),0)</f>
        <v>0</v>
      </c>
      <c r="AF5">
        <f>IF($B5&lt;(Audit!$I$2+0.25),IF($E5=AF$2,2*$C5,0),0)</f>
        <v>0</v>
      </c>
      <c r="AG5">
        <f>IF($B5&lt;(Audit!$I$2+0.25),IF($E5=AG$2,2*$C5,0),0)</f>
        <v>0</v>
      </c>
      <c r="AI5">
        <f>IF($B5&lt;(Audit!$I$2+0.25),IF($E5=AI$2,$B5*2*$C5,0),0)</f>
        <v>0</v>
      </c>
      <c r="AJ5">
        <f>IF($B5&lt;(Audit!$I$2+0.25),IF($E5=AJ$2,$B5*2*$C5,0),0)</f>
        <v>0</v>
      </c>
      <c r="AK5">
        <f>IF($B5&lt;(Audit!$I$2+0.25),IF($E5=AK$2,$B5*2*$C5,0),0)</f>
        <v>0</v>
      </c>
      <c r="AL5">
        <f>IF($B5&lt;(Audit!$I$2+0.25),IF($E5=AL$2,$B5*2*$C5,0),0)</f>
        <v>0</v>
      </c>
      <c r="AM5">
        <f>IF($B5&lt;(Audit!$I$2+0.25),IF($E5=AM$2,$B5*2*$C5,0),0)</f>
        <v>0</v>
      </c>
      <c r="AN5">
        <f>IF($B5&lt;(Audit!$I$2+0.25),IF($E5=AN$2,$B5*2*$C5,0),0)</f>
        <v>0</v>
      </c>
      <c r="AO5">
        <f>IF($B5&lt;(Audit!$I$2+0.25),IF($E5=AO$2,$B5*2*$C5,0),0)</f>
        <v>0</v>
      </c>
      <c r="AP5">
        <f>IF($B5&lt;(Audit!$I$2+0.25),IF($E5=AP$2,$B5*2*$C5,0),0)</f>
        <v>0</v>
      </c>
      <c r="AR5">
        <f>IF($B5&lt;(Audit!$I$3+0.25),IF($E5=AR$2,2*$C5,0),0)</f>
        <v>0</v>
      </c>
      <c r="AS5">
        <f>IF($B5&lt;(Audit!$I$3+0.25),IF($E5=AS$2,2*$C5,0),0)</f>
        <v>0</v>
      </c>
      <c r="AT5">
        <f>IF($B5&lt;(Audit!$I$3+0.25),IF($E5=AT$2,2*$C5,0),0)</f>
        <v>0</v>
      </c>
      <c r="AU5">
        <f>IF($B5&lt;(Audit!$I$3+0.25),IF($E5=AU$2,2*$C5,0),0)</f>
        <v>0</v>
      </c>
      <c r="AV5">
        <f>IF($B5&lt;(Audit!$I$3+0.25),IF($E5=AV$2,2*$C5,0),0)</f>
        <v>0</v>
      </c>
      <c r="AW5">
        <f>IF($B5&lt;(Audit!$I$3+0.25),IF($E5=AW$2,2*$C5,0),0)</f>
        <v>0</v>
      </c>
      <c r="AX5">
        <f>IF($B5&lt;(Audit!$I$3+0.25),IF($E5=AX$2,2*$C5,0),0)</f>
        <v>0</v>
      </c>
      <c r="AY5">
        <f>IF($B5&lt;(Audit!$I$3+0.25),IF($E5=AY$2,2*$C5,0),0)</f>
        <v>0</v>
      </c>
      <c r="BA5">
        <f>IF($B5&lt;(Audit!$I$3+0.25),IF($E5=BA$2,$B5*2*$C5,0),0)</f>
        <v>0</v>
      </c>
      <c r="BB5">
        <f>IF($B5&lt;(Audit!$I$3+0.25),IF($E5=BB$2,$B5*2*$C5,0),0)</f>
        <v>0</v>
      </c>
      <c r="BC5">
        <f>IF($B5&lt;(Audit!$I$3+0.25),IF($E5=BC$2,$B5*2*$C5,0),0)</f>
        <v>0</v>
      </c>
      <c r="BD5">
        <f>IF($B5&lt;(Audit!$I$3+0.25),IF($E5=BD$2,$B5*2*$C5,0),0)</f>
        <v>0</v>
      </c>
      <c r="BE5">
        <f>IF($B5&lt;(Audit!$I$3+0.25),IF($E5=BE$2,$B5*2*$C5,0),0)</f>
        <v>0</v>
      </c>
      <c r="BF5">
        <f>IF($B5&lt;(Audit!$I$3+0.25),IF($E5=BF$2,$B5*2*$C5,0),0)</f>
        <v>0</v>
      </c>
      <c r="BG5">
        <f>IF($B5&lt;(Audit!$I$3+0.25),IF($E5=BG$2,$B5*2*$C5,0),0)</f>
        <v>0</v>
      </c>
      <c r="BH5">
        <f>IF($B5&lt;(Audit!$I$3+0.25),IF($E5=BH$2,$B5*2*$C5,0),0)</f>
        <v>0</v>
      </c>
      <c r="BJ5">
        <f t="shared" si="5"/>
        <v>0</v>
      </c>
      <c r="BK5">
        <f t="shared" si="6"/>
        <v>0</v>
      </c>
    </row>
    <row r="6" spans="1:63">
      <c r="A6">
        <f>Audit!A5</f>
        <v>0</v>
      </c>
      <c r="B6">
        <f>Audit!B5</f>
        <v>0</v>
      </c>
      <c r="C6">
        <f>Audit!C5</f>
        <v>0</v>
      </c>
      <c r="D6">
        <f>Audit!D5</f>
        <v>0</v>
      </c>
      <c r="E6">
        <f>Audit!E5</f>
        <v>0</v>
      </c>
      <c r="F6">
        <f>Audit!F5</f>
        <v>0</v>
      </c>
      <c r="H6">
        <f t="shared" si="2"/>
        <v>0</v>
      </c>
      <c r="I6">
        <f t="shared" si="2"/>
        <v>0</v>
      </c>
      <c r="J6">
        <f t="shared" si="2"/>
        <v>0</v>
      </c>
      <c r="K6">
        <f t="shared" si="2"/>
        <v>0</v>
      </c>
      <c r="L6">
        <f t="shared" si="3"/>
        <v>0</v>
      </c>
      <c r="M6">
        <f t="shared" si="2"/>
        <v>0</v>
      </c>
      <c r="N6">
        <f t="shared" si="2"/>
        <v>0</v>
      </c>
      <c r="O6">
        <f t="shared" si="2"/>
        <v>0</v>
      </c>
      <c r="Q6">
        <f t="shared" si="4"/>
        <v>0</v>
      </c>
      <c r="R6">
        <f t="shared" si="4"/>
        <v>0</v>
      </c>
      <c r="S6">
        <f t="shared" si="4"/>
        <v>0</v>
      </c>
      <c r="T6">
        <f t="shared" si="4"/>
        <v>0</v>
      </c>
      <c r="U6">
        <f t="shared" si="4"/>
        <v>0</v>
      </c>
      <c r="V6">
        <f t="shared" si="4"/>
        <v>0</v>
      </c>
      <c r="W6">
        <f t="shared" si="4"/>
        <v>0</v>
      </c>
      <c r="X6">
        <f t="shared" si="4"/>
        <v>0</v>
      </c>
      <c r="Z6">
        <f>IF($B6&lt;(Audit!$I$2+0.25),IF($E6=Z$2,2*$C6,0),0)</f>
        <v>0</v>
      </c>
      <c r="AA6">
        <f>IF($B6&lt;(Audit!$I$2+0.25),IF($E6=AA$2,2*$C6,0),0)</f>
        <v>0</v>
      </c>
      <c r="AB6">
        <f>IF($B6&lt;(Audit!$I$2+0.25),IF($E6=AB$2,2*$C6,0),0)</f>
        <v>0</v>
      </c>
      <c r="AC6">
        <f>IF($B6&lt;(Audit!$I$2+0.25),IF($E6=AC$2,2*$C6,0),0)</f>
        <v>0</v>
      </c>
      <c r="AD6">
        <f>IF($B6&lt;(Audit!$I$2+0.25),IF($E6=AD$2,2*$C6,0),0)</f>
        <v>0</v>
      </c>
      <c r="AE6">
        <f>IF($B6&lt;(Audit!$I$2+0.25),IF($E6=AE$2,2*$C6,0),0)</f>
        <v>0</v>
      </c>
      <c r="AF6">
        <f>IF($B6&lt;(Audit!$I$2+0.25),IF($E6=AF$2,2*$C6,0),0)</f>
        <v>0</v>
      </c>
      <c r="AG6">
        <f>IF($B6&lt;(Audit!$I$2+0.25),IF($E6=AG$2,2*$C6,0),0)</f>
        <v>0</v>
      </c>
      <c r="AI6">
        <f>IF($B6&lt;(Audit!$I$2+0.25),IF($E6=AI$2,$B6*2*$C6,0),0)</f>
        <v>0</v>
      </c>
      <c r="AJ6">
        <f>IF($B6&lt;(Audit!$I$2+0.25),IF($E6=AJ$2,$B6*2*$C6,0),0)</f>
        <v>0</v>
      </c>
      <c r="AK6">
        <f>IF($B6&lt;(Audit!$I$2+0.25),IF($E6=AK$2,$B6*2*$C6,0),0)</f>
        <v>0</v>
      </c>
      <c r="AL6">
        <f>IF($B6&lt;(Audit!$I$2+0.25),IF($E6=AL$2,$B6*2*$C6,0),0)</f>
        <v>0</v>
      </c>
      <c r="AM6">
        <f>IF($B6&lt;(Audit!$I$2+0.25),IF($E6=AM$2,$B6*2*$C6,0),0)</f>
        <v>0</v>
      </c>
      <c r="AN6">
        <f>IF($B6&lt;(Audit!$I$2+0.25),IF($E6=AN$2,$B6*2*$C6,0),0)</f>
        <v>0</v>
      </c>
      <c r="AO6">
        <f>IF($B6&lt;(Audit!$I$2+0.25),IF($E6=AO$2,$B6*2*$C6,0),0)</f>
        <v>0</v>
      </c>
      <c r="AP6">
        <f>IF($B6&lt;(Audit!$I$2+0.25),IF($E6=AP$2,$B6*2*$C6,0),0)</f>
        <v>0</v>
      </c>
      <c r="AR6">
        <f>IF($B6&lt;(Audit!$I$3+0.25),IF($E6=AR$2,2*$C6,0),0)</f>
        <v>0</v>
      </c>
      <c r="AS6">
        <f>IF($B6&lt;(Audit!$I$3+0.25),IF($E6=AS$2,2*$C6,0),0)</f>
        <v>0</v>
      </c>
      <c r="AT6">
        <f>IF($B6&lt;(Audit!$I$3+0.25),IF($E6=AT$2,2*$C6,0),0)</f>
        <v>0</v>
      </c>
      <c r="AU6">
        <f>IF($B6&lt;(Audit!$I$3+0.25),IF($E6=AU$2,2*$C6,0),0)</f>
        <v>0</v>
      </c>
      <c r="AV6">
        <f>IF($B6&lt;(Audit!$I$3+0.25),IF($E6=AV$2,2*$C6,0),0)</f>
        <v>0</v>
      </c>
      <c r="AW6">
        <f>IF($B6&lt;(Audit!$I$3+0.25),IF($E6=AW$2,2*$C6,0),0)</f>
        <v>0</v>
      </c>
      <c r="AX6">
        <f>IF($B6&lt;(Audit!$I$3+0.25),IF($E6=AX$2,2*$C6,0),0)</f>
        <v>0</v>
      </c>
      <c r="AY6">
        <f>IF($B6&lt;(Audit!$I$3+0.25),IF($E6=AY$2,2*$C6,0),0)</f>
        <v>0</v>
      </c>
      <c r="BA6">
        <f>IF($B6&lt;(Audit!$I$3+0.25),IF($E6=BA$2,$B6*2*$C6,0),0)</f>
        <v>0</v>
      </c>
      <c r="BB6">
        <f>IF($B6&lt;(Audit!$I$3+0.25),IF($E6=BB$2,$B6*2*$C6,0),0)</f>
        <v>0</v>
      </c>
      <c r="BC6">
        <f>IF($B6&lt;(Audit!$I$3+0.25),IF($E6=BC$2,$B6*2*$C6,0),0)</f>
        <v>0</v>
      </c>
      <c r="BD6">
        <f>IF($B6&lt;(Audit!$I$3+0.25),IF($E6=BD$2,$B6*2*$C6,0),0)</f>
        <v>0</v>
      </c>
      <c r="BE6">
        <f>IF($B6&lt;(Audit!$I$3+0.25),IF($E6=BE$2,$B6*2*$C6,0),0)</f>
        <v>0</v>
      </c>
      <c r="BF6">
        <f>IF($B6&lt;(Audit!$I$3+0.25),IF($E6=BF$2,$B6*2*$C6,0),0)</f>
        <v>0</v>
      </c>
      <c r="BG6">
        <f>IF($B6&lt;(Audit!$I$3+0.25),IF($E6=BG$2,$B6*2*$C6,0),0)</f>
        <v>0</v>
      </c>
      <c r="BH6">
        <f>IF($B6&lt;(Audit!$I$3+0.25),IF($E6=BH$2,$B6*2*$C6,0),0)</f>
        <v>0</v>
      </c>
      <c r="BJ6">
        <f t="shared" si="5"/>
        <v>0</v>
      </c>
      <c r="BK6">
        <f t="shared" si="6"/>
        <v>0</v>
      </c>
    </row>
    <row r="7" spans="1:63">
      <c r="A7">
        <f>Audit!A6</f>
        <v>0</v>
      </c>
      <c r="B7">
        <f>Audit!B6</f>
        <v>0</v>
      </c>
      <c r="C7">
        <f>Audit!C6</f>
        <v>0</v>
      </c>
      <c r="D7">
        <f>Audit!D6</f>
        <v>0</v>
      </c>
      <c r="E7">
        <f>Audit!E6</f>
        <v>0</v>
      </c>
      <c r="F7">
        <f>Audit!F6</f>
        <v>0</v>
      </c>
      <c r="H7">
        <f t="shared" si="2"/>
        <v>0</v>
      </c>
      <c r="I7">
        <f t="shared" si="2"/>
        <v>0</v>
      </c>
      <c r="J7">
        <f t="shared" si="2"/>
        <v>0</v>
      </c>
      <c r="K7">
        <f t="shared" si="2"/>
        <v>0</v>
      </c>
      <c r="L7">
        <f t="shared" si="3"/>
        <v>0</v>
      </c>
      <c r="M7">
        <f t="shared" si="2"/>
        <v>0</v>
      </c>
      <c r="N7">
        <f t="shared" si="2"/>
        <v>0</v>
      </c>
      <c r="O7">
        <f t="shared" si="2"/>
        <v>0</v>
      </c>
      <c r="Q7">
        <f t="shared" si="4"/>
        <v>0</v>
      </c>
      <c r="R7">
        <f t="shared" si="4"/>
        <v>0</v>
      </c>
      <c r="S7">
        <f t="shared" si="4"/>
        <v>0</v>
      </c>
      <c r="T7">
        <f t="shared" si="4"/>
        <v>0</v>
      </c>
      <c r="U7">
        <f t="shared" si="4"/>
        <v>0</v>
      </c>
      <c r="V7">
        <f t="shared" si="4"/>
        <v>0</v>
      </c>
      <c r="W7">
        <f t="shared" si="4"/>
        <v>0</v>
      </c>
      <c r="X7">
        <f t="shared" si="4"/>
        <v>0</v>
      </c>
      <c r="Z7">
        <f>IF($B7&lt;(Audit!$I$2+0.25),IF($E7=Z$2,2*$C7,0),0)</f>
        <v>0</v>
      </c>
      <c r="AA7">
        <f>IF($B7&lt;(Audit!$I$2+0.25),IF($E7=AA$2,2*$C7,0),0)</f>
        <v>0</v>
      </c>
      <c r="AB7">
        <f>IF($B7&lt;(Audit!$I$2+0.25),IF($E7=AB$2,2*$C7,0),0)</f>
        <v>0</v>
      </c>
      <c r="AC7">
        <f>IF($B7&lt;(Audit!$I$2+0.25),IF($E7=AC$2,2*$C7,0),0)</f>
        <v>0</v>
      </c>
      <c r="AD7">
        <f>IF($B7&lt;(Audit!$I$2+0.25),IF($E7=AD$2,2*$C7,0),0)</f>
        <v>0</v>
      </c>
      <c r="AE7">
        <f>IF($B7&lt;(Audit!$I$2+0.25),IF($E7=AE$2,2*$C7,0),0)</f>
        <v>0</v>
      </c>
      <c r="AF7">
        <f>IF($B7&lt;(Audit!$I$2+0.25),IF($E7=AF$2,2*$C7,0),0)</f>
        <v>0</v>
      </c>
      <c r="AG7">
        <f>IF($B7&lt;(Audit!$I$2+0.25),IF($E7=AG$2,2*$C7,0),0)</f>
        <v>0</v>
      </c>
      <c r="AI7">
        <f>IF($B7&lt;(Audit!$I$2+0.25),IF($E7=AI$2,$B7*2*$C7,0),0)</f>
        <v>0</v>
      </c>
      <c r="AJ7">
        <f>IF($B7&lt;(Audit!$I$2+0.25),IF($E7=AJ$2,$B7*2*$C7,0),0)</f>
        <v>0</v>
      </c>
      <c r="AK7">
        <f>IF($B7&lt;(Audit!$I$2+0.25),IF($E7=AK$2,$B7*2*$C7,0),0)</f>
        <v>0</v>
      </c>
      <c r="AL7">
        <f>IF($B7&lt;(Audit!$I$2+0.25),IF($E7=AL$2,$B7*2*$C7,0),0)</f>
        <v>0</v>
      </c>
      <c r="AM7">
        <f>IF($B7&lt;(Audit!$I$2+0.25),IF($E7=AM$2,$B7*2*$C7,0),0)</f>
        <v>0</v>
      </c>
      <c r="AN7">
        <f>IF($B7&lt;(Audit!$I$2+0.25),IF($E7=AN$2,$B7*2*$C7,0),0)</f>
        <v>0</v>
      </c>
      <c r="AO7">
        <f>IF($B7&lt;(Audit!$I$2+0.25),IF($E7=AO$2,$B7*2*$C7,0),0)</f>
        <v>0</v>
      </c>
      <c r="AP7">
        <f>IF($B7&lt;(Audit!$I$2+0.25),IF($E7=AP$2,$B7*2*$C7,0),0)</f>
        <v>0</v>
      </c>
      <c r="AR7">
        <f>IF($B7&lt;(Audit!$I$3+0.25),IF($E7=AR$2,2*$C7,0),0)</f>
        <v>0</v>
      </c>
      <c r="AS7">
        <f>IF($B7&lt;(Audit!$I$3+0.25),IF($E7=AS$2,2*$C7,0),0)</f>
        <v>0</v>
      </c>
      <c r="AT7">
        <f>IF($B7&lt;(Audit!$I$3+0.25),IF($E7=AT$2,2*$C7,0),0)</f>
        <v>0</v>
      </c>
      <c r="AU7">
        <f>IF($B7&lt;(Audit!$I$3+0.25),IF($E7=AU$2,2*$C7,0),0)</f>
        <v>0</v>
      </c>
      <c r="AV7">
        <f>IF($B7&lt;(Audit!$I$3+0.25),IF($E7=AV$2,2*$C7,0),0)</f>
        <v>0</v>
      </c>
      <c r="AW7">
        <f>IF($B7&lt;(Audit!$I$3+0.25),IF($E7=AW$2,2*$C7,0),0)</f>
        <v>0</v>
      </c>
      <c r="AX7">
        <f>IF($B7&lt;(Audit!$I$3+0.25),IF($E7=AX$2,2*$C7,0),0)</f>
        <v>0</v>
      </c>
      <c r="AY7">
        <f>IF($B7&lt;(Audit!$I$3+0.25),IF($E7=AY$2,2*$C7,0),0)</f>
        <v>0</v>
      </c>
      <c r="BA7">
        <f>IF($B7&lt;(Audit!$I$3+0.25),IF($E7=BA$2,$B7*2*$C7,0),0)</f>
        <v>0</v>
      </c>
      <c r="BB7">
        <f>IF($B7&lt;(Audit!$I$3+0.25),IF($E7=BB$2,$B7*2*$C7,0),0)</f>
        <v>0</v>
      </c>
      <c r="BC7">
        <f>IF($B7&lt;(Audit!$I$3+0.25),IF($E7=BC$2,$B7*2*$C7,0),0)</f>
        <v>0</v>
      </c>
      <c r="BD7">
        <f>IF($B7&lt;(Audit!$I$3+0.25),IF($E7=BD$2,$B7*2*$C7,0),0)</f>
        <v>0</v>
      </c>
      <c r="BE7">
        <f>IF($B7&lt;(Audit!$I$3+0.25),IF($E7=BE$2,$B7*2*$C7,0),0)</f>
        <v>0</v>
      </c>
      <c r="BF7">
        <f>IF($B7&lt;(Audit!$I$3+0.25),IF($E7=BF$2,$B7*2*$C7,0),0)</f>
        <v>0</v>
      </c>
      <c r="BG7">
        <f>IF($B7&lt;(Audit!$I$3+0.25),IF($E7=BG$2,$B7*2*$C7,0),0)</f>
        <v>0</v>
      </c>
      <c r="BH7">
        <f>IF($B7&lt;(Audit!$I$3+0.25),IF($E7=BH$2,$B7*2*$C7,0),0)</f>
        <v>0</v>
      </c>
      <c r="BJ7">
        <f t="shared" si="5"/>
        <v>0</v>
      </c>
      <c r="BK7">
        <f t="shared" si="6"/>
        <v>0</v>
      </c>
    </row>
    <row r="8" spans="1:63">
      <c r="A8">
        <f>Audit!A7</f>
        <v>0</v>
      </c>
      <c r="B8">
        <f>Audit!B7</f>
        <v>0</v>
      </c>
      <c r="C8">
        <f>Audit!C7</f>
        <v>0</v>
      </c>
      <c r="D8">
        <f>Audit!D7</f>
        <v>0</v>
      </c>
      <c r="E8">
        <f>Audit!E7</f>
        <v>0</v>
      </c>
      <c r="F8">
        <f>Audit!F7</f>
        <v>0</v>
      </c>
      <c r="H8">
        <f t="shared" si="2"/>
        <v>0</v>
      </c>
      <c r="I8">
        <f t="shared" si="2"/>
        <v>0</v>
      </c>
      <c r="J8">
        <f t="shared" si="2"/>
        <v>0</v>
      </c>
      <c r="K8">
        <f t="shared" si="2"/>
        <v>0</v>
      </c>
      <c r="L8">
        <f t="shared" si="3"/>
        <v>0</v>
      </c>
      <c r="M8">
        <f t="shared" si="2"/>
        <v>0</v>
      </c>
      <c r="N8">
        <f t="shared" si="2"/>
        <v>0</v>
      </c>
      <c r="O8">
        <f t="shared" si="2"/>
        <v>0</v>
      </c>
      <c r="Q8">
        <f t="shared" si="4"/>
        <v>0</v>
      </c>
      <c r="R8">
        <f t="shared" si="4"/>
        <v>0</v>
      </c>
      <c r="S8">
        <f t="shared" si="4"/>
        <v>0</v>
      </c>
      <c r="T8">
        <f t="shared" si="4"/>
        <v>0</v>
      </c>
      <c r="U8">
        <f t="shared" si="4"/>
        <v>0</v>
      </c>
      <c r="V8">
        <f t="shared" si="4"/>
        <v>0</v>
      </c>
      <c r="W8">
        <f t="shared" si="4"/>
        <v>0</v>
      </c>
      <c r="X8">
        <f t="shared" si="4"/>
        <v>0</v>
      </c>
      <c r="Z8">
        <f>IF($B8&lt;(Audit!$I$2+0.25),IF($E8=Z$2,2*$C8,0),0)</f>
        <v>0</v>
      </c>
      <c r="AA8">
        <f>IF($B8&lt;(Audit!$I$2+0.25),IF($E8=AA$2,2*$C8,0),0)</f>
        <v>0</v>
      </c>
      <c r="AB8">
        <f>IF($B8&lt;(Audit!$I$2+0.25),IF($E8=AB$2,2*$C8,0),0)</f>
        <v>0</v>
      </c>
      <c r="AC8">
        <f>IF($B8&lt;(Audit!$I$2+0.25),IF($E8=AC$2,2*$C8,0),0)</f>
        <v>0</v>
      </c>
      <c r="AD8">
        <f>IF($B8&lt;(Audit!$I$2+0.25),IF($E8=AD$2,2*$C8,0),0)</f>
        <v>0</v>
      </c>
      <c r="AE8">
        <f>IF($B8&lt;(Audit!$I$2+0.25),IF($E8=AE$2,2*$C8,0),0)</f>
        <v>0</v>
      </c>
      <c r="AF8">
        <f>IF($B8&lt;(Audit!$I$2+0.25),IF($E8=AF$2,2*$C8,0),0)</f>
        <v>0</v>
      </c>
      <c r="AG8">
        <f>IF($B8&lt;(Audit!$I$2+0.25),IF($E8=AG$2,2*$C8,0),0)</f>
        <v>0</v>
      </c>
      <c r="AI8">
        <f>IF($B8&lt;(Audit!$I$2+0.25),IF($E8=AI$2,$B8*2*$C8,0),0)</f>
        <v>0</v>
      </c>
      <c r="AJ8">
        <f>IF($B8&lt;(Audit!$I$2+0.25),IF($E8=AJ$2,$B8*2*$C8,0),0)</f>
        <v>0</v>
      </c>
      <c r="AK8">
        <f>IF($B8&lt;(Audit!$I$2+0.25),IF($E8=AK$2,$B8*2*$C8,0),0)</f>
        <v>0</v>
      </c>
      <c r="AL8">
        <f>IF($B8&lt;(Audit!$I$2+0.25),IF($E8=AL$2,$B8*2*$C8,0),0)</f>
        <v>0</v>
      </c>
      <c r="AM8">
        <f>IF($B8&lt;(Audit!$I$2+0.25),IF($E8=AM$2,$B8*2*$C8,0),0)</f>
        <v>0</v>
      </c>
      <c r="AN8">
        <f>IF($B8&lt;(Audit!$I$2+0.25),IF($E8=AN$2,$B8*2*$C8,0),0)</f>
        <v>0</v>
      </c>
      <c r="AO8">
        <f>IF($B8&lt;(Audit!$I$2+0.25),IF($E8=AO$2,$B8*2*$C8,0),0)</f>
        <v>0</v>
      </c>
      <c r="AP8">
        <f>IF($B8&lt;(Audit!$I$2+0.25),IF($E8=AP$2,$B8*2*$C8,0),0)</f>
        <v>0</v>
      </c>
      <c r="AR8">
        <f>IF($B8&lt;(Audit!$I$3+0.25),IF($E8=AR$2,2*$C8,0),0)</f>
        <v>0</v>
      </c>
      <c r="AS8">
        <f>IF($B8&lt;(Audit!$I$3+0.25),IF($E8=AS$2,2*$C8,0),0)</f>
        <v>0</v>
      </c>
      <c r="AT8">
        <f>IF($B8&lt;(Audit!$I$3+0.25),IF($E8=AT$2,2*$C8,0),0)</f>
        <v>0</v>
      </c>
      <c r="AU8">
        <f>IF($B8&lt;(Audit!$I$3+0.25),IF($E8=AU$2,2*$C8,0),0)</f>
        <v>0</v>
      </c>
      <c r="AV8">
        <f>IF($B8&lt;(Audit!$I$3+0.25),IF($E8=AV$2,2*$C8,0),0)</f>
        <v>0</v>
      </c>
      <c r="AW8">
        <f>IF($B8&lt;(Audit!$I$3+0.25),IF($E8=AW$2,2*$C8,0),0)</f>
        <v>0</v>
      </c>
      <c r="AX8">
        <f>IF($B8&lt;(Audit!$I$3+0.25),IF($E8=AX$2,2*$C8,0),0)</f>
        <v>0</v>
      </c>
      <c r="AY8">
        <f>IF($B8&lt;(Audit!$I$3+0.25),IF($E8=AY$2,2*$C8,0),0)</f>
        <v>0</v>
      </c>
      <c r="BA8">
        <f>IF($B8&lt;(Audit!$I$3+0.25),IF($E8=BA$2,$B8*2*$C8,0),0)</f>
        <v>0</v>
      </c>
      <c r="BB8">
        <f>IF($B8&lt;(Audit!$I$3+0.25),IF($E8=BB$2,$B8*2*$C8,0),0)</f>
        <v>0</v>
      </c>
      <c r="BC8">
        <f>IF($B8&lt;(Audit!$I$3+0.25),IF($E8=BC$2,$B8*2*$C8,0),0)</f>
        <v>0</v>
      </c>
      <c r="BD8">
        <f>IF($B8&lt;(Audit!$I$3+0.25),IF($E8=BD$2,$B8*2*$C8,0),0)</f>
        <v>0</v>
      </c>
      <c r="BE8">
        <f>IF($B8&lt;(Audit!$I$3+0.25),IF($E8=BE$2,$B8*2*$C8,0),0)</f>
        <v>0</v>
      </c>
      <c r="BF8">
        <f>IF($B8&lt;(Audit!$I$3+0.25),IF($E8=BF$2,$B8*2*$C8,0),0)</f>
        <v>0</v>
      </c>
      <c r="BG8">
        <f>IF($B8&lt;(Audit!$I$3+0.25),IF($E8=BG$2,$B8*2*$C8,0),0)</f>
        <v>0</v>
      </c>
      <c r="BH8">
        <f>IF($B8&lt;(Audit!$I$3+0.25),IF($E8=BH$2,$B8*2*$C8,0),0)</f>
        <v>0</v>
      </c>
      <c r="BJ8">
        <f t="shared" si="5"/>
        <v>0</v>
      </c>
      <c r="BK8">
        <f t="shared" si="6"/>
        <v>0</v>
      </c>
    </row>
    <row r="9" spans="1:63">
      <c r="A9">
        <f>Audit!A8</f>
        <v>0</v>
      </c>
      <c r="B9">
        <f>Audit!B8</f>
        <v>0</v>
      </c>
      <c r="C9">
        <f>Audit!C8</f>
        <v>0</v>
      </c>
      <c r="D9">
        <f>Audit!D8</f>
        <v>0</v>
      </c>
      <c r="E9">
        <f>Audit!E8</f>
        <v>0</v>
      </c>
      <c r="F9">
        <f>Audit!F8</f>
        <v>0</v>
      </c>
      <c r="H9">
        <f t="shared" si="2"/>
        <v>0</v>
      </c>
      <c r="I9">
        <f t="shared" si="2"/>
        <v>0</v>
      </c>
      <c r="J9">
        <f t="shared" si="2"/>
        <v>0</v>
      </c>
      <c r="K9">
        <f t="shared" si="2"/>
        <v>0</v>
      </c>
      <c r="L9">
        <f t="shared" si="3"/>
        <v>0</v>
      </c>
      <c r="M9">
        <f t="shared" si="2"/>
        <v>0</v>
      </c>
      <c r="N9">
        <f t="shared" si="2"/>
        <v>0</v>
      </c>
      <c r="O9">
        <f t="shared" si="2"/>
        <v>0</v>
      </c>
      <c r="Q9">
        <f t="shared" si="4"/>
        <v>0</v>
      </c>
      <c r="R9">
        <f t="shared" si="4"/>
        <v>0</v>
      </c>
      <c r="S9">
        <f t="shared" si="4"/>
        <v>0</v>
      </c>
      <c r="T9">
        <f t="shared" si="4"/>
        <v>0</v>
      </c>
      <c r="U9">
        <f t="shared" si="4"/>
        <v>0</v>
      </c>
      <c r="V9">
        <f t="shared" si="4"/>
        <v>0</v>
      </c>
      <c r="W9">
        <f t="shared" si="4"/>
        <v>0</v>
      </c>
      <c r="X9">
        <f t="shared" si="4"/>
        <v>0</v>
      </c>
      <c r="Z9">
        <f>IF($B9&lt;(Audit!$I$2+0.25),IF($E9=Z$2,2*$C9,0),0)</f>
        <v>0</v>
      </c>
      <c r="AA9">
        <f>IF($B9&lt;(Audit!$I$2+0.25),IF($E9=AA$2,2*$C9,0),0)</f>
        <v>0</v>
      </c>
      <c r="AB9">
        <f>IF($B9&lt;(Audit!$I$2+0.25),IF($E9=AB$2,2*$C9,0),0)</f>
        <v>0</v>
      </c>
      <c r="AC9">
        <f>IF($B9&lt;(Audit!$I$2+0.25),IF($E9=AC$2,2*$C9,0),0)</f>
        <v>0</v>
      </c>
      <c r="AD9">
        <f>IF($B9&lt;(Audit!$I$2+0.25),IF($E9=AD$2,2*$C9,0),0)</f>
        <v>0</v>
      </c>
      <c r="AE9">
        <f>IF($B9&lt;(Audit!$I$2+0.25),IF($E9=AE$2,2*$C9,0),0)</f>
        <v>0</v>
      </c>
      <c r="AF9">
        <f>IF($B9&lt;(Audit!$I$2+0.25),IF($E9=AF$2,2*$C9,0),0)</f>
        <v>0</v>
      </c>
      <c r="AG9">
        <f>IF($B9&lt;(Audit!$I$2+0.25),IF($E9=AG$2,2*$C9,0),0)</f>
        <v>0</v>
      </c>
      <c r="AI9">
        <f>IF($B9&lt;(Audit!$I$2+0.25),IF($E9=AI$2,$B9*2*$C9,0),0)</f>
        <v>0</v>
      </c>
      <c r="AJ9">
        <f>IF($B9&lt;(Audit!$I$2+0.25),IF($E9=AJ$2,$B9*2*$C9,0),0)</f>
        <v>0</v>
      </c>
      <c r="AK9">
        <f>IF($B9&lt;(Audit!$I$2+0.25),IF($E9=AK$2,$B9*2*$C9,0),0)</f>
        <v>0</v>
      </c>
      <c r="AL9">
        <f>IF($B9&lt;(Audit!$I$2+0.25),IF($E9=AL$2,$B9*2*$C9,0),0)</f>
        <v>0</v>
      </c>
      <c r="AM9">
        <f>IF($B9&lt;(Audit!$I$2+0.25),IF($E9=AM$2,$B9*2*$C9,0),0)</f>
        <v>0</v>
      </c>
      <c r="AN9">
        <f>IF($B9&lt;(Audit!$I$2+0.25),IF($E9=AN$2,$B9*2*$C9,0),0)</f>
        <v>0</v>
      </c>
      <c r="AO9">
        <f>IF($B9&lt;(Audit!$I$2+0.25),IF($E9=AO$2,$B9*2*$C9,0),0)</f>
        <v>0</v>
      </c>
      <c r="AP9">
        <f>IF($B9&lt;(Audit!$I$2+0.25),IF($E9=AP$2,$B9*2*$C9,0),0)</f>
        <v>0</v>
      </c>
      <c r="AR9">
        <f>IF($B9&lt;(Audit!$I$3+0.25),IF($E9=AR$2,2*$C9,0),0)</f>
        <v>0</v>
      </c>
      <c r="AS9">
        <f>IF($B9&lt;(Audit!$I$3+0.25),IF($E9=AS$2,2*$C9,0),0)</f>
        <v>0</v>
      </c>
      <c r="AT9">
        <f>IF($B9&lt;(Audit!$I$3+0.25),IF($E9=AT$2,2*$C9,0),0)</f>
        <v>0</v>
      </c>
      <c r="AU9">
        <f>IF($B9&lt;(Audit!$I$3+0.25),IF($E9=AU$2,2*$C9,0),0)</f>
        <v>0</v>
      </c>
      <c r="AV9">
        <f>IF($B9&lt;(Audit!$I$3+0.25),IF($E9=AV$2,2*$C9,0),0)</f>
        <v>0</v>
      </c>
      <c r="AW9">
        <f>IF($B9&lt;(Audit!$I$3+0.25),IF($E9=AW$2,2*$C9,0),0)</f>
        <v>0</v>
      </c>
      <c r="AX9">
        <f>IF($B9&lt;(Audit!$I$3+0.25),IF($E9=AX$2,2*$C9,0),0)</f>
        <v>0</v>
      </c>
      <c r="AY9">
        <f>IF($B9&lt;(Audit!$I$3+0.25),IF($E9=AY$2,2*$C9,0),0)</f>
        <v>0</v>
      </c>
      <c r="BA9">
        <f>IF($B9&lt;(Audit!$I$3+0.25),IF($E9=BA$2,$B9*2*$C9,0),0)</f>
        <v>0</v>
      </c>
      <c r="BB9">
        <f>IF($B9&lt;(Audit!$I$3+0.25),IF($E9=BB$2,$B9*2*$C9,0),0)</f>
        <v>0</v>
      </c>
      <c r="BC9">
        <f>IF($B9&lt;(Audit!$I$3+0.25),IF($E9=BC$2,$B9*2*$C9,0),0)</f>
        <v>0</v>
      </c>
      <c r="BD9">
        <f>IF($B9&lt;(Audit!$I$3+0.25),IF($E9=BD$2,$B9*2*$C9,0),0)</f>
        <v>0</v>
      </c>
      <c r="BE9">
        <f>IF($B9&lt;(Audit!$I$3+0.25),IF($E9=BE$2,$B9*2*$C9,0),0)</f>
        <v>0</v>
      </c>
      <c r="BF9">
        <f>IF($B9&lt;(Audit!$I$3+0.25),IF($E9=BF$2,$B9*2*$C9,0),0)</f>
        <v>0</v>
      </c>
      <c r="BG9">
        <f>IF($B9&lt;(Audit!$I$3+0.25),IF($E9=BG$2,$B9*2*$C9,0),0)</f>
        <v>0</v>
      </c>
      <c r="BH9">
        <f>IF($B9&lt;(Audit!$I$3+0.25),IF($E9=BH$2,$B9*2*$C9,0),0)</f>
        <v>0</v>
      </c>
      <c r="BJ9">
        <f t="shared" si="5"/>
        <v>0</v>
      </c>
      <c r="BK9">
        <f t="shared" si="6"/>
        <v>0</v>
      </c>
    </row>
    <row r="10" spans="1:63">
      <c r="A10">
        <f>Audit!A9</f>
        <v>0</v>
      </c>
      <c r="B10">
        <f>Audit!B9</f>
        <v>0</v>
      </c>
      <c r="C10">
        <f>Audit!C9</f>
        <v>0</v>
      </c>
      <c r="D10">
        <f>Audit!D9</f>
        <v>0</v>
      </c>
      <c r="E10">
        <f>Audit!E9</f>
        <v>0</v>
      </c>
      <c r="F10">
        <f>Audit!F9</f>
        <v>0</v>
      </c>
      <c r="H10">
        <f t="shared" si="2"/>
        <v>0</v>
      </c>
      <c r="I10">
        <f t="shared" si="2"/>
        <v>0</v>
      </c>
      <c r="J10">
        <f t="shared" si="2"/>
        <v>0</v>
      </c>
      <c r="K10">
        <f t="shared" si="2"/>
        <v>0</v>
      </c>
      <c r="L10">
        <f t="shared" si="3"/>
        <v>0</v>
      </c>
      <c r="M10">
        <f t="shared" si="2"/>
        <v>0</v>
      </c>
      <c r="N10">
        <f t="shared" si="2"/>
        <v>0</v>
      </c>
      <c r="O10">
        <f t="shared" si="2"/>
        <v>0</v>
      </c>
      <c r="Q10">
        <f t="shared" si="4"/>
        <v>0</v>
      </c>
      <c r="R10">
        <f t="shared" si="4"/>
        <v>0</v>
      </c>
      <c r="S10">
        <f t="shared" si="4"/>
        <v>0</v>
      </c>
      <c r="T10">
        <f t="shared" si="4"/>
        <v>0</v>
      </c>
      <c r="U10">
        <f t="shared" si="4"/>
        <v>0</v>
      </c>
      <c r="V10">
        <f t="shared" si="4"/>
        <v>0</v>
      </c>
      <c r="W10">
        <f t="shared" si="4"/>
        <v>0</v>
      </c>
      <c r="X10">
        <f t="shared" si="4"/>
        <v>0</v>
      </c>
      <c r="Z10">
        <f>IF($B10&lt;(Audit!$I$2+0.25),IF($E10=Z$2,2*$C10,0),0)</f>
        <v>0</v>
      </c>
      <c r="AA10">
        <f>IF($B10&lt;(Audit!$I$2+0.25),IF($E10=AA$2,2*$C10,0),0)</f>
        <v>0</v>
      </c>
      <c r="AB10">
        <f>IF($B10&lt;(Audit!$I$2+0.25),IF($E10=AB$2,2*$C10,0),0)</f>
        <v>0</v>
      </c>
      <c r="AC10">
        <f>IF($B10&lt;(Audit!$I$2+0.25),IF($E10=AC$2,2*$C10,0),0)</f>
        <v>0</v>
      </c>
      <c r="AD10">
        <f>IF($B10&lt;(Audit!$I$2+0.25),IF($E10=AD$2,2*$C10,0),0)</f>
        <v>0</v>
      </c>
      <c r="AE10">
        <f>IF($B10&lt;(Audit!$I$2+0.25),IF($E10=AE$2,2*$C10,0),0)</f>
        <v>0</v>
      </c>
      <c r="AF10">
        <f>IF($B10&lt;(Audit!$I$2+0.25),IF($E10=AF$2,2*$C10,0),0)</f>
        <v>0</v>
      </c>
      <c r="AG10">
        <f>IF($B10&lt;(Audit!$I$2+0.25),IF($E10=AG$2,2*$C10,0),0)</f>
        <v>0</v>
      </c>
      <c r="AI10">
        <f>IF($B10&lt;(Audit!$I$2+0.25),IF($E10=AI$2,$B10*2*$C10,0),0)</f>
        <v>0</v>
      </c>
      <c r="AJ10">
        <f>IF($B10&lt;(Audit!$I$2+0.25),IF($E10=AJ$2,$B10*2*$C10,0),0)</f>
        <v>0</v>
      </c>
      <c r="AK10">
        <f>IF($B10&lt;(Audit!$I$2+0.25),IF($E10=AK$2,$B10*2*$C10,0),0)</f>
        <v>0</v>
      </c>
      <c r="AL10">
        <f>IF($B10&lt;(Audit!$I$2+0.25),IF($E10=AL$2,$B10*2*$C10,0),0)</f>
        <v>0</v>
      </c>
      <c r="AM10">
        <f>IF($B10&lt;(Audit!$I$2+0.25),IF($E10=AM$2,$B10*2*$C10,0),0)</f>
        <v>0</v>
      </c>
      <c r="AN10">
        <f>IF($B10&lt;(Audit!$I$2+0.25),IF($E10=AN$2,$B10*2*$C10,0),0)</f>
        <v>0</v>
      </c>
      <c r="AO10">
        <f>IF($B10&lt;(Audit!$I$2+0.25),IF($E10=AO$2,$B10*2*$C10,0),0)</f>
        <v>0</v>
      </c>
      <c r="AP10">
        <f>IF($B10&lt;(Audit!$I$2+0.25),IF($E10=AP$2,$B10*2*$C10,0),0)</f>
        <v>0</v>
      </c>
      <c r="AR10">
        <f>IF($B10&lt;(Audit!$I$3+0.25),IF($E10=AR$2,2*$C10,0),0)</f>
        <v>0</v>
      </c>
      <c r="AS10">
        <f>IF($B10&lt;(Audit!$I$3+0.25),IF($E10=AS$2,2*$C10,0),0)</f>
        <v>0</v>
      </c>
      <c r="AT10">
        <f>IF($B10&lt;(Audit!$I$3+0.25),IF($E10=AT$2,2*$C10,0),0)</f>
        <v>0</v>
      </c>
      <c r="AU10">
        <f>IF($B10&lt;(Audit!$I$3+0.25),IF($E10=AU$2,2*$C10,0),0)</f>
        <v>0</v>
      </c>
      <c r="AV10">
        <f>IF($B10&lt;(Audit!$I$3+0.25),IF($E10=AV$2,2*$C10,0),0)</f>
        <v>0</v>
      </c>
      <c r="AW10">
        <f>IF($B10&lt;(Audit!$I$3+0.25),IF($E10=AW$2,2*$C10,0),0)</f>
        <v>0</v>
      </c>
      <c r="AX10">
        <f>IF($B10&lt;(Audit!$I$3+0.25),IF($E10=AX$2,2*$C10,0),0)</f>
        <v>0</v>
      </c>
      <c r="AY10">
        <f>IF($B10&lt;(Audit!$I$3+0.25),IF($E10=AY$2,2*$C10,0),0)</f>
        <v>0</v>
      </c>
      <c r="BA10">
        <f>IF($B10&lt;(Audit!$I$3+0.25),IF($E10=BA$2,$B10*2*$C10,0),0)</f>
        <v>0</v>
      </c>
      <c r="BB10">
        <f>IF($B10&lt;(Audit!$I$3+0.25),IF($E10=BB$2,$B10*2*$C10,0),0)</f>
        <v>0</v>
      </c>
      <c r="BC10">
        <f>IF($B10&lt;(Audit!$I$3+0.25),IF($E10=BC$2,$B10*2*$C10,0),0)</f>
        <v>0</v>
      </c>
      <c r="BD10">
        <f>IF($B10&lt;(Audit!$I$3+0.25),IF($E10=BD$2,$B10*2*$C10,0),0)</f>
        <v>0</v>
      </c>
      <c r="BE10">
        <f>IF($B10&lt;(Audit!$I$3+0.25),IF($E10=BE$2,$B10*2*$C10,0),0)</f>
        <v>0</v>
      </c>
      <c r="BF10">
        <f>IF($B10&lt;(Audit!$I$3+0.25),IF($E10=BF$2,$B10*2*$C10,0),0)</f>
        <v>0</v>
      </c>
      <c r="BG10">
        <f>IF($B10&lt;(Audit!$I$3+0.25),IF($E10=BG$2,$B10*2*$C10,0),0)</f>
        <v>0</v>
      </c>
      <c r="BH10">
        <f>IF($B10&lt;(Audit!$I$3+0.25),IF($E10=BH$2,$B10*2*$C10,0),0)</f>
        <v>0</v>
      </c>
      <c r="BJ10">
        <f t="shared" si="5"/>
        <v>0</v>
      </c>
      <c r="BK10">
        <f t="shared" si="6"/>
        <v>0</v>
      </c>
    </row>
    <row r="11" spans="1:63">
      <c r="A11">
        <f>Audit!A10</f>
        <v>0</v>
      </c>
      <c r="B11">
        <f>Audit!B10</f>
        <v>0</v>
      </c>
      <c r="C11">
        <f>Audit!C10</f>
        <v>0</v>
      </c>
      <c r="D11">
        <f>Audit!D10</f>
        <v>0</v>
      </c>
      <c r="E11">
        <f>Audit!E10</f>
        <v>0</v>
      </c>
      <c r="F11">
        <f>Audit!F10</f>
        <v>0</v>
      </c>
      <c r="H11">
        <f t="shared" si="2"/>
        <v>0</v>
      </c>
      <c r="I11">
        <f t="shared" si="2"/>
        <v>0</v>
      </c>
      <c r="J11">
        <f t="shared" si="2"/>
        <v>0</v>
      </c>
      <c r="K11">
        <f t="shared" si="2"/>
        <v>0</v>
      </c>
      <c r="L11">
        <f t="shared" si="3"/>
        <v>0</v>
      </c>
      <c r="M11">
        <f t="shared" si="2"/>
        <v>0</v>
      </c>
      <c r="N11">
        <f t="shared" si="2"/>
        <v>0</v>
      </c>
      <c r="O11">
        <f t="shared" si="2"/>
        <v>0</v>
      </c>
      <c r="Q11">
        <f t="shared" si="4"/>
        <v>0</v>
      </c>
      <c r="R11">
        <f t="shared" si="4"/>
        <v>0</v>
      </c>
      <c r="S11">
        <f t="shared" si="4"/>
        <v>0</v>
      </c>
      <c r="T11">
        <f t="shared" si="4"/>
        <v>0</v>
      </c>
      <c r="U11">
        <f t="shared" si="4"/>
        <v>0</v>
      </c>
      <c r="V11">
        <f t="shared" si="4"/>
        <v>0</v>
      </c>
      <c r="W11">
        <f t="shared" si="4"/>
        <v>0</v>
      </c>
      <c r="X11">
        <f t="shared" si="4"/>
        <v>0</v>
      </c>
      <c r="Z11">
        <f>IF($B11&lt;(Audit!$I$2+0.25),IF($E11=Z$2,2*$C11,0),0)</f>
        <v>0</v>
      </c>
      <c r="AA11">
        <f>IF($B11&lt;(Audit!$I$2+0.25),IF($E11=AA$2,2*$C11,0),0)</f>
        <v>0</v>
      </c>
      <c r="AB11">
        <f>IF($B11&lt;(Audit!$I$2+0.25),IF($E11=AB$2,2*$C11,0),0)</f>
        <v>0</v>
      </c>
      <c r="AC11">
        <f>IF($B11&lt;(Audit!$I$2+0.25),IF($E11=AC$2,2*$C11,0),0)</f>
        <v>0</v>
      </c>
      <c r="AD11">
        <f>IF($B11&lt;(Audit!$I$2+0.25),IF($E11=AD$2,2*$C11,0),0)</f>
        <v>0</v>
      </c>
      <c r="AE11">
        <f>IF($B11&lt;(Audit!$I$2+0.25),IF($E11=AE$2,2*$C11,0),0)</f>
        <v>0</v>
      </c>
      <c r="AF11">
        <f>IF($B11&lt;(Audit!$I$2+0.25),IF($E11=AF$2,2*$C11,0),0)</f>
        <v>0</v>
      </c>
      <c r="AG11">
        <f>IF($B11&lt;(Audit!$I$2+0.25),IF($E11=AG$2,2*$C11,0),0)</f>
        <v>0</v>
      </c>
      <c r="AI11">
        <f>IF($B11&lt;(Audit!$I$2+0.25),IF($E11=AI$2,$B11*2*$C11,0),0)</f>
        <v>0</v>
      </c>
      <c r="AJ11">
        <f>IF($B11&lt;(Audit!$I$2+0.25),IF($E11=AJ$2,$B11*2*$C11,0),0)</f>
        <v>0</v>
      </c>
      <c r="AK11">
        <f>IF($B11&lt;(Audit!$I$2+0.25),IF($E11=AK$2,$B11*2*$C11,0),0)</f>
        <v>0</v>
      </c>
      <c r="AL11">
        <f>IF($B11&lt;(Audit!$I$2+0.25),IF($E11=AL$2,$B11*2*$C11,0),0)</f>
        <v>0</v>
      </c>
      <c r="AM11">
        <f>IF($B11&lt;(Audit!$I$2+0.25),IF($E11=AM$2,$B11*2*$C11,0),0)</f>
        <v>0</v>
      </c>
      <c r="AN11">
        <f>IF($B11&lt;(Audit!$I$2+0.25),IF($E11=AN$2,$B11*2*$C11,0),0)</f>
        <v>0</v>
      </c>
      <c r="AO11">
        <f>IF($B11&lt;(Audit!$I$2+0.25),IF($E11=AO$2,$B11*2*$C11,0),0)</f>
        <v>0</v>
      </c>
      <c r="AP11">
        <f>IF($B11&lt;(Audit!$I$2+0.25),IF($E11=AP$2,$B11*2*$C11,0),0)</f>
        <v>0</v>
      </c>
      <c r="AR11">
        <f>IF($B11&lt;(Audit!$I$3+0.25),IF($E11=AR$2,2*$C11,0),0)</f>
        <v>0</v>
      </c>
      <c r="AS11">
        <f>IF($B11&lt;(Audit!$I$3+0.25),IF($E11=AS$2,2*$C11,0),0)</f>
        <v>0</v>
      </c>
      <c r="AT11">
        <f>IF($B11&lt;(Audit!$I$3+0.25),IF($E11=AT$2,2*$C11,0),0)</f>
        <v>0</v>
      </c>
      <c r="AU11">
        <f>IF($B11&lt;(Audit!$I$3+0.25),IF($E11=AU$2,2*$C11,0),0)</f>
        <v>0</v>
      </c>
      <c r="AV11">
        <f>IF($B11&lt;(Audit!$I$3+0.25),IF($E11=AV$2,2*$C11,0),0)</f>
        <v>0</v>
      </c>
      <c r="AW11">
        <f>IF($B11&lt;(Audit!$I$3+0.25),IF($E11=AW$2,2*$C11,0),0)</f>
        <v>0</v>
      </c>
      <c r="AX11">
        <f>IF($B11&lt;(Audit!$I$3+0.25),IF($E11=AX$2,2*$C11,0),0)</f>
        <v>0</v>
      </c>
      <c r="AY11">
        <f>IF($B11&lt;(Audit!$I$3+0.25),IF($E11=AY$2,2*$C11,0),0)</f>
        <v>0</v>
      </c>
      <c r="BA11">
        <f>IF($B11&lt;(Audit!$I$3+0.25),IF($E11=BA$2,$B11*2*$C11,0),0)</f>
        <v>0</v>
      </c>
      <c r="BB11">
        <f>IF($B11&lt;(Audit!$I$3+0.25),IF($E11=BB$2,$B11*2*$C11,0),0)</f>
        <v>0</v>
      </c>
      <c r="BC11">
        <f>IF($B11&lt;(Audit!$I$3+0.25),IF($E11=BC$2,$B11*2*$C11,0),0)</f>
        <v>0</v>
      </c>
      <c r="BD11">
        <f>IF($B11&lt;(Audit!$I$3+0.25),IF($E11=BD$2,$B11*2*$C11,0),0)</f>
        <v>0</v>
      </c>
      <c r="BE11">
        <f>IF($B11&lt;(Audit!$I$3+0.25),IF($E11=BE$2,$B11*2*$C11,0),0)</f>
        <v>0</v>
      </c>
      <c r="BF11">
        <f>IF($B11&lt;(Audit!$I$3+0.25),IF($E11=BF$2,$B11*2*$C11,0),0)</f>
        <v>0</v>
      </c>
      <c r="BG11">
        <f>IF($B11&lt;(Audit!$I$3+0.25),IF($E11=BG$2,$B11*2*$C11,0),0)</f>
        <v>0</v>
      </c>
      <c r="BH11">
        <f>IF($B11&lt;(Audit!$I$3+0.25),IF($E11=BH$2,$B11*2*$C11,0),0)</f>
        <v>0</v>
      </c>
      <c r="BJ11">
        <f t="shared" si="5"/>
        <v>0</v>
      </c>
      <c r="BK11">
        <f t="shared" si="6"/>
        <v>0</v>
      </c>
    </row>
    <row r="12" spans="1:63">
      <c r="A12">
        <f>Audit!A11</f>
        <v>0</v>
      </c>
      <c r="B12">
        <f>Audit!B11</f>
        <v>0</v>
      </c>
      <c r="C12">
        <f>Audit!C11</f>
        <v>0</v>
      </c>
      <c r="D12">
        <f>Audit!D11</f>
        <v>0</v>
      </c>
      <c r="E12">
        <f>Audit!E11</f>
        <v>0</v>
      </c>
      <c r="F12">
        <f>Audit!F11</f>
        <v>0</v>
      </c>
      <c r="H12">
        <f t="shared" si="2"/>
        <v>0</v>
      </c>
      <c r="I12">
        <f t="shared" si="2"/>
        <v>0</v>
      </c>
      <c r="J12">
        <f t="shared" si="2"/>
        <v>0</v>
      </c>
      <c r="K12">
        <f t="shared" si="2"/>
        <v>0</v>
      </c>
      <c r="L12">
        <f t="shared" si="3"/>
        <v>0</v>
      </c>
      <c r="M12">
        <f t="shared" si="2"/>
        <v>0</v>
      </c>
      <c r="N12">
        <f t="shared" si="2"/>
        <v>0</v>
      </c>
      <c r="O12">
        <f t="shared" si="2"/>
        <v>0</v>
      </c>
      <c r="Q12">
        <f t="shared" si="4"/>
        <v>0</v>
      </c>
      <c r="R12">
        <f t="shared" si="4"/>
        <v>0</v>
      </c>
      <c r="S12">
        <f t="shared" si="4"/>
        <v>0</v>
      </c>
      <c r="T12">
        <f t="shared" si="4"/>
        <v>0</v>
      </c>
      <c r="U12">
        <f t="shared" si="4"/>
        <v>0</v>
      </c>
      <c r="V12">
        <f t="shared" si="4"/>
        <v>0</v>
      </c>
      <c r="W12">
        <f t="shared" si="4"/>
        <v>0</v>
      </c>
      <c r="X12">
        <f t="shared" si="4"/>
        <v>0</v>
      </c>
      <c r="Z12">
        <f>IF($B12&lt;(Audit!$I$2+0.25),IF($E12=Z$2,2*$C12,0),0)</f>
        <v>0</v>
      </c>
      <c r="AA12">
        <f>IF($B12&lt;(Audit!$I$2+0.25),IF($E12=AA$2,2*$C12,0),0)</f>
        <v>0</v>
      </c>
      <c r="AB12">
        <f>IF($B12&lt;(Audit!$I$2+0.25),IF($E12=AB$2,2*$C12,0),0)</f>
        <v>0</v>
      </c>
      <c r="AC12">
        <f>IF($B12&lt;(Audit!$I$2+0.25),IF($E12=AC$2,2*$C12,0),0)</f>
        <v>0</v>
      </c>
      <c r="AD12">
        <f>IF($B12&lt;(Audit!$I$2+0.25),IF($E12=AD$2,2*$C12,0),0)</f>
        <v>0</v>
      </c>
      <c r="AE12">
        <f>IF($B12&lt;(Audit!$I$2+0.25),IF($E12=AE$2,2*$C12,0),0)</f>
        <v>0</v>
      </c>
      <c r="AF12">
        <f>IF($B12&lt;(Audit!$I$2+0.25),IF($E12=AF$2,2*$C12,0),0)</f>
        <v>0</v>
      </c>
      <c r="AG12">
        <f>IF($B12&lt;(Audit!$I$2+0.25),IF($E12=AG$2,2*$C12,0),0)</f>
        <v>0</v>
      </c>
      <c r="AI12">
        <f>IF($B12&lt;(Audit!$I$2+0.25),IF($E12=AI$2,$B12*2*$C12,0),0)</f>
        <v>0</v>
      </c>
      <c r="AJ12">
        <f>IF($B12&lt;(Audit!$I$2+0.25),IF($E12=AJ$2,$B12*2*$C12,0),0)</f>
        <v>0</v>
      </c>
      <c r="AK12">
        <f>IF($B12&lt;(Audit!$I$2+0.25),IF($E12=AK$2,$B12*2*$C12,0),0)</f>
        <v>0</v>
      </c>
      <c r="AL12">
        <f>IF($B12&lt;(Audit!$I$2+0.25),IF($E12=AL$2,$B12*2*$C12,0),0)</f>
        <v>0</v>
      </c>
      <c r="AM12">
        <f>IF($B12&lt;(Audit!$I$2+0.25),IF($E12=AM$2,$B12*2*$C12,0),0)</f>
        <v>0</v>
      </c>
      <c r="AN12">
        <f>IF($B12&lt;(Audit!$I$2+0.25),IF($E12=AN$2,$B12*2*$C12,0),0)</f>
        <v>0</v>
      </c>
      <c r="AO12">
        <f>IF($B12&lt;(Audit!$I$2+0.25),IF($E12=AO$2,$B12*2*$C12,0),0)</f>
        <v>0</v>
      </c>
      <c r="AP12">
        <f>IF($B12&lt;(Audit!$I$2+0.25),IF($E12=AP$2,$B12*2*$C12,0),0)</f>
        <v>0</v>
      </c>
      <c r="AR12">
        <f>IF($B12&lt;(Audit!$I$3+0.25),IF($E12=AR$2,2*$C12,0),0)</f>
        <v>0</v>
      </c>
      <c r="AS12">
        <f>IF($B12&lt;(Audit!$I$3+0.25),IF($E12=AS$2,2*$C12,0),0)</f>
        <v>0</v>
      </c>
      <c r="AT12">
        <f>IF($B12&lt;(Audit!$I$3+0.25),IF($E12=AT$2,2*$C12,0),0)</f>
        <v>0</v>
      </c>
      <c r="AU12">
        <f>IF($B12&lt;(Audit!$I$3+0.25),IF($E12=AU$2,2*$C12,0),0)</f>
        <v>0</v>
      </c>
      <c r="AV12">
        <f>IF($B12&lt;(Audit!$I$3+0.25),IF($E12=AV$2,2*$C12,0),0)</f>
        <v>0</v>
      </c>
      <c r="AW12">
        <f>IF($B12&lt;(Audit!$I$3+0.25),IF($E12=AW$2,2*$C12,0),0)</f>
        <v>0</v>
      </c>
      <c r="AX12">
        <f>IF($B12&lt;(Audit!$I$3+0.25),IF($E12=AX$2,2*$C12,0),0)</f>
        <v>0</v>
      </c>
      <c r="AY12">
        <f>IF($B12&lt;(Audit!$I$3+0.25),IF($E12=AY$2,2*$C12,0),0)</f>
        <v>0</v>
      </c>
      <c r="BA12">
        <f>IF($B12&lt;(Audit!$I$3+0.25),IF($E12=BA$2,$B12*2*$C12,0),0)</f>
        <v>0</v>
      </c>
      <c r="BB12">
        <f>IF($B12&lt;(Audit!$I$3+0.25),IF($E12=BB$2,$B12*2*$C12,0),0)</f>
        <v>0</v>
      </c>
      <c r="BC12">
        <f>IF($B12&lt;(Audit!$I$3+0.25),IF($E12=BC$2,$B12*2*$C12,0),0)</f>
        <v>0</v>
      </c>
      <c r="BD12">
        <f>IF($B12&lt;(Audit!$I$3+0.25),IF($E12=BD$2,$B12*2*$C12,0),0)</f>
        <v>0</v>
      </c>
      <c r="BE12">
        <f>IF($B12&lt;(Audit!$I$3+0.25),IF($E12=BE$2,$B12*2*$C12,0),0)</f>
        <v>0</v>
      </c>
      <c r="BF12">
        <f>IF($B12&lt;(Audit!$I$3+0.25),IF($E12=BF$2,$B12*2*$C12,0),0)</f>
        <v>0</v>
      </c>
      <c r="BG12">
        <f>IF($B12&lt;(Audit!$I$3+0.25),IF($E12=BG$2,$B12*2*$C12,0),0)</f>
        <v>0</v>
      </c>
      <c r="BH12">
        <f>IF($B12&lt;(Audit!$I$3+0.25),IF($E12=BH$2,$B12*2*$C12,0),0)</f>
        <v>0</v>
      </c>
      <c r="BJ12">
        <f t="shared" si="5"/>
        <v>0</v>
      </c>
      <c r="BK12">
        <f t="shared" si="6"/>
        <v>0</v>
      </c>
    </row>
    <row r="13" spans="1:63">
      <c r="A13">
        <f>Audit!A12</f>
        <v>0</v>
      </c>
      <c r="B13">
        <f>Audit!B12</f>
        <v>0</v>
      </c>
      <c r="C13">
        <f>Audit!C12</f>
        <v>0</v>
      </c>
      <c r="D13">
        <f>Audit!D12</f>
        <v>0</v>
      </c>
      <c r="E13">
        <f>Audit!E12</f>
        <v>0</v>
      </c>
      <c r="F13">
        <f>Audit!F12</f>
        <v>0</v>
      </c>
      <c r="H13">
        <f t="shared" si="2"/>
        <v>0</v>
      </c>
      <c r="I13">
        <f t="shared" si="2"/>
        <v>0</v>
      </c>
      <c r="J13">
        <f t="shared" si="2"/>
        <v>0</v>
      </c>
      <c r="K13">
        <f t="shared" si="2"/>
        <v>0</v>
      </c>
      <c r="L13">
        <f t="shared" si="3"/>
        <v>0</v>
      </c>
      <c r="M13">
        <f t="shared" si="2"/>
        <v>0</v>
      </c>
      <c r="N13">
        <f t="shared" si="2"/>
        <v>0</v>
      </c>
      <c r="O13">
        <f t="shared" si="2"/>
        <v>0</v>
      </c>
      <c r="Q13">
        <f t="shared" si="4"/>
        <v>0</v>
      </c>
      <c r="R13">
        <f t="shared" si="4"/>
        <v>0</v>
      </c>
      <c r="S13">
        <f t="shared" si="4"/>
        <v>0</v>
      </c>
      <c r="T13">
        <f t="shared" si="4"/>
        <v>0</v>
      </c>
      <c r="U13">
        <f t="shared" si="4"/>
        <v>0</v>
      </c>
      <c r="V13">
        <f t="shared" si="4"/>
        <v>0</v>
      </c>
      <c r="W13">
        <f t="shared" si="4"/>
        <v>0</v>
      </c>
      <c r="X13">
        <f t="shared" si="4"/>
        <v>0</v>
      </c>
      <c r="Z13">
        <f>IF($B13&lt;(Audit!$I$2+0.25),IF($E13=Z$2,2*$C13,0),0)</f>
        <v>0</v>
      </c>
      <c r="AA13">
        <f>IF($B13&lt;(Audit!$I$2+0.25),IF($E13=AA$2,2*$C13,0),0)</f>
        <v>0</v>
      </c>
      <c r="AB13">
        <f>IF($B13&lt;(Audit!$I$2+0.25),IF($E13=AB$2,2*$C13,0),0)</f>
        <v>0</v>
      </c>
      <c r="AC13">
        <f>IF($B13&lt;(Audit!$I$2+0.25),IF($E13=AC$2,2*$C13,0),0)</f>
        <v>0</v>
      </c>
      <c r="AD13">
        <f>IF($B13&lt;(Audit!$I$2+0.25),IF($E13=AD$2,2*$C13,0),0)</f>
        <v>0</v>
      </c>
      <c r="AE13">
        <f>IF($B13&lt;(Audit!$I$2+0.25),IF($E13=AE$2,2*$C13,0),0)</f>
        <v>0</v>
      </c>
      <c r="AF13">
        <f>IF($B13&lt;(Audit!$I$2+0.25),IF($E13=AF$2,2*$C13,0),0)</f>
        <v>0</v>
      </c>
      <c r="AG13">
        <f>IF($B13&lt;(Audit!$I$2+0.25),IF($E13=AG$2,2*$C13,0),0)</f>
        <v>0</v>
      </c>
      <c r="AI13">
        <f>IF($B13&lt;(Audit!$I$2+0.25),IF($E13=AI$2,$B13*2*$C13,0),0)</f>
        <v>0</v>
      </c>
      <c r="AJ13">
        <f>IF($B13&lt;(Audit!$I$2+0.25),IF($E13=AJ$2,$B13*2*$C13,0),0)</f>
        <v>0</v>
      </c>
      <c r="AK13">
        <f>IF($B13&lt;(Audit!$I$2+0.25),IF($E13=AK$2,$B13*2*$C13,0),0)</f>
        <v>0</v>
      </c>
      <c r="AL13">
        <f>IF($B13&lt;(Audit!$I$2+0.25),IF($E13=AL$2,$B13*2*$C13,0),0)</f>
        <v>0</v>
      </c>
      <c r="AM13">
        <f>IF($B13&lt;(Audit!$I$2+0.25),IF($E13=AM$2,$B13*2*$C13,0),0)</f>
        <v>0</v>
      </c>
      <c r="AN13">
        <f>IF($B13&lt;(Audit!$I$2+0.25),IF($E13=AN$2,$B13*2*$C13,0),0)</f>
        <v>0</v>
      </c>
      <c r="AO13">
        <f>IF($B13&lt;(Audit!$I$2+0.25),IF($E13=AO$2,$B13*2*$C13,0),0)</f>
        <v>0</v>
      </c>
      <c r="AP13">
        <f>IF($B13&lt;(Audit!$I$2+0.25),IF($E13=AP$2,$B13*2*$C13,0),0)</f>
        <v>0</v>
      </c>
      <c r="AR13">
        <f>IF($B13&lt;(Audit!$I$3+0.25),IF($E13=AR$2,2*$C13,0),0)</f>
        <v>0</v>
      </c>
      <c r="AS13">
        <f>IF($B13&lt;(Audit!$I$3+0.25),IF($E13=AS$2,2*$C13,0),0)</f>
        <v>0</v>
      </c>
      <c r="AT13">
        <f>IF($B13&lt;(Audit!$I$3+0.25),IF($E13=AT$2,2*$C13,0),0)</f>
        <v>0</v>
      </c>
      <c r="AU13">
        <f>IF($B13&lt;(Audit!$I$3+0.25),IF($E13=AU$2,2*$C13,0),0)</f>
        <v>0</v>
      </c>
      <c r="AV13">
        <f>IF($B13&lt;(Audit!$I$3+0.25),IF($E13=AV$2,2*$C13,0),0)</f>
        <v>0</v>
      </c>
      <c r="AW13">
        <f>IF($B13&lt;(Audit!$I$3+0.25),IF($E13=AW$2,2*$C13,0),0)</f>
        <v>0</v>
      </c>
      <c r="AX13">
        <f>IF($B13&lt;(Audit!$I$3+0.25),IF($E13=AX$2,2*$C13,0),0)</f>
        <v>0</v>
      </c>
      <c r="AY13">
        <f>IF($B13&lt;(Audit!$I$3+0.25),IF($E13=AY$2,2*$C13,0),0)</f>
        <v>0</v>
      </c>
      <c r="BA13">
        <f>IF($B13&lt;(Audit!$I$3+0.25),IF($E13=BA$2,$B13*2*$C13,0),0)</f>
        <v>0</v>
      </c>
      <c r="BB13">
        <f>IF($B13&lt;(Audit!$I$3+0.25),IF($E13=BB$2,$B13*2*$C13,0),0)</f>
        <v>0</v>
      </c>
      <c r="BC13">
        <f>IF($B13&lt;(Audit!$I$3+0.25),IF($E13=BC$2,$B13*2*$C13,0),0)</f>
        <v>0</v>
      </c>
      <c r="BD13">
        <f>IF($B13&lt;(Audit!$I$3+0.25),IF($E13=BD$2,$B13*2*$C13,0),0)</f>
        <v>0</v>
      </c>
      <c r="BE13">
        <f>IF($B13&lt;(Audit!$I$3+0.25),IF($E13=BE$2,$B13*2*$C13,0),0)</f>
        <v>0</v>
      </c>
      <c r="BF13">
        <f>IF($B13&lt;(Audit!$I$3+0.25),IF($E13=BF$2,$B13*2*$C13,0),0)</f>
        <v>0</v>
      </c>
      <c r="BG13">
        <f>IF($B13&lt;(Audit!$I$3+0.25),IF($E13=BG$2,$B13*2*$C13,0),0)</f>
        <v>0</v>
      </c>
      <c r="BH13">
        <f>IF($B13&lt;(Audit!$I$3+0.25),IF($E13=BH$2,$B13*2*$C13,0),0)</f>
        <v>0</v>
      </c>
      <c r="BJ13">
        <f t="shared" si="5"/>
        <v>0</v>
      </c>
      <c r="BK13">
        <f t="shared" si="6"/>
        <v>0</v>
      </c>
    </row>
    <row r="14" spans="1:63">
      <c r="A14">
        <f>Audit!A13</f>
        <v>0</v>
      </c>
      <c r="B14">
        <f>Audit!B13</f>
        <v>0</v>
      </c>
      <c r="C14">
        <f>Audit!C13</f>
        <v>0</v>
      </c>
      <c r="D14">
        <f>Audit!D13</f>
        <v>0</v>
      </c>
      <c r="E14">
        <f>Audit!E13</f>
        <v>0</v>
      </c>
      <c r="F14">
        <f>Audit!F13</f>
        <v>0</v>
      </c>
      <c r="H14">
        <f t="shared" si="2"/>
        <v>0</v>
      </c>
      <c r="I14">
        <f t="shared" si="2"/>
        <v>0</v>
      </c>
      <c r="J14">
        <f t="shared" si="2"/>
        <v>0</v>
      </c>
      <c r="K14">
        <f t="shared" si="2"/>
        <v>0</v>
      </c>
      <c r="L14">
        <f t="shared" si="3"/>
        <v>0</v>
      </c>
      <c r="M14">
        <f t="shared" si="2"/>
        <v>0</v>
      </c>
      <c r="N14">
        <f t="shared" si="2"/>
        <v>0</v>
      </c>
      <c r="O14">
        <f t="shared" si="2"/>
        <v>0</v>
      </c>
      <c r="Q14">
        <f t="shared" si="4"/>
        <v>0</v>
      </c>
      <c r="R14">
        <f t="shared" si="4"/>
        <v>0</v>
      </c>
      <c r="S14">
        <f t="shared" si="4"/>
        <v>0</v>
      </c>
      <c r="T14">
        <f t="shared" si="4"/>
        <v>0</v>
      </c>
      <c r="U14">
        <f t="shared" si="4"/>
        <v>0</v>
      </c>
      <c r="V14">
        <f t="shared" si="4"/>
        <v>0</v>
      </c>
      <c r="W14">
        <f t="shared" si="4"/>
        <v>0</v>
      </c>
      <c r="X14">
        <f t="shared" si="4"/>
        <v>0</v>
      </c>
      <c r="Z14">
        <f>IF($B14&lt;(Audit!$I$2+0.25),IF($E14=Z$2,2*$C14,0),0)</f>
        <v>0</v>
      </c>
      <c r="AA14">
        <f>IF($B14&lt;(Audit!$I$2+0.25),IF($E14=AA$2,2*$C14,0),0)</f>
        <v>0</v>
      </c>
      <c r="AB14">
        <f>IF($B14&lt;(Audit!$I$2+0.25),IF($E14=AB$2,2*$C14,0),0)</f>
        <v>0</v>
      </c>
      <c r="AC14">
        <f>IF($B14&lt;(Audit!$I$2+0.25),IF($E14=AC$2,2*$C14,0),0)</f>
        <v>0</v>
      </c>
      <c r="AD14">
        <f>IF($B14&lt;(Audit!$I$2+0.25),IF($E14=AD$2,2*$C14,0),0)</f>
        <v>0</v>
      </c>
      <c r="AE14">
        <f>IF($B14&lt;(Audit!$I$2+0.25),IF($E14=AE$2,2*$C14,0),0)</f>
        <v>0</v>
      </c>
      <c r="AF14">
        <f>IF($B14&lt;(Audit!$I$2+0.25),IF($E14=AF$2,2*$C14,0),0)</f>
        <v>0</v>
      </c>
      <c r="AG14">
        <f>IF($B14&lt;(Audit!$I$2+0.25),IF($E14=AG$2,2*$C14,0),0)</f>
        <v>0</v>
      </c>
      <c r="AI14">
        <f>IF($B14&lt;(Audit!$I$2+0.25),IF($E14=AI$2,$B14*2*$C14,0),0)</f>
        <v>0</v>
      </c>
      <c r="AJ14">
        <f>IF($B14&lt;(Audit!$I$2+0.25),IF($E14=AJ$2,$B14*2*$C14,0),0)</f>
        <v>0</v>
      </c>
      <c r="AK14">
        <f>IF($B14&lt;(Audit!$I$2+0.25),IF($E14=AK$2,$B14*2*$C14,0),0)</f>
        <v>0</v>
      </c>
      <c r="AL14">
        <f>IF($B14&lt;(Audit!$I$2+0.25),IF($E14=AL$2,$B14*2*$C14,0),0)</f>
        <v>0</v>
      </c>
      <c r="AM14">
        <f>IF($B14&lt;(Audit!$I$2+0.25),IF($E14=AM$2,$B14*2*$C14,0),0)</f>
        <v>0</v>
      </c>
      <c r="AN14">
        <f>IF($B14&lt;(Audit!$I$2+0.25),IF($E14=AN$2,$B14*2*$C14,0),0)</f>
        <v>0</v>
      </c>
      <c r="AO14">
        <f>IF($B14&lt;(Audit!$I$2+0.25),IF($E14=AO$2,$B14*2*$C14,0),0)</f>
        <v>0</v>
      </c>
      <c r="AP14">
        <f>IF($B14&lt;(Audit!$I$2+0.25),IF($E14=AP$2,$B14*2*$C14,0),0)</f>
        <v>0</v>
      </c>
      <c r="AR14">
        <f>IF($B14&lt;(Audit!$I$3+0.25),IF($E14=AR$2,2*$C14,0),0)</f>
        <v>0</v>
      </c>
      <c r="AS14">
        <f>IF($B14&lt;(Audit!$I$3+0.25),IF($E14=AS$2,2*$C14,0),0)</f>
        <v>0</v>
      </c>
      <c r="AT14">
        <f>IF($B14&lt;(Audit!$I$3+0.25),IF($E14=AT$2,2*$C14,0),0)</f>
        <v>0</v>
      </c>
      <c r="AU14">
        <f>IF($B14&lt;(Audit!$I$3+0.25),IF($E14=AU$2,2*$C14,0),0)</f>
        <v>0</v>
      </c>
      <c r="AV14">
        <f>IF($B14&lt;(Audit!$I$3+0.25),IF($E14=AV$2,2*$C14,0),0)</f>
        <v>0</v>
      </c>
      <c r="AW14">
        <f>IF($B14&lt;(Audit!$I$3+0.25),IF($E14=AW$2,2*$C14,0),0)</f>
        <v>0</v>
      </c>
      <c r="AX14">
        <f>IF($B14&lt;(Audit!$I$3+0.25),IF($E14=AX$2,2*$C14,0),0)</f>
        <v>0</v>
      </c>
      <c r="AY14">
        <f>IF($B14&lt;(Audit!$I$3+0.25),IF($E14=AY$2,2*$C14,0),0)</f>
        <v>0</v>
      </c>
      <c r="BA14">
        <f>IF($B14&lt;(Audit!$I$3+0.25),IF($E14=BA$2,$B14*2*$C14,0),0)</f>
        <v>0</v>
      </c>
      <c r="BB14">
        <f>IF($B14&lt;(Audit!$I$3+0.25),IF($E14=BB$2,$B14*2*$C14,0),0)</f>
        <v>0</v>
      </c>
      <c r="BC14">
        <f>IF($B14&lt;(Audit!$I$3+0.25),IF($E14=BC$2,$B14*2*$C14,0),0)</f>
        <v>0</v>
      </c>
      <c r="BD14">
        <f>IF($B14&lt;(Audit!$I$3+0.25),IF($E14=BD$2,$B14*2*$C14,0),0)</f>
        <v>0</v>
      </c>
      <c r="BE14">
        <f>IF($B14&lt;(Audit!$I$3+0.25),IF($E14=BE$2,$B14*2*$C14,0),0)</f>
        <v>0</v>
      </c>
      <c r="BF14">
        <f>IF($B14&lt;(Audit!$I$3+0.25),IF($E14=BF$2,$B14*2*$C14,0),0)</f>
        <v>0</v>
      </c>
      <c r="BG14">
        <f>IF($B14&lt;(Audit!$I$3+0.25),IF($E14=BG$2,$B14*2*$C14,0),0)</f>
        <v>0</v>
      </c>
      <c r="BH14">
        <f>IF($B14&lt;(Audit!$I$3+0.25),IF($E14=BH$2,$B14*2*$C14,0),0)</f>
        <v>0</v>
      </c>
      <c r="BJ14">
        <f t="shared" si="5"/>
        <v>0</v>
      </c>
      <c r="BK14">
        <f t="shared" si="6"/>
        <v>0</v>
      </c>
    </row>
    <row r="15" spans="1:63">
      <c r="A15">
        <f>Audit!A14</f>
        <v>0</v>
      </c>
      <c r="B15">
        <f>Audit!B14</f>
        <v>0</v>
      </c>
      <c r="C15">
        <f>Audit!C14</f>
        <v>0</v>
      </c>
      <c r="D15">
        <f>Audit!D14</f>
        <v>0</v>
      </c>
      <c r="E15">
        <f>Audit!E14</f>
        <v>0</v>
      </c>
      <c r="F15">
        <f>Audit!F14</f>
        <v>0</v>
      </c>
      <c r="H15">
        <f t="shared" si="2"/>
        <v>0</v>
      </c>
      <c r="I15">
        <f t="shared" si="2"/>
        <v>0</v>
      </c>
      <c r="J15">
        <f t="shared" si="2"/>
        <v>0</v>
      </c>
      <c r="K15">
        <f t="shared" si="2"/>
        <v>0</v>
      </c>
      <c r="L15">
        <f t="shared" si="3"/>
        <v>0</v>
      </c>
      <c r="M15">
        <f t="shared" si="2"/>
        <v>0</v>
      </c>
      <c r="N15">
        <f t="shared" si="2"/>
        <v>0</v>
      </c>
      <c r="O15">
        <f t="shared" si="2"/>
        <v>0</v>
      </c>
      <c r="Q15">
        <f t="shared" si="4"/>
        <v>0</v>
      </c>
      <c r="R15">
        <f t="shared" si="4"/>
        <v>0</v>
      </c>
      <c r="S15">
        <f t="shared" si="4"/>
        <v>0</v>
      </c>
      <c r="T15">
        <f t="shared" si="4"/>
        <v>0</v>
      </c>
      <c r="U15">
        <f t="shared" si="4"/>
        <v>0</v>
      </c>
      <c r="V15">
        <f t="shared" si="4"/>
        <v>0</v>
      </c>
      <c r="W15">
        <f t="shared" si="4"/>
        <v>0</v>
      </c>
      <c r="X15">
        <f t="shared" si="4"/>
        <v>0</v>
      </c>
      <c r="Z15">
        <f>IF($B15&lt;(Audit!$I$2+0.25),IF($E15=Z$2,2*$C15,0),0)</f>
        <v>0</v>
      </c>
      <c r="AA15">
        <f>IF($B15&lt;(Audit!$I$2+0.25),IF($E15=AA$2,2*$C15,0),0)</f>
        <v>0</v>
      </c>
      <c r="AB15">
        <f>IF($B15&lt;(Audit!$I$2+0.25),IF($E15=AB$2,2*$C15,0),0)</f>
        <v>0</v>
      </c>
      <c r="AC15">
        <f>IF($B15&lt;(Audit!$I$2+0.25),IF($E15=AC$2,2*$C15,0),0)</f>
        <v>0</v>
      </c>
      <c r="AD15">
        <f>IF($B15&lt;(Audit!$I$2+0.25),IF($E15=AD$2,2*$C15,0),0)</f>
        <v>0</v>
      </c>
      <c r="AE15">
        <f>IF($B15&lt;(Audit!$I$2+0.25),IF($E15=AE$2,2*$C15,0),0)</f>
        <v>0</v>
      </c>
      <c r="AF15">
        <f>IF($B15&lt;(Audit!$I$2+0.25),IF($E15=AF$2,2*$C15,0),0)</f>
        <v>0</v>
      </c>
      <c r="AG15">
        <f>IF($B15&lt;(Audit!$I$2+0.25),IF($E15=AG$2,2*$C15,0),0)</f>
        <v>0</v>
      </c>
      <c r="AI15">
        <f>IF($B15&lt;(Audit!$I$2+0.25),IF($E15=AI$2,$B15*2*$C15,0),0)</f>
        <v>0</v>
      </c>
      <c r="AJ15">
        <f>IF($B15&lt;(Audit!$I$2+0.25),IF($E15=AJ$2,$B15*2*$C15,0),0)</f>
        <v>0</v>
      </c>
      <c r="AK15">
        <f>IF($B15&lt;(Audit!$I$2+0.25),IF($E15=AK$2,$B15*2*$C15,0),0)</f>
        <v>0</v>
      </c>
      <c r="AL15">
        <f>IF($B15&lt;(Audit!$I$2+0.25),IF($E15=AL$2,$B15*2*$C15,0),0)</f>
        <v>0</v>
      </c>
      <c r="AM15">
        <f>IF($B15&lt;(Audit!$I$2+0.25),IF($E15=AM$2,$B15*2*$C15,0),0)</f>
        <v>0</v>
      </c>
      <c r="AN15">
        <f>IF($B15&lt;(Audit!$I$2+0.25),IF($E15=AN$2,$B15*2*$C15,0),0)</f>
        <v>0</v>
      </c>
      <c r="AO15">
        <f>IF($B15&lt;(Audit!$I$2+0.25),IF($E15=AO$2,$B15*2*$C15,0),0)</f>
        <v>0</v>
      </c>
      <c r="AP15">
        <f>IF($B15&lt;(Audit!$I$2+0.25),IF($E15=AP$2,$B15*2*$C15,0),0)</f>
        <v>0</v>
      </c>
      <c r="AR15">
        <f>IF($B15&lt;(Audit!$I$3+0.25),IF($E15=AR$2,2*$C15,0),0)</f>
        <v>0</v>
      </c>
      <c r="AS15">
        <f>IF($B15&lt;(Audit!$I$3+0.25),IF($E15=AS$2,2*$C15,0),0)</f>
        <v>0</v>
      </c>
      <c r="AT15">
        <f>IF($B15&lt;(Audit!$I$3+0.25),IF($E15=AT$2,2*$C15,0),0)</f>
        <v>0</v>
      </c>
      <c r="AU15">
        <f>IF($B15&lt;(Audit!$I$3+0.25),IF($E15=AU$2,2*$C15,0),0)</f>
        <v>0</v>
      </c>
      <c r="AV15">
        <f>IF($B15&lt;(Audit!$I$3+0.25),IF($E15=AV$2,2*$C15,0),0)</f>
        <v>0</v>
      </c>
      <c r="AW15">
        <f>IF($B15&lt;(Audit!$I$3+0.25),IF($E15=AW$2,2*$C15,0),0)</f>
        <v>0</v>
      </c>
      <c r="AX15">
        <f>IF($B15&lt;(Audit!$I$3+0.25),IF($E15=AX$2,2*$C15,0),0)</f>
        <v>0</v>
      </c>
      <c r="AY15">
        <f>IF($B15&lt;(Audit!$I$3+0.25),IF($E15=AY$2,2*$C15,0),0)</f>
        <v>0</v>
      </c>
      <c r="BA15">
        <f>IF($B15&lt;(Audit!$I$3+0.25),IF($E15=BA$2,$B15*2*$C15,0),0)</f>
        <v>0</v>
      </c>
      <c r="BB15">
        <f>IF($B15&lt;(Audit!$I$3+0.25),IF($E15=BB$2,$B15*2*$C15,0),0)</f>
        <v>0</v>
      </c>
      <c r="BC15">
        <f>IF($B15&lt;(Audit!$I$3+0.25),IF($E15=BC$2,$B15*2*$C15,0),0)</f>
        <v>0</v>
      </c>
      <c r="BD15">
        <f>IF($B15&lt;(Audit!$I$3+0.25),IF($E15=BD$2,$B15*2*$C15,0),0)</f>
        <v>0</v>
      </c>
      <c r="BE15">
        <f>IF($B15&lt;(Audit!$I$3+0.25),IF($E15=BE$2,$B15*2*$C15,0),0)</f>
        <v>0</v>
      </c>
      <c r="BF15">
        <f>IF($B15&lt;(Audit!$I$3+0.25),IF($E15=BF$2,$B15*2*$C15,0),0)</f>
        <v>0</v>
      </c>
      <c r="BG15">
        <f>IF($B15&lt;(Audit!$I$3+0.25),IF($E15=BG$2,$B15*2*$C15,0),0)</f>
        <v>0</v>
      </c>
      <c r="BH15">
        <f>IF($B15&lt;(Audit!$I$3+0.25),IF($E15=BH$2,$B15*2*$C15,0),0)</f>
        <v>0</v>
      </c>
      <c r="BJ15">
        <f t="shared" si="5"/>
        <v>0</v>
      </c>
      <c r="BK15">
        <f t="shared" si="6"/>
        <v>0</v>
      </c>
    </row>
    <row r="16" spans="1:63">
      <c r="A16">
        <f>Audit!A15</f>
        <v>0</v>
      </c>
      <c r="B16">
        <f>Audit!B15</f>
        <v>0</v>
      </c>
      <c r="C16">
        <f>Audit!C15</f>
        <v>0</v>
      </c>
      <c r="D16">
        <f>Audit!D15</f>
        <v>0</v>
      </c>
      <c r="E16">
        <f>Audit!E15</f>
        <v>0</v>
      </c>
      <c r="F16">
        <f>Audit!F15</f>
        <v>0</v>
      </c>
      <c r="H16">
        <f t="shared" si="2"/>
        <v>0</v>
      </c>
      <c r="I16">
        <f t="shared" si="2"/>
        <v>0</v>
      </c>
      <c r="J16">
        <f t="shared" si="2"/>
        <v>0</v>
      </c>
      <c r="K16">
        <f t="shared" si="2"/>
        <v>0</v>
      </c>
      <c r="L16">
        <f t="shared" si="3"/>
        <v>0</v>
      </c>
      <c r="M16">
        <f t="shared" si="2"/>
        <v>0</v>
      </c>
      <c r="N16">
        <f t="shared" si="2"/>
        <v>0</v>
      </c>
      <c r="O16">
        <f t="shared" si="2"/>
        <v>0</v>
      </c>
      <c r="Q16">
        <f t="shared" si="4"/>
        <v>0</v>
      </c>
      <c r="R16">
        <f t="shared" si="4"/>
        <v>0</v>
      </c>
      <c r="S16">
        <f t="shared" si="4"/>
        <v>0</v>
      </c>
      <c r="T16">
        <f t="shared" si="4"/>
        <v>0</v>
      </c>
      <c r="U16">
        <f t="shared" si="4"/>
        <v>0</v>
      </c>
      <c r="V16">
        <f t="shared" si="4"/>
        <v>0</v>
      </c>
      <c r="W16">
        <f t="shared" si="4"/>
        <v>0</v>
      </c>
      <c r="X16">
        <f t="shared" si="4"/>
        <v>0</v>
      </c>
      <c r="Z16">
        <f>IF($B16&lt;(Audit!$I$2+0.25),IF($E16=Z$2,2*$C16,0),0)</f>
        <v>0</v>
      </c>
      <c r="AA16">
        <f>IF($B16&lt;(Audit!$I$2+0.25),IF($E16=AA$2,2*$C16,0),0)</f>
        <v>0</v>
      </c>
      <c r="AB16">
        <f>IF($B16&lt;(Audit!$I$2+0.25),IF($E16=AB$2,2*$C16,0),0)</f>
        <v>0</v>
      </c>
      <c r="AC16">
        <f>IF($B16&lt;(Audit!$I$2+0.25),IF($E16=AC$2,2*$C16,0),0)</f>
        <v>0</v>
      </c>
      <c r="AD16">
        <f>IF($B16&lt;(Audit!$I$2+0.25),IF($E16=AD$2,2*$C16,0),0)</f>
        <v>0</v>
      </c>
      <c r="AE16">
        <f>IF($B16&lt;(Audit!$I$2+0.25),IF($E16=AE$2,2*$C16,0),0)</f>
        <v>0</v>
      </c>
      <c r="AF16">
        <f>IF($B16&lt;(Audit!$I$2+0.25),IF($E16=AF$2,2*$C16,0),0)</f>
        <v>0</v>
      </c>
      <c r="AG16">
        <f>IF($B16&lt;(Audit!$I$2+0.25),IF($E16=AG$2,2*$C16,0),0)</f>
        <v>0</v>
      </c>
      <c r="AI16">
        <f>IF($B16&lt;(Audit!$I$2+0.25),IF($E16=AI$2,$B16*2*$C16,0),0)</f>
        <v>0</v>
      </c>
      <c r="AJ16">
        <f>IF($B16&lt;(Audit!$I$2+0.25),IF($E16=AJ$2,$B16*2*$C16,0),0)</f>
        <v>0</v>
      </c>
      <c r="AK16">
        <f>IF($B16&lt;(Audit!$I$2+0.25),IF($E16=AK$2,$B16*2*$C16,0),0)</f>
        <v>0</v>
      </c>
      <c r="AL16">
        <f>IF($B16&lt;(Audit!$I$2+0.25),IF($E16=AL$2,$B16*2*$C16,0),0)</f>
        <v>0</v>
      </c>
      <c r="AM16">
        <f>IF($B16&lt;(Audit!$I$2+0.25),IF($E16=AM$2,$B16*2*$C16,0),0)</f>
        <v>0</v>
      </c>
      <c r="AN16">
        <f>IF($B16&lt;(Audit!$I$2+0.25),IF($E16=AN$2,$B16*2*$C16,0),0)</f>
        <v>0</v>
      </c>
      <c r="AO16">
        <f>IF($B16&lt;(Audit!$I$2+0.25),IF($E16=AO$2,$B16*2*$C16,0),0)</f>
        <v>0</v>
      </c>
      <c r="AP16">
        <f>IF($B16&lt;(Audit!$I$2+0.25),IF($E16=AP$2,$B16*2*$C16,0),0)</f>
        <v>0</v>
      </c>
      <c r="AR16">
        <f>IF($B16&lt;(Audit!$I$3+0.25),IF($E16=AR$2,2*$C16,0),0)</f>
        <v>0</v>
      </c>
      <c r="AS16">
        <f>IF($B16&lt;(Audit!$I$3+0.25),IF($E16=AS$2,2*$C16,0),0)</f>
        <v>0</v>
      </c>
      <c r="AT16">
        <f>IF($B16&lt;(Audit!$I$3+0.25),IF($E16=AT$2,2*$C16,0),0)</f>
        <v>0</v>
      </c>
      <c r="AU16">
        <f>IF($B16&lt;(Audit!$I$3+0.25),IF($E16=AU$2,2*$C16,0),0)</f>
        <v>0</v>
      </c>
      <c r="AV16">
        <f>IF($B16&lt;(Audit!$I$3+0.25),IF($E16=AV$2,2*$C16,0),0)</f>
        <v>0</v>
      </c>
      <c r="AW16">
        <f>IF($B16&lt;(Audit!$I$3+0.25),IF($E16=AW$2,2*$C16,0),0)</f>
        <v>0</v>
      </c>
      <c r="AX16">
        <f>IF($B16&lt;(Audit!$I$3+0.25),IF($E16=AX$2,2*$C16,0),0)</f>
        <v>0</v>
      </c>
      <c r="AY16">
        <f>IF($B16&lt;(Audit!$I$3+0.25),IF($E16=AY$2,2*$C16,0),0)</f>
        <v>0</v>
      </c>
      <c r="BA16">
        <f>IF($B16&lt;(Audit!$I$3+0.25),IF($E16=BA$2,$B16*2*$C16,0),0)</f>
        <v>0</v>
      </c>
      <c r="BB16">
        <f>IF($B16&lt;(Audit!$I$3+0.25),IF($E16=BB$2,$B16*2*$C16,0),0)</f>
        <v>0</v>
      </c>
      <c r="BC16">
        <f>IF($B16&lt;(Audit!$I$3+0.25),IF($E16=BC$2,$B16*2*$C16,0),0)</f>
        <v>0</v>
      </c>
      <c r="BD16">
        <f>IF($B16&lt;(Audit!$I$3+0.25),IF($E16=BD$2,$B16*2*$C16,0),0)</f>
        <v>0</v>
      </c>
      <c r="BE16">
        <f>IF($B16&lt;(Audit!$I$3+0.25),IF($E16=BE$2,$B16*2*$C16,0),0)</f>
        <v>0</v>
      </c>
      <c r="BF16">
        <f>IF($B16&lt;(Audit!$I$3+0.25),IF($E16=BF$2,$B16*2*$C16,0),0)</f>
        <v>0</v>
      </c>
      <c r="BG16">
        <f>IF($B16&lt;(Audit!$I$3+0.25),IF($E16=BG$2,$B16*2*$C16,0),0)</f>
        <v>0</v>
      </c>
      <c r="BH16">
        <f>IF($B16&lt;(Audit!$I$3+0.25),IF($E16=BH$2,$B16*2*$C16,0),0)</f>
        <v>0</v>
      </c>
      <c r="BJ16">
        <f t="shared" si="5"/>
        <v>0</v>
      </c>
      <c r="BK16">
        <f t="shared" si="6"/>
        <v>0</v>
      </c>
    </row>
    <row r="17" spans="1:63">
      <c r="A17">
        <f>Audit!A16</f>
        <v>0</v>
      </c>
      <c r="B17">
        <f>Audit!B16</f>
        <v>0</v>
      </c>
      <c r="C17">
        <f>Audit!C16</f>
        <v>0</v>
      </c>
      <c r="D17">
        <f>Audit!D16</f>
        <v>0</v>
      </c>
      <c r="E17">
        <f>Audit!E16</f>
        <v>0</v>
      </c>
      <c r="F17">
        <f>Audit!F16</f>
        <v>0</v>
      </c>
      <c r="H17">
        <f t="shared" si="2"/>
        <v>0</v>
      </c>
      <c r="I17">
        <f t="shared" si="2"/>
        <v>0</v>
      </c>
      <c r="J17">
        <f t="shared" si="2"/>
        <v>0</v>
      </c>
      <c r="K17">
        <f t="shared" si="2"/>
        <v>0</v>
      </c>
      <c r="L17">
        <f t="shared" si="3"/>
        <v>0</v>
      </c>
      <c r="M17">
        <f t="shared" si="2"/>
        <v>0</v>
      </c>
      <c r="N17">
        <f t="shared" si="2"/>
        <v>0</v>
      </c>
      <c r="O17">
        <f t="shared" si="2"/>
        <v>0</v>
      </c>
      <c r="Q17">
        <f t="shared" si="4"/>
        <v>0</v>
      </c>
      <c r="R17">
        <f t="shared" si="4"/>
        <v>0</v>
      </c>
      <c r="S17">
        <f t="shared" si="4"/>
        <v>0</v>
      </c>
      <c r="T17">
        <f t="shared" si="4"/>
        <v>0</v>
      </c>
      <c r="U17">
        <f t="shared" si="4"/>
        <v>0</v>
      </c>
      <c r="V17">
        <f t="shared" si="4"/>
        <v>0</v>
      </c>
      <c r="W17">
        <f t="shared" si="4"/>
        <v>0</v>
      </c>
      <c r="X17">
        <f t="shared" si="4"/>
        <v>0</v>
      </c>
      <c r="Z17">
        <f>IF($B17&lt;(Audit!$I$2+0.25),IF($E17=Z$2,2*$C17,0),0)</f>
        <v>0</v>
      </c>
      <c r="AA17">
        <f>IF($B17&lt;(Audit!$I$2+0.25),IF($E17=AA$2,2*$C17,0),0)</f>
        <v>0</v>
      </c>
      <c r="AB17">
        <f>IF($B17&lt;(Audit!$I$2+0.25),IF($E17=AB$2,2*$C17,0),0)</f>
        <v>0</v>
      </c>
      <c r="AC17">
        <f>IF($B17&lt;(Audit!$I$2+0.25),IF($E17=AC$2,2*$C17,0),0)</f>
        <v>0</v>
      </c>
      <c r="AD17">
        <f>IF($B17&lt;(Audit!$I$2+0.25),IF($E17=AD$2,2*$C17,0),0)</f>
        <v>0</v>
      </c>
      <c r="AE17">
        <f>IF($B17&lt;(Audit!$I$2+0.25),IF($E17=AE$2,2*$C17,0),0)</f>
        <v>0</v>
      </c>
      <c r="AF17">
        <f>IF($B17&lt;(Audit!$I$2+0.25),IF($E17=AF$2,2*$C17,0),0)</f>
        <v>0</v>
      </c>
      <c r="AG17">
        <f>IF($B17&lt;(Audit!$I$2+0.25),IF($E17=AG$2,2*$C17,0),0)</f>
        <v>0</v>
      </c>
      <c r="AI17">
        <f>IF($B17&lt;(Audit!$I$2+0.25),IF($E17=AI$2,$B17*2*$C17,0),0)</f>
        <v>0</v>
      </c>
      <c r="AJ17">
        <f>IF($B17&lt;(Audit!$I$2+0.25),IF($E17=AJ$2,$B17*2*$C17,0),0)</f>
        <v>0</v>
      </c>
      <c r="AK17">
        <f>IF($B17&lt;(Audit!$I$2+0.25),IF($E17=AK$2,$B17*2*$C17,0),0)</f>
        <v>0</v>
      </c>
      <c r="AL17">
        <f>IF($B17&lt;(Audit!$I$2+0.25),IF($E17=AL$2,$B17*2*$C17,0),0)</f>
        <v>0</v>
      </c>
      <c r="AM17">
        <f>IF($B17&lt;(Audit!$I$2+0.25),IF($E17=AM$2,$B17*2*$C17,0),0)</f>
        <v>0</v>
      </c>
      <c r="AN17">
        <f>IF($B17&lt;(Audit!$I$2+0.25),IF($E17=AN$2,$B17*2*$C17,0),0)</f>
        <v>0</v>
      </c>
      <c r="AO17">
        <f>IF($B17&lt;(Audit!$I$2+0.25),IF($E17=AO$2,$B17*2*$C17,0),0)</f>
        <v>0</v>
      </c>
      <c r="AP17">
        <f>IF($B17&lt;(Audit!$I$2+0.25),IF($E17=AP$2,$B17*2*$C17,0),0)</f>
        <v>0</v>
      </c>
      <c r="AR17">
        <f>IF($B17&lt;(Audit!$I$3+0.25),IF($E17=AR$2,2*$C17,0),0)</f>
        <v>0</v>
      </c>
      <c r="AS17">
        <f>IF($B17&lt;(Audit!$I$3+0.25),IF($E17=AS$2,2*$C17,0),0)</f>
        <v>0</v>
      </c>
      <c r="AT17">
        <f>IF($B17&lt;(Audit!$I$3+0.25),IF($E17=AT$2,2*$C17,0),0)</f>
        <v>0</v>
      </c>
      <c r="AU17">
        <f>IF($B17&lt;(Audit!$I$3+0.25),IF($E17=AU$2,2*$C17,0),0)</f>
        <v>0</v>
      </c>
      <c r="AV17">
        <f>IF($B17&lt;(Audit!$I$3+0.25),IF($E17=AV$2,2*$C17,0),0)</f>
        <v>0</v>
      </c>
      <c r="AW17">
        <f>IF($B17&lt;(Audit!$I$3+0.25),IF($E17=AW$2,2*$C17,0),0)</f>
        <v>0</v>
      </c>
      <c r="AX17">
        <f>IF($B17&lt;(Audit!$I$3+0.25),IF($E17=AX$2,2*$C17,0),0)</f>
        <v>0</v>
      </c>
      <c r="AY17">
        <f>IF($B17&lt;(Audit!$I$3+0.25),IF($E17=AY$2,2*$C17,0),0)</f>
        <v>0</v>
      </c>
      <c r="BA17">
        <f>IF($B17&lt;(Audit!$I$3+0.25),IF($E17=BA$2,$B17*2*$C17,0),0)</f>
        <v>0</v>
      </c>
      <c r="BB17">
        <f>IF($B17&lt;(Audit!$I$3+0.25),IF($E17=BB$2,$B17*2*$C17,0),0)</f>
        <v>0</v>
      </c>
      <c r="BC17">
        <f>IF($B17&lt;(Audit!$I$3+0.25),IF($E17=BC$2,$B17*2*$C17,0),0)</f>
        <v>0</v>
      </c>
      <c r="BD17">
        <f>IF($B17&lt;(Audit!$I$3+0.25),IF($E17=BD$2,$B17*2*$C17,0),0)</f>
        <v>0</v>
      </c>
      <c r="BE17">
        <f>IF($B17&lt;(Audit!$I$3+0.25),IF($E17=BE$2,$B17*2*$C17,0),0)</f>
        <v>0</v>
      </c>
      <c r="BF17">
        <f>IF($B17&lt;(Audit!$I$3+0.25),IF($E17=BF$2,$B17*2*$C17,0),0)</f>
        <v>0</v>
      </c>
      <c r="BG17">
        <f>IF($B17&lt;(Audit!$I$3+0.25),IF($E17=BG$2,$B17*2*$C17,0),0)</f>
        <v>0</v>
      </c>
      <c r="BH17">
        <f>IF($B17&lt;(Audit!$I$3+0.25),IF($E17=BH$2,$B17*2*$C17,0),0)</f>
        <v>0</v>
      </c>
      <c r="BJ17">
        <f t="shared" si="5"/>
        <v>0</v>
      </c>
      <c r="BK17">
        <f t="shared" si="6"/>
        <v>0</v>
      </c>
    </row>
    <row r="18" spans="1:63">
      <c r="A18">
        <f>Audit!A17</f>
        <v>0</v>
      </c>
      <c r="B18">
        <f>Audit!B17</f>
        <v>0</v>
      </c>
      <c r="C18">
        <f>Audit!C17</f>
        <v>0</v>
      </c>
      <c r="D18">
        <f>Audit!D17</f>
        <v>0</v>
      </c>
      <c r="E18">
        <f>Audit!E17</f>
        <v>0</v>
      </c>
      <c r="F18">
        <f>Audit!F17</f>
        <v>0</v>
      </c>
      <c r="H18">
        <f t="shared" si="2"/>
        <v>0</v>
      </c>
      <c r="I18">
        <f t="shared" si="2"/>
        <v>0</v>
      </c>
      <c r="J18">
        <f t="shared" si="2"/>
        <v>0</v>
      </c>
      <c r="K18">
        <f t="shared" si="2"/>
        <v>0</v>
      </c>
      <c r="L18">
        <f t="shared" si="3"/>
        <v>0</v>
      </c>
      <c r="M18">
        <f t="shared" si="2"/>
        <v>0</v>
      </c>
      <c r="N18">
        <f t="shared" si="2"/>
        <v>0</v>
      </c>
      <c r="O18">
        <f t="shared" si="2"/>
        <v>0</v>
      </c>
      <c r="Q18">
        <f t="shared" si="4"/>
        <v>0</v>
      </c>
      <c r="R18">
        <f t="shared" si="4"/>
        <v>0</v>
      </c>
      <c r="S18">
        <f t="shared" si="4"/>
        <v>0</v>
      </c>
      <c r="T18">
        <f t="shared" si="4"/>
        <v>0</v>
      </c>
      <c r="U18">
        <f t="shared" si="4"/>
        <v>0</v>
      </c>
      <c r="V18">
        <f t="shared" si="4"/>
        <v>0</v>
      </c>
      <c r="W18">
        <f t="shared" si="4"/>
        <v>0</v>
      </c>
      <c r="X18">
        <f t="shared" si="4"/>
        <v>0</v>
      </c>
      <c r="Z18">
        <f>IF($B18&lt;(Audit!$I$2+0.25),IF($E18=Z$2,2*$C18,0),0)</f>
        <v>0</v>
      </c>
      <c r="AA18">
        <f>IF($B18&lt;(Audit!$I$2+0.25),IF($E18=AA$2,2*$C18,0),0)</f>
        <v>0</v>
      </c>
      <c r="AB18">
        <f>IF($B18&lt;(Audit!$I$2+0.25),IF($E18=AB$2,2*$C18,0),0)</f>
        <v>0</v>
      </c>
      <c r="AC18">
        <f>IF($B18&lt;(Audit!$I$2+0.25),IF($E18=AC$2,2*$C18,0),0)</f>
        <v>0</v>
      </c>
      <c r="AD18">
        <f>IF($B18&lt;(Audit!$I$2+0.25),IF($E18=AD$2,2*$C18,0),0)</f>
        <v>0</v>
      </c>
      <c r="AE18">
        <f>IF($B18&lt;(Audit!$I$2+0.25),IF($E18=AE$2,2*$C18,0),0)</f>
        <v>0</v>
      </c>
      <c r="AF18">
        <f>IF($B18&lt;(Audit!$I$2+0.25),IF($E18=AF$2,2*$C18,0),0)</f>
        <v>0</v>
      </c>
      <c r="AG18">
        <f>IF($B18&lt;(Audit!$I$2+0.25),IF($E18=AG$2,2*$C18,0),0)</f>
        <v>0</v>
      </c>
      <c r="AI18">
        <f>IF($B18&lt;(Audit!$I$2+0.25),IF($E18=AI$2,$B18*2*$C18,0),0)</f>
        <v>0</v>
      </c>
      <c r="AJ18">
        <f>IF($B18&lt;(Audit!$I$2+0.25),IF($E18=AJ$2,$B18*2*$C18,0),0)</f>
        <v>0</v>
      </c>
      <c r="AK18">
        <f>IF($B18&lt;(Audit!$I$2+0.25),IF($E18=AK$2,$B18*2*$C18,0),0)</f>
        <v>0</v>
      </c>
      <c r="AL18">
        <f>IF($B18&lt;(Audit!$I$2+0.25),IF($E18=AL$2,$B18*2*$C18,0),0)</f>
        <v>0</v>
      </c>
      <c r="AM18">
        <f>IF($B18&lt;(Audit!$I$2+0.25),IF($E18=AM$2,$B18*2*$C18,0),0)</f>
        <v>0</v>
      </c>
      <c r="AN18">
        <f>IF($B18&lt;(Audit!$I$2+0.25),IF($E18=AN$2,$B18*2*$C18,0),0)</f>
        <v>0</v>
      </c>
      <c r="AO18">
        <f>IF($B18&lt;(Audit!$I$2+0.25),IF($E18=AO$2,$B18*2*$C18,0),0)</f>
        <v>0</v>
      </c>
      <c r="AP18">
        <f>IF($B18&lt;(Audit!$I$2+0.25),IF($E18=AP$2,$B18*2*$C18,0),0)</f>
        <v>0</v>
      </c>
      <c r="AR18">
        <f>IF($B18&lt;(Audit!$I$3+0.25),IF($E18=AR$2,2*$C18,0),0)</f>
        <v>0</v>
      </c>
      <c r="AS18">
        <f>IF($B18&lt;(Audit!$I$3+0.25),IF($E18=AS$2,2*$C18,0),0)</f>
        <v>0</v>
      </c>
      <c r="AT18">
        <f>IF($B18&lt;(Audit!$I$3+0.25),IF($E18=AT$2,2*$C18,0),0)</f>
        <v>0</v>
      </c>
      <c r="AU18">
        <f>IF($B18&lt;(Audit!$I$3+0.25),IF($E18=AU$2,2*$C18,0),0)</f>
        <v>0</v>
      </c>
      <c r="AV18">
        <f>IF($B18&lt;(Audit!$I$3+0.25),IF($E18=AV$2,2*$C18,0),0)</f>
        <v>0</v>
      </c>
      <c r="AW18">
        <f>IF($B18&lt;(Audit!$I$3+0.25),IF($E18=AW$2,2*$C18,0),0)</f>
        <v>0</v>
      </c>
      <c r="AX18">
        <f>IF($B18&lt;(Audit!$I$3+0.25),IF($E18=AX$2,2*$C18,0),0)</f>
        <v>0</v>
      </c>
      <c r="AY18">
        <f>IF($B18&lt;(Audit!$I$3+0.25),IF($E18=AY$2,2*$C18,0),0)</f>
        <v>0</v>
      </c>
      <c r="BA18">
        <f>IF($B18&lt;(Audit!$I$3+0.25),IF($E18=BA$2,$B18*2*$C18,0),0)</f>
        <v>0</v>
      </c>
      <c r="BB18">
        <f>IF($B18&lt;(Audit!$I$3+0.25),IF($E18=BB$2,$B18*2*$C18,0),0)</f>
        <v>0</v>
      </c>
      <c r="BC18">
        <f>IF($B18&lt;(Audit!$I$3+0.25),IF($E18=BC$2,$B18*2*$C18,0),0)</f>
        <v>0</v>
      </c>
      <c r="BD18">
        <f>IF($B18&lt;(Audit!$I$3+0.25),IF($E18=BD$2,$B18*2*$C18,0),0)</f>
        <v>0</v>
      </c>
      <c r="BE18">
        <f>IF($B18&lt;(Audit!$I$3+0.25),IF($E18=BE$2,$B18*2*$C18,0),0)</f>
        <v>0</v>
      </c>
      <c r="BF18">
        <f>IF($B18&lt;(Audit!$I$3+0.25),IF($E18=BF$2,$B18*2*$C18,0),0)</f>
        <v>0</v>
      </c>
      <c r="BG18">
        <f>IF($B18&lt;(Audit!$I$3+0.25),IF($E18=BG$2,$B18*2*$C18,0),0)</f>
        <v>0</v>
      </c>
      <c r="BH18">
        <f>IF($B18&lt;(Audit!$I$3+0.25),IF($E18=BH$2,$B18*2*$C18,0),0)</f>
        <v>0</v>
      </c>
      <c r="BJ18">
        <f t="shared" si="5"/>
        <v>0</v>
      </c>
      <c r="BK18">
        <f t="shared" si="6"/>
        <v>0</v>
      </c>
    </row>
    <row r="19" spans="1:63">
      <c r="A19">
        <f>Audit!A18</f>
        <v>0</v>
      </c>
      <c r="B19">
        <f>Audit!B18</f>
        <v>0</v>
      </c>
      <c r="C19">
        <f>Audit!C18</f>
        <v>0</v>
      </c>
      <c r="D19">
        <f>Audit!D18</f>
        <v>0</v>
      </c>
      <c r="E19">
        <f>Audit!E18</f>
        <v>0</v>
      </c>
      <c r="F19">
        <f>Audit!F18</f>
        <v>0</v>
      </c>
      <c r="H19">
        <f t="shared" si="2"/>
        <v>0</v>
      </c>
      <c r="I19">
        <f t="shared" si="2"/>
        <v>0</v>
      </c>
      <c r="J19">
        <f t="shared" si="2"/>
        <v>0</v>
      </c>
      <c r="K19">
        <f t="shared" si="2"/>
        <v>0</v>
      </c>
      <c r="L19">
        <f t="shared" si="3"/>
        <v>0</v>
      </c>
      <c r="M19">
        <f t="shared" si="2"/>
        <v>0</v>
      </c>
      <c r="N19">
        <f t="shared" si="2"/>
        <v>0</v>
      </c>
      <c r="O19">
        <f t="shared" si="2"/>
        <v>0</v>
      </c>
      <c r="Q19">
        <f t="shared" si="4"/>
        <v>0</v>
      </c>
      <c r="R19">
        <f t="shared" si="4"/>
        <v>0</v>
      </c>
      <c r="S19">
        <f t="shared" si="4"/>
        <v>0</v>
      </c>
      <c r="T19">
        <f t="shared" si="4"/>
        <v>0</v>
      </c>
      <c r="U19">
        <f t="shared" si="4"/>
        <v>0</v>
      </c>
      <c r="V19">
        <f t="shared" si="4"/>
        <v>0</v>
      </c>
      <c r="W19">
        <f t="shared" si="4"/>
        <v>0</v>
      </c>
      <c r="X19">
        <f t="shared" si="4"/>
        <v>0</v>
      </c>
      <c r="Z19">
        <f>IF($B19&lt;(Audit!$I$2+0.25),IF($E19=Z$2,2*$C19,0),0)</f>
        <v>0</v>
      </c>
      <c r="AA19">
        <f>IF($B19&lt;(Audit!$I$2+0.25),IF($E19=AA$2,2*$C19,0),0)</f>
        <v>0</v>
      </c>
      <c r="AB19">
        <f>IF($B19&lt;(Audit!$I$2+0.25),IF($E19=AB$2,2*$C19,0),0)</f>
        <v>0</v>
      </c>
      <c r="AC19">
        <f>IF($B19&lt;(Audit!$I$2+0.25),IF($E19=AC$2,2*$C19,0),0)</f>
        <v>0</v>
      </c>
      <c r="AD19">
        <f>IF($B19&lt;(Audit!$I$2+0.25),IF($E19=AD$2,2*$C19,0),0)</f>
        <v>0</v>
      </c>
      <c r="AE19">
        <f>IF($B19&lt;(Audit!$I$2+0.25),IF($E19=AE$2,2*$C19,0),0)</f>
        <v>0</v>
      </c>
      <c r="AF19">
        <f>IF($B19&lt;(Audit!$I$2+0.25),IF($E19=AF$2,2*$C19,0),0)</f>
        <v>0</v>
      </c>
      <c r="AG19">
        <f>IF($B19&lt;(Audit!$I$2+0.25),IF($E19=AG$2,2*$C19,0),0)</f>
        <v>0</v>
      </c>
      <c r="AI19">
        <f>IF($B19&lt;(Audit!$I$2+0.25),IF($E19=AI$2,$B19*2*$C19,0),0)</f>
        <v>0</v>
      </c>
      <c r="AJ19">
        <f>IF($B19&lt;(Audit!$I$2+0.25),IF($E19=AJ$2,$B19*2*$C19,0),0)</f>
        <v>0</v>
      </c>
      <c r="AK19">
        <f>IF($B19&lt;(Audit!$I$2+0.25),IF($E19=AK$2,$B19*2*$C19,0),0)</f>
        <v>0</v>
      </c>
      <c r="AL19">
        <f>IF($B19&lt;(Audit!$I$2+0.25),IF($E19=AL$2,$B19*2*$C19,0),0)</f>
        <v>0</v>
      </c>
      <c r="AM19">
        <f>IF($B19&lt;(Audit!$I$2+0.25),IF($E19=AM$2,$B19*2*$C19,0),0)</f>
        <v>0</v>
      </c>
      <c r="AN19">
        <f>IF($B19&lt;(Audit!$I$2+0.25),IF($E19=AN$2,$B19*2*$C19,0),0)</f>
        <v>0</v>
      </c>
      <c r="AO19">
        <f>IF($B19&lt;(Audit!$I$2+0.25),IF($E19=AO$2,$B19*2*$C19,0),0)</f>
        <v>0</v>
      </c>
      <c r="AP19">
        <f>IF($B19&lt;(Audit!$I$2+0.25),IF($E19=AP$2,$B19*2*$C19,0),0)</f>
        <v>0</v>
      </c>
      <c r="AR19">
        <f>IF($B19&lt;(Audit!$I$3+0.25),IF($E19=AR$2,2*$C19,0),0)</f>
        <v>0</v>
      </c>
      <c r="AS19">
        <f>IF($B19&lt;(Audit!$I$3+0.25),IF($E19=AS$2,2*$C19,0),0)</f>
        <v>0</v>
      </c>
      <c r="AT19">
        <f>IF($B19&lt;(Audit!$I$3+0.25),IF($E19=AT$2,2*$C19,0),0)</f>
        <v>0</v>
      </c>
      <c r="AU19">
        <f>IF($B19&lt;(Audit!$I$3+0.25),IF($E19=AU$2,2*$C19,0),0)</f>
        <v>0</v>
      </c>
      <c r="AV19">
        <f>IF($B19&lt;(Audit!$I$3+0.25),IF($E19=AV$2,2*$C19,0),0)</f>
        <v>0</v>
      </c>
      <c r="AW19">
        <f>IF($B19&lt;(Audit!$I$3+0.25),IF($E19=AW$2,2*$C19,0),0)</f>
        <v>0</v>
      </c>
      <c r="AX19">
        <f>IF($B19&lt;(Audit!$I$3+0.25),IF($E19=AX$2,2*$C19,0),0)</f>
        <v>0</v>
      </c>
      <c r="AY19">
        <f>IF($B19&lt;(Audit!$I$3+0.25),IF($E19=AY$2,2*$C19,0),0)</f>
        <v>0</v>
      </c>
      <c r="BA19">
        <f>IF($B19&lt;(Audit!$I$3+0.25),IF($E19=BA$2,$B19*2*$C19,0),0)</f>
        <v>0</v>
      </c>
      <c r="BB19">
        <f>IF($B19&lt;(Audit!$I$3+0.25),IF($E19=BB$2,$B19*2*$C19,0),0)</f>
        <v>0</v>
      </c>
      <c r="BC19">
        <f>IF($B19&lt;(Audit!$I$3+0.25),IF($E19=BC$2,$B19*2*$C19,0),0)</f>
        <v>0</v>
      </c>
      <c r="BD19">
        <f>IF($B19&lt;(Audit!$I$3+0.25),IF($E19=BD$2,$B19*2*$C19,0),0)</f>
        <v>0</v>
      </c>
      <c r="BE19">
        <f>IF($B19&lt;(Audit!$I$3+0.25),IF($E19=BE$2,$B19*2*$C19,0),0)</f>
        <v>0</v>
      </c>
      <c r="BF19">
        <f>IF($B19&lt;(Audit!$I$3+0.25),IF($E19=BF$2,$B19*2*$C19,0),0)</f>
        <v>0</v>
      </c>
      <c r="BG19">
        <f>IF($B19&lt;(Audit!$I$3+0.25),IF($E19=BG$2,$B19*2*$C19,0),0)</f>
        <v>0</v>
      </c>
      <c r="BH19">
        <f>IF($B19&lt;(Audit!$I$3+0.25),IF($E19=BH$2,$B19*2*$C19,0),0)</f>
        <v>0</v>
      </c>
      <c r="BJ19">
        <f t="shared" si="5"/>
        <v>0</v>
      </c>
      <c r="BK19">
        <f t="shared" si="6"/>
        <v>0</v>
      </c>
    </row>
    <row r="20" spans="1:63">
      <c r="A20">
        <f>Audit!A19</f>
        <v>0</v>
      </c>
      <c r="B20">
        <f>Audit!B19</f>
        <v>0</v>
      </c>
      <c r="C20">
        <f>Audit!C19</f>
        <v>0</v>
      </c>
      <c r="D20">
        <f>Audit!D19</f>
        <v>0</v>
      </c>
      <c r="E20">
        <f>Audit!E19</f>
        <v>0</v>
      </c>
      <c r="F20">
        <f>Audit!F19</f>
        <v>0</v>
      </c>
      <c r="H20">
        <f t="shared" si="2"/>
        <v>0</v>
      </c>
      <c r="I20">
        <f t="shared" si="2"/>
        <v>0</v>
      </c>
      <c r="J20">
        <f t="shared" si="2"/>
        <v>0</v>
      </c>
      <c r="K20">
        <f t="shared" si="2"/>
        <v>0</v>
      </c>
      <c r="L20">
        <f t="shared" si="3"/>
        <v>0</v>
      </c>
      <c r="M20">
        <f t="shared" si="2"/>
        <v>0</v>
      </c>
      <c r="N20">
        <f t="shared" si="2"/>
        <v>0</v>
      </c>
      <c r="O20">
        <f t="shared" si="2"/>
        <v>0</v>
      </c>
      <c r="Q20">
        <f t="shared" si="4"/>
        <v>0</v>
      </c>
      <c r="R20">
        <f t="shared" si="4"/>
        <v>0</v>
      </c>
      <c r="S20">
        <f t="shared" si="4"/>
        <v>0</v>
      </c>
      <c r="T20">
        <f t="shared" si="4"/>
        <v>0</v>
      </c>
      <c r="U20">
        <f t="shared" si="4"/>
        <v>0</v>
      </c>
      <c r="V20">
        <f t="shared" si="4"/>
        <v>0</v>
      </c>
      <c r="W20">
        <f t="shared" si="4"/>
        <v>0</v>
      </c>
      <c r="X20">
        <f t="shared" si="4"/>
        <v>0</v>
      </c>
      <c r="Z20">
        <f>IF($B20&lt;(Audit!$I$2+0.25),IF($E20=Z$2,2*$C20,0),0)</f>
        <v>0</v>
      </c>
      <c r="AA20">
        <f>IF($B20&lt;(Audit!$I$2+0.25),IF($E20=AA$2,2*$C20,0),0)</f>
        <v>0</v>
      </c>
      <c r="AB20">
        <f>IF($B20&lt;(Audit!$I$2+0.25),IF($E20=AB$2,2*$C20,0),0)</f>
        <v>0</v>
      </c>
      <c r="AC20">
        <f>IF($B20&lt;(Audit!$I$2+0.25),IF($E20=AC$2,2*$C20,0),0)</f>
        <v>0</v>
      </c>
      <c r="AD20">
        <f>IF($B20&lt;(Audit!$I$2+0.25),IF($E20=AD$2,2*$C20,0),0)</f>
        <v>0</v>
      </c>
      <c r="AE20">
        <f>IF($B20&lt;(Audit!$I$2+0.25),IF($E20=AE$2,2*$C20,0),0)</f>
        <v>0</v>
      </c>
      <c r="AF20">
        <f>IF($B20&lt;(Audit!$I$2+0.25),IF($E20=AF$2,2*$C20,0),0)</f>
        <v>0</v>
      </c>
      <c r="AG20">
        <f>IF($B20&lt;(Audit!$I$2+0.25),IF($E20=AG$2,2*$C20,0),0)</f>
        <v>0</v>
      </c>
      <c r="AI20">
        <f>IF($B20&lt;(Audit!$I$2+0.25),IF($E20=AI$2,$B20*2*$C20,0),0)</f>
        <v>0</v>
      </c>
      <c r="AJ20">
        <f>IF($B20&lt;(Audit!$I$2+0.25),IF($E20=AJ$2,$B20*2*$C20,0),0)</f>
        <v>0</v>
      </c>
      <c r="AK20">
        <f>IF($B20&lt;(Audit!$I$2+0.25),IF($E20=AK$2,$B20*2*$C20,0),0)</f>
        <v>0</v>
      </c>
      <c r="AL20">
        <f>IF($B20&lt;(Audit!$I$2+0.25),IF($E20=AL$2,$B20*2*$C20,0),0)</f>
        <v>0</v>
      </c>
      <c r="AM20">
        <f>IF($B20&lt;(Audit!$I$2+0.25),IF($E20=AM$2,$B20*2*$C20,0),0)</f>
        <v>0</v>
      </c>
      <c r="AN20">
        <f>IF($B20&lt;(Audit!$I$2+0.25),IF($E20=AN$2,$B20*2*$C20,0),0)</f>
        <v>0</v>
      </c>
      <c r="AO20">
        <f>IF($B20&lt;(Audit!$I$2+0.25),IF($E20=AO$2,$B20*2*$C20,0),0)</f>
        <v>0</v>
      </c>
      <c r="AP20">
        <f>IF($B20&lt;(Audit!$I$2+0.25),IF($E20=AP$2,$B20*2*$C20,0),0)</f>
        <v>0</v>
      </c>
      <c r="AR20">
        <f>IF($B20&lt;(Audit!$I$3+0.25),IF($E20=AR$2,2*$C20,0),0)</f>
        <v>0</v>
      </c>
      <c r="AS20">
        <f>IF($B20&lt;(Audit!$I$3+0.25),IF($E20=AS$2,2*$C20,0),0)</f>
        <v>0</v>
      </c>
      <c r="AT20">
        <f>IF($B20&lt;(Audit!$I$3+0.25),IF($E20=AT$2,2*$C20,0),0)</f>
        <v>0</v>
      </c>
      <c r="AU20">
        <f>IF($B20&lt;(Audit!$I$3+0.25),IF($E20=AU$2,2*$C20,0),0)</f>
        <v>0</v>
      </c>
      <c r="AV20">
        <f>IF($B20&lt;(Audit!$I$3+0.25),IF($E20=AV$2,2*$C20,0),0)</f>
        <v>0</v>
      </c>
      <c r="AW20">
        <f>IF($B20&lt;(Audit!$I$3+0.25),IF($E20=AW$2,2*$C20,0),0)</f>
        <v>0</v>
      </c>
      <c r="AX20">
        <f>IF($B20&lt;(Audit!$I$3+0.25),IF($E20=AX$2,2*$C20,0),0)</f>
        <v>0</v>
      </c>
      <c r="AY20">
        <f>IF($B20&lt;(Audit!$I$3+0.25),IF($E20=AY$2,2*$C20,0),0)</f>
        <v>0</v>
      </c>
      <c r="BA20">
        <f>IF($B20&lt;(Audit!$I$3+0.25),IF($E20=BA$2,$B20*2*$C20,0),0)</f>
        <v>0</v>
      </c>
      <c r="BB20">
        <f>IF($B20&lt;(Audit!$I$3+0.25),IF($E20=BB$2,$B20*2*$C20,0),0)</f>
        <v>0</v>
      </c>
      <c r="BC20">
        <f>IF($B20&lt;(Audit!$I$3+0.25),IF($E20=BC$2,$B20*2*$C20,0),0)</f>
        <v>0</v>
      </c>
      <c r="BD20">
        <f>IF($B20&lt;(Audit!$I$3+0.25),IF($E20=BD$2,$B20*2*$C20,0),0)</f>
        <v>0</v>
      </c>
      <c r="BE20">
        <f>IF($B20&lt;(Audit!$I$3+0.25),IF($E20=BE$2,$B20*2*$C20,0),0)</f>
        <v>0</v>
      </c>
      <c r="BF20">
        <f>IF($B20&lt;(Audit!$I$3+0.25),IF($E20=BF$2,$B20*2*$C20,0),0)</f>
        <v>0</v>
      </c>
      <c r="BG20">
        <f>IF($B20&lt;(Audit!$I$3+0.25),IF($E20=BG$2,$B20*2*$C20,0),0)</f>
        <v>0</v>
      </c>
      <c r="BH20">
        <f>IF($B20&lt;(Audit!$I$3+0.25),IF($E20=BH$2,$B20*2*$C20,0),0)</f>
        <v>0</v>
      </c>
      <c r="BJ20">
        <f t="shared" si="5"/>
        <v>0</v>
      </c>
      <c r="BK20">
        <f t="shared" si="6"/>
        <v>0</v>
      </c>
    </row>
    <row r="21" spans="1:63">
      <c r="A21">
        <f>Audit!A20</f>
        <v>0</v>
      </c>
      <c r="B21">
        <f>Audit!B20</f>
        <v>0</v>
      </c>
      <c r="C21">
        <f>Audit!C20</f>
        <v>0</v>
      </c>
      <c r="D21">
        <f>Audit!D20</f>
        <v>0</v>
      </c>
      <c r="E21">
        <f>Audit!E20</f>
        <v>0</v>
      </c>
      <c r="F21">
        <f>Audit!F20</f>
        <v>0</v>
      </c>
      <c r="H21">
        <f t="shared" si="2"/>
        <v>0</v>
      </c>
      <c r="I21">
        <f t="shared" si="2"/>
        <v>0</v>
      </c>
      <c r="J21">
        <f t="shared" si="2"/>
        <v>0</v>
      </c>
      <c r="K21">
        <f t="shared" si="2"/>
        <v>0</v>
      </c>
      <c r="L21">
        <f t="shared" si="3"/>
        <v>0</v>
      </c>
      <c r="M21">
        <f t="shared" si="2"/>
        <v>0</v>
      </c>
      <c r="N21">
        <f t="shared" si="2"/>
        <v>0</v>
      </c>
      <c r="O21">
        <f t="shared" si="2"/>
        <v>0</v>
      </c>
      <c r="Q21">
        <f t="shared" si="4"/>
        <v>0</v>
      </c>
      <c r="R21">
        <f t="shared" si="4"/>
        <v>0</v>
      </c>
      <c r="S21">
        <f t="shared" si="4"/>
        <v>0</v>
      </c>
      <c r="T21">
        <f t="shared" si="4"/>
        <v>0</v>
      </c>
      <c r="U21">
        <f t="shared" si="4"/>
        <v>0</v>
      </c>
      <c r="V21">
        <f t="shared" si="4"/>
        <v>0</v>
      </c>
      <c r="W21">
        <f t="shared" si="4"/>
        <v>0</v>
      </c>
      <c r="X21">
        <f t="shared" si="4"/>
        <v>0</v>
      </c>
      <c r="Z21">
        <f>IF($B21&lt;(Audit!$I$2+0.25),IF($E21=Z$2,2*$C21,0),0)</f>
        <v>0</v>
      </c>
      <c r="AA21">
        <f>IF($B21&lt;(Audit!$I$2+0.25),IF($E21=AA$2,2*$C21,0),0)</f>
        <v>0</v>
      </c>
      <c r="AB21">
        <f>IF($B21&lt;(Audit!$I$2+0.25),IF($E21=AB$2,2*$C21,0),0)</f>
        <v>0</v>
      </c>
      <c r="AC21">
        <f>IF($B21&lt;(Audit!$I$2+0.25),IF($E21=AC$2,2*$C21,0),0)</f>
        <v>0</v>
      </c>
      <c r="AD21">
        <f>IF($B21&lt;(Audit!$I$2+0.25),IF($E21=AD$2,2*$C21,0),0)</f>
        <v>0</v>
      </c>
      <c r="AE21">
        <f>IF($B21&lt;(Audit!$I$2+0.25),IF($E21=AE$2,2*$C21,0),0)</f>
        <v>0</v>
      </c>
      <c r="AF21">
        <f>IF($B21&lt;(Audit!$I$2+0.25),IF($E21=AF$2,2*$C21,0),0)</f>
        <v>0</v>
      </c>
      <c r="AG21">
        <f>IF($B21&lt;(Audit!$I$2+0.25),IF($E21=AG$2,2*$C21,0),0)</f>
        <v>0</v>
      </c>
      <c r="AI21">
        <f>IF($B21&lt;(Audit!$I$2+0.25),IF($E21=AI$2,$B21*2*$C21,0),0)</f>
        <v>0</v>
      </c>
      <c r="AJ21">
        <f>IF($B21&lt;(Audit!$I$2+0.25),IF($E21=AJ$2,$B21*2*$C21,0),0)</f>
        <v>0</v>
      </c>
      <c r="AK21">
        <f>IF($B21&lt;(Audit!$I$2+0.25),IF($E21=AK$2,$B21*2*$C21,0),0)</f>
        <v>0</v>
      </c>
      <c r="AL21">
        <f>IF($B21&lt;(Audit!$I$2+0.25),IF($E21=AL$2,$B21*2*$C21,0),0)</f>
        <v>0</v>
      </c>
      <c r="AM21">
        <f>IF($B21&lt;(Audit!$I$2+0.25),IF($E21=AM$2,$B21*2*$C21,0),0)</f>
        <v>0</v>
      </c>
      <c r="AN21">
        <f>IF($B21&lt;(Audit!$I$2+0.25),IF($E21=AN$2,$B21*2*$C21,0),0)</f>
        <v>0</v>
      </c>
      <c r="AO21">
        <f>IF($B21&lt;(Audit!$I$2+0.25),IF($E21=AO$2,$B21*2*$C21,0),0)</f>
        <v>0</v>
      </c>
      <c r="AP21">
        <f>IF($B21&lt;(Audit!$I$2+0.25),IF($E21=AP$2,$B21*2*$C21,0),0)</f>
        <v>0</v>
      </c>
      <c r="AR21">
        <f>IF($B21&lt;(Audit!$I$3+0.25),IF($E21=AR$2,2*$C21,0),0)</f>
        <v>0</v>
      </c>
      <c r="AS21">
        <f>IF($B21&lt;(Audit!$I$3+0.25),IF($E21=AS$2,2*$C21,0),0)</f>
        <v>0</v>
      </c>
      <c r="AT21">
        <f>IF($B21&lt;(Audit!$I$3+0.25),IF($E21=AT$2,2*$C21,0),0)</f>
        <v>0</v>
      </c>
      <c r="AU21">
        <f>IF($B21&lt;(Audit!$I$3+0.25),IF($E21=AU$2,2*$C21,0),0)</f>
        <v>0</v>
      </c>
      <c r="AV21">
        <f>IF($B21&lt;(Audit!$I$3+0.25),IF($E21=AV$2,2*$C21,0),0)</f>
        <v>0</v>
      </c>
      <c r="AW21">
        <f>IF($B21&lt;(Audit!$I$3+0.25),IF($E21=AW$2,2*$C21,0),0)</f>
        <v>0</v>
      </c>
      <c r="AX21">
        <f>IF($B21&lt;(Audit!$I$3+0.25),IF($E21=AX$2,2*$C21,0),0)</f>
        <v>0</v>
      </c>
      <c r="AY21">
        <f>IF($B21&lt;(Audit!$I$3+0.25),IF($E21=AY$2,2*$C21,0),0)</f>
        <v>0</v>
      </c>
      <c r="BA21">
        <f>IF($B21&lt;(Audit!$I$3+0.25),IF($E21=BA$2,$B21*2*$C21,0),0)</f>
        <v>0</v>
      </c>
      <c r="BB21">
        <f>IF($B21&lt;(Audit!$I$3+0.25),IF($E21=BB$2,$B21*2*$C21,0),0)</f>
        <v>0</v>
      </c>
      <c r="BC21">
        <f>IF($B21&lt;(Audit!$I$3+0.25),IF($E21=BC$2,$B21*2*$C21,0),0)</f>
        <v>0</v>
      </c>
      <c r="BD21">
        <f>IF($B21&lt;(Audit!$I$3+0.25),IF($E21=BD$2,$B21*2*$C21,0),0)</f>
        <v>0</v>
      </c>
      <c r="BE21">
        <f>IF($B21&lt;(Audit!$I$3+0.25),IF($E21=BE$2,$B21*2*$C21,0),0)</f>
        <v>0</v>
      </c>
      <c r="BF21">
        <f>IF($B21&lt;(Audit!$I$3+0.25),IF($E21=BF$2,$B21*2*$C21,0),0)</f>
        <v>0</v>
      </c>
      <c r="BG21">
        <f>IF($B21&lt;(Audit!$I$3+0.25),IF($E21=BG$2,$B21*2*$C21,0),0)</f>
        <v>0</v>
      </c>
      <c r="BH21">
        <f>IF($B21&lt;(Audit!$I$3+0.25),IF($E21=BH$2,$B21*2*$C21,0),0)</f>
        <v>0</v>
      </c>
      <c r="BJ21">
        <f t="shared" si="5"/>
        <v>0</v>
      </c>
      <c r="BK21">
        <f t="shared" si="6"/>
        <v>0</v>
      </c>
    </row>
    <row r="22" spans="1:63">
      <c r="A22">
        <f>Audit!A21</f>
        <v>0</v>
      </c>
      <c r="B22">
        <f>Audit!B21</f>
        <v>0</v>
      </c>
      <c r="C22">
        <f>Audit!C21</f>
        <v>0</v>
      </c>
      <c r="D22">
        <f>Audit!D21</f>
        <v>0</v>
      </c>
      <c r="E22">
        <f>Audit!E21</f>
        <v>0</v>
      </c>
      <c r="F22">
        <f>Audit!F21</f>
        <v>0</v>
      </c>
      <c r="H22">
        <f t="shared" si="2"/>
        <v>0</v>
      </c>
      <c r="I22">
        <f t="shared" si="2"/>
        <v>0</v>
      </c>
      <c r="J22">
        <f t="shared" si="2"/>
        <v>0</v>
      </c>
      <c r="K22">
        <f t="shared" si="2"/>
        <v>0</v>
      </c>
      <c r="L22">
        <f t="shared" si="3"/>
        <v>0</v>
      </c>
      <c r="M22">
        <f t="shared" si="2"/>
        <v>0</v>
      </c>
      <c r="N22">
        <f t="shared" si="2"/>
        <v>0</v>
      </c>
      <c r="O22">
        <f t="shared" si="2"/>
        <v>0</v>
      </c>
      <c r="Q22">
        <f t="shared" si="4"/>
        <v>0</v>
      </c>
      <c r="R22">
        <f t="shared" si="4"/>
        <v>0</v>
      </c>
      <c r="S22">
        <f t="shared" si="4"/>
        <v>0</v>
      </c>
      <c r="T22">
        <f t="shared" si="4"/>
        <v>0</v>
      </c>
      <c r="U22">
        <f t="shared" si="4"/>
        <v>0</v>
      </c>
      <c r="V22">
        <f t="shared" si="4"/>
        <v>0</v>
      </c>
      <c r="W22">
        <f t="shared" si="4"/>
        <v>0</v>
      </c>
      <c r="X22">
        <f t="shared" si="4"/>
        <v>0</v>
      </c>
      <c r="Z22">
        <f>IF($B22&lt;(Audit!$I$2+0.25),IF($E22=Z$2,2*$C22,0),0)</f>
        <v>0</v>
      </c>
      <c r="AA22">
        <f>IF($B22&lt;(Audit!$I$2+0.25),IF($E22=AA$2,2*$C22,0),0)</f>
        <v>0</v>
      </c>
      <c r="AB22">
        <f>IF($B22&lt;(Audit!$I$2+0.25),IF($E22=AB$2,2*$C22,0),0)</f>
        <v>0</v>
      </c>
      <c r="AC22">
        <f>IF($B22&lt;(Audit!$I$2+0.25),IF($E22=AC$2,2*$C22,0),0)</f>
        <v>0</v>
      </c>
      <c r="AD22">
        <f>IF($B22&lt;(Audit!$I$2+0.25),IF($E22=AD$2,2*$C22,0),0)</f>
        <v>0</v>
      </c>
      <c r="AE22">
        <f>IF($B22&lt;(Audit!$I$2+0.25),IF($E22=AE$2,2*$C22,0),0)</f>
        <v>0</v>
      </c>
      <c r="AF22">
        <f>IF($B22&lt;(Audit!$I$2+0.25),IF($E22=AF$2,2*$C22,0),0)</f>
        <v>0</v>
      </c>
      <c r="AG22">
        <f>IF($B22&lt;(Audit!$I$2+0.25),IF($E22=AG$2,2*$C22,0),0)</f>
        <v>0</v>
      </c>
      <c r="AI22">
        <f>IF($B22&lt;(Audit!$I$2+0.25),IF($E22=AI$2,$B22*2*$C22,0),0)</f>
        <v>0</v>
      </c>
      <c r="AJ22">
        <f>IF($B22&lt;(Audit!$I$2+0.25),IF($E22=AJ$2,$B22*2*$C22,0),0)</f>
        <v>0</v>
      </c>
      <c r="AK22">
        <f>IF($B22&lt;(Audit!$I$2+0.25),IF($E22=AK$2,$B22*2*$C22,0),0)</f>
        <v>0</v>
      </c>
      <c r="AL22">
        <f>IF($B22&lt;(Audit!$I$2+0.25),IF($E22=AL$2,$B22*2*$C22,0),0)</f>
        <v>0</v>
      </c>
      <c r="AM22">
        <f>IF($B22&lt;(Audit!$I$2+0.25),IF($E22=AM$2,$B22*2*$C22,0),0)</f>
        <v>0</v>
      </c>
      <c r="AN22">
        <f>IF($B22&lt;(Audit!$I$2+0.25),IF($E22=AN$2,$B22*2*$C22,0),0)</f>
        <v>0</v>
      </c>
      <c r="AO22">
        <f>IF($B22&lt;(Audit!$I$2+0.25),IF($E22=AO$2,$B22*2*$C22,0),0)</f>
        <v>0</v>
      </c>
      <c r="AP22">
        <f>IF($B22&lt;(Audit!$I$2+0.25),IF($E22=AP$2,$B22*2*$C22,0),0)</f>
        <v>0</v>
      </c>
      <c r="AR22">
        <f>IF($B22&lt;(Audit!$I$3+0.25),IF($E22=AR$2,2*$C22,0),0)</f>
        <v>0</v>
      </c>
      <c r="AS22">
        <f>IF($B22&lt;(Audit!$I$3+0.25),IF($E22=AS$2,2*$C22,0),0)</f>
        <v>0</v>
      </c>
      <c r="AT22">
        <f>IF($B22&lt;(Audit!$I$3+0.25),IF($E22=AT$2,2*$C22,0),0)</f>
        <v>0</v>
      </c>
      <c r="AU22">
        <f>IF($B22&lt;(Audit!$I$3+0.25),IF($E22=AU$2,2*$C22,0),0)</f>
        <v>0</v>
      </c>
      <c r="AV22">
        <f>IF($B22&lt;(Audit!$I$3+0.25),IF($E22=AV$2,2*$C22,0),0)</f>
        <v>0</v>
      </c>
      <c r="AW22">
        <f>IF($B22&lt;(Audit!$I$3+0.25),IF($E22=AW$2,2*$C22,0),0)</f>
        <v>0</v>
      </c>
      <c r="AX22">
        <f>IF($B22&lt;(Audit!$I$3+0.25),IF($E22=AX$2,2*$C22,0),0)</f>
        <v>0</v>
      </c>
      <c r="AY22">
        <f>IF($B22&lt;(Audit!$I$3+0.25),IF($E22=AY$2,2*$C22,0),0)</f>
        <v>0</v>
      </c>
      <c r="BA22">
        <f>IF($B22&lt;(Audit!$I$3+0.25),IF($E22=BA$2,$B22*2*$C22,0),0)</f>
        <v>0</v>
      </c>
      <c r="BB22">
        <f>IF($B22&lt;(Audit!$I$3+0.25),IF($E22=BB$2,$B22*2*$C22,0),0)</f>
        <v>0</v>
      </c>
      <c r="BC22">
        <f>IF($B22&lt;(Audit!$I$3+0.25),IF($E22=BC$2,$B22*2*$C22,0),0)</f>
        <v>0</v>
      </c>
      <c r="BD22">
        <f>IF($B22&lt;(Audit!$I$3+0.25),IF($E22=BD$2,$B22*2*$C22,0),0)</f>
        <v>0</v>
      </c>
      <c r="BE22">
        <f>IF($B22&lt;(Audit!$I$3+0.25),IF($E22=BE$2,$B22*2*$C22,0),0)</f>
        <v>0</v>
      </c>
      <c r="BF22">
        <f>IF($B22&lt;(Audit!$I$3+0.25),IF($E22=BF$2,$B22*2*$C22,0),0)</f>
        <v>0</v>
      </c>
      <c r="BG22">
        <f>IF($B22&lt;(Audit!$I$3+0.25),IF($E22=BG$2,$B22*2*$C22,0),0)</f>
        <v>0</v>
      </c>
      <c r="BH22">
        <f>IF($B22&lt;(Audit!$I$3+0.25),IF($E22=BH$2,$B22*2*$C22,0),0)</f>
        <v>0</v>
      </c>
      <c r="BJ22">
        <f t="shared" si="5"/>
        <v>0</v>
      </c>
      <c r="BK22">
        <f t="shared" si="6"/>
        <v>0</v>
      </c>
    </row>
    <row r="23" spans="1:63">
      <c r="A23">
        <f>Audit!A22</f>
        <v>0</v>
      </c>
      <c r="B23">
        <f>Audit!B22</f>
        <v>0</v>
      </c>
      <c r="C23">
        <f>Audit!C22</f>
        <v>0</v>
      </c>
      <c r="D23">
        <f>Audit!D22</f>
        <v>0</v>
      </c>
      <c r="E23">
        <f>Audit!E22</f>
        <v>0</v>
      </c>
      <c r="F23">
        <f>Audit!F22</f>
        <v>0</v>
      </c>
      <c r="H23">
        <f t="shared" si="2"/>
        <v>0</v>
      </c>
      <c r="I23">
        <f t="shared" si="2"/>
        <v>0</v>
      </c>
      <c r="J23">
        <f t="shared" si="2"/>
        <v>0</v>
      </c>
      <c r="K23">
        <f t="shared" si="2"/>
        <v>0</v>
      </c>
      <c r="L23">
        <f t="shared" si="3"/>
        <v>0</v>
      </c>
      <c r="M23">
        <f t="shared" si="2"/>
        <v>0</v>
      </c>
      <c r="N23">
        <f t="shared" si="2"/>
        <v>0</v>
      </c>
      <c r="O23">
        <f t="shared" si="2"/>
        <v>0</v>
      </c>
      <c r="Q23">
        <f t="shared" si="4"/>
        <v>0</v>
      </c>
      <c r="R23">
        <f t="shared" si="4"/>
        <v>0</v>
      </c>
      <c r="S23">
        <f t="shared" si="4"/>
        <v>0</v>
      </c>
      <c r="T23">
        <f t="shared" si="4"/>
        <v>0</v>
      </c>
      <c r="U23">
        <f t="shared" si="4"/>
        <v>0</v>
      </c>
      <c r="V23">
        <f t="shared" si="4"/>
        <v>0</v>
      </c>
      <c r="W23">
        <f t="shared" si="4"/>
        <v>0</v>
      </c>
      <c r="X23">
        <f t="shared" si="4"/>
        <v>0</v>
      </c>
      <c r="Z23">
        <f>IF($B23&lt;(Audit!$I$2+0.25),IF($E23=Z$2,2*$C23,0),0)</f>
        <v>0</v>
      </c>
      <c r="AA23">
        <f>IF($B23&lt;(Audit!$I$2+0.25),IF($E23=AA$2,2*$C23,0),0)</f>
        <v>0</v>
      </c>
      <c r="AB23">
        <f>IF($B23&lt;(Audit!$I$2+0.25),IF($E23=AB$2,2*$C23,0),0)</f>
        <v>0</v>
      </c>
      <c r="AC23">
        <f>IF($B23&lt;(Audit!$I$2+0.25),IF($E23=AC$2,2*$C23,0),0)</f>
        <v>0</v>
      </c>
      <c r="AD23">
        <f>IF($B23&lt;(Audit!$I$2+0.25),IF($E23=AD$2,2*$C23,0),0)</f>
        <v>0</v>
      </c>
      <c r="AE23">
        <f>IF($B23&lt;(Audit!$I$2+0.25),IF($E23=AE$2,2*$C23,0),0)</f>
        <v>0</v>
      </c>
      <c r="AF23">
        <f>IF($B23&lt;(Audit!$I$2+0.25),IF($E23=AF$2,2*$C23,0),0)</f>
        <v>0</v>
      </c>
      <c r="AG23">
        <f>IF($B23&lt;(Audit!$I$2+0.25),IF($E23=AG$2,2*$C23,0),0)</f>
        <v>0</v>
      </c>
      <c r="AI23">
        <f>IF($B23&lt;(Audit!$I$2+0.25),IF($E23=AI$2,$B23*2*$C23,0),0)</f>
        <v>0</v>
      </c>
      <c r="AJ23">
        <f>IF($B23&lt;(Audit!$I$2+0.25),IF($E23=AJ$2,$B23*2*$C23,0),0)</f>
        <v>0</v>
      </c>
      <c r="AK23">
        <f>IF($B23&lt;(Audit!$I$2+0.25),IF($E23=AK$2,$B23*2*$C23,0),0)</f>
        <v>0</v>
      </c>
      <c r="AL23">
        <f>IF($B23&lt;(Audit!$I$2+0.25),IF($E23=AL$2,$B23*2*$C23,0),0)</f>
        <v>0</v>
      </c>
      <c r="AM23">
        <f>IF($B23&lt;(Audit!$I$2+0.25),IF($E23=AM$2,$B23*2*$C23,0),0)</f>
        <v>0</v>
      </c>
      <c r="AN23">
        <f>IF($B23&lt;(Audit!$I$2+0.25),IF($E23=AN$2,$B23*2*$C23,0),0)</f>
        <v>0</v>
      </c>
      <c r="AO23">
        <f>IF($B23&lt;(Audit!$I$2+0.25),IF($E23=AO$2,$B23*2*$C23,0),0)</f>
        <v>0</v>
      </c>
      <c r="AP23">
        <f>IF($B23&lt;(Audit!$I$2+0.25),IF($E23=AP$2,$B23*2*$C23,0),0)</f>
        <v>0</v>
      </c>
      <c r="AR23">
        <f>IF($B23&lt;(Audit!$I$3+0.25),IF($E23=AR$2,2*$C23,0),0)</f>
        <v>0</v>
      </c>
      <c r="AS23">
        <f>IF($B23&lt;(Audit!$I$3+0.25),IF($E23=AS$2,2*$C23,0),0)</f>
        <v>0</v>
      </c>
      <c r="AT23">
        <f>IF($B23&lt;(Audit!$I$3+0.25),IF($E23=AT$2,2*$C23,0),0)</f>
        <v>0</v>
      </c>
      <c r="AU23">
        <f>IF($B23&lt;(Audit!$I$3+0.25),IF($E23=AU$2,2*$C23,0),0)</f>
        <v>0</v>
      </c>
      <c r="AV23">
        <f>IF($B23&lt;(Audit!$I$3+0.25),IF($E23=AV$2,2*$C23,0),0)</f>
        <v>0</v>
      </c>
      <c r="AW23">
        <f>IF($B23&lt;(Audit!$I$3+0.25),IF($E23=AW$2,2*$C23,0),0)</f>
        <v>0</v>
      </c>
      <c r="AX23">
        <f>IF($B23&lt;(Audit!$I$3+0.25),IF($E23=AX$2,2*$C23,0),0)</f>
        <v>0</v>
      </c>
      <c r="AY23">
        <f>IF($B23&lt;(Audit!$I$3+0.25),IF($E23=AY$2,2*$C23,0),0)</f>
        <v>0</v>
      </c>
      <c r="BA23">
        <f>IF($B23&lt;(Audit!$I$3+0.25),IF($E23=BA$2,$B23*2*$C23,0),0)</f>
        <v>0</v>
      </c>
      <c r="BB23">
        <f>IF($B23&lt;(Audit!$I$3+0.25),IF($E23=BB$2,$B23*2*$C23,0),0)</f>
        <v>0</v>
      </c>
      <c r="BC23">
        <f>IF($B23&lt;(Audit!$I$3+0.25),IF($E23=BC$2,$B23*2*$C23,0),0)</f>
        <v>0</v>
      </c>
      <c r="BD23">
        <f>IF($B23&lt;(Audit!$I$3+0.25),IF($E23=BD$2,$B23*2*$C23,0),0)</f>
        <v>0</v>
      </c>
      <c r="BE23">
        <f>IF($B23&lt;(Audit!$I$3+0.25),IF($E23=BE$2,$B23*2*$C23,0),0)</f>
        <v>0</v>
      </c>
      <c r="BF23">
        <f>IF($B23&lt;(Audit!$I$3+0.25),IF($E23=BF$2,$B23*2*$C23,0),0)</f>
        <v>0</v>
      </c>
      <c r="BG23">
        <f>IF($B23&lt;(Audit!$I$3+0.25),IF($E23=BG$2,$B23*2*$C23,0),0)</f>
        <v>0</v>
      </c>
      <c r="BH23">
        <f>IF($B23&lt;(Audit!$I$3+0.25),IF($E23=BH$2,$B23*2*$C23,0),0)</f>
        <v>0</v>
      </c>
      <c r="BJ23">
        <f t="shared" si="5"/>
        <v>0</v>
      </c>
      <c r="BK23">
        <f t="shared" si="6"/>
        <v>0</v>
      </c>
    </row>
    <row r="24" spans="1:63">
      <c r="A24">
        <f>Audit!A23</f>
        <v>0</v>
      </c>
      <c r="B24">
        <f>Audit!B23</f>
        <v>0</v>
      </c>
      <c r="C24">
        <f>Audit!C23</f>
        <v>0</v>
      </c>
      <c r="D24">
        <f>Audit!D23</f>
        <v>0</v>
      </c>
      <c r="E24">
        <f>Audit!E23</f>
        <v>0</v>
      </c>
      <c r="F24">
        <f>Audit!F23</f>
        <v>0</v>
      </c>
      <c r="H24">
        <f t="shared" si="2"/>
        <v>0</v>
      </c>
      <c r="I24">
        <f t="shared" si="2"/>
        <v>0</v>
      </c>
      <c r="J24">
        <f t="shared" si="2"/>
        <v>0</v>
      </c>
      <c r="K24">
        <f t="shared" si="2"/>
        <v>0</v>
      </c>
      <c r="L24">
        <f t="shared" si="3"/>
        <v>0</v>
      </c>
      <c r="M24">
        <f t="shared" si="2"/>
        <v>0</v>
      </c>
      <c r="N24">
        <f t="shared" si="2"/>
        <v>0</v>
      </c>
      <c r="O24">
        <f t="shared" si="2"/>
        <v>0</v>
      </c>
      <c r="Q24">
        <f t="shared" si="4"/>
        <v>0</v>
      </c>
      <c r="R24">
        <f t="shared" si="4"/>
        <v>0</v>
      </c>
      <c r="S24">
        <f t="shared" si="4"/>
        <v>0</v>
      </c>
      <c r="T24">
        <f t="shared" si="4"/>
        <v>0</v>
      </c>
      <c r="U24">
        <f t="shared" si="4"/>
        <v>0</v>
      </c>
      <c r="V24">
        <f t="shared" si="4"/>
        <v>0</v>
      </c>
      <c r="W24">
        <f t="shared" si="4"/>
        <v>0</v>
      </c>
      <c r="X24">
        <f t="shared" si="4"/>
        <v>0</v>
      </c>
      <c r="Z24">
        <f>IF($B24&lt;(Audit!$I$2+0.25),IF($E24=Z$2,2*$C24,0),0)</f>
        <v>0</v>
      </c>
      <c r="AA24">
        <f>IF($B24&lt;(Audit!$I$2+0.25),IF($E24=AA$2,2*$C24,0),0)</f>
        <v>0</v>
      </c>
      <c r="AB24">
        <f>IF($B24&lt;(Audit!$I$2+0.25),IF($E24=AB$2,2*$C24,0),0)</f>
        <v>0</v>
      </c>
      <c r="AC24">
        <f>IF($B24&lt;(Audit!$I$2+0.25),IF($E24=AC$2,2*$C24,0),0)</f>
        <v>0</v>
      </c>
      <c r="AD24">
        <f>IF($B24&lt;(Audit!$I$2+0.25),IF($E24=AD$2,2*$C24,0),0)</f>
        <v>0</v>
      </c>
      <c r="AE24">
        <f>IF($B24&lt;(Audit!$I$2+0.25),IF($E24=AE$2,2*$C24,0),0)</f>
        <v>0</v>
      </c>
      <c r="AF24">
        <f>IF($B24&lt;(Audit!$I$2+0.25),IF($E24=AF$2,2*$C24,0),0)</f>
        <v>0</v>
      </c>
      <c r="AG24">
        <f>IF($B24&lt;(Audit!$I$2+0.25),IF($E24=AG$2,2*$C24,0),0)</f>
        <v>0</v>
      </c>
      <c r="AI24">
        <f>IF($B24&lt;(Audit!$I$2+0.25),IF($E24=AI$2,$B24*2*$C24,0),0)</f>
        <v>0</v>
      </c>
      <c r="AJ24">
        <f>IF($B24&lt;(Audit!$I$2+0.25),IF($E24=AJ$2,$B24*2*$C24,0),0)</f>
        <v>0</v>
      </c>
      <c r="AK24">
        <f>IF($B24&lt;(Audit!$I$2+0.25),IF($E24=AK$2,$B24*2*$C24,0),0)</f>
        <v>0</v>
      </c>
      <c r="AL24">
        <f>IF($B24&lt;(Audit!$I$2+0.25),IF($E24=AL$2,$B24*2*$C24,0),0)</f>
        <v>0</v>
      </c>
      <c r="AM24">
        <f>IF($B24&lt;(Audit!$I$2+0.25),IF($E24=AM$2,$B24*2*$C24,0),0)</f>
        <v>0</v>
      </c>
      <c r="AN24">
        <f>IF($B24&lt;(Audit!$I$2+0.25),IF($E24=AN$2,$B24*2*$C24,0),0)</f>
        <v>0</v>
      </c>
      <c r="AO24">
        <f>IF($B24&lt;(Audit!$I$2+0.25),IF($E24=AO$2,$B24*2*$C24,0),0)</f>
        <v>0</v>
      </c>
      <c r="AP24">
        <f>IF($B24&lt;(Audit!$I$2+0.25),IF($E24=AP$2,$B24*2*$C24,0),0)</f>
        <v>0</v>
      </c>
      <c r="AR24">
        <f>IF($B24&lt;(Audit!$I$3+0.25),IF($E24=AR$2,2*$C24,0),0)</f>
        <v>0</v>
      </c>
      <c r="AS24">
        <f>IF($B24&lt;(Audit!$I$3+0.25),IF($E24=AS$2,2*$C24,0),0)</f>
        <v>0</v>
      </c>
      <c r="AT24">
        <f>IF($B24&lt;(Audit!$I$3+0.25),IF($E24=AT$2,2*$C24,0),0)</f>
        <v>0</v>
      </c>
      <c r="AU24">
        <f>IF($B24&lt;(Audit!$I$3+0.25),IF($E24=AU$2,2*$C24,0),0)</f>
        <v>0</v>
      </c>
      <c r="AV24">
        <f>IF($B24&lt;(Audit!$I$3+0.25),IF($E24=AV$2,2*$C24,0),0)</f>
        <v>0</v>
      </c>
      <c r="AW24">
        <f>IF($B24&lt;(Audit!$I$3+0.25),IF($E24=AW$2,2*$C24,0),0)</f>
        <v>0</v>
      </c>
      <c r="AX24">
        <f>IF($B24&lt;(Audit!$I$3+0.25),IF($E24=AX$2,2*$C24,0),0)</f>
        <v>0</v>
      </c>
      <c r="AY24">
        <f>IF($B24&lt;(Audit!$I$3+0.25),IF($E24=AY$2,2*$C24,0),0)</f>
        <v>0</v>
      </c>
      <c r="BA24">
        <f>IF($B24&lt;(Audit!$I$3+0.25),IF($E24=BA$2,$B24*2*$C24,0),0)</f>
        <v>0</v>
      </c>
      <c r="BB24">
        <f>IF($B24&lt;(Audit!$I$3+0.25),IF($E24=BB$2,$B24*2*$C24,0),0)</f>
        <v>0</v>
      </c>
      <c r="BC24">
        <f>IF($B24&lt;(Audit!$I$3+0.25),IF($E24=BC$2,$B24*2*$C24,0),0)</f>
        <v>0</v>
      </c>
      <c r="BD24">
        <f>IF($B24&lt;(Audit!$I$3+0.25),IF($E24=BD$2,$B24*2*$C24,0),0)</f>
        <v>0</v>
      </c>
      <c r="BE24">
        <f>IF($B24&lt;(Audit!$I$3+0.25),IF($E24=BE$2,$B24*2*$C24,0),0)</f>
        <v>0</v>
      </c>
      <c r="BF24">
        <f>IF($B24&lt;(Audit!$I$3+0.25),IF($E24=BF$2,$B24*2*$C24,0),0)</f>
        <v>0</v>
      </c>
      <c r="BG24">
        <f>IF($B24&lt;(Audit!$I$3+0.25),IF($E24=BG$2,$B24*2*$C24,0),0)</f>
        <v>0</v>
      </c>
      <c r="BH24">
        <f>IF($B24&lt;(Audit!$I$3+0.25),IF($E24=BH$2,$B24*2*$C24,0),0)</f>
        <v>0</v>
      </c>
      <c r="BJ24">
        <f t="shared" si="5"/>
        <v>0</v>
      </c>
      <c r="BK24">
        <f t="shared" si="6"/>
        <v>0</v>
      </c>
    </row>
    <row r="25" spans="1:63">
      <c r="A25">
        <f>Audit!A24</f>
        <v>0</v>
      </c>
      <c r="B25">
        <f>Audit!B24</f>
        <v>0</v>
      </c>
      <c r="C25">
        <f>Audit!C24</f>
        <v>0</v>
      </c>
      <c r="D25">
        <f>Audit!D24</f>
        <v>0</v>
      </c>
      <c r="E25">
        <f>Audit!E24</f>
        <v>0</v>
      </c>
      <c r="F25">
        <f>Audit!F24</f>
        <v>0</v>
      </c>
      <c r="H25">
        <f t="shared" si="2"/>
        <v>0</v>
      </c>
      <c r="I25">
        <f t="shared" si="2"/>
        <v>0</v>
      </c>
      <c r="J25">
        <f t="shared" si="2"/>
        <v>0</v>
      </c>
      <c r="K25">
        <f t="shared" si="2"/>
        <v>0</v>
      </c>
      <c r="L25">
        <f t="shared" si="3"/>
        <v>0</v>
      </c>
      <c r="M25">
        <f t="shared" si="2"/>
        <v>0</v>
      </c>
      <c r="N25">
        <f t="shared" si="2"/>
        <v>0</v>
      </c>
      <c r="O25">
        <f t="shared" si="2"/>
        <v>0</v>
      </c>
      <c r="Q25">
        <f t="shared" si="4"/>
        <v>0</v>
      </c>
      <c r="R25">
        <f t="shared" si="4"/>
        <v>0</v>
      </c>
      <c r="S25">
        <f t="shared" si="4"/>
        <v>0</v>
      </c>
      <c r="T25">
        <f t="shared" si="4"/>
        <v>0</v>
      </c>
      <c r="U25">
        <f t="shared" si="4"/>
        <v>0</v>
      </c>
      <c r="V25">
        <f t="shared" si="4"/>
        <v>0</v>
      </c>
      <c r="W25">
        <f t="shared" si="4"/>
        <v>0</v>
      </c>
      <c r="X25">
        <f t="shared" si="4"/>
        <v>0</v>
      </c>
      <c r="Z25">
        <f>IF($B25&lt;(Audit!$I$2+0.25),IF($E25=Z$2,2*$C25,0),0)</f>
        <v>0</v>
      </c>
      <c r="AA25">
        <f>IF($B25&lt;(Audit!$I$2+0.25),IF($E25=AA$2,2*$C25,0),0)</f>
        <v>0</v>
      </c>
      <c r="AB25">
        <f>IF($B25&lt;(Audit!$I$2+0.25),IF($E25=AB$2,2*$C25,0),0)</f>
        <v>0</v>
      </c>
      <c r="AC25">
        <f>IF($B25&lt;(Audit!$I$2+0.25),IF($E25=AC$2,2*$C25,0),0)</f>
        <v>0</v>
      </c>
      <c r="AD25">
        <f>IF($B25&lt;(Audit!$I$2+0.25),IF($E25=AD$2,2*$C25,0),0)</f>
        <v>0</v>
      </c>
      <c r="AE25">
        <f>IF($B25&lt;(Audit!$I$2+0.25),IF($E25=AE$2,2*$C25,0),0)</f>
        <v>0</v>
      </c>
      <c r="AF25">
        <f>IF($B25&lt;(Audit!$I$2+0.25),IF($E25=AF$2,2*$C25,0),0)</f>
        <v>0</v>
      </c>
      <c r="AG25">
        <f>IF($B25&lt;(Audit!$I$2+0.25),IF($E25=AG$2,2*$C25,0),0)</f>
        <v>0</v>
      </c>
      <c r="AI25">
        <f>IF($B25&lt;(Audit!$I$2+0.25),IF($E25=AI$2,$B25*2*$C25,0),0)</f>
        <v>0</v>
      </c>
      <c r="AJ25">
        <f>IF($B25&lt;(Audit!$I$2+0.25),IF($E25=AJ$2,$B25*2*$C25,0),0)</f>
        <v>0</v>
      </c>
      <c r="AK25">
        <f>IF($B25&lt;(Audit!$I$2+0.25),IF($E25=AK$2,$B25*2*$C25,0),0)</f>
        <v>0</v>
      </c>
      <c r="AL25">
        <f>IF($B25&lt;(Audit!$I$2+0.25),IF($E25=AL$2,$B25*2*$C25,0),0)</f>
        <v>0</v>
      </c>
      <c r="AM25">
        <f>IF($B25&lt;(Audit!$I$2+0.25),IF($E25=AM$2,$B25*2*$C25,0),0)</f>
        <v>0</v>
      </c>
      <c r="AN25">
        <f>IF($B25&lt;(Audit!$I$2+0.25),IF($E25=AN$2,$B25*2*$C25,0),0)</f>
        <v>0</v>
      </c>
      <c r="AO25">
        <f>IF($B25&lt;(Audit!$I$2+0.25),IF($E25=AO$2,$B25*2*$C25,0),0)</f>
        <v>0</v>
      </c>
      <c r="AP25">
        <f>IF($B25&lt;(Audit!$I$2+0.25),IF($E25=AP$2,$B25*2*$C25,0),0)</f>
        <v>0</v>
      </c>
      <c r="AR25">
        <f>IF($B25&lt;(Audit!$I$3+0.25),IF($E25=AR$2,2*$C25,0),0)</f>
        <v>0</v>
      </c>
      <c r="AS25">
        <f>IF($B25&lt;(Audit!$I$3+0.25),IF($E25=AS$2,2*$C25,0),0)</f>
        <v>0</v>
      </c>
      <c r="AT25">
        <f>IF($B25&lt;(Audit!$I$3+0.25),IF($E25=AT$2,2*$C25,0),0)</f>
        <v>0</v>
      </c>
      <c r="AU25">
        <f>IF($B25&lt;(Audit!$I$3+0.25),IF($E25=AU$2,2*$C25,0),0)</f>
        <v>0</v>
      </c>
      <c r="AV25">
        <f>IF($B25&lt;(Audit!$I$3+0.25),IF($E25=AV$2,2*$C25,0),0)</f>
        <v>0</v>
      </c>
      <c r="AW25">
        <f>IF($B25&lt;(Audit!$I$3+0.25),IF($E25=AW$2,2*$C25,0),0)</f>
        <v>0</v>
      </c>
      <c r="AX25">
        <f>IF($B25&lt;(Audit!$I$3+0.25),IF($E25=AX$2,2*$C25,0),0)</f>
        <v>0</v>
      </c>
      <c r="AY25">
        <f>IF($B25&lt;(Audit!$I$3+0.25),IF($E25=AY$2,2*$C25,0),0)</f>
        <v>0</v>
      </c>
      <c r="BA25">
        <f>IF($B25&lt;(Audit!$I$3+0.25),IF($E25=BA$2,$B25*2*$C25,0),0)</f>
        <v>0</v>
      </c>
      <c r="BB25">
        <f>IF($B25&lt;(Audit!$I$3+0.25),IF($E25=BB$2,$B25*2*$C25,0),0)</f>
        <v>0</v>
      </c>
      <c r="BC25">
        <f>IF($B25&lt;(Audit!$I$3+0.25),IF($E25=BC$2,$B25*2*$C25,0),0)</f>
        <v>0</v>
      </c>
      <c r="BD25">
        <f>IF($B25&lt;(Audit!$I$3+0.25),IF($E25=BD$2,$B25*2*$C25,0),0)</f>
        <v>0</v>
      </c>
      <c r="BE25">
        <f>IF($B25&lt;(Audit!$I$3+0.25),IF($E25=BE$2,$B25*2*$C25,0),0)</f>
        <v>0</v>
      </c>
      <c r="BF25">
        <f>IF($B25&lt;(Audit!$I$3+0.25),IF($E25=BF$2,$B25*2*$C25,0),0)</f>
        <v>0</v>
      </c>
      <c r="BG25">
        <f>IF($B25&lt;(Audit!$I$3+0.25),IF($E25=BG$2,$B25*2*$C25,0),0)</f>
        <v>0</v>
      </c>
      <c r="BH25">
        <f>IF($B25&lt;(Audit!$I$3+0.25),IF($E25=BH$2,$B25*2*$C25,0),0)</f>
        <v>0</v>
      </c>
      <c r="BJ25">
        <f t="shared" si="5"/>
        <v>0</v>
      </c>
      <c r="BK25">
        <f t="shared" si="6"/>
        <v>0</v>
      </c>
    </row>
    <row r="26" spans="1:63">
      <c r="A26">
        <f>Audit!A25</f>
        <v>0</v>
      </c>
      <c r="B26">
        <f>Audit!B25</f>
        <v>0</v>
      </c>
      <c r="C26">
        <f>Audit!C25</f>
        <v>0</v>
      </c>
      <c r="D26">
        <f>Audit!D25</f>
        <v>0</v>
      </c>
      <c r="E26">
        <f>Audit!E25</f>
        <v>0</v>
      </c>
      <c r="F26">
        <f>Audit!F25</f>
        <v>0</v>
      </c>
      <c r="H26">
        <f t="shared" si="2"/>
        <v>0</v>
      </c>
      <c r="I26">
        <f t="shared" si="2"/>
        <v>0</v>
      </c>
      <c r="J26">
        <f t="shared" si="2"/>
        <v>0</v>
      </c>
      <c r="K26">
        <f t="shared" si="2"/>
        <v>0</v>
      </c>
      <c r="L26">
        <f t="shared" si="3"/>
        <v>0</v>
      </c>
      <c r="M26">
        <f t="shared" si="2"/>
        <v>0</v>
      </c>
      <c r="N26">
        <f t="shared" si="2"/>
        <v>0</v>
      </c>
      <c r="O26">
        <f t="shared" si="2"/>
        <v>0</v>
      </c>
      <c r="Q26">
        <f t="shared" si="4"/>
        <v>0</v>
      </c>
      <c r="R26">
        <f t="shared" si="4"/>
        <v>0</v>
      </c>
      <c r="S26">
        <f t="shared" si="4"/>
        <v>0</v>
      </c>
      <c r="T26">
        <f t="shared" si="4"/>
        <v>0</v>
      </c>
      <c r="U26">
        <f t="shared" si="4"/>
        <v>0</v>
      </c>
      <c r="V26">
        <f t="shared" si="4"/>
        <v>0</v>
      </c>
      <c r="W26">
        <f t="shared" si="4"/>
        <v>0</v>
      </c>
      <c r="X26">
        <f t="shared" si="4"/>
        <v>0</v>
      </c>
      <c r="Z26">
        <f>IF($B26&lt;(Audit!$I$2+0.25),IF($E26=Z$2,2*$C26,0),0)</f>
        <v>0</v>
      </c>
      <c r="AA26">
        <f>IF($B26&lt;(Audit!$I$2+0.25),IF($E26=AA$2,2*$C26,0),0)</f>
        <v>0</v>
      </c>
      <c r="AB26">
        <f>IF($B26&lt;(Audit!$I$2+0.25),IF($E26=AB$2,2*$C26,0),0)</f>
        <v>0</v>
      </c>
      <c r="AC26">
        <f>IF($B26&lt;(Audit!$I$2+0.25),IF($E26=AC$2,2*$C26,0),0)</f>
        <v>0</v>
      </c>
      <c r="AD26">
        <f>IF($B26&lt;(Audit!$I$2+0.25),IF($E26=AD$2,2*$C26,0),0)</f>
        <v>0</v>
      </c>
      <c r="AE26">
        <f>IF($B26&lt;(Audit!$I$2+0.25),IF($E26=AE$2,2*$C26,0),0)</f>
        <v>0</v>
      </c>
      <c r="AF26">
        <f>IF($B26&lt;(Audit!$I$2+0.25),IF($E26=AF$2,2*$C26,0),0)</f>
        <v>0</v>
      </c>
      <c r="AG26">
        <f>IF($B26&lt;(Audit!$I$2+0.25),IF($E26=AG$2,2*$C26,0),0)</f>
        <v>0</v>
      </c>
      <c r="AI26">
        <f>IF($B26&lt;(Audit!$I$2+0.25),IF($E26=AI$2,$B26*2*$C26,0),0)</f>
        <v>0</v>
      </c>
      <c r="AJ26">
        <f>IF($B26&lt;(Audit!$I$2+0.25),IF($E26=AJ$2,$B26*2*$C26,0),0)</f>
        <v>0</v>
      </c>
      <c r="AK26">
        <f>IF($B26&lt;(Audit!$I$2+0.25),IF($E26=AK$2,$B26*2*$C26,0),0)</f>
        <v>0</v>
      </c>
      <c r="AL26">
        <f>IF($B26&lt;(Audit!$I$2+0.25),IF($E26=AL$2,$B26*2*$C26,0),0)</f>
        <v>0</v>
      </c>
      <c r="AM26">
        <f>IF($B26&lt;(Audit!$I$2+0.25),IF($E26=AM$2,$B26*2*$C26,0),0)</f>
        <v>0</v>
      </c>
      <c r="AN26">
        <f>IF($B26&lt;(Audit!$I$2+0.25),IF($E26=AN$2,$B26*2*$C26,0),0)</f>
        <v>0</v>
      </c>
      <c r="AO26">
        <f>IF($B26&lt;(Audit!$I$2+0.25),IF($E26=AO$2,$B26*2*$C26,0),0)</f>
        <v>0</v>
      </c>
      <c r="AP26">
        <f>IF($B26&lt;(Audit!$I$2+0.25),IF($E26=AP$2,$B26*2*$C26,0),0)</f>
        <v>0</v>
      </c>
      <c r="AR26">
        <f>IF($B26&lt;(Audit!$I$3+0.25),IF($E26=AR$2,2*$C26,0),0)</f>
        <v>0</v>
      </c>
      <c r="AS26">
        <f>IF($B26&lt;(Audit!$I$3+0.25),IF($E26=AS$2,2*$C26,0),0)</f>
        <v>0</v>
      </c>
      <c r="AT26">
        <f>IF($B26&lt;(Audit!$I$3+0.25),IF($E26=AT$2,2*$C26,0),0)</f>
        <v>0</v>
      </c>
      <c r="AU26">
        <f>IF($B26&lt;(Audit!$I$3+0.25),IF($E26=AU$2,2*$C26,0),0)</f>
        <v>0</v>
      </c>
      <c r="AV26">
        <f>IF($B26&lt;(Audit!$I$3+0.25),IF($E26=AV$2,2*$C26,0),0)</f>
        <v>0</v>
      </c>
      <c r="AW26">
        <f>IF($B26&lt;(Audit!$I$3+0.25),IF($E26=AW$2,2*$C26,0),0)</f>
        <v>0</v>
      </c>
      <c r="AX26">
        <f>IF($B26&lt;(Audit!$I$3+0.25),IF($E26=AX$2,2*$C26,0),0)</f>
        <v>0</v>
      </c>
      <c r="AY26">
        <f>IF($B26&lt;(Audit!$I$3+0.25),IF($E26=AY$2,2*$C26,0),0)</f>
        <v>0</v>
      </c>
      <c r="BA26">
        <f>IF($B26&lt;(Audit!$I$3+0.25),IF($E26=BA$2,$B26*2*$C26,0),0)</f>
        <v>0</v>
      </c>
      <c r="BB26">
        <f>IF($B26&lt;(Audit!$I$3+0.25),IF($E26=BB$2,$B26*2*$C26,0),0)</f>
        <v>0</v>
      </c>
      <c r="BC26">
        <f>IF($B26&lt;(Audit!$I$3+0.25),IF($E26=BC$2,$B26*2*$C26,0),0)</f>
        <v>0</v>
      </c>
      <c r="BD26">
        <f>IF($B26&lt;(Audit!$I$3+0.25),IF($E26=BD$2,$B26*2*$C26,0),0)</f>
        <v>0</v>
      </c>
      <c r="BE26">
        <f>IF($B26&lt;(Audit!$I$3+0.25),IF($E26=BE$2,$B26*2*$C26,0),0)</f>
        <v>0</v>
      </c>
      <c r="BF26">
        <f>IF($B26&lt;(Audit!$I$3+0.25),IF($E26=BF$2,$B26*2*$C26,0),0)</f>
        <v>0</v>
      </c>
      <c r="BG26">
        <f>IF($B26&lt;(Audit!$I$3+0.25),IF($E26=BG$2,$B26*2*$C26,0),0)</f>
        <v>0</v>
      </c>
      <c r="BH26">
        <f>IF($B26&lt;(Audit!$I$3+0.25),IF($E26=BH$2,$B26*2*$C26,0),0)</f>
        <v>0</v>
      </c>
      <c r="BJ26">
        <f t="shared" si="5"/>
        <v>0</v>
      </c>
      <c r="BK26">
        <f t="shared" si="6"/>
        <v>0</v>
      </c>
    </row>
    <row r="27" spans="1:63">
      <c r="A27">
        <f>Audit!A26</f>
        <v>0</v>
      </c>
      <c r="B27">
        <f>Audit!B26</f>
        <v>0</v>
      </c>
      <c r="C27">
        <f>Audit!C26</f>
        <v>0</v>
      </c>
      <c r="D27">
        <f>Audit!D26</f>
        <v>0</v>
      </c>
      <c r="E27">
        <f>Audit!E26</f>
        <v>0</v>
      </c>
      <c r="F27">
        <f>Audit!F26</f>
        <v>0</v>
      </c>
      <c r="H27">
        <f t="shared" si="2"/>
        <v>0</v>
      </c>
      <c r="I27">
        <f t="shared" si="2"/>
        <v>0</v>
      </c>
      <c r="J27">
        <f t="shared" si="2"/>
        <v>0</v>
      </c>
      <c r="K27">
        <f t="shared" si="2"/>
        <v>0</v>
      </c>
      <c r="L27">
        <f t="shared" si="3"/>
        <v>0</v>
      </c>
      <c r="M27">
        <f t="shared" si="2"/>
        <v>0</v>
      </c>
      <c r="N27">
        <f t="shared" si="2"/>
        <v>0</v>
      </c>
      <c r="O27">
        <f t="shared" si="2"/>
        <v>0</v>
      </c>
      <c r="Q27">
        <f t="shared" si="4"/>
        <v>0</v>
      </c>
      <c r="R27">
        <f t="shared" si="4"/>
        <v>0</v>
      </c>
      <c r="S27">
        <f t="shared" si="4"/>
        <v>0</v>
      </c>
      <c r="T27">
        <f t="shared" si="4"/>
        <v>0</v>
      </c>
      <c r="U27">
        <f t="shared" si="4"/>
        <v>0</v>
      </c>
      <c r="V27">
        <f t="shared" si="4"/>
        <v>0</v>
      </c>
      <c r="W27">
        <f t="shared" si="4"/>
        <v>0</v>
      </c>
      <c r="X27">
        <f t="shared" si="4"/>
        <v>0</v>
      </c>
      <c r="Z27">
        <f>IF($B27&lt;(Audit!$I$2+0.25),IF($E27=Z$2,2*$C27,0),0)</f>
        <v>0</v>
      </c>
      <c r="AA27">
        <f>IF($B27&lt;(Audit!$I$2+0.25),IF($E27=AA$2,2*$C27,0),0)</f>
        <v>0</v>
      </c>
      <c r="AB27">
        <f>IF($B27&lt;(Audit!$I$2+0.25),IF($E27=AB$2,2*$C27,0),0)</f>
        <v>0</v>
      </c>
      <c r="AC27">
        <f>IF($B27&lt;(Audit!$I$2+0.25),IF($E27=AC$2,2*$C27,0),0)</f>
        <v>0</v>
      </c>
      <c r="AD27">
        <f>IF($B27&lt;(Audit!$I$2+0.25),IF($E27=AD$2,2*$C27,0),0)</f>
        <v>0</v>
      </c>
      <c r="AE27">
        <f>IF($B27&lt;(Audit!$I$2+0.25),IF($E27=AE$2,2*$C27,0),0)</f>
        <v>0</v>
      </c>
      <c r="AF27">
        <f>IF($B27&lt;(Audit!$I$2+0.25),IF($E27=AF$2,2*$C27,0),0)</f>
        <v>0</v>
      </c>
      <c r="AG27">
        <f>IF($B27&lt;(Audit!$I$2+0.25),IF($E27=AG$2,2*$C27,0),0)</f>
        <v>0</v>
      </c>
      <c r="AI27">
        <f>IF($B27&lt;(Audit!$I$2+0.25),IF($E27=AI$2,$B27*2*$C27,0),0)</f>
        <v>0</v>
      </c>
      <c r="AJ27">
        <f>IF($B27&lt;(Audit!$I$2+0.25),IF($E27=AJ$2,$B27*2*$C27,0),0)</f>
        <v>0</v>
      </c>
      <c r="AK27">
        <f>IF($B27&lt;(Audit!$I$2+0.25),IF($E27=AK$2,$B27*2*$C27,0),0)</f>
        <v>0</v>
      </c>
      <c r="AL27">
        <f>IF($B27&lt;(Audit!$I$2+0.25),IF($E27=AL$2,$B27*2*$C27,0),0)</f>
        <v>0</v>
      </c>
      <c r="AM27">
        <f>IF($B27&lt;(Audit!$I$2+0.25),IF($E27=AM$2,$B27*2*$C27,0),0)</f>
        <v>0</v>
      </c>
      <c r="AN27">
        <f>IF($B27&lt;(Audit!$I$2+0.25),IF($E27=AN$2,$B27*2*$C27,0),0)</f>
        <v>0</v>
      </c>
      <c r="AO27">
        <f>IF($B27&lt;(Audit!$I$2+0.25),IF($E27=AO$2,$B27*2*$C27,0),0)</f>
        <v>0</v>
      </c>
      <c r="AP27">
        <f>IF($B27&lt;(Audit!$I$2+0.25),IF($E27=AP$2,$B27*2*$C27,0),0)</f>
        <v>0</v>
      </c>
      <c r="AR27">
        <f>IF($B27&lt;(Audit!$I$3+0.25),IF($E27=AR$2,2*$C27,0),0)</f>
        <v>0</v>
      </c>
      <c r="AS27">
        <f>IF($B27&lt;(Audit!$I$3+0.25),IF($E27=AS$2,2*$C27,0),0)</f>
        <v>0</v>
      </c>
      <c r="AT27">
        <f>IF($B27&lt;(Audit!$I$3+0.25),IF($E27=AT$2,2*$C27,0),0)</f>
        <v>0</v>
      </c>
      <c r="AU27">
        <f>IF($B27&lt;(Audit!$I$3+0.25),IF($E27=AU$2,2*$C27,0),0)</f>
        <v>0</v>
      </c>
      <c r="AV27">
        <f>IF($B27&lt;(Audit!$I$3+0.25),IF($E27=AV$2,2*$C27,0),0)</f>
        <v>0</v>
      </c>
      <c r="AW27">
        <f>IF($B27&lt;(Audit!$I$3+0.25),IF($E27=AW$2,2*$C27,0),0)</f>
        <v>0</v>
      </c>
      <c r="AX27">
        <f>IF($B27&lt;(Audit!$I$3+0.25),IF($E27=AX$2,2*$C27,0),0)</f>
        <v>0</v>
      </c>
      <c r="AY27">
        <f>IF($B27&lt;(Audit!$I$3+0.25),IF($E27=AY$2,2*$C27,0),0)</f>
        <v>0</v>
      </c>
      <c r="BA27">
        <f>IF($B27&lt;(Audit!$I$3+0.25),IF($E27=BA$2,$B27*2*$C27,0),0)</f>
        <v>0</v>
      </c>
      <c r="BB27">
        <f>IF($B27&lt;(Audit!$I$3+0.25),IF($E27=BB$2,$B27*2*$C27,0),0)</f>
        <v>0</v>
      </c>
      <c r="BC27">
        <f>IF($B27&lt;(Audit!$I$3+0.25),IF($E27=BC$2,$B27*2*$C27,0),0)</f>
        <v>0</v>
      </c>
      <c r="BD27">
        <f>IF($B27&lt;(Audit!$I$3+0.25),IF($E27=BD$2,$B27*2*$C27,0),0)</f>
        <v>0</v>
      </c>
      <c r="BE27">
        <f>IF($B27&lt;(Audit!$I$3+0.25),IF($E27=BE$2,$B27*2*$C27,0),0)</f>
        <v>0</v>
      </c>
      <c r="BF27">
        <f>IF($B27&lt;(Audit!$I$3+0.25),IF($E27=BF$2,$B27*2*$C27,0),0)</f>
        <v>0</v>
      </c>
      <c r="BG27">
        <f>IF($B27&lt;(Audit!$I$3+0.25),IF($E27=BG$2,$B27*2*$C27,0),0)</f>
        <v>0</v>
      </c>
      <c r="BH27">
        <f>IF($B27&lt;(Audit!$I$3+0.25),IF($E27=BH$2,$B27*2*$C27,0),0)</f>
        <v>0</v>
      </c>
      <c r="BJ27">
        <f t="shared" si="5"/>
        <v>0</v>
      </c>
      <c r="BK27">
        <f t="shared" si="6"/>
        <v>0</v>
      </c>
    </row>
    <row r="28" spans="1:63">
      <c r="A28">
        <f>Audit!A27</f>
        <v>0</v>
      </c>
      <c r="B28">
        <f>Audit!B27</f>
        <v>0</v>
      </c>
      <c r="C28">
        <f>Audit!C27</f>
        <v>0</v>
      </c>
      <c r="D28">
        <f>Audit!D27</f>
        <v>0</v>
      </c>
      <c r="E28">
        <f>Audit!E27</f>
        <v>0</v>
      </c>
      <c r="F28">
        <f>Audit!F27</f>
        <v>0</v>
      </c>
      <c r="H28">
        <f t="shared" si="2"/>
        <v>0</v>
      </c>
      <c r="I28">
        <f t="shared" si="2"/>
        <v>0</v>
      </c>
      <c r="J28">
        <f t="shared" si="2"/>
        <v>0</v>
      </c>
      <c r="K28">
        <f t="shared" si="2"/>
        <v>0</v>
      </c>
      <c r="L28">
        <f t="shared" si="3"/>
        <v>0</v>
      </c>
      <c r="M28">
        <f t="shared" si="2"/>
        <v>0</v>
      </c>
      <c r="N28">
        <f t="shared" si="2"/>
        <v>0</v>
      </c>
      <c r="O28">
        <f t="shared" si="2"/>
        <v>0</v>
      </c>
      <c r="Q28">
        <f t="shared" si="4"/>
        <v>0</v>
      </c>
      <c r="R28">
        <f t="shared" si="4"/>
        <v>0</v>
      </c>
      <c r="S28">
        <f t="shared" si="4"/>
        <v>0</v>
      </c>
      <c r="T28">
        <f t="shared" si="4"/>
        <v>0</v>
      </c>
      <c r="U28">
        <f t="shared" si="4"/>
        <v>0</v>
      </c>
      <c r="V28">
        <f t="shared" si="4"/>
        <v>0</v>
      </c>
      <c r="W28">
        <f t="shared" si="4"/>
        <v>0</v>
      </c>
      <c r="X28">
        <f t="shared" si="4"/>
        <v>0</v>
      </c>
      <c r="Z28">
        <f>IF($B28&lt;(Audit!$I$2+0.25),IF($E28=Z$2,2*$C28,0),0)</f>
        <v>0</v>
      </c>
      <c r="AA28">
        <f>IF($B28&lt;(Audit!$I$2+0.25),IF($E28=AA$2,2*$C28,0),0)</f>
        <v>0</v>
      </c>
      <c r="AB28">
        <f>IF($B28&lt;(Audit!$I$2+0.25),IF($E28=AB$2,2*$C28,0),0)</f>
        <v>0</v>
      </c>
      <c r="AC28">
        <f>IF($B28&lt;(Audit!$I$2+0.25),IF($E28=AC$2,2*$C28,0),0)</f>
        <v>0</v>
      </c>
      <c r="AD28">
        <f>IF($B28&lt;(Audit!$I$2+0.25),IF($E28=AD$2,2*$C28,0),0)</f>
        <v>0</v>
      </c>
      <c r="AE28">
        <f>IF($B28&lt;(Audit!$I$2+0.25),IF($E28=AE$2,2*$C28,0),0)</f>
        <v>0</v>
      </c>
      <c r="AF28">
        <f>IF($B28&lt;(Audit!$I$2+0.25),IF($E28=AF$2,2*$C28,0),0)</f>
        <v>0</v>
      </c>
      <c r="AG28">
        <f>IF($B28&lt;(Audit!$I$2+0.25),IF($E28=AG$2,2*$C28,0),0)</f>
        <v>0</v>
      </c>
      <c r="AI28">
        <f>IF($B28&lt;(Audit!$I$2+0.25),IF($E28=AI$2,$B28*2*$C28,0),0)</f>
        <v>0</v>
      </c>
      <c r="AJ28">
        <f>IF($B28&lt;(Audit!$I$2+0.25),IF($E28=AJ$2,$B28*2*$C28,0),0)</f>
        <v>0</v>
      </c>
      <c r="AK28">
        <f>IF($B28&lt;(Audit!$I$2+0.25),IF($E28=AK$2,$B28*2*$C28,0),0)</f>
        <v>0</v>
      </c>
      <c r="AL28">
        <f>IF($B28&lt;(Audit!$I$2+0.25),IF($E28=AL$2,$B28*2*$C28,0),0)</f>
        <v>0</v>
      </c>
      <c r="AM28">
        <f>IF($B28&lt;(Audit!$I$2+0.25),IF($E28=AM$2,$B28*2*$C28,0),0)</f>
        <v>0</v>
      </c>
      <c r="AN28">
        <f>IF($B28&lt;(Audit!$I$2+0.25),IF($E28=AN$2,$B28*2*$C28,0),0)</f>
        <v>0</v>
      </c>
      <c r="AO28">
        <f>IF($B28&lt;(Audit!$I$2+0.25),IF($E28=AO$2,$B28*2*$C28,0),0)</f>
        <v>0</v>
      </c>
      <c r="AP28">
        <f>IF($B28&lt;(Audit!$I$2+0.25),IF($E28=AP$2,$B28*2*$C28,0),0)</f>
        <v>0</v>
      </c>
      <c r="AR28">
        <f>IF($B28&lt;(Audit!$I$3+0.25),IF($E28=AR$2,2*$C28,0),0)</f>
        <v>0</v>
      </c>
      <c r="AS28">
        <f>IF($B28&lt;(Audit!$I$3+0.25),IF($E28=AS$2,2*$C28,0),0)</f>
        <v>0</v>
      </c>
      <c r="AT28">
        <f>IF($B28&lt;(Audit!$I$3+0.25),IF($E28=AT$2,2*$C28,0),0)</f>
        <v>0</v>
      </c>
      <c r="AU28">
        <f>IF($B28&lt;(Audit!$I$3+0.25),IF($E28=AU$2,2*$C28,0),0)</f>
        <v>0</v>
      </c>
      <c r="AV28">
        <f>IF($B28&lt;(Audit!$I$3+0.25),IF($E28=AV$2,2*$C28,0),0)</f>
        <v>0</v>
      </c>
      <c r="AW28">
        <f>IF($B28&lt;(Audit!$I$3+0.25),IF($E28=AW$2,2*$C28,0),0)</f>
        <v>0</v>
      </c>
      <c r="AX28">
        <f>IF($B28&lt;(Audit!$I$3+0.25),IF($E28=AX$2,2*$C28,0),0)</f>
        <v>0</v>
      </c>
      <c r="AY28">
        <f>IF($B28&lt;(Audit!$I$3+0.25),IF($E28=AY$2,2*$C28,0),0)</f>
        <v>0</v>
      </c>
      <c r="BA28">
        <f>IF($B28&lt;(Audit!$I$3+0.25),IF($E28=BA$2,$B28*2*$C28,0),0)</f>
        <v>0</v>
      </c>
      <c r="BB28">
        <f>IF($B28&lt;(Audit!$I$3+0.25),IF($E28=BB$2,$B28*2*$C28,0),0)</f>
        <v>0</v>
      </c>
      <c r="BC28">
        <f>IF($B28&lt;(Audit!$I$3+0.25),IF($E28=BC$2,$B28*2*$C28,0),0)</f>
        <v>0</v>
      </c>
      <c r="BD28">
        <f>IF($B28&lt;(Audit!$I$3+0.25),IF($E28=BD$2,$B28*2*$C28,0),0)</f>
        <v>0</v>
      </c>
      <c r="BE28">
        <f>IF($B28&lt;(Audit!$I$3+0.25),IF($E28=BE$2,$B28*2*$C28,0),0)</f>
        <v>0</v>
      </c>
      <c r="BF28">
        <f>IF($B28&lt;(Audit!$I$3+0.25),IF($E28=BF$2,$B28*2*$C28,0),0)</f>
        <v>0</v>
      </c>
      <c r="BG28">
        <f>IF($B28&lt;(Audit!$I$3+0.25),IF($E28=BG$2,$B28*2*$C28,0),0)</f>
        <v>0</v>
      </c>
      <c r="BH28">
        <f>IF($B28&lt;(Audit!$I$3+0.25),IF($E28=BH$2,$B28*2*$C28,0),0)</f>
        <v>0</v>
      </c>
      <c r="BJ28">
        <f t="shared" si="5"/>
        <v>0</v>
      </c>
      <c r="BK28">
        <f t="shared" si="6"/>
        <v>0</v>
      </c>
    </row>
    <row r="29" spans="1:63">
      <c r="A29">
        <f>Audit!A28</f>
        <v>0</v>
      </c>
      <c r="B29">
        <f>Audit!B28</f>
        <v>0</v>
      </c>
      <c r="C29">
        <f>Audit!C28</f>
        <v>0</v>
      </c>
      <c r="D29">
        <f>Audit!D28</f>
        <v>0</v>
      </c>
      <c r="E29">
        <f>Audit!E28</f>
        <v>0</v>
      </c>
      <c r="F29">
        <f>Audit!F28</f>
        <v>0</v>
      </c>
      <c r="H29">
        <f t="shared" si="2"/>
        <v>0</v>
      </c>
      <c r="I29">
        <f t="shared" si="2"/>
        <v>0</v>
      </c>
      <c r="J29">
        <f t="shared" si="2"/>
        <v>0</v>
      </c>
      <c r="K29">
        <f t="shared" si="2"/>
        <v>0</v>
      </c>
      <c r="L29">
        <f t="shared" si="3"/>
        <v>0</v>
      </c>
      <c r="M29">
        <f t="shared" si="2"/>
        <v>0</v>
      </c>
      <c r="N29">
        <f t="shared" si="2"/>
        <v>0</v>
      </c>
      <c r="O29">
        <f t="shared" si="2"/>
        <v>0</v>
      </c>
      <c r="Q29">
        <f t="shared" si="4"/>
        <v>0</v>
      </c>
      <c r="R29">
        <f t="shared" si="4"/>
        <v>0</v>
      </c>
      <c r="S29">
        <f t="shared" si="4"/>
        <v>0</v>
      </c>
      <c r="T29">
        <f t="shared" si="4"/>
        <v>0</v>
      </c>
      <c r="U29">
        <f t="shared" si="4"/>
        <v>0</v>
      </c>
      <c r="V29">
        <f t="shared" si="4"/>
        <v>0</v>
      </c>
      <c r="W29">
        <f t="shared" si="4"/>
        <v>0</v>
      </c>
      <c r="X29">
        <f t="shared" si="4"/>
        <v>0</v>
      </c>
      <c r="Z29">
        <f>IF($B29&lt;(Audit!$I$2+0.25),IF($E29=Z$2,2*$C29,0),0)</f>
        <v>0</v>
      </c>
      <c r="AA29">
        <f>IF($B29&lt;(Audit!$I$2+0.25),IF($E29=AA$2,2*$C29,0),0)</f>
        <v>0</v>
      </c>
      <c r="AB29">
        <f>IF($B29&lt;(Audit!$I$2+0.25),IF($E29=AB$2,2*$C29,0),0)</f>
        <v>0</v>
      </c>
      <c r="AC29">
        <f>IF($B29&lt;(Audit!$I$2+0.25),IF($E29=AC$2,2*$C29,0),0)</f>
        <v>0</v>
      </c>
      <c r="AD29">
        <f>IF($B29&lt;(Audit!$I$2+0.25),IF($E29=AD$2,2*$C29,0),0)</f>
        <v>0</v>
      </c>
      <c r="AE29">
        <f>IF($B29&lt;(Audit!$I$2+0.25),IF($E29=AE$2,2*$C29,0),0)</f>
        <v>0</v>
      </c>
      <c r="AF29">
        <f>IF($B29&lt;(Audit!$I$2+0.25),IF($E29=AF$2,2*$C29,0),0)</f>
        <v>0</v>
      </c>
      <c r="AG29">
        <f>IF($B29&lt;(Audit!$I$2+0.25),IF($E29=AG$2,2*$C29,0),0)</f>
        <v>0</v>
      </c>
      <c r="AI29">
        <f>IF($B29&lt;(Audit!$I$2+0.25),IF($E29=AI$2,$B29*2*$C29,0),0)</f>
        <v>0</v>
      </c>
      <c r="AJ29">
        <f>IF($B29&lt;(Audit!$I$2+0.25),IF($E29=AJ$2,$B29*2*$C29,0),0)</f>
        <v>0</v>
      </c>
      <c r="AK29">
        <f>IF($B29&lt;(Audit!$I$2+0.25),IF($E29=AK$2,$B29*2*$C29,0),0)</f>
        <v>0</v>
      </c>
      <c r="AL29">
        <f>IF($B29&lt;(Audit!$I$2+0.25),IF($E29=AL$2,$B29*2*$C29,0),0)</f>
        <v>0</v>
      </c>
      <c r="AM29">
        <f>IF($B29&lt;(Audit!$I$2+0.25),IF($E29=AM$2,$B29*2*$C29,0),0)</f>
        <v>0</v>
      </c>
      <c r="AN29">
        <f>IF($B29&lt;(Audit!$I$2+0.25),IF($E29=AN$2,$B29*2*$C29,0),0)</f>
        <v>0</v>
      </c>
      <c r="AO29">
        <f>IF($B29&lt;(Audit!$I$2+0.25),IF($E29=AO$2,$B29*2*$C29,0),0)</f>
        <v>0</v>
      </c>
      <c r="AP29">
        <f>IF($B29&lt;(Audit!$I$2+0.25),IF($E29=AP$2,$B29*2*$C29,0),0)</f>
        <v>0</v>
      </c>
      <c r="AR29">
        <f>IF($B29&lt;(Audit!$I$3+0.25),IF($E29=AR$2,2*$C29,0),0)</f>
        <v>0</v>
      </c>
      <c r="AS29">
        <f>IF($B29&lt;(Audit!$I$3+0.25),IF($E29=AS$2,2*$C29,0),0)</f>
        <v>0</v>
      </c>
      <c r="AT29">
        <f>IF($B29&lt;(Audit!$I$3+0.25),IF($E29=AT$2,2*$C29,0),0)</f>
        <v>0</v>
      </c>
      <c r="AU29">
        <f>IF($B29&lt;(Audit!$I$3+0.25),IF($E29=AU$2,2*$C29,0),0)</f>
        <v>0</v>
      </c>
      <c r="AV29">
        <f>IF($B29&lt;(Audit!$I$3+0.25),IF($E29=AV$2,2*$C29,0),0)</f>
        <v>0</v>
      </c>
      <c r="AW29">
        <f>IF($B29&lt;(Audit!$I$3+0.25),IF($E29=AW$2,2*$C29,0),0)</f>
        <v>0</v>
      </c>
      <c r="AX29">
        <f>IF($B29&lt;(Audit!$I$3+0.25),IF($E29=AX$2,2*$C29,0),0)</f>
        <v>0</v>
      </c>
      <c r="AY29">
        <f>IF($B29&lt;(Audit!$I$3+0.25),IF($E29=AY$2,2*$C29,0),0)</f>
        <v>0</v>
      </c>
      <c r="BA29">
        <f>IF($B29&lt;(Audit!$I$3+0.25),IF($E29=BA$2,$B29*2*$C29,0),0)</f>
        <v>0</v>
      </c>
      <c r="BB29">
        <f>IF($B29&lt;(Audit!$I$3+0.25),IF($E29=BB$2,$B29*2*$C29,0),0)</f>
        <v>0</v>
      </c>
      <c r="BC29">
        <f>IF($B29&lt;(Audit!$I$3+0.25),IF($E29=BC$2,$B29*2*$C29,0),0)</f>
        <v>0</v>
      </c>
      <c r="BD29">
        <f>IF($B29&lt;(Audit!$I$3+0.25),IF($E29=BD$2,$B29*2*$C29,0),0)</f>
        <v>0</v>
      </c>
      <c r="BE29">
        <f>IF($B29&lt;(Audit!$I$3+0.25),IF($E29=BE$2,$B29*2*$C29,0),0)</f>
        <v>0</v>
      </c>
      <c r="BF29">
        <f>IF($B29&lt;(Audit!$I$3+0.25),IF($E29=BF$2,$B29*2*$C29,0),0)</f>
        <v>0</v>
      </c>
      <c r="BG29">
        <f>IF($B29&lt;(Audit!$I$3+0.25),IF($E29=BG$2,$B29*2*$C29,0),0)</f>
        <v>0</v>
      </c>
      <c r="BH29">
        <f>IF($B29&lt;(Audit!$I$3+0.25),IF($E29=BH$2,$B29*2*$C29,0),0)</f>
        <v>0</v>
      </c>
      <c r="BJ29">
        <f t="shared" si="5"/>
        <v>0</v>
      </c>
      <c r="BK29">
        <f t="shared" si="6"/>
        <v>0</v>
      </c>
    </row>
    <row r="30" spans="1:63">
      <c r="A30">
        <f>Audit!A29</f>
        <v>0</v>
      </c>
      <c r="B30">
        <f>Audit!B29</f>
        <v>0</v>
      </c>
      <c r="C30">
        <f>Audit!C29</f>
        <v>0</v>
      </c>
      <c r="D30">
        <f>Audit!D29</f>
        <v>0</v>
      </c>
      <c r="E30">
        <f>Audit!E29</f>
        <v>0</v>
      </c>
      <c r="F30">
        <f>Audit!F29</f>
        <v>0</v>
      </c>
      <c r="H30">
        <f t="shared" si="2"/>
        <v>0</v>
      </c>
      <c r="I30">
        <f t="shared" si="2"/>
        <v>0</v>
      </c>
      <c r="J30">
        <f t="shared" si="2"/>
        <v>0</v>
      </c>
      <c r="K30">
        <f t="shared" si="2"/>
        <v>0</v>
      </c>
      <c r="L30">
        <f t="shared" si="3"/>
        <v>0</v>
      </c>
      <c r="M30">
        <f t="shared" si="2"/>
        <v>0</v>
      </c>
      <c r="N30">
        <f t="shared" si="2"/>
        <v>0</v>
      </c>
      <c r="O30">
        <f t="shared" si="2"/>
        <v>0</v>
      </c>
      <c r="Q30">
        <f t="shared" si="4"/>
        <v>0</v>
      </c>
      <c r="R30">
        <f t="shared" si="4"/>
        <v>0</v>
      </c>
      <c r="S30">
        <f t="shared" si="4"/>
        <v>0</v>
      </c>
      <c r="T30">
        <f t="shared" si="4"/>
        <v>0</v>
      </c>
      <c r="U30">
        <f t="shared" si="4"/>
        <v>0</v>
      </c>
      <c r="V30">
        <f t="shared" si="4"/>
        <v>0</v>
      </c>
      <c r="W30">
        <f t="shared" si="4"/>
        <v>0</v>
      </c>
      <c r="X30">
        <f t="shared" si="4"/>
        <v>0</v>
      </c>
      <c r="Z30">
        <f>IF($B30&lt;(Audit!$I$2+0.25),IF($E30=Z$2,2*$C30,0),0)</f>
        <v>0</v>
      </c>
      <c r="AA30">
        <f>IF($B30&lt;(Audit!$I$2+0.25),IF($E30=AA$2,2*$C30,0),0)</f>
        <v>0</v>
      </c>
      <c r="AB30">
        <f>IF($B30&lt;(Audit!$I$2+0.25),IF($E30=AB$2,2*$C30,0),0)</f>
        <v>0</v>
      </c>
      <c r="AC30">
        <f>IF($B30&lt;(Audit!$I$2+0.25),IF($E30=AC$2,2*$C30,0),0)</f>
        <v>0</v>
      </c>
      <c r="AD30">
        <f>IF($B30&lt;(Audit!$I$2+0.25),IF($E30=AD$2,2*$C30,0),0)</f>
        <v>0</v>
      </c>
      <c r="AE30">
        <f>IF($B30&lt;(Audit!$I$2+0.25),IF($E30=AE$2,2*$C30,0),0)</f>
        <v>0</v>
      </c>
      <c r="AF30">
        <f>IF($B30&lt;(Audit!$I$2+0.25),IF($E30=AF$2,2*$C30,0),0)</f>
        <v>0</v>
      </c>
      <c r="AG30">
        <f>IF($B30&lt;(Audit!$I$2+0.25),IF($E30=AG$2,2*$C30,0),0)</f>
        <v>0</v>
      </c>
      <c r="AI30">
        <f>IF($B30&lt;(Audit!$I$2+0.25),IF($E30=AI$2,$B30*2*$C30,0),0)</f>
        <v>0</v>
      </c>
      <c r="AJ30">
        <f>IF($B30&lt;(Audit!$I$2+0.25),IF($E30=AJ$2,$B30*2*$C30,0),0)</f>
        <v>0</v>
      </c>
      <c r="AK30">
        <f>IF($B30&lt;(Audit!$I$2+0.25),IF($E30=AK$2,$B30*2*$C30,0),0)</f>
        <v>0</v>
      </c>
      <c r="AL30">
        <f>IF($B30&lt;(Audit!$I$2+0.25),IF($E30=AL$2,$B30*2*$C30,0),0)</f>
        <v>0</v>
      </c>
      <c r="AM30">
        <f>IF($B30&lt;(Audit!$I$2+0.25),IF($E30=AM$2,$B30*2*$C30,0),0)</f>
        <v>0</v>
      </c>
      <c r="AN30">
        <f>IF($B30&lt;(Audit!$I$2+0.25),IF($E30=AN$2,$B30*2*$C30,0),0)</f>
        <v>0</v>
      </c>
      <c r="AO30">
        <f>IF($B30&lt;(Audit!$I$2+0.25),IF($E30=AO$2,$B30*2*$C30,0),0)</f>
        <v>0</v>
      </c>
      <c r="AP30">
        <f>IF($B30&lt;(Audit!$I$2+0.25),IF($E30=AP$2,$B30*2*$C30,0),0)</f>
        <v>0</v>
      </c>
      <c r="AR30">
        <f>IF($B30&lt;(Audit!$I$3+0.25),IF($E30=AR$2,2*$C30,0),0)</f>
        <v>0</v>
      </c>
      <c r="AS30">
        <f>IF($B30&lt;(Audit!$I$3+0.25),IF($E30=AS$2,2*$C30,0),0)</f>
        <v>0</v>
      </c>
      <c r="AT30">
        <f>IF($B30&lt;(Audit!$I$3+0.25),IF($E30=AT$2,2*$C30,0),0)</f>
        <v>0</v>
      </c>
      <c r="AU30">
        <f>IF($B30&lt;(Audit!$I$3+0.25),IF($E30=AU$2,2*$C30,0),0)</f>
        <v>0</v>
      </c>
      <c r="AV30">
        <f>IF($B30&lt;(Audit!$I$3+0.25),IF($E30=AV$2,2*$C30,0),0)</f>
        <v>0</v>
      </c>
      <c r="AW30">
        <f>IF($B30&lt;(Audit!$I$3+0.25),IF($E30=AW$2,2*$C30,0),0)</f>
        <v>0</v>
      </c>
      <c r="AX30">
        <f>IF($B30&lt;(Audit!$I$3+0.25),IF($E30=AX$2,2*$C30,0),0)</f>
        <v>0</v>
      </c>
      <c r="AY30">
        <f>IF($B30&lt;(Audit!$I$3+0.25),IF($E30=AY$2,2*$C30,0),0)</f>
        <v>0</v>
      </c>
      <c r="BA30">
        <f>IF($B30&lt;(Audit!$I$3+0.25),IF($E30=BA$2,$B30*2*$C30,0),0)</f>
        <v>0</v>
      </c>
      <c r="BB30">
        <f>IF($B30&lt;(Audit!$I$3+0.25),IF($E30=BB$2,$B30*2*$C30,0),0)</f>
        <v>0</v>
      </c>
      <c r="BC30">
        <f>IF($B30&lt;(Audit!$I$3+0.25),IF($E30=BC$2,$B30*2*$C30,0),0)</f>
        <v>0</v>
      </c>
      <c r="BD30">
        <f>IF($B30&lt;(Audit!$I$3+0.25),IF($E30=BD$2,$B30*2*$C30,0),0)</f>
        <v>0</v>
      </c>
      <c r="BE30">
        <f>IF($B30&lt;(Audit!$I$3+0.25),IF($E30=BE$2,$B30*2*$C30,0),0)</f>
        <v>0</v>
      </c>
      <c r="BF30">
        <f>IF($B30&lt;(Audit!$I$3+0.25),IF($E30=BF$2,$B30*2*$C30,0),0)</f>
        <v>0</v>
      </c>
      <c r="BG30">
        <f>IF($B30&lt;(Audit!$I$3+0.25),IF($E30=BG$2,$B30*2*$C30,0),0)</f>
        <v>0</v>
      </c>
      <c r="BH30">
        <f>IF($B30&lt;(Audit!$I$3+0.25),IF($E30=BH$2,$B30*2*$C30,0),0)</f>
        <v>0</v>
      </c>
      <c r="BJ30">
        <f t="shared" si="5"/>
        <v>0</v>
      </c>
      <c r="BK30">
        <f t="shared" si="6"/>
        <v>0</v>
      </c>
    </row>
    <row r="31" spans="1:63">
      <c r="A31">
        <f>Audit!A30</f>
        <v>0</v>
      </c>
      <c r="B31">
        <f>Audit!B30</f>
        <v>0</v>
      </c>
      <c r="C31">
        <f>Audit!C30</f>
        <v>0</v>
      </c>
      <c r="D31">
        <f>Audit!D30</f>
        <v>0</v>
      </c>
      <c r="E31">
        <f>Audit!E30</f>
        <v>0</v>
      </c>
      <c r="F31">
        <f>Audit!F30</f>
        <v>0</v>
      </c>
      <c r="H31">
        <f t="shared" si="2"/>
        <v>0</v>
      </c>
      <c r="I31">
        <f t="shared" si="2"/>
        <v>0</v>
      </c>
      <c r="J31">
        <f t="shared" si="2"/>
        <v>0</v>
      </c>
      <c r="K31">
        <f t="shared" si="2"/>
        <v>0</v>
      </c>
      <c r="L31">
        <f t="shared" si="3"/>
        <v>0</v>
      </c>
      <c r="M31">
        <f t="shared" si="2"/>
        <v>0</v>
      </c>
      <c r="N31">
        <f t="shared" si="2"/>
        <v>0</v>
      </c>
      <c r="O31">
        <f t="shared" si="2"/>
        <v>0</v>
      </c>
      <c r="Q31">
        <f t="shared" si="4"/>
        <v>0</v>
      </c>
      <c r="R31">
        <f t="shared" si="4"/>
        <v>0</v>
      </c>
      <c r="S31">
        <f t="shared" si="4"/>
        <v>0</v>
      </c>
      <c r="T31">
        <f t="shared" si="4"/>
        <v>0</v>
      </c>
      <c r="U31">
        <f t="shared" si="4"/>
        <v>0</v>
      </c>
      <c r="V31">
        <f t="shared" si="4"/>
        <v>0</v>
      </c>
      <c r="W31">
        <f t="shared" si="4"/>
        <v>0</v>
      </c>
      <c r="X31">
        <f t="shared" si="4"/>
        <v>0</v>
      </c>
      <c r="Z31">
        <f>IF($B31&lt;(Audit!$I$2+0.25),IF($E31=Z$2,2*$C31,0),0)</f>
        <v>0</v>
      </c>
      <c r="AA31">
        <f>IF($B31&lt;(Audit!$I$2+0.25),IF($E31=AA$2,2*$C31,0),0)</f>
        <v>0</v>
      </c>
      <c r="AB31">
        <f>IF($B31&lt;(Audit!$I$2+0.25),IF($E31=AB$2,2*$C31,0),0)</f>
        <v>0</v>
      </c>
      <c r="AC31">
        <f>IF($B31&lt;(Audit!$I$2+0.25),IF($E31=AC$2,2*$C31,0),0)</f>
        <v>0</v>
      </c>
      <c r="AD31">
        <f>IF($B31&lt;(Audit!$I$2+0.25),IF($E31=AD$2,2*$C31,0),0)</f>
        <v>0</v>
      </c>
      <c r="AE31">
        <f>IF($B31&lt;(Audit!$I$2+0.25),IF($E31=AE$2,2*$C31,0),0)</f>
        <v>0</v>
      </c>
      <c r="AF31">
        <f>IF($B31&lt;(Audit!$I$2+0.25),IF($E31=AF$2,2*$C31,0),0)</f>
        <v>0</v>
      </c>
      <c r="AG31">
        <f>IF($B31&lt;(Audit!$I$2+0.25),IF($E31=AG$2,2*$C31,0),0)</f>
        <v>0</v>
      </c>
      <c r="AI31">
        <f>IF($B31&lt;(Audit!$I$2+0.25),IF($E31=AI$2,$B31*2*$C31,0),0)</f>
        <v>0</v>
      </c>
      <c r="AJ31">
        <f>IF($B31&lt;(Audit!$I$2+0.25),IF($E31=AJ$2,$B31*2*$C31,0),0)</f>
        <v>0</v>
      </c>
      <c r="AK31">
        <f>IF($B31&lt;(Audit!$I$2+0.25),IF($E31=AK$2,$B31*2*$C31,0),0)</f>
        <v>0</v>
      </c>
      <c r="AL31">
        <f>IF($B31&lt;(Audit!$I$2+0.25),IF($E31=AL$2,$B31*2*$C31,0),0)</f>
        <v>0</v>
      </c>
      <c r="AM31">
        <f>IF($B31&lt;(Audit!$I$2+0.25),IF($E31=AM$2,$B31*2*$C31,0),0)</f>
        <v>0</v>
      </c>
      <c r="AN31">
        <f>IF($B31&lt;(Audit!$I$2+0.25),IF($E31=AN$2,$B31*2*$C31,0),0)</f>
        <v>0</v>
      </c>
      <c r="AO31">
        <f>IF($B31&lt;(Audit!$I$2+0.25),IF($E31=AO$2,$B31*2*$C31,0),0)</f>
        <v>0</v>
      </c>
      <c r="AP31">
        <f>IF($B31&lt;(Audit!$I$2+0.25),IF($E31=AP$2,$B31*2*$C31,0),0)</f>
        <v>0</v>
      </c>
      <c r="AR31">
        <f>IF($B31&lt;(Audit!$I$3+0.25),IF($E31=AR$2,2*$C31,0),0)</f>
        <v>0</v>
      </c>
      <c r="AS31">
        <f>IF($B31&lt;(Audit!$I$3+0.25),IF($E31=AS$2,2*$C31,0),0)</f>
        <v>0</v>
      </c>
      <c r="AT31">
        <f>IF($B31&lt;(Audit!$I$3+0.25),IF($E31=AT$2,2*$C31,0),0)</f>
        <v>0</v>
      </c>
      <c r="AU31">
        <f>IF($B31&lt;(Audit!$I$3+0.25),IF($E31=AU$2,2*$C31,0),0)</f>
        <v>0</v>
      </c>
      <c r="AV31">
        <f>IF($B31&lt;(Audit!$I$3+0.25),IF($E31=AV$2,2*$C31,0),0)</f>
        <v>0</v>
      </c>
      <c r="AW31">
        <f>IF($B31&lt;(Audit!$I$3+0.25),IF($E31=AW$2,2*$C31,0),0)</f>
        <v>0</v>
      </c>
      <c r="AX31">
        <f>IF($B31&lt;(Audit!$I$3+0.25),IF($E31=AX$2,2*$C31,0),0)</f>
        <v>0</v>
      </c>
      <c r="AY31">
        <f>IF($B31&lt;(Audit!$I$3+0.25),IF($E31=AY$2,2*$C31,0),0)</f>
        <v>0</v>
      </c>
      <c r="BA31">
        <f>IF($B31&lt;(Audit!$I$3+0.25),IF($E31=BA$2,$B31*2*$C31,0),0)</f>
        <v>0</v>
      </c>
      <c r="BB31">
        <f>IF($B31&lt;(Audit!$I$3+0.25),IF($E31=BB$2,$B31*2*$C31,0),0)</f>
        <v>0</v>
      </c>
      <c r="BC31">
        <f>IF($B31&lt;(Audit!$I$3+0.25),IF($E31=BC$2,$B31*2*$C31,0),0)</f>
        <v>0</v>
      </c>
      <c r="BD31">
        <f>IF($B31&lt;(Audit!$I$3+0.25),IF($E31=BD$2,$B31*2*$C31,0),0)</f>
        <v>0</v>
      </c>
      <c r="BE31">
        <f>IF($B31&lt;(Audit!$I$3+0.25),IF($E31=BE$2,$B31*2*$C31,0),0)</f>
        <v>0</v>
      </c>
      <c r="BF31">
        <f>IF($B31&lt;(Audit!$I$3+0.25),IF($E31=BF$2,$B31*2*$C31,0),0)</f>
        <v>0</v>
      </c>
      <c r="BG31">
        <f>IF($B31&lt;(Audit!$I$3+0.25),IF($E31=BG$2,$B31*2*$C31,0),0)</f>
        <v>0</v>
      </c>
      <c r="BH31">
        <f>IF($B31&lt;(Audit!$I$3+0.25),IF($E31=BH$2,$B31*2*$C31,0),0)</f>
        <v>0</v>
      </c>
      <c r="BJ31">
        <f t="shared" si="5"/>
        <v>0</v>
      </c>
      <c r="BK31">
        <f t="shared" si="6"/>
        <v>0</v>
      </c>
    </row>
    <row r="32" spans="1:63">
      <c r="A32">
        <f>Audit!A31</f>
        <v>0</v>
      </c>
      <c r="B32">
        <f>Audit!B31</f>
        <v>0</v>
      </c>
      <c r="C32">
        <f>Audit!C31</f>
        <v>0</v>
      </c>
      <c r="D32">
        <f>Audit!D31</f>
        <v>0</v>
      </c>
      <c r="E32">
        <f>Audit!E31</f>
        <v>0</v>
      </c>
      <c r="F32">
        <f>Audit!F31</f>
        <v>0</v>
      </c>
      <c r="H32">
        <f t="shared" si="2"/>
        <v>0</v>
      </c>
      <c r="I32">
        <f t="shared" si="2"/>
        <v>0</v>
      </c>
      <c r="J32">
        <f t="shared" si="2"/>
        <v>0</v>
      </c>
      <c r="K32">
        <f t="shared" si="2"/>
        <v>0</v>
      </c>
      <c r="L32">
        <f t="shared" si="3"/>
        <v>0</v>
      </c>
      <c r="M32">
        <f t="shared" si="2"/>
        <v>0</v>
      </c>
      <c r="N32">
        <f t="shared" si="2"/>
        <v>0</v>
      </c>
      <c r="O32">
        <f t="shared" si="2"/>
        <v>0</v>
      </c>
      <c r="Q32">
        <f t="shared" si="4"/>
        <v>0</v>
      </c>
      <c r="R32">
        <f t="shared" si="4"/>
        <v>0</v>
      </c>
      <c r="S32">
        <f t="shared" si="4"/>
        <v>0</v>
      </c>
      <c r="T32">
        <f t="shared" si="4"/>
        <v>0</v>
      </c>
      <c r="U32">
        <f t="shared" si="4"/>
        <v>0</v>
      </c>
      <c r="V32">
        <f t="shared" si="4"/>
        <v>0</v>
      </c>
      <c r="W32">
        <f t="shared" si="4"/>
        <v>0</v>
      </c>
      <c r="X32">
        <f t="shared" si="4"/>
        <v>0</v>
      </c>
      <c r="Z32">
        <f>IF($B32&lt;(Audit!$I$2+0.25),IF($E32=Z$2,2*$C32,0),0)</f>
        <v>0</v>
      </c>
      <c r="AA32">
        <f>IF($B32&lt;(Audit!$I$2+0.25),IF($E32=AA$2,2*$C32,0),0)</f>
        <v>0</v>
      </c>
      <c r="AB32">
        <f>IF($B32&lt;(Audit!$I$2+0.25),IF($E32=AB$2,2*$C32,0),0)</f>
        <v>0</v>
      </c>
      <c r="AC32">
        <f>IF($B32&lt;(Audit!$I$2+0.25),IF($E32=AC$2,2*$C32,0),0)</f>
        <v>0</v>
      </c>
      <c r="AD32">
        <f>IF($B32&lt;(Audit!$I$2+0.25),IF($E32=AD$2,2*$C32,0),0)</f>
        <v>0</v>
      </c>
      <c r="AE32">
        <f>IF($B32&lt;(Audit!$I$2+0.25),IF($E32=AE$2,2*$C32,0),0)</f>
        <v>0</v>
      </c>
      <c r="AF32">
        <f>IF($B32&lt;(Audit!$I$2+0.25),IF($E32=AF$2,2*$C32,0),0)</f>
        <v>0</v>
      </c>
      <c r="AG32">
        <f>IF($B32&lt;(Audit!$I$2+0.25),IF($E32=AG$2,2*$C32,0),0)</f>
        <v>0</v>
      </c>
      <c r="AI32">
        <f>IF($B32&lt;(Audit!$I$2+0.25),IF($E32=AI$2,$B32*2*$C32,0),0)</f>
        <v>0</v>
      </c>
      <c r="AJ32">
        <f>IF($B32&lt;(Audit!$I$2+0.25),IF($E32=AJ$2,$B32*2*$C32,0),0)</f>
        <v>0</v>
      </c>
      <c r="AK32">
        <f>IF($B32&lt;(Audit!$I$2+0.25),IF($E32=AK$2,$B32*2*$C32,0),0)</f>
        <v>0</v>
      </c>
      <c r="AL32">
        <f>IF($B32&lt;(Audit!$I$2+0.25),IF($E32=AL$2,$B32*2*$C32,0),0)</f>
        <v>0</v>
      </c>
      <c r="AM32">
        <f>IF($B32&lt;(Audit!$I$2+0.25),IF($E32=AM$2,$B32*2*$C32,0),0)</f>
        <v>0</v>
      </c>
      <c r="AN32">
        <f>IF($B32&lt;(Audit!$I$2+0.25),IF($E32=AN$2,$B32*2*$C32,0),0)</f>
        <v>0</v>
      </c>
      <c r="AO32">
        <f>IF($B32&lt;(Audit!$I$2+0.25),IF($E32=AO$2,$B32*2*$C32,0),0)</f>
        <v>0</v>
      </c>
      <c r="AP32">
        <f>IF($B32&lt;(Audit!$I$2+0.25),IF($E32=AP$2,$B32*2*$C32,0),0)</f>
        <v>0</v>
      </c>
      <c r="AR32">
        <f>IF($B32&lt;(Audit!$I$3+0.25),IF($E32=AR$2,2*$C32,0),0)</f>
        <v>0</v>
      </c>
      <c r="AS32">
        <f>IF($B32&lt;(Audit!$I$3+0.25),IF($E32=AS$2,2*$C32,0),0)</f>
        <v>0</v>
      </c>
      <c r="AT32">
        <f>IF($B32&lt;(Audit!$I$3+0.25),IF($E32=AT$2,2*$C32,0),0)</f>
        <v>0</v>
      </c>
      <c r="AU32">
        <f>IF($B32&lt;(Audit!$I$3+0.25),IF($E32=AU$2,2*$C32,0),0)</f>
        <v>0</v>
      </c>
      <c r="AV32">
        <f>IF($B32&lt;(Audit!$I$3+0.25),IF($E32=AV$2,2*$C32,0),0)</f>
        <v>0</v>
      </c>
      <c r="AW32">
        <f>IF($B32&lt;(Audit!$I$3+0.25),IF($E32=AW$2,2*$C32,0),0)</f>
        <v>0</v>
      </c>
      <c r="AX32">
        <f>IF($B32&lt;(Audit!$I$3+0.25),IF($E32=AX$2,2*$C32,0),0)</f>
        <v>0</v>
      </c>
      <c r="AY32">
        <f>IF($B32&lt;(Audit!$I$3+0.25),IF($E32=AY$2,2*$C32,0),0)</f>
        <v>0</v>
      </c>
      <c r="BA32">
        <f>IF($B32&lt;(Audit!$I$3+0.25),IF($E32=BA$2,$B32*2*$C32,0),0)</f>
        <v>0</v>
      </c>
      <c r="BB32">
        <f>IF($B32&lt;(Audit!$I$3+0.25),IF($E32=BB$2,$B32*2*$C32,0),0)</f>
        <v>0</v>
      </c>
      <c r="BC32">
        <f>IF($B32&lt;(Audit!$I$3+0.25),IF($E32=BC$2,$B32*2*$C32,0),0)</f>
        <v>0</v>
      </c>
      <c r="BD32">
        <f>IF($B32&lt;(Audit!$I$3+0.25),IF($E32=BD$2,$B32*2*$C32,0),0)</f>
        <v>0</v>
      </c>
      <c r="BE32">
        <f>IF($B32&lt;(Audit!$I$3+0.25),IF($E32=BE$2,$B32*2*$C32,0),0)</f>
        <v>0</v>
      </c>
      <c r="BF32">
        <f>IF($B32&lt;(Audit!$I$3+0.25),IF($E32=BF$2,$B32*2*$C32,0),0)</f>
        <v>0</v>
      </c>
      <c r="BG32">
        <f>IF($B32&lt;(Audit!$I$3+0.25),IF($E32=BG$2,$B32*2*$C32,0),0)</f>
        <v>0</v>
      </c>
      <c r="BH32">
        <f>IF($B32&lt;(Audit!$I$3+0.25),IF($E32=BH$2,$B32*2*$C32,0),0)</f>
        <v>0</v>
      </c>
      <c r="BJ32">
        <f t="shared" si="5"/>
        <v>0</v>
      </c>
      <c r="BK32">
        <f t="shared" si="6"/>
        <v>0</v>
      </c>
    </row>
    <row r="33" spans="1:63">
      <c r="A33">
        <f>Audit!A32</f>
        <v>0</v>
      </c>
      <c r="B33">
        <f>Audit!B32</f>
        <v>0</v>
      </c>
      <c r="C33">
        <f>Audit!C32</f>
        <v>0</v>
      </c>
      <c r="D33">
        <f>Audit!D32</f>
        <v>0</v>
      </c>
      <c r="E33">
        <f>Audit!E32</f>
        <v>0</v>
      </c>
      <c r="F33">
        <f>Audit!F32</f>
        <v>0</v>
      </c>
      <c r="H33">
        <f t="shared" si="2"/>
        <v>0</v>
      </c>
      <c r="I33">
        <f t="shared" si="2"/>
        <v>0</v>
      </c>
      <c r="J33">
        <f t="shared" si="2"/>
        <v>0</v>
      </c>
      <c r="K33">
        <f t="shared" si="2"/>
        <v>0</v>
      </c>
      <c r="L33">
        <f t="shared" si="3"/>
        <v>0</v>
      </c>
      <c r="M33">
        <f t="shared" si="2"/>
        <v>0</v>
      </c>
      <c r="N33">
        <f t="shared" si="2"/>
        <v>0</v>
      </c>
      <c r="O33">
        <f t="shared" si="2"/>
        <v>0</v>
      </c>
      <c r="Q33">
        <f t="shared" si="4"/>
        <v>0</v>
      </c>
      <c r="R33">
        <f t="shared" si="4"/>
        <v>0</v>
      </c>
      <c r="S33">
        <f t="shared" si="4"/>
        <v>0</v>
      </c>
      <c r="T33">
        <f t="shared" si="4"/>
        <v>0</v>
      </c>
      <c r="U33">
        <f t="shared" si="4"/>
        <v>0</v>
      </c>
      <c r="V33">
        <f t="shared" si="4"/>
        <v>0</v>
      </c>
      <c r="W33">
        <f t="shared" si="4"/>
        <v>0</v>
      </c>
      <c r="X33">
        <f t="shared" si="4"/>
        <v>0</v>
      </c>
      <c r="Z33">
        <f>IF($B33&lt;(Audit!$I$2+0.25),IF($E33=Z$2,2*$C33,0),0)</f>
        <v>0</v>
      </c>
      <c r="AA33">
        <f>IF($B33&lt;(Audit!$I$2+0.25),IF($E33=AA$2,2*$C33,0),0)</f>
        <v>0</v>
      </c>
      <c r="AB33">
        <f>IF($B33&lt;(Audit!$I$2+0.25),IF($E33=AB$2,2*$C33,0),0)</f>
        <v>0</v>
      </c>
      <c r="AC33">
        <f>IF($B33&lt;(Audit!$I$2+0.25),IF($E33=AC$2,2*$C33,0),0)</f>
        <v>0</v>
      </c>
      <c r="AD33">
        <f>IF($B33&lt;(Audit!$I$2+0.25),IF($E33=AD$2,2*$C33,0),0)</f>
        <v>0</v>
      </c>
      <c r="AE33">
        <f>IF($B33&lt;(Audit!$I$2+0.25),IF($E33=AE$2,2*$C33,0),0)</f>
        <v>0</v>
      </c>
      <c r="AF33">
        <f>IF($B33&lt;(Audit!$I$2+0.25),IF($E33=AF$2,2*$C33,0),0)</f>
        <v>0</v>
      </c>
      <c r="AG33">
        <f>IF($B33&lt;(Audit!$I$2+0.25),IF($E33=AG$2,2*$C33,0),0)</f>
        <v>0</v>
      </c>
      <c r="AI33">
        <f>IF($B33&lt;(Audit!$I$2+0.25),IF($E33=AI$2,$B33*2*$C33,0),0)</f>
        <v>0</v>
      </c>
      <c r="AJ33">
        <f>IF($B33&lt;(Audit!$I$2+0.25),IF($E33=AJ$2,$B33*2*$C33,0),0)</f>
        <v>0</v>
      </c>
      <c r="AK33">
        <f>IF($B33&lt;(Audit!$I$2+0.25),IF($E33=AK$2,$B33*2*$C33,0),0)</f>
        <v>0</v>
      </c>
      <c r="AL33">
        <f>IF($B33&lt;(Audit!$I$2+0.25),IF($E33=AL$2,$B33*2*$C33,0),0)</f>
        <v>0</v>
      </c>
      <c r="AM33">
        <f>IF($B33&lt;(Audit!$I$2+0.25),IF($E33=AM$2,$B33*2*$C33,0),0)</f>
        <v>0</v>
      </c>
      <c r="AN33">
        <f>IF($B33&lt;(Audit!$I$2+0.25),IF($E33=AN$2,$B33*2*$C33,0),0)</f>
        <v>0</v>
      </c>
      <c r="AO33">
        <f>IF($B33&lt;(Audit!$I$2+0.25),IF($E33=AO$2,$B33*2*$C33,0),0)</f>
        <v>0</v>
      </c>
      <c r="AP33">
        <f>IF($B33&lt;(Audit!$I$2+0.25),IF($E33=AP$2,$B33*2*$C33,0),0)</f>
        <v>0</v>
      </c>
      <c r="AR33">
        <f>IF($B33&lt;(Audit!$I$3+0.25),IF($E33=AR$2,2*$C33,0),0)</f>
        <v>0</v>
      </c>
      <c r="AS33">
        <f>IF($B33&lt;(Audit!$I$3+0.25),IF($E33=AS$2,2*$C33,0),0)</f>
        <v>0</v>
      </c>
      <c r="AT33">
        <f>IF($B33&lt;(Audit!$I$3+0.25),IF($E33=AT$2,2*$C33,0),0)</f>
        <v>0</v>
      </c>
      <c r="AU33">
        <f>IF($B33&lt;(Audit!$I$3+0.25),IF($E33=AU$2,2*$C33,0),0)</f>
        <v>0</v>
      </c>
      <c r="AV33">
        <f>IF($B33&lt;(Audit!$I$3+0.25),IF($E33=AV$2,2*$C33,0),0)</f>
        <v>0</v>
      </c>
      <c r="AW33">
        <f>IF($B33&lt;(Audit!$I$3+0.25),IF($E33=AW$2,2*$C33,0),0)</f>
        <v>0</v>
      </c>
      <c r="AX33">
        <f>IF($B33&lt;(Audit!$I$3+0.25),IF($E33=AX$2,2*$C33,0),0)</f>
        <v>0</v>
      </c>
      <c r="AY33">
        <f>IF($B33&lt;(Audit!$I$3+0.25),IF($E33=AY$2,2*$C33,0),0)</f>
        <v>0</v>
      </c>
      <c r="BA33">
        <f>IF($B33&lt;(Audit!$I$3+0.25),IF($E33=BA$2,$B33*2*$C33,0),0)</f>
        <v>0</v>
      </c>
      <c r="BB33">
        <f>IF($B33&lt;(Audit!$I$3+0.25),IF($E33=BB$2,$B33*2*$C33,0),0)</f>
        <v>0</v>
      </c>
      <c r="BC33">
        <f>IF($B33&lt;(Audit!$I$3+0.25),IF($E33=BC$2,$B33*2*$C33,0),0)</f>
        <v>0</v>
      </c>
      <c r="BD33">
        <f>IF($B33&lt;(Audit!$I$3+0.25),IF($E33=BD$2,$B33*2*$C33,0),0)</f>
        <v>0</v>
      </c>
      <c r="BE33">
        <f>IF($B33&lt;(Audit!$I$3+0.25),IF($E33=BE$2,$B33*2*$C33,0),0)</f>
        <v>0</v>
      </c>
      <c r="BF33">
        <f>IF($B33&lt;(Audit!$I$3+0.25),IF($E33=BF$2,$B33*2*$C33,0),0)</f>
        <v>0</v>
      </c>
      <c r="BG33">
        <f>IF($B33&lt;(Audit!$I$3+0.25),IF($E33=BG$2,$B33*2*$C33,0),0)</f>
        <v>0</v>
      </c>
      <c r="BH33">
        <f>IF($B33&lt;(Audit!$I$3+0.25),IF($E33=BH$2,$B33*2*$C33,0),0)</f>
        <v>0</v>
      </c>
      <c r="BJ33">
        <f t="shared" si="5"/>
        <v>0</v>
      </c>
      <c r="BK33">
        <f t="shared" si="6"/>
        <v>0</v>
      </c>
    </row>
    <row r="34" spans="1:63">
      <c r="A34">
        <f>Audit!A33</f>
        <v>0</v>
      </c>
      <c r="B34">
        <f>Audit!B33</f>
        <v>0</v>
      </c>
      <c r="C34">
        <f>Audit!C33</f>
        <v>0</v>
      </c>
      <c r="D34">
        <f>Audit!D33</f>
        <v>0</v>
      </c>
      <c r="E34">
        <f>Audit!E33</f>
        <v>0</v>
      </c>
      <c r="F34">
        <f>Audit!F33</f>
        <v>0</v>
      </c>
      <c r="H34">
        <f t="shared" si="2"/>
        <v>0</v>
      </c>
      <c r="I34">
        <f t="shared" si="2"/>
        <v>0</v>
      </c>
      <c r="J34">
        <f t="shared" si="2"/>
        <v>0</v>
      </c>
      <c r="K34">
        <f t="shared" si="2"/>
        <v>0</v>
      </c>
      <c r="L34">
        <f t="shared" si="3"/>
        <v>0</v>
      </c>
      <c r="M34">
        <f t="shared" si="2"/>
        <v>0</v>
      </c>
      <c r="N34">
        <f t="shared" si="2"/>
        <v>0</v>
      </c>
      <c r="O34">
        <f t="shared" si="2"/>
        <v>0</v>
      </c>
      <c r="Q34">
        <f t="shared" si="4"/>
        <v>0</v>
      </c>
      <c r="R34">
        <f t="shared" si="4"/>
        <v>0</v>
      </c>
      <c r="S34">
        <f t="shared" si="4"/>
        <v>0</v>
      </c>
      <c r="T34">
        <f t="shared" si="4"/>
        <v>0</v>
      </c>
      <c r="U34">
        <f t="shared" si="4"/>
        <v>0</v>
      </c>
      <c r="V34">
        <f t="shared" si="4"/>
        <v>0</v>
      </c>
      <c r="W34">
        <f t="shared" si="4"/>
        <v>0</v>
      </c>
      <c r="X34">
        <f t="shared" si="4"/>
        <v>0</v>
      </c>
      <c r="Z34">
        <f>IF($B34&lt;(Audit!$I$2+0.25),IF($E34=Z$2,2*$C34,0),0)</f>
        <v>0</v>
      </c>
      <c r="AA34">
        <f>IF($B34&lt;(Audit!$I$2+0.25),IF($E34=AA$2,2*$C34,0),0)</f>
        <v>0</v>
      </c>
      <c r="AB34">
        <f>IF($B34&lt;(Audit!$I$2+0.25),IF($E34=AB$2,2*$C34,0),0)</f>
        <v>0</v>
      </c>
      <c r="AC34">
        <f>IF($B34&lt;(Audit!$I$2+0.25),IF($E34=AC$2,2*$C34,0),0)</f>
        <v>0</v>
      </c>
      <c r="AD34">
        <f>IF($B34&lt;(Audit!$I$2+0.25),IF($E34=AD$2,2*$C34,0),0)</f>
        <v>0</v>
      </c>
      <c r="AE34">
        <f>IF($B34&lt;(Audit!$I$2+0.25),IF($E34=AE$2,2*$C34,0),0)</f>
        <v>0</v>
      </c>
      <c r="AF34">
        <f>IF($B34&lt;(Audit!$I$2+0.25),IF($E34=AF$2,2*$C34,0),0)</f>
        <v>0</v>
      </c>
      <c r="AG34">
        <f>IF($B34&lt;(Audit!$I$2+0.25),IF($E34=AG$2,2*$C34,0),0)</f>
        <v>0</v>
      </c>
      <c r="AI34">
        <f>IF($B34&lt;(Audit!$I$2+0.25),IF($E34=AI$2,$B34*2*$C34,0),0)</f>
        <v>0</v>
      </c>
      <c r="AJ34">
        <f>IF($B34&lt;(Audit!$I$2+0.25),IF($E34=AJ$2,$B34*2*$C34,0),0)</f>
        <v>0</v>
      </c>
      <c r="AK34">
        <f>IF($B34&lt;(Audit!$I$2+0.25),IF($E34=AK$2,$B34*2*$C34,0),0)</f>
        <v>0</v>
      </c>
      <c r="AL34">
        <f>IF($B34&lt;(Audit!$I$2+0.25),IF($E34=AL$2,$B34*2*$C34,0),0)</f>
        <v>0</v>
      </c>
      <c r="AM34">
        <f>IF($B34&lt;(Audit!$I$2+0.25),IF($E34=AM$2,$B34*2*$C34,0),0)</f>
        <v>0</v>
      </c>
      <c r="AN34">
        <f>IF($B34&lt;(Audit!$I$2+0.25),IF($E34=AN$2,$B34*2*$C34,0),0)</f>
        <v>0</v>
      </c>
      <c r="AO34">
        <f>IF($B34&lt;(Audit!$I$2+0.25),IF($E34=AO$2,$B34*2*$C34,0),0)</f>
        <v>0</v>
      </c>
      <c r="AP34">
        <f>IF($B34&lt;(Audit!$I$2+0.25),IF($E34=AP$2,$B34*2*$C34,0),0)</f>
        <v>0</v>
      </c>
      <c r="AR34">
        <f>IF($B34&lt;(Audit!$I$3+0.25),IF($E34=AR$2,2*$C34,0),0)</f>
        <v>0</v>
      </c>
      <c r="AS34">
        <f>IF($B34&lt;(Audit!$I$3+0.25),IF($E34=AS$2,2*$C34,0),0)</f>
        <v>0</v>
      </c>
      <c r="AT34">
        <f>IF($B34&lt;(Audit!$I$3+0.25),IF($E34=AT$2,2*$C34,0),0)</f>
        <v>0</v>
      </c>
      <c r="AU34">
        <f>IF($B34&lt;(Audit!$I$3+0.25),IF($E34=AU$2,2*$C34,0),0)</f>
        <v>0</v>
      </c>
      <c r="AV34">
        <f>IF($B34&lt;(Audit!$I$3+0.25),IF($E34=AV$2,2*$C34,0),0)</f>
        <v>0</v>
      </c>
      <c r="AW34">
        <f>IF($B34&lt;(Audit!$I$3+0.25),IF($E34=AW$2,2*$C34,0),0)</f>
        <v>0</v>
      </c>
      <c r="AX34">
        <f>IF($B34&lt;(Audit!$I$3+0.25),IF($E34=AX$2,2*$C34,0),0)</f>
        <v>0</v>
      </c>
      <c r="AY34">
        <f>IF($B34&lt;(Audit!$I$3+0.25),IF($E34=AY$2,2*$C34,0),0)</f>
        <v>0</v>
      </c>
      <c r="BA34">
        <f>IF($B34&lt;(Audit!$I$3+0.25),IF($E34=BA$2,$B34*2*$C34,0),0)</f>
        <v>0</v>
      </c>
      <c r="BB34">
        <f>IF($B34&lt;(Audit!$I$3+0.25),IF($E34=BB$2,$B34*2*$C34,0),0)</f>
        <v>0</v>
      </c>
      <c r="BC34">
        <f>IF($B34&lt;(Audit!$I$3+0.25),IF($E34=BC$2,$B34*2*$C34,0),0)</f>
        <v>0</v>
      </c>
      <c r="BD34">
        <f>IF($B34&lt;(Audit!$I$3+0.25),IF($E34=BD$2,$B34*2*$C34,0),0)</f>
        <v>0</v>
      </c>
      <c r="BE34">
        <f>IF($B34&lt;(Audit!$I$3+0.25),IF($E34=BE$2,$B34*2*$C34,0),0)</f>
        <v>0</v>
      </c>
      <c r="BF34">
        <f>IF($B34&lt;(Audit!$I$3+0.25),IF($E34=BF$2,$B34*2*$C34,0),0)</f>
        <v>0</v>
      </c>
      <c r="BG34">
        <f>IF($B34&lt;(Audit!$I$3+0.25),IF($E34=BG$2,$B34*2*$C34,0),0)</f>
        <v>0</v>
      </c>
      <c r="BH34">
        <f>IF($B34&lt;(Audit!$I$3+0.25),IF($E34=BH$2,$B34*2*$C34,0),0)</f>
        <v>0</v>
      </c>
      <c r="BJ34">
        <f t="shared" si="5"/>
        <v>0</v>
      </c>
      <c r="BK34">
        <f t="shared" si="6"/>
        <v>0</v>
      </c>
    </row>
    <row r="35" spans="1:63">
      <c r="A35">
        <f>Audit!A34</f>
        <v>0</v>
      </c>
      <c r="B35">
        <f>Audit!B34</f>
        <v>0</v>
      </c>
      <c r="C35">
        <f>Audit!C34</f>
        <v>0</v>
      </c>
      <c r="D35">
        <f>Audit!D34</f>
        <v>0</v>
      </c>
      <c r="E35">
        <f>Audit!E34</f>
        <v>0</v>
      </c>
      <c r="F35">
        <f>Audit!F34</f>
        <v>0</v>
      </c>
      <c r="H35">
        <f t="shared" si="2"/>
        <v>0</v>
      </c>
      <c r="I35">
        <f t="shared" si="2"/>
        <v>0</v>
      </c>
      <c r="J35">
        <f t="shared" si="2"/>
        <v>0</v>
      </c>
      <c r="K35">
        <f t="shared" si="2"/>
        <v>0</v>
      </c>
      <c r="L35">
        <f t="shared" si="3"/>
        <v>0</v>
      </c>
      <c r="M35">
        <f t="shared" si="2"/>
        <v>0</v>
      </c>
      <c r="N35">
        <f t="shared" si="2"/>
        <v>0</v>
      </c>
      <c r="O35">
        <f t="shared" si="2"/>
        <v>0</v>
      </c>
      <c r="Q35">
        <f t="shared" si="4"/>
        <v>0</v>
      </c>
      <c r="R35">
        <f t="shared" si="4"/>
        <v>0</v>
      </c>
      <c r="S35">
        <f t="shared" si="4"/>
        <v>0</v>
      </c>
      <c r="T35">
        <f t="shared" si="4"/>
        <v>0</v>
      </c>
      <c r="U35">
        <f t="shared" si="4"/>
        <v>0</v>
      </c>
      <c r="V35">
        <f t="shared" si="4"/>
        <v>0</v>
      </c>
      <c r="W35">
        <f t="shared" si="4"/>
        <v>0</v>
      </c>
      <c r="X35">
        <f t="shared" ref="R35:X52" si="7">IF($E35=X$2,$B35*2*$C35,0)</f>
        <v>0</v>
      </c>
      <c r="Z35">
        <f>IF($B35&lt;(Audit!$I$2+0.25),IF($E35=Z$2,2*$C35,0),0)</f>
        <v>0</v>
      </c>
      <c r="AA35">
        <f>IF($B35&lt;(Audit!$I$2+0.25),IF($E35=AA$2,2*$C35,0),0)</f>
        <v>0</v>
      </c>
      <c r="AB35">
        <f>IF($B35&lt;(Audit!$I$2+0.25),IF($E35=AB$2,2*$C35,0),0)</f>
        <v>0</v>
      </c>
      <c r="AC35">
        <f>IF($B35&lt;(Audit!$I$2+0.25),IF($E35=AC$2,2*$C35,0),0)</f>
        <v>0</v>
      </c>
      <c r="AD35">
        <f>IF($B35&lt;(Audit!$I$2+0.25),IF($E35=AD$2,2*$C35,0),0)</f>
        <v>0</v>
      </c>
      <c r="AE35">
        <f>IF($B35&lt;(Audit!$I$2+0.25),IF($E35=AE$2,2*$C35,0),0)</f>
        <v>0</v>
      </c>
      <c r="AF35">
        <f>IF($B35&lt;(Audit!$I$2+0.25),IF($E35=AF$2,2*$C35,0),0)</f>
        <v>0</v>
      </c>
      <c r="AG35">
        <f>IF($B35&lt;(Audit!$I$2+0.25),IF($E35=AG$2,2*$C35,0),0)</f>
        <v>0</v>
      </c>
      <c r="AI35">
        <f>IF($B35&lt;(Audit!$I$2+0.25),IF($E35=AI$2,$B35*2*$C35,0),0)</f>
        <v>0</v>
      </c>
      <c r="AJ35">
        <f>IF($B35&lt;(Audit!$I$2+0.25),IF($E35=AJ$2,$B35*2*$C35,0),0)</f>
        <v>0</v>
      </c>
      <c r="AK35">
        <f>IF($B35&lt;(Audit!$I$2+0.25),IF($E35=AK$2,$B35*2*$C35,0),0)</f>
        <v>0</v>
      </c>
      <c r="AL35">
        <f>IF($B35&lt;(Audit!$I$2+0.25),IF($E35=AL$2,$B35*2*$C35,0),0)</f>
        <v>0</v>
      </c>
      <c r="AM35">
        <f>IF($B35&lt;(Audit!$I$2+0.25),IF($E35=AM$2,$B35*2*$C35,0),0)</f>
        <v>0</v>
      </c>
      <c r="AN35">
        <f>IF($B35&lt;(Audit!$I$2+0.25),IF($E35=AN$2,$B35*2*$C35,0),0)</f>
        <v>0</v>
      </c>
      <c r="AO35">
        <f>IF($B35&lt;(Audit!$I$2+0.25),IF($E35=AO$2,$B35*2*$C35,0),0)</f>
        <v>0</v>
      </c>
      <c r="AP35">
        <f>IF($B35&lt;(Audit!$I$2+0.25),IF($E35=AP$2,$B35*2*$C35,0),0)</f>
        <v>0</v>
      </c>
      <c r="AR35">
        <f>IF($B35&lt;(Audit!$I$3+0.25),IF($E35=AR$2,2*$C35,0),0)</f>
        <v>0</v>
      </c>
      <c r="AS35">
        <f>IF($B35&lt;(Audit!$I$3+0.25),IF($E35=AS$2,2*$C35,0),0)</f>
        <v>0</v>
      </c>
      <c r="AT35">
        <f>IF($B35&lt;(Audit!$I$3+0.25),IF($E35=AT$2,2*$C35,0),0)</f>
        <v>0</v>
      </c>
      <c r="AU35">
        <f>IF($B35&lt;(Audit!$I$3+0.25),IF($E35=AU$2,2*$C35,0),0)</f>
        <v>0</v>
      </c>
      <c r="AV35">
        <f>IF($B35&lt;(Audit!$I$3+0.25),IF($E35=AV$2,2*$C35,0),0)</f>
        <v>0</v>
      </c>
      <c r="AW35">
        <f>IF($B35&lt;(Audit!$I$3+0.25),IF($E35=AW$2,2*$C35,0),0)</f>
        <v>0</v>
      </c>
      <c r="AX35">
        <f>IF($B35&lt;(Audit!$I$3+0.25),IF($E35=AX$2,2*$C35,0),0)</f>
        <v>0</v>
      </c>
      <c r="AY35">
        <f>IF($B35&lt;(Audit!$I$3+0.25),IF($E35=AY$2,2*$C35,0),0)</f>
        <v>0</v>
      </c>
      <c r="BA35">
        <f>IF($B35&lt;(Audit!$I$3+0.25),IF($E35=BA$2,$B35*2*$C35,0),0)</f>
        <v>0</v>
      </c>
      <c r="BB35">
        <f>IF($B35&lt;(Audit!$I$3+0.25),IF($E35=BB$2,$B35*2*$C35,0),0)</f>
        <v>0</v>
      </c>
      <c r="BC35">
        <f>IF($B35&lt;(Audit!$I$3+0.25),IF($E35=BC$2,$B35*2*$C35,0),0)</f>
        <v>0</v>
      </c>
      <c r="BD35">
        <f>IF($B35&lt;(Audit!$I$3+0.25),IF($E35=BD$2,$B35*2*$C35,0),0)</f>
        <v>0</v>
      </c>
      <c r="BE35">
        <f>IF($B35&lt;(Audit!$I$3+0.25),IF($E35=BE$2,$B35*2*$C35,0),0)</f>
        <v>0</v>
      </c>
      <c r="BF35">
        <f>IF($B35&lt;(Audit!$I$3+0.25),IF($E35=BF$2,$B35*2*$C35,0),0)</f>
        <v>0</v>
      </c>
      <c r="BG35">
        <f>IF($B35&lt;(Audit!$I$3+0.25),IF($E35=BG$2,$B35*2*$C35,0),0)</f>
        <v>0</v>
      </c>
      <c r="BH35">
        <f>IF($B35&lt;(Audit!$I$3+0.25),IF($E35=BH$2,$B35*2*$C35,0),0)</f>
        <v>0</v>
      </c>
      <c r="BJ35">
        <f t="shared" si="5"/>
        <v>0</v>
      </c>
      <c r="BK35">
        <f t="shared" si="6"/>
        <v>0</v>
      </c>
    </row>
    <row r="36" spans="1:63">
      <c r="A36">
        <f>Audit!A35</f>
        <v>0</v>
      </c>
      <c r="B36">
        <f>Audit!B35</f>
        <v>0</v>
      </c>
      <c r="C36">
        <f>Audit!C35</f>
        <v>0</v>
      </c>
      <c r="D36">
        <f>Audit!D35</f>
        <v>0</v>
      </c>
      <c r="E36">
        <f>Audit!E35</f>
        <v>0</v>
      </c>
      <c r="F36">
        <f>Audit!F35</f>
        <v>0</v>
      </c>
      <c r="H36">
        <f t="shared" si="2"/>
        <v>0</v>
      </c>
      <c r="I36">
        <f t="shared" si="2"/>
        <v>0</v>
      </c>
      <c r="J36">
        <f t="shared" si="2"/>
        <v>0</v>
      </c>
      <c r="K36">
        <f t="shared" si="2"/>
        <v>0</v>
      </c>
      <c r="L36">
        <f t="shared" si="3"/>
        <v>0</v>
      </c>
      <c r="M36">
        <f t="shared" si="2"/>
        <v>0</v>
      </c>
      <c r="N36">
        <f t="shared" si="2"/>
        <v>0</v>
      </c>
      <c r="O36">
        <f t="shared" si="2"/>
        <v>0</v>
      </c>
      <c r="Q36">
        <f t="shared" ref="Q36:Q52" si="8">IF($E36=Q$2,$B36*2*$C36,0)</f>
        <v>0</v>
      </c>
      <c r="R36">
        <f t="shared" si="7"/>
        <v>0</v>
      </c>
      <c r="S36">
        <f t="shared" si="7"/>
        <v>0</v>
      </c>
      <c r="T36">
        <f t="shared" si="7"/>
        <v>0</v>
      </c>
      <c r="U36">
        <f t="shared" si="7"/>
        <v>0</v>
      </c>
      <c r="V36">
        <f t="shared" si="7"/>
        <v>0</v>
      </c>
      <c r="W36">
        <f t="shared" si="7"/>
        <v>0</v>
      </c>
      <c r="X36">
        <f t="shared" si="7"/>
        <v>0</v>
      </c>
      <c r="Z36">
        <f>IF($B36&lt;(Audit!$I$2+0.25),IF($E36=Z$2,2*$C36,0),0)</f>
        <v>0</v>
      </c>
      <c r="AA36">
        <f>IF($B36&lt;(Audit!$I$2+0.25),IF($E36=AA$2,2*$C36,0),0)</f>
        <v>0</v>
      </c>
      <c r="AB36">
        <f>IF($B36&lt;(Audit!$I$2+0.25),IF($E36=AB$2,2*$C36,0),0)</f>
        <v>0</v>
      </c>
      <c r="AC36">
        <f>IF($B36&lt;(Audit!$I$2+0.25),IF($E36=AC$2,2*$C36,0),0)</f>
        <v>0</v>
      </c>
      <c r="AD36">
        <f>IF($B36&lt;(Audit!$I$2+0.25),IF($E36=AD$2,2*$C36,0),0)</f>
        <v>0</v>
      </c>
      <c r="AE36">
        <f>IF($B36&lt;(Audit!$I$2+0.25),IF($E36=AE$2,2*$C36,0),0)</f>
        <v>0</v>
      </c>
      <c r="AF36">
        <f>IF($B36&lt;(Audit!$I$2+0.25),IF($E36=AF$2,2*$C36,0),0)</f>
        <v>0</v>
      </c>
      <c r="AG36">
        <f>IF($B36&lt;(Audit!$I$2+0.25),IF($E36=AG$2,2*$C36,0),0)</f>
        <v>0</v>
      </c>
      <c r="AI36">
        <f>IF($B36&lt;(Audit!$I$2+0.25),IF($E36=AI$2,$B36*2*$C36,0),0)</f>
        <v>0</v>
      </c>
      <c r="AJ36">
        <f>IF($B36&lt;(Audit!$I$2+0.25),IF($E36=AJ$2,$B36*2*$C36,0),0)</f>
        <v>0</v>
      </c>
      <c r="AK36">
        <f>IF($B36&lt;(Audit!$I$2+0.25),IF($E36=AK$2,$B36*2*$C36,0),0)</f>
        <v>0</v>
      </c>
      <c r="AL36">
        <f>IF($B36&lt;(Audit!$I$2+0.25),IF($E36=AL$2,$B36*2*$C36,0),0)</f>
        <v>0</v>
      </c>
      <c r="AM36">
        <f>IF($B36&lt;(Audit!$I$2+0.25),IF($E36=AM$2,$B36*2*$C36,0),0)</f>
        <v>0</v>
      </c>
      <c r="AN36">
        <f>IF($B36&lt;(Audit!$I$2+0.25),IF($E36=AN$2,$B36*2*$C36,0),0)</f>
        <v>0</v>
      </c>
      <c r="AO36">
        <f>IF($B36&lt;(Audit!$I$2+0.25),IF($E36=AO$2,$B36*2*$C36,0),0)</f>
        <v>0</v>
      </c>
      <c r="AP36">
        <f>IF($B36&lt;(Audit!$I$2+0.25),IF($E36=AP$2,$B36*2*$C36,0),0)</f>
        <v>0</v>
      </c>
      <c r="AR36">
        <f>IF($B36&lt;(Audit!$I$3+0.25),IF($E36=AR$2,2*$C36,0),0)</f>
        <v>0</v>
      </c>
      <c r="AS36">
        <f>IF($B36&lt;(Audit!$I$3+0.25),IF($E36=AS$2,2*$C36,0),0)</f>
        <v>0</v>
      </c>
      <c r="AT36">
        <f>IF($B36&lt;(Audit!$I$3+0.25),IF($E36=AT$2,2*$C36,0),0)</f>
        <v>0</v>
      </c>
      <c r="AU36">
        <f>IF($B36&lt;(Audit!$I$3+0.25),IF($E36=AU$2,2*$C36,0),0)</f>
        <v>0</v>
      </c>
      <c r="AV36">
        <f>IF($B36&lt;(Audit!$I$3+0.25),IF($E36=AV$2,2*$C36,0),0)</f>
        <v>0</v>
      </c>
      <c r="AW36">
        <f>IF($B36&lt;(Audit!$I$3+0.25),IF($E36=AW$2,2*$C36,0),0)</f>
        <v>0</v>
      </c>
      <c r="AX36">
        <f>IF($B36&lt;(Audit!$I$3+0.25),IF($E36=AX$2,2*$C36,0),0)</f>
        <v>0</v>
      </c>
      <c r="AY36">
        <f>IF($B36&lt;(Audit!$I$3+0.25),IF($E36=AY$2,2*$C36,0),0)</f>
        <v>0</v>
      </c>
      <c r="BA36">
        <f>IF($B36&lt;(Audit!$I$3+0.25),IF($E36=BA$2,$B36*2*$C36,0),0)</f>
        <v>0</v>
      </c>
      <c r="BB36">
        <f>IF($B36&lt;(Audit!$I$3+0.25),IF($E36=BB$2,$B36*2*$C36,0),0)</f>
        <v>0</v>
      </c>
      <c r="BC36">
        <f>IF($B36&lt;(Audit!$I$3+0.25),IF($E36=BC$2,$B36*2*$C36,0),0)</f>
        <v>0</v>
      </c>
      <c r="BD36">
        <f>IF($B36&lt;(Audit!$I$3+0.25),IF($E36=BD$2,$B36*2*$C36,0),0)</f>
        <v>0</v>
      </c>
      <c r="BE36">
        <f>IF($B36&lt;(Audit!$I$3+0.25),IF($E36=BE$2,$B36*2*$C36,0),0)</f>
        <v>0</v>
      </c>
      <c r="BF36">
        <f>IF($B36&lt;(Audit!$I$3+0.25),IF($E36=BF$2,$B36*2*$C36,0),0)</f>
        <v>0</v>
      </c>
      <c r="BG36">
        <f>IF($B36&lt;(Audit!$I$3+0.25),IF($E36=BG$2,$B36*2*$C36,0),0)</f>
        <v>0</v>
      </c>
      <c r="BH36">
        <f>IF($B36&lt;(Audit!$I$3+0.25),IF($E36=BH$2,$B36*2*$C36,0),0)</f>
        <v>0</v>
      </c>
      <c r="BJ36">
        <f t="shared" si="5"/>
        <v>0</v>
      </c>
      <c r="BK36">
        <f t="shared" si="6"/>
        <v>0</v>
      </c>
    </row>
    <row r="37" spans="1:63">
      <c r="A37">
        <f>Audit!A36</f>
        <v>0</v>
      </c>
      <c r="B37">
        <f>Audit!B36</f>
        <v>0</v>
      </c>
      <c r="C37">
        <f>Audit!C36</f>
        <v>0</v>
      </c>
      <c r="D37">
        <f>Audit!D36</f>
        <v>0</v>
      </c>
      <c r="E37">
        <f>Audit!E36</f>
        <v>0</v>
      </c>
      <c r="F37">
        <f>Audit!F36</f>
        <v>0</v>
      </c>
      <c r="H37">
        <f t="shared" si="2"/>
        <v>0</v>
      </c>
      <c r="I37">
        <f t="shared" si="2"/>
        <v>0</v>
      </c>
      <c r="J37">
        <f t="shared" si="2"/>
        <v>0</v>
      </c>
      <c r="K37">
        <f t="shared" si="2"/>
        <v>0</v>
      </c>
      <c r="L37">
        <f t="shared" si="3"/>
        <v>0</v>
      </c>
      <c r="M37">
        <f t="shared" si="2"/>
        <v>0</v>
      </c>
      <c r="N37">
        <f t="shared" si="2"/>
        <v>0</v>
      </c>
      <c r="O37">
        <f t="shared" si="2"/>
        <v>0</v>
      </c>
      <c r="Q37">
        <f t="shared" si="8"/>
        <v>0</v>
      </c>
      <c r="R37">
        <f t="shared" si="7"/>
        <v>0</v>
      </c>
      <c r="S37">
        <f t="shared" si="7"/>
        <v>0</v>
      </c>
      <c r="T37">
        <f t="shared" si="7"/>
        <v>0</v>
      </c>
      <c r="U37">
        <f t="shared" si="7"/>
        <v>0</v>
      </c>
      <c r="V37">
        <f t="shared" si="7"/>
        <v>0</v>
      </c>
      <c r="W37">
        <f t="shared" si="7"/>
        <v>0</v>
      </c>
      <c r="X37">
        <f t="shared" si="7"/>
        <v>0</v>
      </c>
      <c r="Z37">
        <f>IF($B37&lt;(Audit!$I$2+0.25),IF($E37=Z$2,2*$C37,0),0)</f>
        <v>0</v>
      </c>
      <c r="AA37">
        <f>IF($B37&lt;(Audit!$I$2+0.25),IF($E37=AA$2,2*$C37,0),0)</f>
        <v>0</v>
      </c>
      <c r="AB37">
        <f>IF($B37&lt;(Audit!$I$2+0.25),IF($E37=AB$2,2*$C37,0),0)</f>
        <v>0</v>
      </c>
      <c r="AC37">
        <f>IF($B37&lt;(Audit!$I$2+0.25),IF($E37=AC$2,2*$C37,0),0)</f>
        <v>0</v>
      </c>
      <c r="AD37">
        <f>IF($B37&lt;(Audit!$I$2+0.25),IF($E37=AD$2,2*$C37,0),0)</f>
        <v>0</v>
      </c>
      <c r="AE37">
        <f>IF($B37&lt;(Audit!$I$2+0.25),IF($E37=AE$2,2*$C37,0),0)</f>
        <v>0</v>
      </c>
      <c r="AF37">
        <f>IF($B37&lt;(Audit!$I$2+0.25),IF($E37=AF$2,2*$C37,0),0)</f>
        <v>0</v>
      </c>
      <c r="AG37">
        <f>IF($B37&lt;(Audit!$I$2+0.25),IF($E37=AG$2,2*$C37,0),0)</f>
        <v>0</v>
      </c>
      <c r="AI37">
        <f>IF($B37&lt;(Audit!$I$2+0.25),IF($E37=AI$2,$B37*2*$C37,0),0)</f>
        <v>0</v>
      </c>
      <c r="AJ37">
        <f>IF($B37&lt;(Audit!$I$2+0.25),IF($E37=AJ$2,$B37*2*$C37,0),0)</f>
        <v>0</v>
      </c>
      <c r="AK37">
        <f>IF($B37&lt;(Audit!$I$2+0.25),IF($E37=AK$2,$B37*2*$C37,0),0)</f>
        <v>0</v>
      </c>
      <c r="AL37">
        <f>IF($B37&lt;(Audit!$I$2+0.25),IF($E37=AL$2,$B37*2*$C37,0),0)</f>
        <v>0</v>
      </c>
      <c r="AM37">
        <f>IF($B37&lt;(Audit!$I$2+0.25),IF($E37=AM$2,$B37*2*$C37,0),0)</f>
        <v>0</v>
      </c>
      <c r="AN37">
        <f>IF($B37&lt;(Audit!$I$2+0.25),IF($E37=AN$2,$B37*2*$C37,0),0)</f>
        <v>0</v>
      </c>
      <c r="AO37">
        <f>IF($B37&lt;(Audit!$I$2+0.25),IF($E37=AO$2,$B37*2*$C37,0),0)</f>
        <v>0</v>
      </c>
      <c r="AP37">
        <f>IF($B37&lt;(Audit!$I$2+0.25),IF($E37=AP$2,$B37*2*$C37,0),0)</f>
        <v>0</v>
      </c>
      <c r="AR37">
        <f>IF($B37&lt;(Audit!$I$3+0.25),IF($E37=AR$2,2*$C37,0),0)</f>
        <v>0</v>
      </c>
      <c r="AS37">
        <f>IF($B37&lt;(Audit!$I$3+0.25),IF($E37=AS$2,2*$C37,0),0)</f>
        <v>0</v>
      </c>
      <c r="AT37">
        <f>IF($B37&lt;(Audit!$I$3+0.25),IF($E37=AT$2,2*$C37,0),0)</f>
        <v>0</v>
      </c>
      <c r="AU37">
        <f>IF($B37&lt;(Audit!$I$3+0.25),IF($E37=AU$2,2*$C37,0),0)</f>
        <v>0</v>
      </c>
      <c r="AV37">
        <f>IF($B37&lt;(Audit!$I$3+0.25),IF($E37=AV$2,2*$C37,0),0)</f>
        <v>0</v>
      </c>
      <c r="AW37">
        <f>IF($B37&lt;(Audit!$I$3+0.25),IF($E37=AW$2,2*$C37,0),0)</f>
        <v>0</v>
      </c>
      <c r="AX37">
        <f>IF($B37&lt;(Audit!$I$3+0.25),IF($E37=AX$2,2*$C37,0),0)</f>
        <v>0</v>
      </c>
      <c r="AY37">
        <f>IF($B37&lt;(Audit!$I$3+0.25),IF($E37=AY$2,2*$C37,0),0)</f>
        <v>0</v>
      </c>
      <c r="BA37">
        <f>IF($B37&lt;(Audit!$I$3+0.25),IF($E37=BA$2,$B37*2*$C37,0),0)</f>
        <v>0</v>
      </c>
      <c r="BB37">
        <f>IF($B37&lt;(Audit!$I$3+0.25),IF($E37=BB$2,$B37*2*$C37,0),0)</f>
        <v>0</v>
      </c>
      <c r="BC37">
        <f>IF($B37&lt;(Audit!$I$3+0.25),IF($E37=BC$2,$B37*2*$C37,0),0)</f>
        <v>0</v>
      </c>
      <c r="BD37">
        <f>IF($B37&lt;(Audit!$I$3+0.25),IF($E37=BD$2,$B37*2*$C37,0),0)</f>
        <v>0</v>
      </c>
      <c r="BE37">
        <f>IF($B37&lt;(Audit!$I$3+0.25),IF($E37=BE$2,$B37*2*$C37,0),0)</f>
        <v>0</v>
      </c>
      <c r="BF37">
        <f>IF($B37&lt;(Audit!$I$3+0.25),IF($E37=BF$2,$B37*2*$C37,0),0)</f>
        <v>0</v>
      </c>
      <c r="BG37">
        <f>IF($B37&lt;(Audit!$I$3+0.25),IF($E37=BG$2,$B37*2*$C37,0),0)</f>
        <v>0</v>
      </c>
      <c r="BH37">
        <f>IF($B37&lt;(Audit!$I$3+0.25),IF($E37=BH$2,$B37*2*$C37,0),0)</f>
        <v>0</v>
      </c>
      <c r="BJ37">
        <f t="shared" si="5"/>
        <v>0</v>
      </c>
      <c r="BK37">
        <f t="shared" si="6"/>
        <v>0</v>
      </c>
    </row>
    <row r="38" spans="1:63">
      <c r="A38">
        <f>Audit!A37</f>
        <v>0</v>
      </c>
      <c r="B38">
        <f>Audit!B37</f>
        <v>0</v>
      </c>
      <c r="C38">
        <f>Audit!C37</f>
        <v>0</v>
      </c>
      <c r="D38">
        <f>Audit!D37</f>
        <v>0</v>
      </c>
      <c r="E38">
        <f>Audit!E37</f>
        <v>0</v>
      </c>
      <c r="F38">
        <f>Audit!F37</f>
        <v>0</v>
      </c>
      <c r="H38">
        <f t="shared" si="2"/>
        <v>0</v>
      </c>
      <c r="I38">
        <f t="shared" si="2"/>
        <v>0</v>
      </c>
      <c r="J38">
        <f t="shared" si="2"/>
        <v>0</v>
      </c>
      <c r="K38">
        <f t="shared" si="2"/>
        <v>0</v>
      </c>
      <c r="L38">
        <f t="shared" si="3"/>
        <v>0</v>
      </c>
      <c r="M38">
        <f t="shared" si="2"/>
        <v>0</v>
      </c>
      <c r="N38">
        <f t="shared" si="2"/>
        <v>0</v>
      </c>
      <c r="O38">
        <f t="shared" si="2"/>
        <v>0</v>
      </c>
      <c r="Q38">
        <f t="shared" si="8"/>
        <v>0</v>
      </c>
      <c r="R38">
        <f t="shared" si="7"/>
        <v>0</v>
      </c>
      <c r="S38">
        <f t="shared" si="7"/>
        <v>0</v>
      </c>
      <c r="T38">
        <f t="shared" si="7"/>
        <v>0</v>
      </c>
      <c r="U38">
        <f t="shared" si="7"/>
        <v>0</v>
      </c>
      <c r="V38">
        <f t="shared" si="7"/>
        <v>0</v>
      </c>
      <c r="W38">
        <f t="shared" si="7"/>
        <v>0</v>
      </c>
      <c r="X38">
        <f t="shared" si="7"/>
        <v>0</v>
      </c>
      <c r="Z38">
        <f>IF($B38&lt;(Audit!$I$2+0.25),IF($E38=Z$2,2*$C38,0),0)</f>
        <v>0</v>
      </c>
      <c r="AA38">
        <f>IF($B38&lt;(Audit!$I$2+0.25),IF($E38=AA$2,2*$C38,0),0)</f>
        <v>0</v>
      </c>
      <c r="AB38">
        <f>IF($B38&lt;(Audit!$I$2+0.25),IF($E38=AB$2,2*$C38,0),0)</f>
        <v>0</v>
      </c>
      <c r="AC38">
        <f>IF($B38&lt;(Audit!$I$2+0.25),IF($E38=AC$2,2*$C38,0),0)</f>
        <v>0</v>
      </c>
      <c r="AD38">
        <f>IF($B38&lt;(Audit!$I$2+0.25),IF($E38=AD$2,2*$C38,0),0)</f>
        <v>0</v>
      </c>
      <c r="AE38">
        <f>IF($B38&lt;(Audit!$I$2+0.25),IF($E38=AE$2,2*$C38,0),0)</f>
        <v>0</v>
      </c>
      <c r="AF38">
        <f>IF($B38&lt;(Audit!$I$2+0.25),IF($E38=AF$2,2*$C38,0),0)</f>
        <v>0</v>
      </c>
      <c r="AG38">
        <f>IF($B38&lt;(Audit!$I$2+0.25),IF($E38=AG$2,2*$C38,0),0)</f>
        <v>0</v>
      </c>
      <c r="AI38">
        <f>IF($B38&lt;(Audit!$I$2+0.25),IF($E38=AI$2,$B38*2*$C38,0),0)</f>
        <v>0</v>
      </c>
      <c r="AJ38">
        <f>IF($B38&lt;(Audit!$I$2+0.25),IF($E38=AJ$2,$B38*2*$C38,0),0)</f>
        <v>0</v>
      </c>
      <c r="AK38">
        <f>IF($B38&lt;(Audit!$I$2+0.25),IF($E38=AK$2,$B38*2*$C38,0),0)</f>
        <v>0</v>
      </c>
      <c r="AL38">
        <f>IF($B38&lt;(Audit!$I$2+0.25),IF($E38=AL$2,$B38*2*$C38,0),0)</f>
        <v>0</v>
      </c>
      <c r="AM38">
        <f>IF($B38&lt;(Audit!$I$2+0.25),IF($E38=AM$2,$B38*2*$C38,0),0)</f>
        <v>0</v>
      </c>
      <c r="AN38">
        <f>IF($B38&lt;(Audit!$I$2+0.25),IF($E38=AN$2,$B38*2*$C38,0),0)</f>
        <v>0</v>
      </c>
      <c r="AO38">
        <f>IF($B38&lt;(Audit!$I$2+0.25),IF($E38=AO$2,$B38*2*$C38,0),0)</f>
        <v>0</v>
      </c>
      <c r="AP38">
        <f>IF($B38&lt;(Audit!$I$2+0.25),IF($E38=AP$2,$B38*2*$C38,0),0)</f>
        <v>0</v>
      </c>
      <c r="AR38">
        <f>IF($B38&lt;(Audit!$I$3+0.25),IF($E38=AR$2,2*$C38,0),0)</f>
        <v>0</v>
      </c>
      <c r="AS38">
        <f>IF($B38&lt;(Audit!$I$3+0.25),IF($E38=AS$2,2*$C38,0),0)</f>
        <v>0</v>
      </c>
      <c r="AT38">
        <f>IF($B38&lt;(Audit!$I$3+0.25),IF($E38=AT$2,2*$C38,0),0)</f>
        <v>0</v>
      </c>
      <c r="AU38">
        <f>IF($B38&lt;(Audit!$I$3+0.25),IF($E38=AU$2,2*$C38,0),0)</f>
        <v>0</v>
      </c>
      <c r="AV38">
        <f>IF($B38&lt;(Audit!$I$3+0.25),IF($E38=AV$2,2*$C38,0),0)</f>
        <v>0</v>
      </c>
      <c r="AW38">
        <f>IF($B38&lt;(Audit!$I$3+0.25),IF($E38=AW$2,2*$C38,0),0)</f>
        <v>0</v>
      </c>
      <c r="AX38">
        <f>IF($B38&lt;(Audit!$I$3+0.25),IF($E38=AX$2,2*$C38,0),0)</f>
        <v>0</v>
      </c>
      <c r="AY38">
        <f>IF($B38&lt;(Audit!$I$3+0.25),IF($E38=AY$2,2*$C38,0),0)</f>
        <v>0</v>
      </c>
      <c r="BA38">
        <f>IF($B38&lt;(Audit!$I$3+0.25),IF($E38=BA$2,$B38*2*$C38,0),0)</f>
        <v>0</v>
      </c>
      <c r="BB38">
        <f>IF($B38&lt;(Audit!$I$3+0.25),IF($E38=BB$2,$B38*2*$C38,0),0)</f>
        <v>0</v>
      </c>
      <c r="BC38">
        <f>IF($B38&lt;(Audit!$I$3+0.25),IF($E38=BC$2,$B38*2*$C38,0),0)</f>
        <v>0</v>
      </c>
      <c r="BD38">
        <f>IF($B38&lt;(Audit!$I$3+0.25),IF($E38=BD$2,$B38*2*$C38,0),0)</f>
        <v>0</v>
      </c>
      <c r="BE38">
        <f>IF($B38&lt;(Audit!$I$3+0.25),IF($E38=BE$2,$B38*2*$C38,0),0)</f>
        <v>0</v>
      </c>
      <c r="BF38">
        <f>IF($B38&lt;(Audit!$I$3+0.25),IF($E38=BF$2,$B38*2*$C38,0),0)</f>
        <v>0</v>
      </c>
      <c r="BG38">
        <f>IF($B38&lt;(Audit!$I$3+0.25),IF($E38=BG$2,$B38*2*$C38,0),0)</f>
        <v>0</v>
      </c>
      <c r="BH38">
        <f>IF($B38&lt;(Audit!$I$3+0.25),IF($E38=BH$2,$B38*2*$C38,0),0)</f>
        <v>0</v>
      </c>
      <c r="BJ38">
        <f t="shared" si="5"/>
        <v>0</v>
      </c>
      <c r="BK38">
        <f t="shared" si="6"/>
        <v>0</v>
      </c>
    </row>
    <row r="39" spans="1:63">
      <c r="A39">
        <f>Audit!A38</f>
        <v>0</v>
      </c>
      <c r="B39">
        <f>Audit!B38</f>
        <v>0</v>
      </c>
      <c r="C39">
        <f>Audit!C38</f>
        <v>0</v>
      </c>
      <c r="D39">
        <f>Audit!D38</f>
        <v>0</v>
      </c>
      <c r="E39">
        <f>Audit!E38</f>
        <v>0</v>
      </c>
      <c r="F39">
        <f>Audit!F38</f>
        <v>0</v>
      </c>
      <c r="H39">
        <f t="shared" si="2"/>
        <v>0</v>
      </c>
      <c r="I39">
        <f t="shared" si="2"/>
        <v>0</v>
      </c>
      <c r="J39">
        <f t="shared" si="2"/>
        <v>0</v>
      </c>
      <c r="K39">
        <f t="shared" si="2"/>
        <v>0</v>
      </c>
      <c r="L39">
        <f t="shared" si="3"/>
        <v>0</v>
      </c>
      <c r="M39">
        <f t="shared" si="2"/>
        <v>0</v>
      </c>
      <c r="N39">
        <f t="shared" si="2"/>
        <v>0</v>
      </c>
      <c r="O39">
        <f t="shared" si="2"/>
        <v>0</v>
      </c>
      <c r="Q39">
        <f t="shared" si="8"/>
        <v>0</v>
      </c>
      <c r="R39">
        <f t="shared" si="7"/>
        <v>0</v>
      </c>
      <c r="S39">
        <f t="shared" si="7"/>
        <v>0</v>
      </c>
      <c r="T39">
        <f t="shared" si="7"/>
        <v>0</v>
      </c>
      <c r="U39">
        <f t="shared" si="7"/>
        <v>0</v>
      </c>
      <c r="V39">
        <f t="shared" si="7"/>
        <v>0</v>
      </c>
      <c r="W39">
        <f t="shared" si="7"/>
        <v>0</v>
      </c>
      <c r="X39">
        <f t="shared" si="7"/>
        <v>0</v>
      </c>
      <c r="Z39">
        <f>IF($B39&lt;(Audit!$I$2+0.25),IF($E39=Z$2,2*$C39,0),0)</f>
        <v>0</v>
      </c>
      <c r="AA39">
        <f>IF($B39&lt;(Audit!$I$2+0.25),IF($E39=AA$2,2*$C39,0),0)</f>
        <v>0</v>
      </c>
      <c r="AB39">
        <f>IF($B39&lt;(Audit!$I$2+0.25),IF($E39=AB$2,2*$C39,0),0)</f>
        <v>0</v>
      </c>
      <c r="AC39">
        <f>IF($B39&lt;(Audit!$I$2+0.25),IF($E39=AC$2,2*$C39,0),0)</f>
        <v>0</v>
      </c>
      <c r="AD39">
        <f>IF($B39&lt;(Audit!$I$2+0.25),IF($E39=AD$2,2*$C39,0),0)</f>
        <v>0</v>
      </c>
      <c r="AE39">
        <f>IF($B39&lt;(Audit!$I$2+0.25),IF($E39=AE$2,2*$C39,0),0)</f>
        <v>0</v>
      </c>
      <c r="AF39">
        <f>IF($B39&lt;(Audit!$I$2+0.25),IF($E39=AF$2,2*$C39,0),0)</f>
        <v>0</v>
      </c>
      <c r="AG39">
        <f>IF($B39&lt;(Audit!$I$2+0.25),IF($E39=AG$2,2*$C39,0),0)</f>
        <v>0</v>
      </c>
      <c r="AI39">
        <f>IF($B39&lt;(Audit!$I$2+0.25),IF($E39=AI$2,$B39*2*$C39,0),0)</f>
        <v>0</v>
      </c>
      <c r="AJ39">
        <f>IF($B39&lt;(Audit!$I$2+0.25),IF($E39=AJ$2,$B39*2*$C39,0),0)</f>
        <v>0</v>
      </c>
      <c r="AK39">
        <f>IF($B39&lt;(Audit!$I$2+0.25),IF($E39=AK$2,$B39*2*$C39,0),0)</f>
        <v>0</v>
      </c>
      <c r="AL39">
        <f>IF($B39&lt;(Audit!$I$2+0.25),IF($E39=AL$2,$B39*2*$C39,0),0)</f>
        <v>0</v>
      </c>
      <c r="AM39">
        <f>IF($B39&lt;(Audit!$I$2+0.25),IF($E39=AM$2,$B39*2*$C39,0),0)</f>
        <v>0</v>
      </c>
      <c r="AN39">
        <f>IF($B39&lt;(Audit!$I$2+0.25),IF($E39=AN$2,$B39*2*$C39,0),0)</f>
        <v>0</v>
      </c>
      <c r="AO39">
        <f>IF($B39&lt;(Audit!$I$2+0.25),IF($E39=AO$2,$B39*2*$C39,0),0)</f>
        <v>0</v>
      </c>
      <c r="AP39">
        <f>IF($B39&lt;(Audit!$I$2+0.25),IF($E39=AP$2,$B39*2*$C39,0),0)</f>
        <v>0</v>
      </c>
      <c r="AR39">
        <f>IF($B39&lt;(Audit!$I$3+0.25),IF($E39=AR$2,2*$C39,0),0)</f>
        <v>0</v>
      </c>
      <c r="AS39">
        <f>IF($B39&lt;(Audit!$I$3+0.25),IF($E39=AS$2,2*$C39,0),0)</f>
        <v>0</v>
      </c>
      <c r="AT39">
        <f>IF($B39&lt;(Audit!$I$3+0.25),IF($E39=AT$2,2*$C39,0),0)</f>
        <v>0</v>
      </c>
      <c r="AU39">
        <f>IF($B39&lt;(Audit!$I$3+0.25),IF($E39=AU$2,2*$C39,0),0)</f>
        <v>0</v>
      </c>
      <c r="AV39">
        <f>IF($B39&lt;(Audit!$I$3+0.25),IF($E39=AV$2,2*$C39,0),0)</f>
        <v>0</v>
      </c>
      <c r="AW39">
        <f>IF($B39&lt;(Audit!$I$3+0.25),IF($E39=AW$2,2*$C39,0),0)</f>
        <v>0</v>
      </c>
      <c r="AX39">
        <f>IF($B39&lt;(Audit!$I$3+0.25),IF($E39=AX$2,2*$C39,0),0)</f>
        <v>0</v>
      </c>
      <c r="AY39">
        <f>IF($B39&lt;(Audit!$I$3+0.25),IF($E39=AY$2,2*$C39,0),0)</f>
        <v>0</v>
      </c>
      <c r="BA39">
        <f>IF($B39&lt;(Audit!$I$3+0.25),IF($E39=BA$2,$B39*2*$C39,0),0)</f>
        <v>0</v>
      </c>
      <c r="BB39">
        <f>IF($B39&lt;(Audit!$I$3+0.25),IF($E39=BB$2,$B39*2*$C39,0),0)</f>
        <v>0</v>
      </c>
      <c r="BC39">
        <f>IF($B39&lt;(Audit!$I$3+0.25),IF($E39=BC$2,$B39*2*$C39,0),0)</f>
        <v>0</v>
      </c>
      <c r="BD39">
        <f>IF($B39&lt;(Audit!$I$3+0.25),IF($E39=BD$2,$B39*2*$C39,0),0)</f>
        <v>0</v>
      </c>
      <c r="BE39">
        <f>IF($B39&lt;(Audit!$I$3+0.25),IF($E39=BE$2,$B39*2*$C39,0),0)</f>
        <v>0</v>
      </c>
      <c r="BF39">
        <f>IF($B39&lt;(Audit!$I$3+0.25),IF($E39=BF$2,$B39*2*$C39,0),0)</f>
        <v>0</v>
      </c>
      <c r="BG39">
        <f>IF($B39&lt;(Audit!$I$3+0.25),IF($E39=BG$2,$B39*2*$C39,0),0)</f>
        <v>0</v>
      </c>
      <c r="BH39">
        <f>IF($B39&lt;(Audit!$I$3+0.25),IF($E39=BH$2,$B39*2*$C39,0),0)</f>
        <v>0</v>
      </c>
      <c r="BJ39">
        <f t="shared" si="5"/>
        <v>0</v>
      </c>
      <c r="BK39">
        <f t="shared" si="6"/>
        <v>0</v>
      </c>
    </row>
    <row r="40" spans="1:63">
      <c r="A40">
        <f>Audit!A39</f>
        <v>0</v>
      </c>
      <c r="B40">
        <f>Audit!B39</f>
        <v>0</v>
      </c>
      <c r="C40">
        <f>Audit!C39</f>
        <v>0</v>
      </c>
      <c r="D40">
        <f>Audit!D39</f>
        <v>0</v>
      </c>
      <c r="E40">
        <f>Audit!E39</f>
        <v>0</v>
      </c>
      <c r="F40">
        <f>Audit!F39</f>
        <v>0</v>
      </c>
      <c r="H40">
        <f t="shared" si="2"/>
        <v>0</v>
      </c>
      <c r="I40">
        <f t="shared" si="2"/>
        <v>0</v>
      </c>
      <c r="J40">
        <f t="shared" si="2"/>
        <v>0</v>
      </c>
      <c r="K40">
        <f t="shared" ref="I40:O52" si="9">IF($E40=K$2,2*$C40,0)</f>
        <v>0</v>
      </c>
      <c r="L40">
        <f t="shared" si="3"/>
        <v>0</v>
      </c>
      <c r="M40">
        <f t="shared" si="9"/>
        <v>0</v>
      </c>
      <c r="N40">
        <f t="shared" si="9"/>
        <v>0</v>
      </c>
      <c r="O40">
        <f t="shared" si="9"/>
        <v>0</v>
      </c>
      <c r="Q40">
        <f t="shared" si="8"/>
        <v>0</v>
      </c>
      <c r="R40">
        <f t="shared" si="7"/>
        <v>0</v>
      </c>
      <c r="S40">
        <f t="shared" si="7"/>
        <v>0</v>
      </c>
      <c r="T40">
        <f t="shared" si="7"/>
        <v>0</v>
      </c>
      <c r="U40">
        <f t="shared" si="7"/>
        <v>0</v>
      </c>
      <c r="V40">
        <f t="shared" si="7"/>
        <v>0</v>
      </c>
      <c r="W40">
        <f t="shared" si="7"/>
        <v>0</v>
      </c>
      <c r="X40">
        <f t="shared" si="7"/>
        <v>0</v>
      </c>
      <c r="Z40">
        <f>IF($B40&lt;(Audit!$I$2+0.25),IF($E40=Z$2,2*$C40,0),0)</f>
        <v>0</v>
      </c>
      <c r="AA40">
        <f>IF($B40&lt;(Audit!$I$2+0.25),IF($E40=AA$2,2*$C40,0),0)</f>
        <v>0</v>
      </c>
      <c r="AB40">
        <f>IF($B40&lt;(Audit!$I$2+0.25),IF($E40=AB$2,2*$C40,0),0)</f>
        <v>0</v>
      </c>
      <c r="AC40">
        <f>IF($B40&lt;(Audit!$I$2+0.25),IF($E40=AC$2,2*$C40,0),0)</f>
        <v>0</v>
      </c>
      <c r="AD40">
        <f>IF($B40&lt;(Audit!$I$2+0.25),IF($E40=AD$2,2*$C40,0),0)</f>
        <v>0</v>
      </c>
      <c r="AE40">
        <f>IF($B40&lt;(Audit!$I$2+0.25),IF($E40=AE$2,2*$C40,0),0)</f>
        <v>0</v>
      </c>
      <c r="AF40">
        <f>IF($B40&lt;(Audit!$I$2+0.25),IF($E40=AF$2,2*$C40,0),0)</f>
        <v>0</v>
      </c>
      <c r="AG40">
        <f>IF($B40&lt;(Audit!$I$2+0.25),IF($E40=AG$2,2*$C40,0),0)</f>
        <v>0</v>
      </c>
      <c r="AI40">
        <f>IF($B40&lt;(Audit!$I$2+0.25),IF($E40=AI$2,$B40*2*$C40,0),0)</f>
        <v>0</v>
      </c>
      <c r="AJ40">
        <f>IF($B40&lt;(Audit!$I$2+0.25),IF($E40=AJ$2,$B40*2*$C40,0),0)</f>
        <v>0</v>
      </c>
      <c r="AK40">
        <f>IF($B40&lt;(Audit!$I$2+0.25),IF($E40=AK$2,$B40*2*$C40,0),0)</f>
        <v>0</v>
      </c>
      <c r="AL40">
        <f>IF($B40&lt;(Audit!$I$2+0.25),IF($E40=AL$2,$B40*2*$C40,0),0)</f>
        <v>0</v>
      </c>
      <c r="AM40">
        <f>IF($B40&lt;(Audit!$I$2+0.25),IF($E40=AM$2,$B40*2*$C40,0),0)</f>
        <v>0</v>
      </c>
      <c r="AN40">
        <f>IF($B40&lt;(Audit!$I$2+0.25),IF($E40=AN$2,$B40*2*$C40,0),0)</f>
        <v>0</v>
      </c>
      <c r="AO40">
        <f>IF($B40&lt;(Audit!$I$2+0.25),IF($E40=AO$2,$B40*2*$C40,0),0)</f>
        <v>0</v>
      </c>
      <c r="AP40">
        <f>IF($B40&lt;(Audit!$I$2+0.25),IF($E40=AP$2,$B40*2*$C40,0),0)</f>
        <v>0</v>
      </c>
      <c r="AR40">
        <f>IF($B40&lt;(Audit!$I$3+0.25),IF($E40=AR$2,2*$C40,0),0)</f>
        <v>0</v>
      </c>
      <c r="AS40">
        <f>IF($B40&lt;(Audit!$I$3+0.25),IF($E40=AS$2,2*$C40,0),0)</f>
        <v>0</v>
      </c>
      <c r="AT40">
        <f>IF($B40&lt;(Audit!$I$3+0.25),IF($E40=AT$2,2*$C40,0),0)</f>
        <v>0</v>
      </c>
      <c r="AU40">
        <f>IF($B40&lt;(Audit!$I$3+0.25),IF($E40=AU$2,2*$C40,0),0)</f>
        <v>0</v>
      </c>
      <c r="AV40">
        <f>IF($B40&lt;(Audit!$I$3+0.25),IF($E40=AV$2,2*$C40,0),0)</f>
        <v>0</v>
      </c>
      <c r="AW40">
        <f>IF($B40&lt;(Audit!$I$3+0.25),IF($E40=AW$2,2*$C40,0),0)</f>
        <v>0</v>
      </c>
      <c r="AX40">
        <f>IF($B40&lt;(Audit!$I$3+0.25),IF($E40=AX$2,2*$C40,0),0)</f>
        <v>0</v>
      </c>
      <c r="AY40">
        <f>IF($B40&lt;(Audit!$I$3+0.25),IF($E40=AY$2,2*$C40,0),0)</f>
        <v>0</v>
      </c>
      <c r="BA40">
        <f>IF($B40&lt;(Audit!$I$3+0.25),IF($E40=BA$2,$B40*2*$C40,0),0)</f>
        <v>0</v>
      </c>
      <c r="BB40">
        <f>IF($B40&lt;(Audit!$I$3+0.25),IF($E40=BB$2,$B40*2*$C40,0),0)</f>
        <v>0</v>
      </c>
      <c r="BC40">
        <f>IF($B40&lt;(Audit!$I$3+0.25),IF($E40=BC$2,$B40*2*$C40,0),0)</f>
        <v>0</v>
      </c>
      <c r="BD40">
        <f>IF($B40&lt;(Audit!$I$3+0.25),IF($E40=BD$2,$B40*2*$C40,0),0)</f>
        <v>0</v>
      </c>
      <c r="BE40">
        <f>IF($B40&lt;(Audit!$I$3+0.25),IF($E40=BE$2,$B40*2*$C40,0),0)</f>
        <v>0</v>
      </c>
      <c r="BF40">
        <f>IF($B40&lt;(Audit!$I$3+0.25),IF($E40=BF$2,$B40*2*$C40,0),0)</f>
        <v>0</v>
      </c>
      <c r="BG40">
        <f>IF($B40&lt;(Audit!$I$3+0.25),IF($E40=BG$2,$B40*2*$C40,0),0)</f>
        <v>0</v>
      </c>
      <c r="BH40">
        <f>IF($B40&lt;(Audit!$I$3+0.25),IF($E40=BH$2,$B40*2*$C40,0),0)</f>
        <v>0</v>
      </c>
      <c r="BJ40">
        <f t="shared" si="5"/>
        <v>0</v>
      </c>
      <c r="BK40">
        <f t="shared" si="6"/>
        <v>0</v>
      </c>
    </row>
    <row r="41" spans="1:63">
      <c r="A41">
        <f>Audit!A40</f>
        <v>0</v>
      </c>
      <c r="B41">
        <f>Audit!B40</f>
        <v>0</v>
      </c>
      <c r="C41">
        <f>Audit!C40</f>
        <v>0</v>
      </c>
      <c r="D41">
        <f>Audit!D40</f>
        <v>0</v>
      </c>
      <c r="E41">
        <f>Audit!E40</f>
        <v>0</v>
      </c>
      <c r="F41">
        <f>Audit!F40</f>
        <v>0</v>
      </c>
      <c r="H41">
        <f t="shared" ref="H41:H52" si="10">IF($E41=H$2,2*$C41,0)</f>
        <v>0</v>
      </c>
      <c r="I41">
        <f t="shared" si="9"/>
        <v>0</v>
      </c>
      <c r="J41">
        <f t="shared" si="9"/>
        <v>0</v>
      </c>
      <c r="K41">
        <f t="shared" si="9"/>
        <v>0</v>
      </c>
      <c r="L41">
        <f t="shared" si="3"/>
        <v>0</v>
      </c>
      <c r="M41">
        <f t="shared" si="9"/>
        <v>0</v>
      </c>
      <c r="N41">
        <f t="shared" si="9"/>
        <v>0</v>
      </c>
      <c r="O41">
        <f t="shared" si="9"/>
        <v>0</v>
      </c>
      <c r="Q41">
        <f t="shared" si="8"/>
        <v>0</v>
      </c>
      <c r="R41">
        <f t="shared" si="7"/>
        <v>0</v>
      </c>
      <c r="S41">
        <f t="shared" si="7"/>
        <v>0</v>
      </c>
      <c r="T41">
        <f t="shared" si="7"/>
        <v>0</v>
      </c>
      <c r="U41">
        <f t="shared" si="7"/>
        <v>0</v>
      </c>
      <c r="V41">
        <f t="shared" si="7"/>
        <v>0</v>
      </c>
      <c r="W41">
        <f t="shared" si="7"/>
        <v>0</v>
      </c>
      <c r="X41">
        <f t="shared" si="7"/>
        <v>0</v>
      </c>
      <c r="Z41">
        <f>IF($B41&lt;(Audit!$I$2+0.25),IF($E41=Z$2,2*$C41,0),0)</f>
        <v>0</v>
      </c>
      <c r="AA41">
        <f>IF($B41&lt;(Audit!$I$2+0.25),IF($E41=AA$2,2*$C41,0),0)</f>
        <v>0</v>
      </c>
      <c r="AB41">
        <f>IF($B41&lt;(Audit!$I$2+0.25),IF($E41=AB$2,2*$C41,0),0)</f>
        <v>0</v>
      </c>
      <c r="AC41">
        <f>IF($B41&lt;(Audit!$I$2+0.25),IF($E41=AC$2,2*$C41,0),0)</f>
        <v>0</v>
      </c>
      <c r="AD41">
        <f>IF($B41&lt;(Audit!$I$2+0.25),IF($E41=AD$2,2*$C41,0),0)</f>
        <v>0</v>
      </c>
      <c r="AE41">
        <f>IF($B41&lt;(Audit!$I$2+0.25),IF($E41=AE$2,2*$C41,0),0)</f>
        <v>0</v>
      </c>
      <c r="AF41">
        <f>IF($B41&lt;(Audit!$I$2+0.25),IF($E41=AF$2,2*$C41,0),0)</f>
        <v>0</v>
      </c>
      <c r="AG41">
        <f>IF($B41&lt;(Audit!$I$2+0.25),IF($E41=AG$2,2*$C41,0),0)</f>
        <v>0</v>
      </c>
      <c r="AI41">
        <f>IF($B41&lt;(Audit!$I$2+0.25),IF($E41=AI$2,$B41*2*$C41,0),0)</f>
        <v>0</v>
      </c>
      <c r="AJ41">
        <f>IF($B41&lt;(Audit!$I$2+0.25),IF($E41=AJ$2,$B41*2*$C41,0),0)</f>
        <v>0</v>
      </c>
      <c r="AK41">
        <f>IF($B41&lt;(Audit!$I$2+0.25),IF($E41=AK$2,$B41*2*$C41,0),0)</f>
        <v>0</v>
      </c>
      <c r="AL41">
        <f>IF($B41&lt;(Audit!$I$2+0.25),IF($E41=AL$2,$B41*2*$C41,0),0)</f>
        <v>0</v>
      </c>
      <c r="AM41">
        <f>IF($B41&lt;(Audit!$I$2+0.25),IF($E41=AM$2,$B41*2*$C41,0),0)</f>
        <v>0</v>
      </c>
      <c r="AN41">
        <f>IF($B41&lt;(Audit!$I$2+0.25),IF($E41=AN$2,$B41*2*$C41,0),0)</f>
        <v>0</v>
      </c>
      <c r="AO41">
        <f>IF($B41&lt;(Audit!$I$2+0.25),IF($E41=AO$2,$B41*2*$C41,0),0)</f>
        <v>0</v>
      </c>
      <c r="AP41">
        <f>IF($B41&lt;(Audit!$I$2+0.25),IF($E41=AP$2,$B41*2*$C41,0),0)</f>
        <v>0</v>
      </c>
      <c r="AR41">
        <f>IF($B41&lt;(Audit!$I$3+0.25),IF($E41=AR$2,2*$C41,0),0)</f>
        <v>0</v>
      </c>
      <c r="AS41">
        <f>IF($B41&lt;(Audit!$I$3+0.25),IF($E41=AS$2,2*$C41,0),0)</f>
        <v>0</v>
      </c>
      <c r="AT41">
        <f>IF($B41&lt;(Audit!$I$3+0.25),IF($E41=AT$2,2*$C41,0),0)</f>
        <v>0</v>
      </c>
      <c r="AU41">
        <f>IF($B41&lt;(Audit!$I$3+0.25),IF($E41=AU$2,2*$C41,0),0)</f>
        <v>0</v>
      </c>
      <c r="AV41">
        <f>IF($B41&lt;(Audit!$I$3+0.25),IF($E41=AV$2,2*$C41,0),0)</f>
        <v>0</v>
      </c>
      <c r="AW41">
        <f>IF($B41&lt;(Audit!$I$3+0.25),IF($E41=AW$2,2*$C41,0),0)</f>
        <v>0</v>
      </c>
      <c r="AX41">
        <f>IF($B41&lt;(Audit!$I$3+0.25),IF($E41=AX$2,2*$C41,0),0)</f>
        <v>0</v>
      </c>
      <c r="AY41">
        <f>IF($B41&lt;(Audit!$I$3+0.25),IF($E41=AY$2,2*$C41,0),0)</f>
        <v>0</v>
      </c>
      <c r="BA41">
        <f>IF($B41&lt;(Audit!$I$3+0.25),IF($E41=BA$2,$B41*2*$C41,0),0)</f>
        <v>0</v>
      </c>
      <c r="BB41">
        <f>IF($B41&lt;(Audit!$I$3+0.25),IF($E41=BB$2,$B41*2*$C41,0),0)</f>
        <v>0</v>
      </c>
      <c r="BC41">
        <f>IF($B41&lt;(Audit!$I$3+0.25),IF($E41=BC$2,$B41*2*$C41,0),0)</f>
        <v>0</v>
      </c>
      <c r="BD41">
        <f>IF($B41&lt;(Audit!$I$3+0.25),IF($E41=BD$2,$B41*2*$C41,0),0)</f>
        <v>0</v>
      </c>
      <c r="BE41">
        <f>IF($B41&lt;(Audit!$I$3+0.25),IF($E41=BE$2,$B41*2*$C41,0),0)</f>
        <v>0</v>
      </c>
      <c r="BF41">
        <f>IF($B41&lt;(Audit!$I$3+0.25),IF($E41=BF$2,$B41*2*$C41,0),0)</f>
        <v>0</v>
      </c>
      <c r="BG41">
        <f>IF($B41&lt;(Audit!$I$3+0.25),IF($E41=BG$2,$B41*2*$C41,0),0)</f>
        <v>0</v>
      </c>
      <c r="BH41">
        <f>IF($B41&lt;(Audit!$I$3+0.25),IF($E41=BH$2,$B41*2*$C41,0),0)</f>
        <v>0</v>
      </c>
      <c r="BJ41">
        <f t="shared" si="5"/>
        <v>0</v>
      </c>
      <c r="BK41">
        <f t="shared" si="6"/>
        <v>0</v>
      </c>
    </row>
    <row r="42" spans="1:63">
      <c r="A42">
        <f>Audit!A41</f>
        <v>0</v>
      </c>
      <c r="B42">
        <f>Audit!B41</f>
        <v>0</v>
      </c>
      <c r="C42">
        <f>Audit!C41</f>
        <v>0</v>
      </c>
      <c r="D42">
        <f>Audit!D41</f>
        <v>0</v>
      </c>
      <c r="E42">
        <f>Audit!E41</f>
        <v>0</v>
      </c>
      <c r="F42">
        <f>Audit!F41</f>
        <v>0</v>
      </c>
      <c r="H42">
        <f t="shared" si="10"/>
        <v>0</v>
      </c>
      <c r="I42">
        <f t="shared" si="9"/>
        <v>0</v>
      </c>
      <c r="J42">
        <f t="shared" si="9"/>
        <v>0</v>
      </c>
      <c r="K42">
        <f t="shared" si="9"/>
        <v>0</v>
      </c>
      <c r="L42">
        <f t="shared" si="3"/>
        <v>0</v>
      </c>
      <c r="M42">
        <f t="shared" si="9"/>
        <v>0</v>
      </c>
      <c r="N42">
        <f t="shared" si="9"/>
        <v>0</v>
      </c>
      <c r="O42">
        <f t="shared" si="9"/>
        <v>0</v>
      </c>
      <c r="Q42">
        <f t="shared" si="8"/>
        <v>0</v>
      </c>
      <c r="R42">
        <f t="shared" si="7"/>
        <v>0</v>
      </c>
      <c r="S42">
        <f t="shared" si="7"/>
        <v>0</v>
      </c>
      <c r="T42">
        <f t="shared" si="7"/>
        <v>0</v>
      </c>
      <c r="U42">
        <f t="shared" si="7"/>
        <v>0</v>
      </c>
      <c r="V42">
        <f t="shared" si="7"/>
        <v>0</v>
      </c>
      <c r="W42">
        <f t="shared" si="7"/>
        <v>0</v>
      </c>
      <c r="X42">
        <f t="shared" si="7"/>
        <v>0</v>
      </c>
      <c r="Z42">
        <f>IF($B42&lt;(Audit!$I$2+0.25),IF($E42=Z$2,2*$C42,0),0)</f>
        <v>0</v>
      </c>
      <c r="AA42">
        <f>IF($B42&lt;(Audit!$I$2+0.25),IF($E42=AA$2,2*$C42,0),0)</f>
        <v>0</v>
      </c>
      <c r="AB42">
        <f>IF($B42&lt;(Audit!$I$2+0.25),IF($E42=AB$2,2*$C42,0),0)</f>
        <v>0</v>
      </c>
      <c r="AC42">
        <f>IF($B42&lt;(Audit!$I$2+0.25),IF($E42=AC$2,2*$C42,0),0)</f>
        <v>0</v>
      </c>
      <c r="AD42">
        <f>IF($B42&lt;(Audit!$I$2+0.25),IF($E42=AD$2,2*$C42,0),0)</f>
        <v>0</v>
      </c>
      <c r="AE42">
        <f>IF($B42&lt;(Audit!$I$2+0.25),IF($E42=AE$2,2*$C42,0),0)</f>
        <v>0</v>
      </c>
      <c r="AF42">
        <f>IF($B42&lt;(Audit!$I$2+0.25),IF($E42=AF$2,2*$C42,0),0)</f>
        <v>0</v>
      </c>
      <c r="AG42">
        <f>IF($B42&lt;(Audit!$I$2+0.25),IF($E42=AG$2,2*$C42,0),0)</f>
        <v>0</v>
      </c>
      <c r="AI42">
        <f>IF($B42&lt;(Audit!$I$2+0.25),IF($E42=AI$2,$B42*2*$C42,0),0)</f>
        <v>0</v>
      </c>
      <c r="AJ42">
        <f>IF($B42&lt;(Audit!$I$2+0.25),IF($E42=AJ$2,$B42*2*$C42,0),0)</f>
        <v>0</v>
      </c>
      <c r="AK42">
        <f>IF($B42&lt;(Audit!$I$2+0.25),IF($E42=AK$2,$B42*2*$C42,0),0)</f>
        <v>0</v>
      </c>
      <c r="AL42">
        <f>IF($B42&lt;(Audit!$I$2+0.25),IF($E42=AL$2,$B42*2*$C42,0),0)</f>
        <v>0</v>
      </c>
      <c r="AM42">
        <f>IF($B42&lt;(Audit!$I$2+0.25),IF($E42=AM$2,$B42*2*$C42,0),0)</f>
        <v>0</v>
      </c>
      <c r="AN42">
        <f>IF($B42&lt;(Audit!$I$2+0.25),IF($E42=AN$2,$B42*2*$C42,0),0)</f>
        <v>0</v>
      </c>
      <c r="AO42">
        <f>IF($B42&lt;(Audit!$I$2+0.25),IF($E42=AO$2,$B42*2*$C42,0),0)</f>
        <v>0</v>
      </c>
      <c r="AP42">
        <f>IF($B42&lt;(Audit!$I$2+0.25),IF($E42=AP$2,$B42*2*$C42,0),0)</f>
        <v>0</v>
      </c>
      <c r="AR42">
        <f>IF($B42&lt;(Audit!$I$3+0.25),IF($E42=AR$2,2*$C42,0),0)</f>
        <v>0</v>
      </c>
      <c r="AS42">
        <f>IF($B42&lt;(Audit!$I$3+0.25),IF($E42=AS$2,2*$C42,0),0)</f>
        <v>0</v>
      </c>
      <c r="AT42">
        <f>IF($B42&lt;(Audit!$I$3+0.25),IF($E42=AT$2,2*$C42,0),0)</f>
        <v>0</v>
      </c>
      <c r="AU42">
        <f>IF($B42&lt;(Audit!$I$3+0.25),IF($E42=AU$2,2*$C42,0),0)</f>
        <v>0</v>
      </c>
      <c r="AV42">
        <f>IF($B42&lt;(Audit!$I$3+0.25),IF($E42=AV$2,2*$C42,0),0)</f>
        <v>0</v>
      </c>
      <c r="AW42">
        <f>IF($B42&lt;(Audit!$I$3+0.25),IF($E42=AW$2,2*$C42,0),0)</f>
        <v>0</v>
      </c>
      <c r="AX42">
        <f>IF($B42&lt;(Audit!$I$3+0.25),IF($E42=AX$2,2*$C42,0),0)</f>
        <v>0</v>
      </c>
      <c r="AY42">
        <f>IF($B42&lt;(Audit!$I$3+0.25),IF($E42=AY$2,2*$C42,0),0)</f>
        <v>0</v>
      </c>
      <c r="BA42">
        <f>IF($B42&lt;(Audit!$I$3+0.25),IF($E42=BA$2,$B42*2*$C42,0),0)</f>
        <v>0</v>
      </c>
      <c r="BB42">
        <f>IF($B42&lt;(Audit!$I$3+0.25),IF($E42=BB$2,$B42*2*$C42,0),0)</f>
        <v>0</v>
      </c>
      <c r="BC42">
        <f>IF($B42&lt;(Audit!$I$3+0.25),IF($E42=BC$2,$B42*2*$C42,0),0)</f>
        <v>0</v>
      </c>
      <c r="BD42">
        <f>IF($B42&lt;(Audit!$I$3+0.25),IF($E42=BD$2,$B42*2*$C42,0),0)</f>
        <v>0</v>
      </c>
      <c r="BE42">
        <f>IF($B42&lt;(Audit!$I$3+0.25),IF($E42=BE$2,$B42*2*$C42,0),0)</f>
        <v>0</v>
      </c>
      <c r="BF42">
        <f>IF($B42&lt;(Audit!$I$3+0.25),IF($E42=BF$2,$B42*2*$C42,0),0)</f>
        <v>0</v>
      </c>
      <c r="BG42">
        <f>IF($B42&lt;(Audit!$I$3+0.25),IF($E42=BG$2,$B42*2*$C42,0),0)</f>
        <v>0</v>
      </c>
      <c r="BH42">
        <f>IF($B42&lt;(Audit!$I$3+0.25),IF($E42=BH$2,$B42*2*$C42,0),0)</f>
        <v>0</v>
      </c>
      <c r="BJ42">
        <f t="shared" si="5"/>
        <v>0</v>
      </c>
      <c r="BK42">
        <f t="shared" si="6"/>
        <v>0</v>
      </c>
    </row>
    <row r="43" spans="1:63">
      <c r="A43">
        <f>Audit!A42</f>
        <v>0</v>
      </c>
      <c r="B43">
        <f>Audit!B42</f>
        <v>0</v>
      </c>
      <c r="C43">
        <f>Audit!C42</f>
        <v>0</v>
      </c>
      <c r="D43">
        <f>Audit!D42</f>
        <v>0</v>
      </c>
      <c r="E43">
        <f>Audit!E42</f>
        <v>0</v>
      </c>
      <c r="F43">
        <f>Audit!F42</f>
        <v>0</v>
      </c>
      <c r="H43">
        <f t="shared" si="10"/>
        <v>0</v>
      </c>
      <c r="I43">
        <f t="shared" si="9"/>
        <v>0</v>
      </c>
      <c r="J43">
        <f t="shared" si="9"/>
        <v>0</v>
      </c>
      <c r="K43">
        <f t="shared" si="9"/>
        <v>0</v>
      </c>
      <c r="L43">
        <f t="shared" si="3"/>
        <v>0</v>
      </c>
      <c r="M43">
        <f t="shared" si="9"/>
        <v>0</v>
      </c>
      <c r="N43">
        <f t="shared" si="9"/>
        <v>0</v>
      </c>
      <c r="O43">
        <f t="shared" si="9"/>
        <v>0</v>
      </c>
      <c r="Q43">
        <f t="shared" si="8"/>
        <v>0</v>
      </c>
      <c r="R43">
        <f t="shared" si="7"/>
        <v>0</v>
      </c>
      <c r="S43">
        <f t="shared" si="7"/>
        <v>0</v>
      </c>
      <c r="T43">
        <f t="shared" si="7"/>
        <v>0</v>
      </c>
      <c r="U43">
        <f t="shared" si="7"/>
        <v>0</v>
      </c>
      <c r="V43">
        <f t="shared" si="7"/>
        <v>0</v>
      </c>
      <c r="W43">
        <f t="shared" si="7"/>
        <v>0</v>
      </c>
      <c r="X43">
        <f t="shared" si="7"/>
        <v>0</v>
      </c>
      <c r="Z43">
        <f>IF($B43&lt;(Audit!$I$2+0.25),IF($E43=Z$2,2*$C43,0),0)</f>
        <v>0</v>
      </c>
      <c r="AA43">
        <f>IF($B43&lt;(Audit!$I$2+0.25),IF($E43=AA$2,2*$C43,0),0)</f>
        <v>0</v>
      </c>
      <c r="AB43">
        <f>IF($B43&lt;(Audit!$I$2+0.25),IF($E43=AB$2,2*$C43,0),0)</f>
        <v>0</v>
      </c>
      <c r="AC43">
        <f>IF($B43&lt;(Audit!$I$2+0.25),IF($E43=AC$2,2*$C43,0),0)</f>
        <v>0</v>
      </c>
      <c r="AD43">
        <f>IF($B43&lt;(Audit!$I$2+0.25),IF($E43=AD$2,2*$C43,0),0)</f>
        <v>0</v>
      </c>
      <c r="AE43">
        <f>IF($B43&lt;(Audit!$I$2+0.25),IF($E43=AE$2,2*$C43,0),0)</f>
        <v>0</v>
      </c>
      <c r="AF43">
        <f>IF($B43&lt;(Audit!$I$2+0.25),IF($E43=AF$2,2*$C43,0),0)</f>
        <v>0</v>
      </c>
      <c r="AG43">
        <f>IF($B43&lt;(Audit!$I$2+0.25),IF($E43=AG$2,2*$C43,0),0)</f>
        <v>0</v>
      </c>
      <c r="AI43">
        <f>IF($B43&lt;(Audit!$I$2+0.25),IF($E43=AI$2,$B43*2*$C43,0),0)</f>
        <v>0</v>
      </c>
      <c r="AJ43">
        <f>IF($B43&lt;(Audit!$I$2+0.25),IF($E43=AJ$2,$B43*2*$C43,0),0)</f>
        <v>0</v>
      </c>
      <c r="AK43">
        <f>IF($B43&lt;(Audit!$I$2+0.25),IF($E43=AK$2,$B43*2*$C43,0),0)</f>
        <v>0</v>
      </c>
      <c r="AL43">
        <f>IF($B43&lt;(Audit!$I$2+0.25),IF($E43=AL$2,$B43*2*$C43,0),0)</f>
        <v>0</v>
      </c>
      <c r="AM43">
        <f>IF($B43&lt;(Audit!$I$2+0.25),IF($E43=AM$2,$B43*2*$C43,0),0)</f>
        <v>0</v>
      </c>
      <c r="AN43">
        <f>IF($B43&lt;(Audit!$I$2+0.25),IF($E43=AN$2,$B43*2*$C43,0),0)</f>
        <v>0</v>
      </c>
      <c r="AO43">
        <f>IF($B43&lt;(Audit!$I$2+0.25),IF($E43=AO$2,$B43*2*$C43,0),0)</f>
        <v>0</v>
      </c>
      <c r="AP43">
        <f>IF($B43&lt;(Audit!$I$2+0.25),IF($E43=AP$2,$B43*2*$C43,0),0)</f>
        <v>0</v>
      </c>
      <c r="AR43">
        <f>IF($B43&lt;(Audit!$I$3+0.25),IF($E43=AR$2,2*$C43,0),0)</f>
        <v>0</v>
      </c>
      <c r="AS43">
        <f>IF($B43&lt;(Audit!$I$3+0.25),IF($E43=AS$2,2*$C43,0),0)</f>
        <v>0</v>
      </c>
      <c r="AT43">
        <f>IF($B43&lt;(Audit!$I$3+0.25),IF($E43=AT$2,2*$C43,0),0)</f>
        <v>0</v>
      </c>
      <c r="AU43">
        <f>IF($B43&lt;(Audit!$I$3+0.25),IF($E43=AU$2,2*$C43,0),0)</f>
        <v>0</v>
      </c>
      <c r="AV43">
        <f>IF($B43&lt;(Audit!$I$3+0.25),IF($E43=AV$2,2*$C43,0),0)</f>
        <v>0</v>
      </c>
      <c r="AW43">
        <f>IF($B43&lt;(Audit!$I$3+0.25),IF($E43=AW$2,2*$C43,0),0)</f>
        <v>0</v>
      </c>
      <c r="AX43">
        <f>IF($B43&lt;(Audit!$I$3+0.25),IF($E43=AX$2,2*$C43,0),0)</f>
        <v>0</v>
      </c>
      <c r="AY43">
        <f>IF($B43&lt;(Audit!$I$3+0.25),IF($E43=AY$2,2*$C43,0),0)</f>
        <v>0</v>
      </c>
      <c r="BA43">
        <f>IF($B43&lt;(Audit!$I$3+0.25),IF($E43=BA$2,$B43*2*$C43,0),0)</f>
        <v>0</v>
      </c>
      <c r="BB43">
        <f>IF($B43&lt;(Audit!$I$3+0.25),IF($E43=BB$2,$B43*2*$C43,0),0)</f>
        <v>0</v>
      </c>
      <c r="BC43">
        <f>IF($B43&lt;(Audit!$I$3+0.25),IF($E43=BC$2,$B43*2*$C43,0),0)</f>
        <v>0</v>
      </c>
      <c r="BD43">
        <f>IF($B43&lt;(Audit!$I$3+0.25),IF($E43=BD$2,$B43*2*$C43,0),0)</f>
        <v>0</v>
      </c>
      <c r="BE43">
        <f>IF($B43&lt;(Audit!$I$3+0.25),IF($E43=BE$2,$B43*2*$C43,0),0)</f>
        <v>0</v>
      </c>
      <c r="BF43">
        <f>IF($B43&lt;(Audit!$I$3+0.25),IF($E43=BF$2,$B43*2*$C43,0),0)</f>
        <v>0</v>
      </c>
      <c r="BG43">
        <f>IF($B43&lt;(Audit!$I$3+0.25),IF($E43=BG$2,$B43*2*$C43,0),0)</f>
        <v>0</v>
      </c>
      <c r="BH43">
        <f>IF($B43&lt;(Audit!$I$3+0.25),IF($E43=BH$2,$B43*2*$C43,0),0)</f>
        <v>0</v>
      </c>
      <c r="BJ43">
        <f t="shared" si="5"/>
        <v>0</v>
      </c>
      <c r="BK43">
        <f t="shared" si="6"/>
        <v>0</v>
      </c>
    </row>
    <row r="44" spans="1:63">
      <c r="A44">
        <f>Audit!A43</f>
        <v>0</v>
      </c>
      <c r="B44">
        <f>Audit!B43</f>
        <v>0</v>
      </c>
      <c r="C44">
        <f>Audit!C43</f>
        <v>0</v>
      </c>
      <c r="D44">
        <f>Audit!D43</f>
        <v>0</v>
      </c>
      <c r="E44">
        <f>Audit!E43</f>
        <v>0</v>
      </c>
      <c r="F44">
        <f>Audit!F43</f>
        <v>0</v>
      </c>
      <c r="H44">
        <f t="shared" si="10"/>
        <v>0</v>
      </c>
      <c r="I44">
        <f t="shared" si="9"/>
        <v>0</v>
      </c>
      <c r="J44">
        <f t="shared" si="9"/>
        <v>0</v>
      </c>
      <c r="K44">
        <f t="shared" si="9"/>
        <v>0</v>
      </c>
      <c r="L44">
        <f t="shared" si="3"/>
        <v>0</v>
      </c>
      <c r="M44">
        <f t="shared" si="9"/>
        <v>0</v>
      </c>
      <c r="N44">
        <f t="shared" si="9"/>
        <v>0</v>
      </c>
      <c r="O44">
        <f t="shared" si="9"/>
        <v>0</v>
      </c>
      <c r="Q44">
        <f t="shared" si="8"/>
        <v>0</v>
      </c>
      <c r="R44">
        <f t="shared" si="7"/>
        <v>0</v>
      </c>
      <c r="S44">
        <f t="shared" si="7"/>
        <v>0</v>
      </c>
      <c r="T44">
        <f t="shared" si="7"/>
        <v>0</v>
      </c>
      <c r="U44">
        <f t="shared" si="7"/>
        <v>0</v>
      </c>
      <c r="V44">
        <f t="shared" si="7"/>
        <v>0</v>
      </c>
      <c r="W44">
        <f t="shared" si="7"/>
        <v>0</v>
      </c>
      <c r="X44">
        <f t="shared" si="7"/>
        <v>0</v>
      </c>
      <c r="Z44">
        <f>IF($B44&lt;(Audit!$I$2+0.25),IF($E44=Z$2,2*$C44,0),0)</f>
        <v>0</v>
      </c>
      <c r="AA44">
        <f>IF($B44&lt;(Audit!$I$2+0.25),IF($E44=AA$2,2*$C44,0),0)</f>
        <v>0</v>
      </c>
      <c r="AB44">
        <f>IF($B44&lt;(Audit!$I$2+0.25),IF($E44=AB$2,2*$C44,0),0)</f>
        <v>0</v>
      </c>
      <c r="AC44">
        <f>IF($B44&lt;(Audit!$I$2+0.25),IF($E44=AC$2,2*$C44,0),0)</f>
        <v>0</v>
      </c>
      <c r="AD44">
        <f>IF($B44&lt;(Audit!$I$2+0.25),IF($E44=AD$2,2*$C44,0),0)</f>
        <v>0</v>
      </c>
      <c r="AE44">
        <f>IF($B44&lt;(Audit!$I$2+0.25),IF($E44=AE$2,2*$C44,0),0)</f>
        <v>0</v>
      </c>
      <c r="AF44">
        <f>IF($B44&lt;(Audit!$I$2+0.25),IF($E44=AF$2,2*$C44,0),0)</f>
        <v>0</v>
      </c>
      <c r="AG44">
        <f>IF($B44&lt;(Audit!$I$2+0.25),IF($E44=AG$2,2*$C44,0),0)</f>
        <v>0</v>
      </c>
      <c r="AI44">
        <f>IF($B44&lt;(Audit!$I$2+0.25),IF($E44=AI$2,$B44*2*$C44,0),0)</f>
        <v>0</v>
      </c>
      <c r="AJ44">
        <f>IF($B44&lt;(Audit!$I$2+0.25),IF($E44=AJ$2,$B44*2*$C44,0),0)</f>
        <v>0</v>
      </c>
      <c r="AK44">
        <f>IF($B44&lt;(Audit!$I$2+0.25),IF($E44=AK$2,$B44*2*$C44,0),0)</f>
        <v>0</v>
      </c>
      <c r="AL44">
        <f>IF($B44&lt;(Audit!$I$2+0.25),IF($E44=AL$2,$B44*2*$C44,0),0)</f>
        <v>0</v>
      </c>
      <c r="AM44">
        <f>IF($B44&lt;(Audit!$I$2+0.25),IF($E44=AM$2,$B44*2*$C44,0),0)</f>
        <v>0</v>
      </c>
      <c r="AN44">
        <f>IF($B44&lt;(Audit!$I$2+0.25),IF($E44=AN$2,$B44*2*$C44,0),0)</f>
        <v>0</v>
      </c>
      <c r="AO44">
        <f>IF($B44&lt;(Audit!$I$2+0.25),IF($E44=AO$2,$B44*2*$C44,0),0)</f>
        <v>0</v>
      </c>
      <c r="AP44">
        <f>IF($B44&lt;(Audit!$I$2+0.25),IF($E44=AP$2,$B44*2*$C44,0),0)</f>
        <v>0</v>
      </c>
      <c r="AR44">
        <f>IF($B44&lt;(Audit!$I$3+0.25),IF($E44=AR$2,2*$C44,0),0)</f>
        <v>0</v>
      </c>
      <c r="AS44">
        <f>IF($B44&lt;(Audit!$I$3+0.25),IF($E44=AS$2,2*$C44,0),0)</f>
        <v>0</v>
      </c>
      <c r="AT44">
        <f>IF($B44&lt;(Audit!$I$3+0.25),IF($E44=AT$2,2*$C44,0),0)</f>
        <v>0</v>
      </c>
      <c r="AU44">
        <f>IF($B44&lt;(Audit!$I$3+0.25),IF($E44=AU$2,2*$C44,0),0)</f>
        <v>0</v>
      </c>
      <c r="AV44">
        <f>IF($B44&lt;(Audit!$I$3+0.25),IF($E44=AV$2,2*$C44,0),0)</f>
        <v>0</v>
      </c>
      <c r="AW44">
        <f>IF($B44&lt;(Audit!$I$3+0.25),IF($E44=AW$2,2*$C44,0),0)</f>
        <v>0</v>
      </c>
      <c r="AX44">
        <f>IF($B44&lt;(Audit!$I$3+0.25),IF($E44=AX$2,2*$C44,0),0)</f>
        <v>0</v>
      </c>
      <c r="AY44">
        <f>IF($B44&lt;(Audit!$I$3+0.25),IF($E44=AY$2,2*$C44,0),0)</f>
        <v>0</v>
      </c>
      <c r="BA44">
        <f>IF($B44&lt;(Audit!$I$3+0.25),IF($E44=BA$2,$B44*2*$C44,0),0)</f>
        <v>0</v>
      </c>
      <c r="BB44">
        <f>IF($B44&lt;(Audit!$I$3+0.25),IF($E44=BB$2,$B44*2*$C44,0),0)</f>
        <v>0</v>
      </c>
      <c r="BC44">
        <f>IF($B44&lt;(Audit!$I$3+0.25),IF($E44=BC$2,$B44*2*$C44,0),0)</f>
        <v>0</v>
      </c>
      <c r="BD44">
        <f>IF($B44&lt;(Audit!$I$3+0.25),IF($E44=BD$2,$B44*2*$C44,0),0)</f>
        <v>0</v>
      </c>
      <c r="BE44">
        <f>IF($B44&lt;(Audit!$I$3+0.25),IF($E44=BE$2,$B44*2*$C44,0),0)</f>
        <v>0</v>
      </c>
      <c r="BF44">
        <f>IF($B44&lt;(Audit!$I$3+0.25),IF($E44=BF$2,$B44*2*$C44,0),0)</f>
        <v>0</v>
      </c>
      <c r="BG44">
        <f>IF($B44&lt;(Audit!$I$3+0.25),IF($E44=BG$2,$B44*2*$C44,0),0)</f>
        <v>0</v>
      </c>
      <c r="BH44">
        <f>IF($B44&lt;(Audit!$I$3+0.25),IF($E44=BH$2,$B44*2*$C44,0),0)</f>
        <v>0</v>
      </c>
      <c r="BJ44">
        <f t="shared" si="5"/>
        <v>0</v>
      </c>
      <c r="BK44">
        <f t="shared" si="6"/>
        <v>0</v>
      </c>
    </row>
    <row r="45" spans="1:63">
      <c r="A45">
        <f>Audit!A44</f>
        <v>0</v>
      </c>
      <c r="B45">
        <f>Audit!B44</f>
        <v>0</v>
      </c>
      <c r="C45">
        <f>Audit!C44</f>
        <v>0</v>
      </c>
      <c r="D45">
        <f>Audit!D44</f>
        <v>0</v>
      </c>
      <c r="E45">
        <f>Audit!E44</f>
        <v>0</v>
      </c>
      <c r="F45">
        <f>Audit!F44</f>
        <v>0</v>
      </c>
      <c r="H45">
        <f t="shared" si="10"/>
        <v>0</v>
      </c>
      <c r="I45">
        <f t="shared" si="9"/>
        <v>0</v>
      </c>
      <c r="J45">
        <f t="shared" si="9"/>
        <v>0</v>
      </c>
      <c r="K45">
        <f t="shared" si="9"/>
        <v>0</v>
      </c>
      <c r="L45">
        <f t="shared" si="3"/>
        <v>0</v>
      </c>
      <c r="M45">
        <f t="shared" si="9"/>
        <v>0</v>
      </c>
      <c r="N45">
        <f t="shared" si="9"/>
        <v>0</v>
      </c>
      <c r="O45">
        <f t="shared" si="9"/>
        <v>0</v>
      </c>
      <c r="Q45">
        <f t="shared" si="8"/>
        <v>0</v>
      </c>
      <c r="R45">
        <f t="shared" si="7"/>
        <v>0</v>
      </c>
      <c r="S45">
        <f t="shared" si="7"/>
        <v>0</v>
      </c>
      <c r="T45">
        <f t="shared" si="7"/>
        <v>0</v>
      </c>
      <c r="U45">
        <f t="shared" si="7"/>
        <v>0</v>
      </c>
      <c r="V45">
        <f t="shared" si="7"/>
        <v>0</v>
      </c>
      <c r="W45">
        <f t="shared" si="7"/>
        <v>0</v>
      </c>
      <c r="X45">
        <f t="shared" si="7"/>
        <v>0</v>
      </c>
      <c r="Z45">
        <f>IF($B45&lt;(Audit!$I$2+0.25),IF($E45=Z$2,2*$C45,0),0)</f>
        <v>0</v>
      </c>
      <c r="AA45">
        <f>IF($B45&lt;(Audit!$I$2+0.25),IF($E45=AA$2,2*$C45,0),0)</f>
        <v>0</v>
      </c>
      <c r="AB45">
        <f>IF($B45&lt;(Audit!$I$2+0.25),IF($E45=AB$2,2*$C45,0),0)</f>
        <v>0</v>
      </c>
      <c r="AC45">
        <f>IF($B45&lt;(Audit!$I$2+0.25),IF($E45=AC$2,2*$C45,0),0)</f>
        <v>0</v>
      </c>
      <c r="AD45">
        <f>IF($B45&lt;(Audit!$I$2+0.25),IF($E45=AD$2,2*$C45,0),0)</f>
        <v>0</v>
      </c>
      <c r="AE45">
        <f>IF($B45&lt;(Audit!$I$2+0.25),IF($E45=AE$2,2*$C45,0),0)</f>
        <v>0</v>
      </c>
      <c r="AF45">
        <f>IF($B45&lt;(Audit!$I$2+0.25),IF($E45=AF$2,2*$C45,0),0)</f>
        <v>0</v>
      </c>
      <c r="AG45">
        <f>IF($B45&lt;(Audit!$I$2+0.25),IF($E45=AG$2,2*$C45,0),0)</f>
        <v>0</v>
      </c>
      <c r="AI45">
        <f>IF($B45&lt;(Audit!$I$2+0.25),IF($E45=AI$2,$B45*2*$C45,0),0)</f>
        <v>0</v>
      </c>
      <c r="AJ45">
        <f>IF($B45&lt;(Audit!$I$2+0.25),IF($E45=AJ$2,$B45*2*$C45,0),0)</f>
        <v>0</v>
      </c>
      <c r="AK45">
        <f>IF($B45&lt;(Audit!$I$2+0.25),IF($E45=AK$2,$B45*2*$C45,0),0)</f>
        <v>0</v>
      </c>
      <c r="AL45">
        <f>IF($B45&lt;(Audit!$I$2+0.25),IF($E45=AL$2,$B45*2*$C45,0),0)</f>
        <v>0</v>
      </c>
      <c r="AM45">
        <f>IF($B45&lt;(Audit!$I$2+0.25),IF($E45=AM$2,$B45*2*$C45,0),0)</f>
        <v>0</v>
      </c>
      <c r="AN45">
        <f>IF($B45&lt;(Audit!$I$2+0.25),IF($E45=AN$2,$B45*2*$C45,0),0)</f>
        <v>0</v>
      </c>
      <c r="AO45">
        <f>IF($B45&lt;(Audit!$I$2+0.25),IF($E45=AO$2,$B45*2*$C45,0),0)</f>
        <v>0</v>
      </c>
      <c r="AP45">
        <f>IF($B45&lt;(Audit!$I$2+0.25),IF($E45=AP$2,$B45*2*$C45,0),0)</f>
        <v>0</v>
      </c>
      <c r="AR45">
        <f>IF($B45&lt;(Audit!$I$3+0.25),IF($E45=AR$2,2*$C45,0),0)</f>
        <v>0</v>
      </c>
      <c r="AS45">
        <f>IF($B45&lt;(Audit!$I$3+0.25),IF($E45=AS$2,2*$C45,0),0)</f>
        <v>0</v>
      </c>
      <c r="AT45">
        <f>IF($B45&lt;(Audit!$I$3+0.25),IF($E45=AT$2,2*$C45,0),0)</f>
        <v>0</v>
      </c>
      <c r="AU45">
        <f>IF($B45&lt;(Audit!$I$3+0.25),IF($E45=AU$2,2*$C45,0),0)</f>
        <v>0</v>
      </c>
      <c r="AV45">
        <f>IF($B45&lt;(Audit!$I$3+0.25),IF($E45=AV$2,2*$C45,0),0)</f>
        <v>0</v>
      </c>
      <c r="AW45">
        <f>IF($B45&lt;(Audit!$I$3+0.25),IF($E45=AW$2,2*$C45,0),0)</f>
        <v>0</v>
      </c>
      <c r="AX45">
        <f>IF($B45&lt;(Audit!$I$3+0.25),IF($E45=AX$2,2*$C45,0),0)</f>
        <v>0</v>
      </c>
      <c r="AY45">
        <f>IF($B45&lt;(Audit!$I$3+0.25),IF($E45=AY$2,2*$C45,0),0)</f>
        <v>0</v>
      </c>
      <c r="BA45">
        <f>IF($B45&lt;(Audit!$I$3+0.25),IF($E45=BA$2,$B45*2*$C45,0),0)</f>
        <v>0</v>
      </c>
      <c r="BB45">
        <f>IF($B45&lt;(Audit!$I$3+0.25),IF($E45=BB$2,$B45*2*$C45,0),0)</f>
        <v>0</v>
      </c>
      <c r="BC45">
        <f>IF($B45&lt;(Audit!$I$3+0.25),IF($E45=BC$2,$B45*2*$C45,0),0)</f>
        <v>0</v>
      </c>
      <c r="BD45">
        <f>IF($B45&lt;(Audit!$I$3+0.25),IF($E45=BD$2,$B45*2*$C45,0),0)</f>
        <v>0</v>
      </c>
      <c r="BE45">
        <f>IF($B45&lt;(Audit!$I$3+0.25),IF($E45=BE$2,$B45*2*$C45,0),0)</f>
        <v>0</v>
      </c>
      <c r="BF45">
        <f>IF($B45&lt;(Audit!$I$3+0.25),IF($E45=BF$2,$B45*2*$C45,0),0)</f>
        <v>0</v>
      </c>
      <c r="BG45">
        <f>IF($B45&lt;(Audit!$I$3+0.25),IF($E45=BG$2,$B45*2*$C45,0),0)</f>
        <v>0</v>
      </c>
      <c r="BH45">
        <f>IF($B45&lt;(Audit!$I$3+0.25),IF($E45=BH$2,$B45*2*$C45,0),0)</f>
        <v>0</v>
      </c>
      <c r="BJ45">
        <f t="shared" si="5"/>
        <v>0</v>
      </c>
      <c r="BK45">
        <f t="shared" si="6"/>
        <v>0</v>
      </c>
    </row>
    <row r="46" spans="1:63">
      <c r="A46">
        <f>Audit!A45</f>
        <v>0</v>
      </c>
      <c r="B46">
        <f>Audit!B45</f>
        <v>0</v>
      </c>
      <c r="C46">
        <f>Audit!C45</f>
        <v>0</v>
      </c>
      <c r="D46">
        <f>Audit!D45</f>
        <v>0</v>
      </c>
      <c r="E46">
        <f>Audit!E45</f>
        <v>0</v>
      </c>
      <c r="F46">
        <f>Audit!F45</f>
        <v>0</v>
      </c>
      <c r="H46">
        <f t="shared" si="10"/>
        <v>0</v>
      </c>
      <c r="I46">
        <f t="shared" si="9"/>
        <v>0</v>
      </c>
      <c r="J46">
        <f t="shared" si="9"/>
        <v>0</v>
      </c>
      <c r="K46">
        <f t="shared" si="9"/>
        <v>0</v>
      </c>
      <c r="L46">
        <f t="shared" ref="L46:L52" si="11">IF($E46=L$2,2*$C46,0)+IF($E45="Car Share Passenger",2*$C45,0)</f>
        <v>0</v>
      </c>
      <c r="M46">
        <f t="shared" si="9"/>
        <v>0</v>
      </c>
      <c r="N46">
        <f t="shared" si="9"/>
        <v>0</v>
      </c>
      <c r="O46">
        <f t="shared" si="9"/>
        <v>0</v>
      </c>
      <c r="Q46">
        <f t="shared" si="8"/>
        <v>0</v>
      </c>
      <c r="R46">
        <f t="shared" si="7"/>
        <v>0</v>
      </c>
      <c r="S46">
        <f t="shared" si="7"/>
        <v>0</v>
      </c>
      <c r="T46">
        <f t="shared" si="7"/>
        <v>0</v>
      </c>
      <c r="U46">
        <f t="shared" si="7"/>
        <v>0</v>
      </c>
      <c r="V46">
        <f t="shared" si="7"/>
        <v>0</v>
      </c>
      <c r="W46">
        <f t="shared" si="7"/>
        <v>0</v>
      </c>
      <c r="X46">
        <f t="shared" si="7"/>
        <v>0</v>
      </c>
      <c r="Z46">
        <f>IF($B46&lt;(Audit!$I$2+0.25),IF($E46=Z$2,2*$C46,0),0)</f>
        <v>0</v>
      </c>
      <c r="AA46">
        <f>IF($B46&lt;(Audit!$I$2+0.25),IF($E46=AA$2,2*$C46,0),0)</f>
        <v>0</v>
      </c>
      <c r="AB46">
        <f>IF($B46&lt;(Audit!$I$2+0.25),IF($E46=AB$2,2*$C46,0),0)</f>
        <v>0</v>
      </c>
      <c r="AC46">
        <f>IF($B46&lt;(Audit!$I$2+0.25),IF($E46=AC$2,2*$C46,0),0)</f>
        <v>0</v>
      </c>
      <c r="AD46">
        <f>IF($B46&lt;(Audit!$I$2+0.25),IF($E46=AD$2,2*$C46,0),0)</f>
        <v>0</v>
      </c>
      <c r="AE46">
        <f>IF($B46&lt;(Audit!$I$2+0.25),IF($E46=AE$2,2*$C46,0),0)</f>
        <v>0</v>
      </c>
      <c r="AF46">
        <f>IF($B46&lt;(Audit!$I$2+0.25),IF($E46=AF$2,2*$C46,0),0)</f>
        <v>0</v>
      </c>
      <c r="AG46">
        <f>IF($B46&lt;(Audit!$I$2+0.25),IF($E46=AG$2,2*$C46,0),0)</f>
        <v>0</v>
      </c>
      <c r="AI46">
        <f>IF($B46&lt;(Audit!$I$2+0.25),IF($E46=AI$2,$B46*2*$C46,0),0)</f>
        <v>0</v>
      </c>
      <c r="AJ46">
        <f>IF($B46&lt;(Audit!$I$2+0.25),IF($E46=AJ$2,$B46*2*$C46,0),0)</f>
        <v>0</v>
      </c>
      <c r="AK46">
        <f>IF($B46&lt;(Audit!$I$2+0.25),IF($E46=AK$2,$B46*2*$C46,0),0)</f>
        <v>0</v>
      </c>
      <c r="AL46">
        <f>IF($B46&lt;(Audit!$I$2+0.25),IF($E46=AL$2,$B46*2*$C46,0),0)</f>
        <v>0</v>
      </c>
      <c r="AM46">
        <f>IF($B46&lt;(Audit!$I$2+0.25),IF($E46=AM$2,$B46*2*$C46,0),0)</f>
        <v>0</v>
      </c>
      <c r="AN46">
        <f>IF($B46&lt;(Audit!$I$2+0.25),IF($E46=AN$2,$B46*2*$C46,0),0)</f>
        <v>0</v>
      </c>
      <c r="AO46">
        <f>IF($B46&lt;(Audit!$I$2+0.25),IF($E46=AO$2,$B46*2*$C46,0),0)</f>
        <v>0</v>
      </c>
      <c r="AP46">
        <f>IF($B46&lt;(Audit!$I$2+0.25),IF($E46=AP$2,$B46*2*$C46,0),0)</f>
        <v>0</v>
      </c>
      <c r="AR46">
        <f>IF($B46&lt;(Audit!$I$3+0.25),IF($E46=AR$2,2*$C46,0),0)</f>
        <v>0</v>
      </c>
      <c r="AS46">
        <f>IF($B46&lt;(Audit!$I$3+0.25),IF($E46=AS$2,2*$C46,0),0)</f>
        <v>0</v>
      </c>
      <c r="AT46">
        <f>IF($B46&lt;(Audit!$I$3+0.25),IF($E46=AT$2,2*$C46,0),0)</f>
        <v>0</v>
      </c>
      <c r="AU46">
        <f>IF($B46&lt;(Audit!$I$3+0.25),IF($E46=AU$2,2*$C46,0),0)</f>
        <v>0</v>
      </c>
      <c r="AV46">
        <f>IF($B46&lt;(Audit!$I$3+0.25),IF($E46=AV$2,2*$C46,0),0)</f>
        <v>0</v>
      </c>
      <c r="AW46">
        <f>IF($B46&lt;(Audit!$I$3+0.25),IF($E46=AW$2,2*$C46,0),0)</f>
        <v>0</v>
      </c>
      <c r="AX46">
        <f>IF($B46&lt;(Audit!$I$3+0.25),IF($E46=AX$2,2*$C46,0),0)</f>
        <v>0</v>
      </c>
      <c r="AY46">
        <f>IF($B46&lt;(Audit!$I$3+0.25),IF($E46=AY$2,2*$C46,0),0)</f>
        <v>0</v>
      </c>
      <c r="BA46">
        <f>IF($B46&lt;(Audit!$I$3+0.25),IF($E46=BA$2,$B46*2*$C46,0),0)</f>
        <v>0</v>
      </c>
      <c r="BB46">
        <f>IF($B46&lt;(Audit!$I$3+0.25),IF($E46=BB$2,$B46*2*$C46,0),0)</f>
        <v>0</v>
      </c>
      <c r="BC46">
        <f>IF($B46&lt;(Audit!$I$3+0.25),IF($E46=BC$2,$B46*2*$C46,0),0)</f>
        <v>0</v>
      </c>
      <c r="BD46">
        <f>IF($B46&lt;(Audit!$I$3+0.25),IF($E46=BD$2,$B46*2*$C46,0),0)</f>
        <v>0</v>
      </c>
      <c r="BE46">
        <f>IF($B46&lt;(Audit!$I$3+0.25),IF($E46=BE$2,$B46*2*$C46,0),0)</f>
        <v>0</v>
      </c>
      <c r="BF46">
        <f>IF($B46&lt;(Audit!$I$3+0.25),IF($E46=BF$2,$B46*2*$C46,0),0)</f>
        <v>0</v>
      </c>
      <c r="BG46">
        <f>IF($B46&lt;(Audit!$I$3+0.25),IF($E46=BG$2,$B46*2*$C46,0),0)</f>
        <v>0</v>
      </c>
      <c r="BH46">
        <f>IF($B46&lt;(Audit!$I$3+0.25),IF($E46=BH$2,$B46*2*$C46,0),0)</f>
        <v>0</v>
      </c>
      <c r="BJ46">
        <f t="shared" ref="BJ46:BJ52" si="12">IF(SUM(H46:K46)&gt;0,IF(F46="YES",SUM(H46:K46),0),0)</f>
        <v>0</v>
      </c>
      <c r="BK46">
        <f t="shared" ref="BK46:BK52" si="13">IF(SUM(H46:K46)&gt;0,IF(F46="YES",SUM(Q46:T46),0),0)</f>
        <v>0</v>
      </c>
    </row>
    <row r="47" spans="1:63">
      <c r="A47">
        <f>Audit!A46</f>
        <v>0</v>
      </c>
      <c r="B47">
        <f>Audit!B46</f>
        <v>0</v>
      </c>
      <c r="C47">
        <f>Audit!C46</f>
        <v>0</v>
      </c>
      <c r="D47">
        <f>Audit!D46</f>
        <v>0</v>
      </c>
      <c r="E47">
        <f>Audit!E46</f>
        <v>0</v>
      </c>
      <c r="F47">
        <f>Audit!F46</f>
        <v>0</v>
      </c>
      <c r="H47">
        <f t="shared" si="10"/>
        <v>0</v>
      </c>
      <c r="I47">
        <f t="shared" si="9"/>
        <v>0</v>
      </c>
      <c r="J47">
        <f t="shared" si="9"/>
        <v>0</v>
      </c>
      <c r="K47">
        <f t="shared" si="9"/>
        <v>0</v>
      </c>
      <c r="L47">
        <f t="shared" si="11"/>
        <v>0</v>
      </c>
      <c r="M47">
        <f t="shared" si="9"/>
        <v>0</v>
      </c>
      <c r="N47">
        <f t="shared" si="9"/>
        <v>0</v>
      </c>
      <c r="O47">
        <f t="shared" si="9"/>
        <v>0</v>
      </c>
      <c r="Q47">
        <f t="shared" si="8"/>
        <v>0</v>
      </c>
      <c r="R47">
        <f t="shared" si="7"/>
        <v>0</v>
      </c>
      <c r="S47">
        <f t="shared" si="7"/>
        <v>0</v>
      </c>
      <c r="T47">
        <f t="shared" si="7"/>
        <v>0</v>
      </c>
      <c r="U47">
        <f t="shared" si="7"/>
        <v>0</v>
      </c>
      <c r="V47">
        <f t="shared" si="7"/>
        <v>0</v>
      </c>
      <c r="W47">
        <f t="shared" si="7"/>
        <v>0</v>
      </c>
      <c r="X47">
        <f t="shared" si="7"/>
        <v>0</v>
      </c>
      <c r="Z47">
        <f>IF($B47&lt;(Audit!$I$2+0.25),IF($E47=Z$2,2*$C47,0),0)</f>
        <v>0</v>
      </c>
      <c r="AA47">
        <f>IF($B47&lt;(Audit!$I$2+0.25),IF($E47=AA$2,2*$C47,0),0)</f>
        <v>0</v>
      </c>
      <c r="AB47">
        <f>IF($B47&lt;(Audit!$I$2+0.25),IF($E47=AB$2,2*$C47,0),0)</f>
        <v>0</v>
      </c>
      <c r="AC47">
        <f>IF($B47&lt;(Audit!$I$2+0.25),IF($E47=AC$2,2*$C47,0),0)</f>
        <v>0</v>
      </c>
      <c r="AD47">
        <f>IF($B47&lt;(Audit!$I$2+0.25),IF($E47=AD$2,2*$C47,0),0)</f>
        <v>0</v>
      </c>
      <c r="AE47">
        <f>IF($B47&lt;(Audit!$I$2+0.25),IF($E47=AE$2,2*$C47,0),0)</f>
        <v>0</v>
      </c>
      <c r="AF47">
        <f>IF($B47&lt;(Audit!$I$2+0.25),IF($E47=AF$2,2*$C47,0),0)</f>
        <v>0</v>
      </c>
      <c r="AG47">
        <f>IF($B47&lt;(Audit!$I$2+0.25),IF($E47=AG$2,2*$C47,0),0)</f>
        <v>0</v>
      </c>
      <c r="AI47">
        <f>IF($B47&lt;(Audit!$I$2+0.25),IF($E47=AI$2,$B47*2*$C47,0),0)</f>
        <v>0</v>
      </c>
      <c r="AJ47">
        <f>IF($B47&lt;(Audit!$I$2+0.25),IF($E47=AJ$2,$B47*2*$C47,0),0)</f>
        <v>0</v>
      </c>
      <c r="AK47">
        <f>IF($B47&lt;(Audit!$I$2+0.25),IF($E47=AK$2,$B47*2*$C47,0),0)</f>
        <v>0</v>
      </c>
      <c r="AL47">
        <f>IF($B47&lt;(Audit!$I$2+0.25),IF($E47=AL$2,$B47*2*$C47,0),0)</f>
        <v>0</v>
      </c>
      <c r="AM47">
        <f>IF($B47&lt;(Audit!$I$2+0.25),IF($E47=AM$2,$B47*2*$C47,0),0)</f>
        <v>0</v>
      </c>
      <c r="AN47">
        <f>IF($B47&lt;(Audit!$I$2+0.25),IF($E47=AN$2,$B47*2*$C47,0),0)</f>
        <v>0</v>
      </c>
      <c r="AO47">
        <f>IF($B47&lt;(Audit!$I$2+0.25),IF($E47=AO$2,$B47*2*$C47,0),0)</f>
        <v>0</v>
      </c>
      <c r="AP47">
        <f>IF($B47&lt;(Audit!$I$2+0.25),IF($E47=AP$2,$B47*2*$C47,0),0)</f>
        <v>0</v>
      </c>
      <c r="AR47">
        <f>IF($B47&lt;(Audit!$I$3+0.25),IF($E47=AR$2,2*$C47,0),0)</f>
        <v>0</v>
      </c>
      <c r="AS47">
        <f>IF($B47&lt;(Audit!$I$3+0.25),IF($E47=AS$2,2*$C47,0),0)</f>
        <v>0</v>
      </c>
      <c r="AT47">
        <f>IF($B47&lt;(Audit!$I$3+0.25),IF($E47=AT$2,2*$C47,0),0)</f>
        <v>0</v>
      </c>
      <c r="AU47">
        <f>IF($B47&lt;(Audit!$I$3+0.25),IF($E47=AU$2,2*$C47,0),0)</f>
        <v>0</v>
      </c>
      <c r="AV47">
        <f>IF($B47&lt;(Audit!$I$3+0.25),IF($E47=AV$2,2*$C47,0),0)</f>
        <v>0</v>
      </c>
      <c r="AW47">
        <f>IF($B47&lt;(Audit!$I$3+0.25),IF($E47=AW$2,2*$C47,0),0)</f>
        <v>0</v>
      </c>
      <c r="AX47">
        <f>IF($B47&lt;(Audit!$I$3+0.25),IF($E47=AX$2,2*$C47,0),0)</f>
        <v>0</v>
      </c>
      <c r="AY47">
        <f>IF($B47&lt;(Audit!$I$3+0.25),IF($E47=AY$2,2*$C47,0),0)</f>
        <v>0</v>
      </c>
      <c r="BA47">
        <f>IF($B47&lt;(Audit!$I$3+0.25),IF($E47=BA$2,$B47*2*$C47,0),0)</f>
        <v>0</v>
      </c>
      <c r="BB47">
        <f>IF($B47&lt;(Audit!$I$3+0.25),IF($E47=BB$2,$B47*2*$C47,0),0)</f>
        <v>0</v>
      </c>
      <c r="BC47">
        <f>IF($B47&lt;(Audit!$I$3+0.25),IF($E47=BC$2,$B47*2*$C47,0),0)</f>
        <v>0</v>
      </c>
      <c r="BD47">
        <f>IF($B47&lt;(Audit!$I$3+0.25),IF($E47=BD$2,$B47*2*$C47,0),0)</f>
        <v>0</v>
      </c>
      <c r="BE47">
        <f>IF($B47&lt;(Audit!$I$3+0.25),IF($E47=BE$2,$B47*2*$C47,0),0)</f>
        <v>0</v>
      </c>
      <c r="BF47">
        <f>IF($B47&lt;(Audit!$I$3+0.25),IF($E47=BF$2,$B47*2*$C47,0),0)</f>
        <v>0</v>
      </c>
      <c r="BG47">
        <f>IF($B47&lt;(Audit!$I$3+0.25),IF($E47=BG$2,$B47*2*$C47,0),0)</f>
        <v>0</v>
      </c>
      <c r="BH47">
        <f>IF($B47&lt;(Audit!$I$3+0.25),IF($E47=BH$2,$B47*2*$C47,0),0)</f>
        <v>0</v>
      </c>
      <c r="BJ47">
        <f t="shared" si="12"/>
        <v>0</v>
      </c>
      <c r="BK47">
        <f t="shared" si="13"/>
        <v>0</v>
      </c>
    </row>
    <row r="48" spans="1:63">
      <c r="A48">
        <f>Audit!A47</f>
        <v>0</v>
      </c>
      <c r="B48">
        <f>Audit!B47</f>
        <v>0</v>
      </c>
      <c r="C48">
        <f>Audit!C47</f>
        <v>0</v>
      </c>
      <c r="D48">
        <f>Audit!D47</f>
        <v>0</v>
      </c>
      <c r="E48">
        <f>Audit!E47</f>
        <v>0</v>
      </c>
      <c r="F48">
        <f>Audit!F47</f>
        <v>0</v>
      </c>
      <c r="H48">
        <f t="shared" si="10"/>
        <v>0</v>
      </c>
      <c r="I48">
        <f t="shared" si="9"/>
        <v>0</v>
      </c>
      <c r="J48">
        <f t="shared" si="9"/>
        <v>0</v>
      </c>
      <c r="K48">
        <f t="shared" si="9"/>
        <v>0</v>
      </c>
      <c r="L48">
        <f t="shared" si="11"/>
        <v>0</v>
      </c>
      <c r="M48">
        <f t="shared" si="9"/>
        <v>0</v>
      </c>
      <c r="N48">
        <f t="shared" si="9"/>
        <v>0</v>
      </c>
      <c r="O48">
        <f t="shared" si="9"/>
        <v>0</v>
      </c>
      <c r="Q48">
        <f t="shared" si="8"/>
        <v>0</v>
      </c>
      <c r="R48">
        <f t="shared" si="7"/>
        <v>0</v>
      </c>
      <c r="S48">
        <f t="shared" si="7"/>
        <v>0</v>
      </c>
      <c r="T48">
        <f t="shared" si="7"/>
        <v>0</v>
      </c>
      <c r="U48">
        <f t="shared" si="7"/>
        <v>0</v>
      </c>
      <c r="V48">
        <f t="shared" si="7"/>
        <v>0</v>
      </c>
      <c r="W48">
        <f t="shared" si="7"/>
        <v>0</v>
      </c>
      <c r="X48">
        <f t="shared" si="7"/>
        <v>0</v>
      </c>
      <c r="Z48">
        <f>IF($B48&lt;(Audit!$I$2+0.25),IF($E48=Z$2,2*$C48,0),0)</f>
        <v>0</v>
      </c>
      <c r="AA48">
        <f>IF($B48&lt;(Audit!$I$2+0.25),IF($E48=AA$2,2*$C48,0),0)</f>
        <v>0</v>
      </c>
      <c r="AB48">
        <f>IF($B48&lt;(Audit!$I$2+0.25),IF($E48=AB$2,2*$C48,0),0)</f>
        <v>0</v>
      </c>
      <c r="AC48">
        <f>IF($B48&lt;(Audit!$I$2+0.25),IF($E48=AC$2,2*$C48,0),0)</f>
        <v>0</v>
      </c>
      <c r="AD48">
        <f>IF($B48&lt;(Audit!$I$2+0.25),IF($E48=AD$2,2*$C48,0),0)</f>
        <v>0</v>
      </c>
      <c r="AE48">
        <f>IF($B48&lt;(Audit!$I$2+0.25),IF($E48=AE$2,2*$C48,0),0)</f>
        <v>0</v>
      </c>
      <c r="AF48">
        <f>IF($B48&lt;(Audit!$I$2+0.25),IF($E48=AF$2,2*$C48,0),0)</f>
        <v>0</v>
      </c>
      <c r="AG48">
        <f>IF($B48&lt;(Audit!$I$2+0.25),IF($E48=AG$2,2*$C48,0),0)</f>
        <v>0</v>
      </c>
      <c r="AI48">
        <f>IF($B48&lt;(Audit!$I$2+0.25),IF($E48=AI$2,$B48*2*$C48,0),0)</f>
        <v>0</v>
      </c>
      <c r="AJ48">
        <f>IF($B48&lt;(Audit!$I$2+0.25),IF($E48=AJ$2,$B48*2*$C48,0),0)</f>
        <v>0</v>
      </c>
      <c r="AK48">
        <f>IF($B48&lt;(Audit!$I$2+0.25),IF($E48=AK$2,$B48*2*$C48,0),0)</f>
        <v>0</v>
      </c>
      <c r="AL48">
        <f>IF($B48&lt;(Audit!$I$2+0.25),IF($E48=AL$2,$B48*2*$C48,0),0)</f>
        <v>0</v>
      </c>
      <c r="AM48">
        <f>IF($B48&lt;(Audit!$I$2+0.25),IF($E48=AM$2,$B48*2*$C48,0),0)</f>
        <v>0</v>
      </c>
      <c r="AN48">
        <f>IF($B48&lt;(Audit!$I$2+0.25),IF($E48=AN$2,$B48*2*$C48,0),0)</f>
        <v>0</v>
      </c>
      <c r="AO48">
        <f>IF($B48&lt;(Audit!$I$2+0.25),IF($E48=AO$2,$B48*2*$C48,0),0)</f>
        <v>0</v>
      </c>
      <c r="AP48">
        <f>IF($B48&lt;(Audit!$I$2+0.25),IF($E48=AP$2,$B48*2*$C48,0),0)</f>
        <v>0</v>
      </c>
      <c r="AR48">
        <f>IF($B48&lt;(Audit!$I$3+0.25),IF($E48=AR$2,2*$C48,0),0)</f>
        <v>0</v>
      </c>
      <c r="AS48">
        <f>IF($B48&lt;(Audit!$I$3+0.25),IF($E48=AS$2,2*$C48,0),0)</f>
        <v>0</v>
      </c>
      <c r="AT48">
        <f>IF($B48&lt;(Audit!$I$3+0.25),IF($E48=AT$2,2*$C48,0),0)</f>
        <v>0</v>
      </c>
      <c r="AU48">
        <f>IF($B48&lt;(Audit!$I$3+0.25),IF($E48=AU$2,2*$C48,0),0)</f>
        <v>0</v>
      </c>
      <c r="AV48">
        <f>IF($B48&lt;(Audit!$I$3+0.25),IF($E48=AV$2,2*$C48,0),0)</f>
        <v>0</v>
      </c>
      <c r="AW48">
        <f>IF($B48&lt;(Audit!$I$3+0.25),IF($E48=AW$2,2*$C48,0),0)</f>
        <v>0</v>
      </c>
      <c r="AX48">
        <f>IF($B48&lt;(Audit!$I$3+0.25),IF($E48=AX$2,2*$C48,0),0)</f>
        <v>0</v>
      </c>
      <c r="AY48">
        <f>IF($B48&lt;(Audit!$I$3+0.25),IF($E48=AY$2,2*$C48,0),0)</f>
        <v>0</v>
      </c>
      <c r="BA48">
        <f>IF($B48&lt;(Audit!$I$3+0.25),IF($E48=BA$2,$B48*2*$C48,0),0)</f>
        <v>0</v>
      </c>
      <c r="BB48">
        <f>IF($B48&lt;(Audit!$I$3+0.25),IF($E48=BB$2,$B48*2*$C48,0),0)</f>
        <v>0</v>
      </c>
      <c r="BC48">
        <f>IF($B48&lt;(Audit!$I$3+0.25),IF($E48=BC$2,$B48*2*$C48,0),0)</f>
        <v>0</v>
      </c>
      <c r="BD48">
        <f>IF($B48&lt;(Audit!$I$3+0.25),IF($E48=BD$2,$B48*2*$C48,0),0)</f>
        <v>0</v>
      </c>
      <c r="BE48">
        <f>IF($B48&lt;(Audit!$I$3+0.25),IF($E48=BE$2,$B48*2*$C48,0),0)</f>
        <v>0</v>
      </c>
      <c r="BF48">
        <f>IF($B48&lt;(Audit!$I$3+0.25),IF($E48=BF$2,$B48*2*$C48,0),0)</f>
        <v>0</v>
      </c>
      <c r="BG48">
        <f>IF($B48&lt;(Audit!$I$3+0.25),IF($E48=BG$2,$B48*2*$C48,0),0)</f>
        <v>0</v>
      </c>
      <c r="BH48">
        <f>IF($B48&lt;(Audit!$I$3+0.25),IF($E48=BH$2,$B48*2*$C48,0),0)</f>
        <v>0</v>
      </c>
      <c r="BJ48">
        <f t="shared" si="12"/>
        <v>0</v>
      </c>
      <c r="BK48">
        <f t="shared" si="13"/>
        <v>0</v>
      </c>
    </row>
    <row r="49" spans="1:63">
      <c r="A49">
        <f>Audit!A48</f>
        <v>0</v>
      </c>
      <c r="B49">
        <f>Audit!B48</f>
        <v>0</v>
      </c>
      <c r="C49">
        <f>Audit!C48</f>
        <v>0</v>
      </c>
      <c r="D49">
        <f>Audit!D48</f>
        <v>0</v>
      </c>
      <c r="E49">
        <f>Audit!E48</f>
        <v>0</v>
      </c>
      <c r="F49">
        <f>Audit!F48</f>
        <v>0</v>
      </c>
      <c r="H49">
        <f t="shared" si="10"/>
        <v>0</v>
      </c>
      <c r="I49">
        <f t="shared" si="9"/>
        <v>0</v>
      </c>
      <c r="J49">
        <f t="shared" si="9"/>
        <v>0</v>
      </c>
      <c r="K49">
        <f t="shared" si="9"/>
        <v>0</v>
      </c>
      <c r="L49">
        <f t="shared" si="11"/>
        <v>0</v>
      </c>
      <c r="M49">
        <f t="shared" si="9"/>
        <v>0</v>
      </c>
      <c r="N49">
        <f t="shared" si="9"/>
        <v>0</v>
      </c>
      <c r="O49">
        <f t="shared" si="9"/>
        <v>0</v>
      </c>
      <c r="Q49">
        <f t="shared" si="8"/>
        <v>0</v>
      </c>
      <c r="R49">
        <f t="shared" si="7"/>
        <v>0</v>
      </c>
      <c r="S49">
        <f t="shared" si="7"/>
        <v>0</v>
      </c>
      <c r="T49">
        <f t="shared" si="7"/>
        <v>0</v>
      </c>
      <c r="U49">
        <f t="shared" si="7"/>
        <v>0</v>
      </c>
      <c r="V49">
        <f t="shared" si="7"/>
        <v>0</v>
      </c>
      <c r="W49">
        <f t="shared" si="7"/>
        <v>0</v>
      </c>
      <c r="X49">
        <f t="shared" si="7"/>
        <v>0</v>
      </c>
      <c r="Z49">
        <f>IF($B49&lt;(Audit!$I$2+0.25),IF($E49=Z$2,2*$C49,0),0)</f>
        <v>0</v>
      </c>
      <c r="AA49">
        <f>IF($B49&lt;(Audit!$I$2+0.25),IF($E49=AA$2,2*$C49,0),0)</f>
        <v>0</v>
      </c>
      <c r="AB49">
        <f>IF($B49&lt;(Audit!$I$2+0.25),IF($E49=AB$2,2*$C49,0),0)</f>
        <v>0</v>
      </c>
      <c r="AC49">
        <f>IF($B49&lt;(Audit!$I$2+0.25),IF($E49=AC$2,2*$C49,0),0)</f>
        <v>0</v>
      </c>
      <c r="AD49">
        <f>IF($B49&lt;(Audit!$I$2+0.25),IF($E49=AD$2,2*$C49,0),0)</f>
        <v>0</v>
      </c>
      <c r="AE49">
        <f>IF($B49&lt;(Audit!$I$2+0.25),IF($E49=AE$2,2*$C49,0),0)</f>
        <v>0</v>
      </c>
      <c r="AF49">
        <f>IF($B49&lt;(Audit!$I$2+0.25),IF($E49=AF$2,2*$C49,0),0)</f>
        <v>0</v>
      </c>
      <c r="AG49">
        <f>IF($B49&lt;(Audit!$I$2+0.25),IF($E49=AG$2,2*$C49,0),0)</f>
        <v>0</v>
      </c>
      <c r="AI49">
        <f>IF($B49&lt;(Audit!$I$2+0.25),IF($E49=AI$2,$B49*2*$C49,0),0)</f>
        <v>0</v>
      </c>
      <c r="AJ49">
        <f>IF($B49&lt;(Audit!$I$2+0.25),IF($E49=AJ$2,$B49*2*$C49,0),0)</f>
        <v>0</v>
      </c>
      <c r="AK49">
        <f>IF($B49&lt;(Audit!$I$2+0.25),IF($E49=AK$2,$B49*2*$C49,0),0)</f>
        <v>0</v>
      </c>
      <c r="AL49">
        <f>IF($B49&lt;(Audit!$I$2+0.25),IF($E49=AL$2,$B49*2*$C49,0),0)</f>
        <v>0</v>
      </c>
      <c r="AM49">
        <f>IF($B49&lt;(Audit!$I$2+0.25),IF($E49=AM$2,$B49*2*$C49,0),0)</f>
        <v>0</v>
      </c>
      <c r="AN49">
        <f>IF($B49&lt;(Audit!$I$2+0.25),IF($E49=AN$2,$B49*2*$C49,0),0)</f>
        <v>0</v>
      </c>
      <c r="AO49">
        <f>IF($B49&lt;(Audit!$I$2+0.25),IF($E49=AO$2,$B49*2*$C49,0),0)</f>
        <v>0</v>
      </c>
      <c r="AP49">
        <f>IF($B49&lt;(Audit!$I$2+0.25),IF($E49=AP$2,$B49*2*$C49,0),0)</f>
        <v>0</v>
      </c>
      <c r="AR49">
        <f>IF($B49&lt;(Audit!$I$3+0.25),IF($E49=AR$2,2*$C49,0),0)</f>
        <v>0</v>
      </c>
      <c r="AS49">
        <f>IF($B49&lt;(Audit!$I$3+0.25),IF($E49=AS$2,2*$C49,0),0)</f>
        <v>0</v>
      </c>
      <c r="AT49">
        <f>IF($B49&lt;(Audit!$I$3+0.25),IF($E49=AT$2,2*$C49,0),0)</f>
        <v>0</v>
      </c>
      <c r="AU49">
        <f>IF($B49&lt;(Audit!$I$3+0.25),IF($E49=AU$2,2*$C49,0),0)</f>
        <v>0</v>
      </c>
      <c r="AV49">
        <f>IF($B49&lt;(Audit!$I$3+0.25),IF($E49=AV$2,2*$C49,0),0)</f>
        <v>0</v>
      </c>
      <c r="AW49">
        <f>IF($B49&lt;(Audit!$I$3+0.25),IF($E49=AW$2,2*$C49,0),0)</f>
        <v>0</v>
      </c>
      <c r="AX49">
        <f>IF($B49&lt;(Audit!$I$3+0.25),IF($E49=AX$2,2*$C49,0),0)</f>
        <v>0</v>
      </c>
      <c r="AY49">
        <f>IF($B49&lt;(Audit!$I$3+0.25),IF($E49=AY$2,2*$C49,0),0)</f>
        <v>0</v>
      </c>
      <c r="BA49">
        <f>IF($B49&lt;(Audit!$I$3+0.25),IF($E49=BA$2,$B49*2*$C49,0),0)</f>
        <v>0</v>
      </c>
      <c r="BB49">
        <f>IF($B49&lt;(Audit!$I$3+0.25),IF($E49=BB$2,$B49*2*$C49,0),0)</f>
        <v>0</v>
      </c>
      <c r="BC49">
        <f>IF($B49&lt;(Audit!$I$3+0.25),IF($E49=BC$2,$B49*2*$C49,0),0)</f>
        <v>0</v>
      </c>
      <c r="BD49">
        <f>IF($B49&lt;(Audit!$I$3+0.25),IF($E49=BD$2,$B49*2*$C49,0),0)</f>
        <v>0</v>
      </c>
      <c r="BE49">
        <f>IF($B49&lt;(Audit!$I$3+0.25),IF($E49=BE$2,$B49*2*$C49,0),0)</f>
        <v>0</v>
      </c>
      <c r="BF49">
        <f>IF($B49&lt;(Audit!$I$3+0.25),IF($E49=BF$2,$B49*2*$C49,0),0)</f>
        <v>0</v>
      </c>
      <c r="BG49">
        <f>IF($B49&lt;(Audit!$I$3+0.25),IF($E49=BG$2,$B49*2*$C49,0),0)</f>
        <v>0</v>
      </c>
      <c r="BH49">
        <f>IF($B49&lt;(Audit!$I$3+0.25),IF($E49=BH$2,$B49*2*$C49,0),0)</f>
        <v>0</v>
      </c>
      <c r="BJ49">
        <f t="shared" si="12"/>
        <v>0</v>
      </c>
      <c r="BK49">
        <f t="shared" si="13"/>
        <v>0</v>
      </c>
    </row>
    <row r="50" spans="1:63">
      <c r="A50">
        <f>Audit!A49</f>
        <v>0</v>
      </c>
      <c r="B50">
        <f>Audit!B49</f>
        <v>0</v>
      </c>
      <c r="C50">
        <f>Audit!C49</f>
        <v>0</v>
      </c>
      <c r="D50">
        <f>Audit!D49</f>
        <v>0</v>
      </c>
      <c r="E50">
        <f>Audit!E49</f>
        <v>0</v>
      </c>
      <c r="F50">
        <f>Audit!F49</f>
        <v>0</v>
      </c>
      <c r="H50">
        <f t="shared" si="10"/>
        <v>0</v>
      </c>
      <c r="I50">
        <f t="shared" si="9"/>
        <v>0</v>
      </c>
      <c r="J50">
        <f t="shared" si="9"/>
        <v>0</v>
      </c>
      <c r="K50">
        <f t="shared" si="9"/>
        <v>0</v>
      </c>
      <c r="L50">
        <f t="shared" si="11"/>
        <v>0</v>
      </c>
      <c r="M50">
        <f t="shared" si="9"/>
        <v>0</v>
      </c>
      <c r="N50">
        <f t="shared" si="9"/>
        <v>0</v>
      </c>
      <c r="O50">
        <f t="shared" si="9"/>
        <v>0</v>
      </c>
      <c r="Q50">
        <f t="shared" si="8"/>
        <v>0</v>
      </c>
      <c r="R50">
        <f t="shared" si="7"/>
        <v>0</v>
      </c>
      <c r="S50">
        <f t="shared" si="7"/>
        <v>0</v>
      </c>
      <c r="T50">
        <f t="shared" si="7"/>
        <v>0</v>
      </c>
      <c r="U50">
        <f t="shared" si="7"/>
        <v>0</v>
      </c>
      <c r="V50">
        <f t="shared" si="7"/>
        <v>0</v>
      </c>
      <c r="W50">
        <f t="shared" si="7"/>
        <v>0</v>
      </c>
      <c r="X50">
        <f t="shared" si="7"/>
        <v>0</v>
      </c>
      <c r="Z50">
        <f>IF($B50&lt;(Audit!$I$2+0.25),IF($E50=Z$2,2*$C50,0),0)</f>
        <v>0</v>
      </c>
      <c r="AA50">
        <f>IF($B50&lt;(Audit!$I$2+0.25),IF($E50=AA$2,2*$C50,0),0)</f>
        <v>0</v>
      </c>
      <c r="AB50">
        <f>IF($B50&lt;(Audit!$I$2+0.25),IF($E50=AB$2,2*$C50,0),0)</f>
        <v>0</v>
      </c>
      <c r="AC50">
        <f>IF($B50&lt;(Audit!$I$2+0.25),IF($E50=AC$2,2*$C50,0),0)</f>
        <v>0</v>
      </c>
      <c r="AD50">
        <f>IF($B50&lt;(Audit!$I$2+0.25),IF($E50=AD$2,2*$C50,0),0)</f>
        <v>0</v>
      </c>
      <c r="AE50">
        <f>IF($B50&lt;(Audit!$I$2+0.25),IF($E50=AE$2,2*$C50,0),0)</f>
        <v>0</v>
      </c>
      <c r="AF50">
        <f>IF($B50&lt;(Audit!$I$2+0.25),IF($E50=AF$2,2*$C50,0),0)</f>
        <v>0</v>
      </c>
      <c r="AG50">
        <f>IF($B50&lt;(Audit!$I$2+0.25),IF($E50=AG$2,2*$C50,0),0)</f>
        <v>0</v>
      </c>
      <c r="AI50">
        <f>IF($B50&lt;(Audit!$I$2+0.25),IF($E50=AI$2,$B50*2*$C50,0),0)</f>
        <v>0</v>
      </c>
      <c r="AJ50">
        <f>IF($B50&lt;(Audit!$I$2+0.25),IF($E50=AJ$2,$B50*2*$C50,0),0)</f>
        <v>0</v>
      </c>
      <c r="AK50">
        <f>IF($B50&lt;(Audit!$I$2+0.25),IF($E50=AK$2,$B50*2*$C50,0),0)</f>
        <v>0</v>
      </c>
      <c r="AL50">
        <f>IF($B50&lt;(Audit!$I$2+0.25),IF($E50=AL$2,$B50*2*$C50,0),0)</f>
        <v>0</v>
      </c>
      <c r="AM50">
        <f>IF($B50&lt;(Audit!$I$2+0.25),IF($E50=AM$2,$B50*2*$C50,0),0)</f>
        <v>0</v>
      </c>
      <c r="AN50">
        <f>IF($B50&lt;(Audit!$I$2+0.25),IF($E50=AN$2,$B50*2*$C50,0),0)</f>
        <v>0</v>
      </c>
      <c r="AO50">
        <f>IF($B50&lt;(Audit!$I$2+0.25),IF($E50=AO$2,$B50*2*$C50,0),0)</f>
        <v>0</v>
      </c>
      <c r="AP50">
        <f>IF($B50&lt;(Audit!$I$2+0.25),IF($E50=AP$2,$B50*2*$C50,0),0)</f>
        <v>0</v>
      </c>
      <c r="AR50">
        <f>IF($B50&lt;(Audit!$I$3+0.25),IF($E50=AR$2,2*$C50,0),0)</f>
        <v>0</v>
      </c>
      <c r="AS50">
        <f>IF($B50&lt;(Audit!$I$3+0.25),IF($E50=AS$2,2*$C50,0),0)</f>
        <v>0</v>
      </c>
      <c r="AT50">
        <f>IF($B50&lt;(Audit!$I$3+0.25),IF($E50=AT$2,2*$C50,0),0)</f>
        <v>0</v>
      </c>
      <c r="AU50">
        <f>IF($B50&lt;(Audit!$I$3+0.25),IF($E50=AU$2,2*$C50,0),0)</f>
        <v>0</v>
      </c>
      <c r="AV50">
        <f>IF($B50&lt;(Audit!$I$3+0.25),IF($E50=AV$2,2*$C50,0),0)</f>
        <v>0</v>
      </c>
      <c r="AW50">
        <f>IF($B50&lt;(Audit!$I$3+0.25),IF($E50=AW$2,2*$C50,0),0)</f>
        <v>0</v>
      </c>
      <c r="AX50">
        <f>IF($B50&lt;(Audit!$I$3+0.25),IF($E50=AX$2,2*$C50,0),0)</f>
        <v>0</v>
      </c>
      <c r="AY50">
        <f>IF($B50&lt;(Audit!$I$3+0.25),IF($E50=AY$2,2*$C50,0),0)</f>
        <v>0</v>
      </c>
      <c r="BA50">
        <f>IF($B50&lt;(Audit!$I$3+0.25),IF($E50=BA$2,$B50*2*$C50,0),0)</f>
        <v>0</v>
      </c>
      <c r="BB50">
        <f>IF($B50&lt;(Audit!$I$3+0.25),IF($E50=BB$2,$B50*2*$C50,0),0)</f>
        <v>0</v>
      </c>
      <c r="BC50">
        <f>IF($B50&lt;(Audit!$I$3+0.25),IF($E50=BC$2,$B50*2*$C50,0),0)</f>
        <v>0</v>
      </c>
      <c r="BD50">
        <f>IF($B50&lt;(Audit!$I$3+0.25),IF($E50=BD$2,$B50*2*$C50,0),0)</f>
        <v>0</v>
      </c>
      <c r="BE50">
        <f>IF($B50&lt;(Audit!$I$3+0.25),IF($E50=BE$2,$B50*2*$C50,0),0)</f>
        <v>0</v>
      </c>
      <c r="BF50">
        <f>IF($B50&lt;(Audit!$I$3+0.25),IF($E50=BF$2,$B50*2*$C50,0),0)</f>
        <v>0</v>
      </c>
      <c r="BG50">
        <f>IF($B50&lt;(Audit!$I$3+0.25),IF($E50=BG$2,$B50*2*$C50,0),0)</f>
        <v>0</v>
      </c>
      <c r="BH50">
        <f>IF($B50&lt;(Audit!$I$3+0.25),IF($E50=BH$2,$B50*2*$C50,0),0)</f>
        <v>0</v>
      </c>
      <c r="BJ50">
        <f t="shared" si="12"/>
        <v>0</v>
      </c>
      <c r="BK50">
        <f t="shared" si="13"/>
        <v>0</v>
      </c>
    </row>
    <row r="51" spans="1:63">
      <c r="A51">
        <f>Audit!A50</f>
        <v>0</v>
      </c>
      <c r="B51">
        <f>Audit!B50</f>
        <v>0</v>
      </c>
      <c r="C51">
        <f>Audit!C50</f>
        <v>0</v>
      </c>
      <c r="D51">
        <f>Audit!D50</f>
        <v>0</v>
      </c>
      <c r="E51">
        <f>Audit!E50</f>
        <v>0</v>
      </c>
      <c r="F51">
        <f>Audit!F50</f>
        <v>0</v>
      </c>
      <c r="H51">
        <f t="shared" si="10"/>
        <v>0</v>
      </c>
      <c r="I51">
        <f t="shared" si="9"/>
        <v>0</v>
      </c>
      <c r="J51">
        <f t="shared" si="9"/>
        <v>0</v>
      </c>
      <c r="K51">
        <f t="shared" si="9"/>
        <v>0</v>
      </c>
      <c r="L51">
        <f t="shared" si="11"/>
        <v>0</v>
      </c>
      <c r="M51">
        <f t="shared" si="9"/>
        <v>0</v>
      </c>
      <c r="N51">
        <f t="shared" si="9"/>
        <v>0</v>
      </c>
      <c r="O51">
        <f t="shared" si="9"/>
        <v>0</v>
      </c>
      <c r="Q51">
        <f t="shared" si="8"/>
        <v>0</v>
      </c>
      <c r="R51">
        <f t="shared" si="7"/>
        <v>0</v>
      </c>
      <c r="S51">
        <f t="shared" si="7"/>
        <v>0</v>
      </c>
      <c r="T51">
        <f t="shared" si="7"/>
        <v>0</v>
      </c>
      <c r="U51">
        <f t="shared" si="7"/>
        <v>0</v>
      </c>
      <c r="V51">
        <f t="shared" si="7"/>
        <v>0</v>
      </c>
      <c r="W51">
        <f t="shared" si="7"/>
        <v>0</v>
      </c>
      <c r="X51">
        <f t="shared" si="7"/>
        <v>0</v>
      </c>
      <c r="Z51">
        <f>IF($B51&lt;(Audit!$I$2+0.25),IF($E51=Z$2,2*$C51,0),0)</f>
        <v>0</v>
      </c>
      <c r="AA51">
        <f>IF($B51&lt;(Audit!$I$2+0.25),IF($E51=AA$2,2*$C51,0),0)</f>
        <v>0</v>
      </c>
      <c r="AB51">
        <f>IF($B51&lt;(Audit!$I$2+0.25),IF($E51=AB$2,2*$C51,0),0)</f>
        <v>0</v>
      </c>
      <c r="AC51">
        <f>IF($B51&lt;(Audit!$I$2+0.25),IF($E51=AC$2,2*$C51,0),0)</f>
        <v>0</v>
      </c>
      <c r="AD51">
        <f>IF($B51&lt;(Audit!$I$2+0.25),IF($E51=AD$2,2*$C51,0),0)</f>
        <v>0</v>
      </c>
      <c r="AE51">
        <f>IF($B51&lt;(Audit!$I$2+0.25),IF($E51=AE$2,2*$C51,0),0)</f>
        <v>0</v>
      </c>
      <c r="AF51">
        <f>IF($B51&lt;(Audit!$I$2+0.25),IF($E51=AF$2,2*$C51,0),0)</f>
        <v>0</v>
      </c>
      <c r="AG51">
        <f>IF($B51&lt;(Audit!$I$2+0.25),IF($E51=AG$2,2*$C51,0),0)</f>
        <v>0</v>
      </c>
      <c r="AI51">
        <f>IF($B51&lt;(Audit!$I$2+0.25),IF($E51=AI$2,$B51*2*$C51,0),0)</f>
        <v>0</v>
      </c>
      <c r="AJ51">
        <f>IF($B51&lt;(Audit!$I$2+0.25),IF($E51=AJ$2,$B51*2*$C51,0),0)</f>
        <v>0</v>
      </c>
      <c r="AK51">
        <f>IF($B51&lt;(Audit!$I$2+0.25),IF($E51=AK$2,$B51*2*$C51,0),0)</f>
        <v>0</v>
      </c>
      <c r="AL51">
        <f>IF($B51&lt;(Audit!$I$2+0.25),IF($E51=AL$2,$B51*2*$C51,0),0)</f>
        <v>0</v>
      </c>
      <c r="AM51">
        <f>IF($B51&lt;(Audit!$I$2+0.25),IF($E51=AM$2,$B51*2*$C51,0),0)</f>
        <v>0</v>
      </c>
      <c r="AN51">
        <f>IF($B51&lt;(Audit!$I$2+0.25),IF($E51=AN$2,$B51*2*$C51,0),0)</f>
        <v>0</v>
      </c>
      <c r="AO51">
        <f>IF($B51&lt;(Audit!$I$2+0.25),IF($E51=AO$2,$B51*2*$C51,0),0)</f>
        <v>0</v>
      </c>
      <c r="AP51">
        <f>IF($B51&lt;(Audit!$I$2+0.25),IF($E51=AP$2,$B51*2*$C51,0),0)</f>
        <v>0</v>
      </c>
      <c r="AR51">
        <f>IF($B51&lt;(Audit!$I$3+0.25),IF($E51=AR$2,2*$C51,0),0)</f>
        <v>0</v>
      </c>
      <c r="AS51">
        <f>IF($B51&lt;(Audit!$I$3+0.25),IF($E51=AS$2,2*$C51,0),0)</f>
        <v>0</v>
      </c>
      <c r="AT51">
        <f>IF($B51&lt;(Audit!$I$3+0.25),IF($E51=AT$2,2*$C51,0),0)</f>
        <v>0</v>
      </c>
      <c r="AU51">
        <f>IF($B51&lt;(Audit!$I$3+0.25),IF($E51=AU$2,2*$C51,0),0)</f>
        <v>0</v>
      </c>
      <c r="AV51">
        <f>IF($B51&lt;(Audit!$I$3+0.25),IF($E51=AV$2,2*$C51,0),0)</f>
        <v>0</v>
      </c>
      <c r="AW51">
        <f>IF($B51&lt;(Audit!$I$3+0.25),IF($E51=AW$2,2*$C51,0),0)</f>
        <v>0</v>
      </c>
      <c r="AX51">
        <f>IF($B51&lt;(Audit!$I$3+0.25),IF($E51=AX$2,2*$C51,0),0)</f>
        <v>0</v>
      </c>
      <c r="AY51">
        <f>IF($B51&lt;(Audit!$I$3+0.25),IF($E51=AY$2,2*$C51,0),0)</f>
        <v>0</v>
      </c>
      <c r="BA51">
        <f>IF($B51&lt;(Audit!$I$3+0.25),IF($E51=BA$2,$B51*2*$C51,0),0)</f>
        <v>0</v>
      </c>
      <c r="BB51">
        <f>IF($B51&lt;(Audit!$I$3+0.25),IF($E51=BB$2,$B51*2*$C51,0),0)</f>
        <v>0</v>
      </c>
      <c r="BC51">
        <f>IF($B51&lt;(Audit!$I$3+0.25),IF($E51=BC$2,$B51*2*$C51,0),0)</f>
        <v>0</v>
      </c>
      <c r="BD51">
        <f>IF($B51&lt;(Audit!$I$3+0.25),IF($E51=BD$2,$B51*2*$C51,0),0)</f>
        <v>0</v>
      </c>
      <c r="BE51">
        <f>IF($B51&lt;(Audit!$I$3+0.25),IF($E51=BE$2,$B51*2*$C51,0),0)</f>
        <v>0</v>
      </c>
      <c r="BF51">
        <f>IF($B51&lt;(Audit!$I$3+0.25),IF($E51=BF$2,$B51*2*$C51,0),0)</f>
        <v>0</v>
      </c>
      <c r="BG51">
        <f>IF($B51&lt;(Audit!$I$3+0.25),IF($E51=BG$2,$B51*2*$C51,0),0)</f>
        <v>0</v>
      </c>
      <c r="BH51">
        <f>IF($B51&lt;(Audit!$I$3+0.25),IF($E51=BH$2,$B51*2*$C51,0),0)</f>
        <v>0</v>
      </c>
      <c r="BJ51">
        <f t="shared" si="12"/>
        <v>0</v>
      </c>
      <c r="BK51">
        <f t="shared" si="13"/>
        <v>0</v>
      </c>
    </row>
    <row r="52" spans="1:63">
      <c r="A52">
        <f>Audit!A51</f>
        <v>0</v>
      </c>
      <c r="B52">
        <f>Audit!B51</f>
        <v>0</v>
      </c>
      <c r="C52">
        <f>Audit!C51</f>
        <v>0</v>
      </c>
      <c r="D52">
        <f>Audit!D51</f>
        <v>0</v>
      </c>
      <c r="E52">
        <f>Audit!E51</f>
        <v>0</v>
      </c>
      <c r="F52">
        <f>Audit!F51</f>
        <v>0</v>
      </c>
      <c r="H52">
        <f t="shared" si="10"/>
        <v>0</v>
      </c>
      <c r="I52">
        <f t="shared" si="9"/>
        <v>0</v>
      </c>
      <c r="J52">
        <f t="shared" si="9"/>
        <v>0</v>
      </c>
      <c r="K52">
        <f t="shared" si="9"/>
        <v>0</v>
      </c>
      <c r="L52">
        <f t="shared" si="11"/>
        <v>0</v>
      </c>
      <c r="M52">
        <f t="shared" si="9"/>
        <v>0</v>
      </c>
      <c r="N52">
        <f t="shared" si="9"/>
        <v>0</v>
      </c>
      <c r="O52">
        <f t="shared" si="9"/>
        <v>0</v>
      </c>
      <c r="Q52">
        <f t="shared" si="8"/>
        <v>0</v>
      </c>
      <c r="R52">
        <f t="shared" si="7"/>
        <v>0</v>
      </c>
      <c r="S52">
        <f t="shared" si="7"/>
        <v>0</v>
      </c>
      <c r="T52">
        <f t="shared" si="7"/>
        <v>0</v>
      </c>
      <c r="U52">
        <f t="shared" si="7"/>
        <v>0</v>
      </c>
      <c r="V52">
        <f t="shared" si="7"/>
        <v>0</v>
      </c>
      <c r="W52">
        <f t="shared" si="7"/>
        <v>0</v>
      </c>
      <c r="X52">
        <f t="shared" si="7"/>
        <v>0</v>
      </c>
      <c r="Z52">
        <f>IF($B52&lt;(Audit!$I$2+0.25),IF($E52=Z$2,2*$C52,0),0)</f>
        <v>0</v>
      </c>
      <c r="AA52">
        <f>IF($B52&lt;(Audit!$I$2+0.25),IF($E52=AA$2,2*$C52,0),0)</f>
        <v>0</v>
      </c>
      <c r="AB52">
        <f>IF($B52&lt;(Audit!$I$2+0.25),IF($E52=AB$2,2*$C52,0),0)</f>
        <v>0</v>
      </c>
      <c r="AC52">
        <f>IF($B52&lt;(Audit!$I$2+0.25),IF($E52=AC$2,2*$C52,0),0)</f>
        <v>0</v>
      </c>
      <c r="AD52">
        <f>IF($B52&lt;(Audit!$I$2+0.25),IF($E52=AD$2,2*$C52,0),0)</f>
        <v>0</v>
      </c>
      <c r="AE52">
        <f>IF($B52&lt;(Audit!$I$2+0.25),IF($E52=AE$2,2*$C52,0),0)</f>
        <v>0</v>
      </c>
      <c r="AF52">
        <f>IF($B52&lt;(Audit!$I$2+0.25),IF($E52=AF$2,2*$C52,0),0)</f>
        <v>0</v>
      </c>
      <c r="AG52">
        <f>IF($B52&lt;(Audit!$I$2+0.25),IF($E52=AG$2,2*$C52,0),0)</f>
        <v>0</v>
      </c>
      <c r="AI52">
        <f>IF($B52&lt;(Audit!$I$2+0.25),IF($E52=AI$2,$B52*2*$C52,0),0)</f>
        <v>0</v>
      </c>
      <c r="AJ52">
        <f>IF($B52&lt;(Audit!$I$2+0.25),IF($E52=AJ$2,$B52*2*$C52,0),0)</f>
        <v>0</v>
      </c>
      <c r="AK52">
        <f>IF($B52&lt;(Audit!$I$2+0.25),IF($E52=AK$2,$B52*2*$C52,0),0)</f>
        <v>0</v>
      </c>
      <c r="AL52">
        <f>IF($B52&lt;(Audit!$I$2+0.25),IF($E52=AL$2,$B52*2*$C52,0),0)</f>
        <v>0</v>
      </c>
      <c r="AM52">
        <f>IF($B52&lt;(Audit!$I$2+0.25),IF($E52=AM$2,$B52*2*$C52,0),0)</f>
        <v>0</v>
      </c>
      <c r="AN52">
        <f>IF($B52&lt;(Audit!$I$2+0.25),IF($E52=AN$2,$B52*2*$C52,0),0)</f>
        <v>0</v>
      </c>
      <c r="AO52">
        <f>IF($B52&lt;(Audit!$I$2+0.25),IF($E52=AO$2,$B52*2*$C52,0),0)</f>
        <v>0</v>
      </c>
      <c r="AP52">
        <f>IF($B52&lt;(Audit!$I$2+0.25),IF($E52=AP$2,$B52*2*$C52,0),0)</f>
        <v>0</v>
      </c>
      <c r="AR52">
        <f>IF($B52&lt;(Audit!$I$3+0.25),IF($E52=AR$2,2*$C52,0),0)</f>
        <v>0</v>
      </c>
      <c r="AS52">
        <f>IF($B52&lt;(Audit!$I$3+0.25),IF($E52=AS$2,2*$C52,0),0)</f>
        <v>0</v>
      </c>
      <c r="AT52">
        <f>IF($B52&lt;(Audit!$I$3+0.25),IF($E52=AT$2,2*$C52,0),0)</f>
        <v>0</v>
      </c>
      <c r="AU52">
        <f>IF($B52&lt;(Audit!$I$3+0.25),IF($E52=AU$2,2*$C52,0),0)</f>
        <v>0</v>
      </c>
      <c r="AV52">
        <f>IF($B52&lt;(Audit!$I$3+0.25),IF($E52=AV$2,2*$C52,0),0)</f>
        <v>0</v>
      </c>
      <c r="AW52">
        <f>IF($B52&lt;(Audit!$I$3+0.25),IF($E52=AW$2,2*$C52,0),0)</f>
        <v>0</v>
      </c>
      <c r="AX52">
        <f>IF($B52&lt;(Audit!$I$3+0.25),IF($E52=AX$2,2*$C52,0),0)</f>
        <v>0</v>
      </c>
      <c r="AY52">
        <f>IF($B52&lt;(Audit!$I$3+0.25),IF($E52=AY$2,2*$C52,0),0)</f>
        <v>0</v>
      </c>
      <c r="BA52">
        <f>IF($B52&lt;(Audit!$I$3+0.25),IF($E52=BA$2,$B52*2*$C52,0),0)</f>
        <v>0</v>
      </c>
      <c r="BB52">
        <f>IF($B52&lt;(Audit!$I$3+0.25),IF($E52=BB$2,$B52*2*$C52,0),0)</f>
        <v>0</v>
      </c>
      <c r="BC52">
        <f>IF($B52&lt;(Audit!$I$3+0.25),IF($E52=BC$2,$B52*2*$C52,0),0)</f>
        <v>0</v>
      </c>
      <c r="BD52">
        <f>IF($B52&lt;(Audit!$I$3+0.25),IF($E52=BD$2,$B52*2*$C52,0),0)</f>
        <v>0</v>
      </c>
      <c r="BE52">
        <f>IF($B52&lt;(Audit!$I$3+0.25),IF($E52=BE$2,$B52*2*$C52,0),0)</f>
        <v>0</v>
      </c>
      <c r="BF52">
        <f>IF($B52&lt;(Audit!$I$3+0.25),IF($E52=BF$2,$B52*2*$C52,0),0)</f>
        <v>0</v>
      </c>
      <c r="BG52">
        <f>IF($B52&lt;(Audit!$I$3+0.25),IF($E52=BG$2,$B52*2*$C52,0),0)</f>
        <v>0</v>
      </c>
      <c r="BH52">
        <f>IF($B52&lt;(Audit!$I$3+0.25),IF($E52=BH$2,$B52*2*$C52,0),0)</f>
        <v>0</v>
      </c>
      <c r="BJ52">
        <f t="shared" si="12"/>
        <v>0</v>
      </c>
      <c r="BK52">
        <f t="shared" si="13"/>
        <v>0</v>
      </c>
    </row>
    <row r="53" spans="1:63" s="8" customFormat="1">
      <c r="C53" s="8">
        <f>SUM(C3:C52)</f>
        <v>0</v>
      </c>
      <c r="D53" s="8">
        <f>SUM(D3:D52)</f>
        <v>0</v>
      </c>
      <c r="E53" s="8" t="s">
        <v>39</v>
      </c>
      <c r="F53" s="8">
        <f>SUM(Q3:X52)</f>
        <v>0</v>
      </c>
      <c r="H53" s="8">
        <f t="shared" ref="H53:O53" si="14">SUM(H3:H52)</f>
        <v>0</v>
      </c>
      <c r="I53" s="8">
        <f t="shared" si="14"/>
        <v>0</v>
      </c>
      <c r="J53" s="8">
        <f t="shared" si="14"/>
        <v>0</v>
      </c>
      <c r="K53" s="8">
        <f t="shared" si="14"/>
        <v>0</v>
      </c>
      <c r="L53" s="8">
        <f t="shared" si="14"/>
        <v>0</v>
      </c>
      <c r="M53" s="8">
        <f t="shared" si="14"/>
        <v>0</v>
      </c>
      <c r="N53" s="8">
        <f t="shared" si="14"/>
        <v>0</v>
      </c>
      <c r="O53" s="8">
        <f t="shared" si="14"/>
        <v>0</v>
      </c>
      <c r="Q53" s="8">
        <f t="shared" ref="Q53:X53" si="15">SUM(Q3:Q52)</f>
        <v>0</v>
      </c>
      <c r="R53" s="8">
        <f t="shared" si="15"/>
        <v>0</v>
      </c>
      <c r="S53" s="8">
        <f t="shared" si="15"/>
        <v>0</v>
      </c>
      <c r="T53" s="8">
        <f t="shared" si="15"/>
        <v>0</v>
      </c>
      <c r="U53" s="8">
        <f t="shared" si="15"/>
        <v>0</v>
      </c>
      <c r="V53" s="8">
        <f t="shared" si="15"/>
        <v>0</v>
      </c>
      <c r="W53" s="8">
        <f t="shared" si="15"/>
        <v>0</v>
      </c>
      <c r="X53" s="8">
        <f t="shared" si="15"/>
        <v>0</v>
      </c>
      <c r="Z53" s="8">
        <f t="shared" ref="Z53:AG53" si="16">SUM(Z3:Z52)</f>
        <v>0</v>
      </c>
      <c r="AA53" s="8">
        <f t="shared" si="16"/>
        <v>0</v>
      </c>
      <c r="AB53" s="8">
        <f t="shared" si="16"/>
        <v>0</v>
      </c>
      <c r="AC53" s="8">
        <f t="shared" si="16"/>
        <v>0</v>
      </c>
      <c r="AD53" s="8">
        <f t="shared" si="16"/>
        <v>0</v>
      </c>
      <c r="AE53" s="8">
        <f t="shared" si="16"/>
        <v>0</v>
      </c>
      <c r="AF53" s="8">
        <f t="shared" si="16"/>
        <v>0</v>
      </c>
      <c r="AG53" s="8">
        <f t="shared" si="16"/>
        <v>0</v>
      </c>
      <c r="AI53" s="8">
        <f t="shared" ref="AI53:AP53" si="17">SUM(AI3:AI52)</f>
        <v>0</v>
      </c>
      <c r="AJ53" s="8">
        <f t="shared" si="17"/>
        <v>0</v>
      </c>
      <c r="AK53" s="8">
        <f t="shared" si="17"/>
        <v>0</v>
      </c>
      <c r="AL53" s="8">
        <f t="shared" si="17"/>
        <v>0</v>
      </c>
      <c r="AM53" s="8">
        <f t="shared" si="17"/>
        <v>0</v>
      </c>
      <c r="AN53" s="8">
        <f t="shared" si="17"/>
        <v>0</v>
      </c>
      <c r="AO53" s="8">
        <f t="shared" si="17"/>
        <v>0</v>
      </c>
      <c r="AP53" s="8">
        <f t="shared" si="17"/>
        <v>0</v>
      </c>
      <c r="AR53" s="8">
        <f t="shared" ref="AR53:AY53" si="18">SUM(AR3:AR52)</f>
        <v>0</v>
      </c>
      <c r="AS53" s="8">
        <f t="shared" si="18"/>
        <v>0</v>
      </c>
      <c r="AT53" s="8">
        <f t="shared" si="18"/>
        <v>0</v>
      </c>
      <c r="AU53" s="8">
        <f t="shared" si="18"/>
        <v>0</v>
      </c>
      <c r="AV53" s="8">
        <f t="shared" si="18"/>
        <v>0</v>
      </c>
      <c r="AW53" s="8">
        <f t="shared" si="18"/>
        <v>0</v>
      </c>
      <c r="AX53" s="8">
        <f t="shared" si="18"/>
        <v>0</v>
      </c>
      <c r="AY53" s="8">
        <f t="shared" si="18"/>
        <v>0</v>
      </c>
      <c r="BA53" s="8">
        <f t="shared" ref="BA53:BH53" si="19">SUM(BA3:BA52)</f>
        <v>0</v>
      </c>
      <c r="BB53" s="8">
        <f t="shared" si="19"/>
        <v>0</v>
      </c>
      <c r="BC53" s="8">
        <f t="shared" si="19"/>
        <v>0</v>
      </c>
      <c r="BD53" s="8">
        <f t="shared" si="19"/>
        <v>0</v>
      </c>
      <c r="BE53" s="8">
        <f t="shared" si="19"/>
        <v>0</v>
      </c>
      <c r="BF53" s="8">
        <f t="shared" si="19"/>
        <v>0</v>
      </c>
      <c r="BG53" s="8">
        <f t="shared" si="19"/>
        <v>0</v>
      </c>
      <c r="BH53" s="8">
        <f t="shared" si="19"/>
        <v>0</v>
      </c>
      <c r="BJ53" s="8">
        <f>SUM(BJ3:BJ52)</f>
        <v>0</v>
      </c>
      <c r="BK53" s="8">
        <f>SUM(BK3:BK52)</f>
        <v>0</v>
      </c>
    </row>
    <row r="54" spans="1:63" s="8" customFormat="1">
      <c r="C54" s="8" t="e">
        <f>ROUNDUP(C53/(C53+D53)*100,1)</f>
        <v>#DIV/0!</v>
      </c>
      <c r="D54" s="8" t="e">
        <f>ROUNDUP(D53/($C53+$D53)*100,1)</f>
        <v>#DIV/0!</v>
      </c>
      <c r="E54" s="8" t="s">
        <v>40</v>
      </c>
      <c r="F54" s="8">
        <f>SUM(H3:O52)</f>
        <v>0</v>
      </c>
      <c r="H54" s="8" t="e">
        <f>H53/SUM($H$53:$O$53)*100</f>
        <v>#DIV/0!</v>
      </c>
      <c r="I54" s="8" t="e">
        <f t="shared" ref="I54:O54" si="20">I53/SUM($H$53:$O$53)*100</f>
        <v>#DIV/0!</v>
      </c>
      <c r="J54" s="8" t="e">
        <f t="shared" si="20"/>
        <v>#DIV/0!</v>
      </c>
      <c r="K54" s="8" t="e">
        <f t="shared" si="20"/>
        <v>#DIV/0!</v>
      </c>
      <c r="L54" s="8" t="e">
        <f t="shared" si="20"/>
        <v>#DIV/0!</v>
      </c>
      <c r="M54" s="8" t="e">
        <f t="shared" si="20"/>
        <v>#DIV/0!</v>
      </c>
      <c r="N54" s="8" t="e">
        <f t="shared" si="20"/>
        <v>#DIV/0!</v>
      </c>
      <c r="O54" s="8" t="e">
        <f t="shared" si="20"/>
        <v>#DIV/0!</v>
      </c>
      <c r="Q54" s="8" t="e">
        <f>ROUND(Q53/SUM($Q$53:$X$53)*100,1)</f>
        <v>#DIV/0!</v>
      </c>
      <c r="R54" s="8" t="e">
        <f t="shared" ref="R54:X54" si="21">ROUND(R53/SUM($Q$53:$X$53)*100,1)</f>
        <v>#DIV/0!</v>
      </c>
      <c r="S54" s="8" t="e">
        <f t="shared" si="21"/>
        <v>#DIV/0!</v>
      </c>
      <c r="T54" s="8" t="e">
        <f t="shared" si="21"/>
        <v>#DIV/0!</v>
      </c>
      <c r="U54" s="8" t="e">
        <f t="shared" si="21"/>
        <v>#DIV/0!</v>
      </c>
      <c r="V54" s="8" t="e">
        <f t="shared" si="21"/>
        <v>#DIV/0!</v>
      </c>
      <c r="W54" s="8" t="e">
        <f t="shared" si="21"/>
        <v>#DIV/0!</v>
      </c>
      <c r="X54" s="8" t="e">
        <f t="shared" si="21"/>
        <v>#DIV/0!</v>
      </c>
      <c r="Z54" s="8" t="s">
        <v>41</v>
      </c>
      <c r="AB54" s="8">
        <f>SUM(Z53:AE53)</f>
        <v>0</v>
      </c>
      <c r="AI54" s="8" t="s">
        <v>41</v>
      </c>
      <c r="AK54" s="8">
        <f>SUM(AI53:AN53)</f>
        <v>0</v>
      </c>
      <c r="AR54" s="8" t="s">
        <v>41</v>
      </c>
      <c r="AT54" s="8">
        <f>SUM(AR53:AW53)</f>
        <v>0</v>
      </c>
      <c r="BA54" s="8" t="s">
        <v>41</v>
      </c>
      <c r="BC54" s="8">
        <f>SUM(BA53:BF53)</f>
        <v>0</v>
      </c>
    </row>
  </sheetData>
  <mergeCells count="8">
    <mergeCell ref="A1:F1"/>
    <mergeCell ref="Q1:X1"/>
    <mergeCell ref="H1:O1"/>
    <mergeCell ref="BJ1:BK1"/>
    <mergeCell ref="AR1:AY1"/>
    <mergeCell ref="BA1:BH1"/>
    <mergeCell ref="Z1:AG1"/>
    <mergeCell ref="AI1:AP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54"/>
  <sheetViews>
    <sheetView workbookViewId="0">
      <selection activeCell="C6" sqref="C6"/>
    </sheetView>
  </sheetViews>
  <sheetFormatPr defaultRowHeight="14.45"/>
  <cols>
    <col min="1" max="1" width="13.42578125" bestFit="1" customWidth="1"/>
    <col min="2" max="2" width="19" customWidth="1"/>
    <col min="3" max="3" width="18.140625" customWidth="1"/>
    <col min="4" max="4" width="18.5703125" customWidth="1"/>
    <col min="5" max="5" width="14.42578125" customWidth="1"/>
    <col min="6" max="6" width="22.42578125" customWidth="1"/>
    <col min="8" max="14" width="9.42578125" bestFit="1" customWidth="1"/>
    <col min="15" max="15" width="9.5703125" bestFit="1" customWidth="1"/>
  </cols>
  <sheetData>
    <row r="1" spans="1:39">
      <c r="A1" s="59" t="s">
        <v>21</v>
      </c>
      <c r="B1" s="59"/>
      <c r="C1" s="59"/>
      <c r="D1" s="59"/>
      <c r="E1" s="59"/>
      <c r="F1" s="59"/>
      <c r="H1" s="59" t="s">
        <v>23</v>
      </c>
      <c r="I1" s="59"/>
      <c r="J1" s="59"/>
      <c r="K1" s="59"/>
      <c r="L1" s="59"/>
      <c r="M1" s="59"/>
      <c r="N1" s="59"/>
      <c r="O1" s="59"/>
      <c r="R1" s="59" t="s">
        <v>42</v>
      </c>
      <c r="S1" s="59"/>
      <c r="T1" s="59"/>
      <c r="V1" s="59" t="s">
        <v>43</v>
      </c>
      <c r="W1" s="59"/>
      <c r="X1" s="59"/>
      <c r="Z1" s="59" t="s">
        <v>44</v>
      </c>
      <c r="AA1" s="59"/>
      <c r="AB1" s="59"/>
      <c r="AC1" s="59"/>
      <c r="AD1" s="59"/>
      <c r="AE1" s="59"/>
      <c r="AG1" s="59" t="s">
        <v>45</v>
      </c>
      <c r="AH1" s="59"/>
      <c r="AI1" s="59"/>
      <c r="AJ1" s="59"/>
      <c r="AK1" s="59"/>
      <c r="AL1" s="59"/>
      <c r="AM1" s="59"/>
    </row>
    <row r="2" spans="1:39" s="6" customFormat="1" ht="31.5" customHeight="1">
      <c r="A2" s="6" t="str">
        <f>Audit!A1</f>
        <v>Staff member initials &amp; Postcode</v>
      </c>
      <c r="B2" s="6" t="str">
        <f>Audit!B1</f>
        <v>Distance from home to practice (miles to nearest 0.25 miles)</v>
      </c>
      <c r="C2" s="6" t="str">
        <f>Audit!C1</f>
        <v>Days worked in practice per week</v>
      </c>
      <c r="D2" s="6" t="str">
        <f>Audit!D1</f>
        <v>Days worked from home per week</v>
      </c>
      <c r="E2" s="6" t="str">
        <f>Audit!E1</f>
        <v>Usual travel method</v>
      </c>
      <c r="F2" s="6" t="str">
        <f>Audit!F1</f>
        <v>Is there a suitable public transport route?</v>
      </c>
      <c r="H2" s="6" t="s">
        <v>29</v>
      </c>
      <c r="I2" s="6" t="s">
        <v>30</v>
      </c>
      <c r="J2" s="6" t="s">
        <v>31</v>
      </c>
      <c r="K2" s="6" t="s">
        <v>32</v>
      </c>
      <c r="L2" s="6" t="s">
        <v>33</v>
      </c>
      <c r="M2" s="6" t="s">
        <v>34</v>
      </c>
      <c r="N2" s="6" t="s">
        <v>35</v>
      </c>
      <c r="O2" s="6" t="s">
        <v>36</v>
      </c>
      <c r="R2" s="6" t="s">
        <v>46</v>
      </c>
      <c r="S2" s="6" t="s">
        <v>35</v>
      </c>
      <c r="T2" s="6" t="s">
        <v>36</v>
      </c>
      <c r="V2" s="6" t="s">
        <v>46</v>
      </c>
      <c r="W2" s="6" t="s">
        <v>35</v>
      </c>
      <c r="X2" s="6" t="s">
        <v>36</v>
      </c>
      <c r="Z2" s="6" t="s">
        <v>29</v>
      </c>
      <c r="AA2" s="6" t="s">
        <v>30</v>
      </c>
      <c r="AB2" s="6" t="s">
        <v>31</v>
      </c>
      <c r="AC2" s="6" t="s">
        <v>32</v>
      </c>
      <c r="AD2" s="6" t="s">
        <v>33</v>
      </c>
      <c r="AE2" s="6" t="s">
        <v>34</v>
      </c>
      <c r="AG2" s="6" t="s">
        <v>29</v>
      </c>
      <c r="AH2" s="6" t="s">
        <v>30</v>
      </c>
      <c r="AI2" s="6" t="s">
        <v>31</v>
      </c>
      <c r="AJ2" s="6" t="s">
        <v>32</v>
      </c>
      <c r="AK2" s="6" t="s">
        <v>46</v>
      </c>
      <c r="AL2" s="6" t="s">
        <v>35</v>
      </c>
      <c r="AM2" s="6" t="s">
        <v>36</v>
      </c>
    </row>
    <row r="3" spans="1:39">
      <c r="A3">
        <f>Audit!A2</f>
        <v>0</v>
      </c>
      <c r="B3">
        <f>Audit!B2</f>
        <v>0</v>
      </c>
      <c r="C3">
        <f>Audit!C2</f>
        <v>0</v>
      </c>
      <c r="D3">
        <f>Audit!D2</f>
        <v>0</v>
      </c>
      <c r="E3">
        <f>Audit!E2</f>
        <v>0</v>
      </c>
      <c r="F3">
        <f>Audit!F2</f>
        <v>0</v>
      </c>
      <c r="H3">
        <f>IF($E3=H$2,$B3*2*$C3,0)</f>
        <v>0</v>
      </c>
      <c r="I3">
        <f t="shared" ref="I3:O3" si="0">IF($E3=I$2,$B3*2*$C3,0)</f>
        <v>0</v>
      </c>
      <c r="J3">
        <f t="shared" si="0"/>
        <v>0</v>
      </c>
      <c r="K3">
        <f t="shared" si="0"/>
        <v>0</v>
      </c>
      <c r="L3">
        <f t="shared" si="0"/>
        <v>0</v>
      </c>
      <c r="M3">
        <f t="shared" si="0"/>
        <v>0</v>
      </c>
      <c r="N3">
        <f t="shared" si="0"/>
        <v>0</v>
      </c>
      <c r="O3">
        <f t="shared" si="0"/>
        <v>0</v>
      </c>
      <c r="R3" t="str">
        <f>IF(F3="Yes","Yes","No")</f>
        <v>No</v>
      </c>
      <c r="S3" t="str">
        <f>IF(E3="Walk","No",IF(E3="Cycle","No",IF(B3&lt;(Audit!$I$3+0.25),IF(B3&gt;Audit!$I$2,"Yes","No"),"No")))</f>
        <v>No</v>
      </c>
      <c r="T3" t="str">
        <f>IF(E3="Walk","No",IF(B3&lt;Audit!$I$2+0.25,"Yes","No"))</f>
        <v>Yes</v>
      </c>
      <c r="V3">
        <f>IF(R3="Yes",IF(S3="No",IF(T3="No",SUM(H3:M3),0),0),0)</f>
        <v>0</v>
      </c>
      <c r="W3">
        <f>IF(S3="Yes",SUM(H3:M3),0)</f>
        <v>0</v>
      </c>
      <c r="X3">
        <f>IF(T3="Yes",SUM(H3:M3),0)</f>
        <v>0</v>
      </c>
      <c r="Z3">
        <f>IF(SUM($V3:$X3)=0,0,-1*H3)</f>
        <v>0</v>
      </c>
      <c r="AA3">
        <f t="shared" ref="AA3:AE3" si="1">IF(SUM($V3:$X3)=0,0,-1*I3)</f>
        <v>0</v>
      </c>
      <c r="AB3">
        <f t="shared" si="1"/>
        <v>0</v>
      </c>
      <c r="AC3">
        <f t="shared" si="1"/>
        <v>0</v>
      </c>
      <c r="AD3">
        <f t="shared" si="1"/>
        <v>0</v>
      </c>
      <c r="AE3">
        <f t="shared" si="1"/>
        <v>0</v>
      </c>
      <c r="AG3">
        <f>H3+Z3</f>
        <v>0</v>
      </c>
      <c r="AH3">
        <f t="shared" ref="AH3:AJ3" si="2">I3+AA3</f>
        <v>0</v>
      </c>
      <c r="AI3">
        <f t="shared" si="2"/>
        <v>0</v>
      </c>
      <c r="AJ3">
        <f t="shared" si="2"/>
        <v>0</v>
      </c>
      <c r="AK3">
        <f>L3+M3+V3+AD3+AE3</f>
        <v>0</v>
      </c>
      <c r="AL3">
        <f>N3+W3</f>
        <v>0</v>
      </c>
      <c r="AM3">
        <f>O3+X3</f>
        <v>0</v>
      </c>
    </row>
    <row r="4" spans="1:39">
      <c r="A4">
        <f>Audit!A3</f>
        <v>0</v>
      </c>
      <c r="B4">
        <f>Audit!B3</f>
        <v>0</v>
      </c>
      <c r="C4">
        <f>Audit!C4</f>
        <v>0</v>
      </c>
      <c r="D4">
        <f>Audit!D3</f>
        <v>0</v>
      </c>
      <c r="E4">
        <f>Audit!E3</f>
        <v>0</v>
      </c>
      <c r="F4">
        <f>Audit!F3</f>
        <v>0</v>
      </c>
      <c r="H4">
        <f t="shared" ref="H4:O35" si="3">IF($E4=H$2,$B4*2*$C4,0)</f>
        <v>0</v>
      </c>
      <c r="I4">
        <f t="shared" si="3"/>
        <v>0</v>
      </c>
      <c r="J4">
        <f t="shared" si="3"/>
        <v>0</v>
      </c>
      <c r="K4">
        <f t="shared" si="3"/>
        <v>0</v>
      </c>
      <c r="L4">
        <f t="shared" si="3"/>
        <v>0</v>
      </c>
      <c r="M4">
        <f t="shared" si="3"/>
        <v>0</v>
      </c>
      <c r="N4">
        <f t="shared" si="3"/>
        <v>0</v>
      </c>
      <c r="O4">
        <f t="shared" si="3"/>
        <v>0</v>
      </c>
      <c r="R4" t="str">
        <f t="shared" ref="R4:R52" si="4">IF(F4="Yes","Yes","No")</f>
        <v>No</v>
      </c>
      <c r="S4" t="str">
        <f>IF(E4="Walk","No",IF(E4="Cycle","No",IF(B4&lt;(Audit!$I$3+0.25),IF(B4&gt;Audit!$I$2,"Yes","No"),"No")))</f>
        <v>No</v>
      </c>
      <c r="T4" t="str">
        <f>IF(E4="Walk","No",IF(B4&lt;Audit!$I$2+0.25,"Yes","No"))</f>
        <v>Yes</v>
      </c>
      <c r="V4">
        <f t="shared" ref="V4:V52" si="5">IF(R4="Yes",IF(S4="No",IF(T4="No",SUM(H4:M4),0),0),0)</f>
        <v>0</v>
      </c>
      <c r="W4">
        <f t="shared" ref="W4:W52" si="6">IF(S4="Yes",SUM(H4:M4),0)</f>
        <v>0</v>
      </c>
      <c r="X4">
        <f t="shared" ref="X4:X52" si="7">IF(T4="Yes",SUM(H4:M4),0)</f>
        <v>0</v>
      </c>
      <c r="Z4">
        <f t="shared" ref="Z4:Z52" si="8">IF(SUM($V4:$X4)=0,0,-1*H4)</f>
        <v>0</v>
      </c>
      <c r="AA4">
        <f t="shared" ref="AA4:AA52" si="9">IF(SUM($V4:$X4)=0,0,-1*I4)</f>
        <v>0</v>
      </c>
      <c r="AB4">
        <f t="shared" ref="AB4:AB52" si="10">IF(SUM($V4:$X4)=0,0,-1*J4)</f>
        <v>0</v>
      </c>
      <c r="AC4">
        <f t="shared" ref="AC4:AC52" si="11">IF(SUM($V4:$X4)=0,0,-1*K4)</f>
        <v>0</v>
      </c>
      <c r="AD4">
        <f t="shared" ref="AD4:AD52" si="12">IF(SUM($V4:$X4)=0,0,-1*L4)</f>
        <v>0</v>
      </c>
      <c r="AE4">
        <f t="shared" ref="AE4:AE52" si="13">IF(SUM($V4:$X4)=0,0,-1*M4)</f>
        <v>0</v>
      </c>
      <c r="AG4">
        <f t="shared" ref="AG4:AG52" si="14">H4+Z4</f>
        <v>0</v>
      </c>
      <c r="AH4">
        <f t="shared" ref="AH4:AH52" si="15">I4+AA4</f>
        <v>0</v>
      </c>
      <c r="AI4">
        <f t="shared" ref="AI4:AI52" si="16">J4+AB4</f>
        <v>0</v>
      </c>
      <c r="AJ4">
        <f t="shared" ref="AJ4:AJ52" si="17">K4+AC4</f>
        <v>0</v>
      </c>
      <c r="AK4">
        <f t="shared" ref="AK4:AK52" si="18">L4+M4+V4+AD4+AE4</f>
        <v>0</v>
      </c>
      <c r="AL4">
        <f t="shared" ref="AL4:AL52" si="19">N4+W4</f>
        <v>0</v>
      </c>
      <c r="AM4">
        <f t="shared" ref="AM4:AM52" si="20">O4+X4</f>
        <v>0</v>
      </c>
    </row>
    <row r="5" spans="1:39">
      <c r="A5">
        <f>Audit!A4</f>
        <v>0</v>
      </c>
      <c r="B5">
        <f>Audit!B4</f>
        <v>0</v>
      </c>
      <c r="C5">
        <f>Audit!C4</f>
        <v>0</v>
      </c>
      <c r="D5">
        <f>Audit!D4</f>
        <v>0</v>
      </c>
      <c r="E5">
        <f>Audit!E4</f>
        <v>0</v>
      </c>
      <c r="F5">
        <f>Audit!F4</f>
        <v>0</v>
      </c>
      <c r="H5">
        <f t="shared" si="3"/>
        <v>0</v>
      </c>
      <c r="I5">
        <f t="shared" si="3"/>
        <v>0</v>
      </c>
      <c r="J5">
        <f t="shared" si="3"/>
        <v>0</v>
      </c>
      <c r="K5">
        <f t="shared" si="3"/>
        <v>0</v>
      </c>
      <c r="L5">
        <f t="shared" si="3"/>
        <v>0</v>
      </c>
      <c r="M5">
        <f t="shared" si="3"/>
        <v>0</v>
      </c>
      <c r="N5">
        <f t="shared" si="3"/>
        <v>0</v>
      </c>
      <c r="O5">
        <f t="shared" si="3"/>
        <v>0</v>
      </c>
      <c r="R5" t="str">
        <f t="shared" si="4"/>
        <v>No</v>
      </c>
      <c r="S5" t="str">
        <f>IF(E5="Walk","No",IF(E5="Cycle","No",IF(B5&lt;(Audit!$I$3+0.25),IF(B5&gt;Audit!$I$2,"Yes","No"),"No")))</f>
        <v>No</v>
      </c>
      <c r="T5" t="str">
        <f>IF(E5="Walk","No",IF(B5&lt;Audit!$I$2+0.25,"Yes","No"))</f>
        <v>Yes</v>
      </c>
      <c r="V5">
        <f t="shared" si="5"/>
        <v>0</v>
      </c>
      <c r="W5">
        <f t="shared" si="6"/>
        <v>0</v>
      </c>
      <c r="X5">
        <f t="shared" si="7"/>
        <v>0</v>
      </c>
      <c r="Z5">
        <f t="shared" si="8"/>
        <v>0</v>
      </c>
      <c r="AA5">
        <f t="shared" si="9"/>
        <v>0</v>
      </c>
      <c r="AB5">
        <f t="shared" si="10"/>
        <v>0</v>
      </c>
      <c r="AC5">
        <f t="shared" si="11"/>
        <v>0</v>
      </c>
      <c r="AD5">
        <f t="shared" si="12"/>
        <v>0</v>
      </c>
      <c r="AE5">
        <f t="shared" si="13"/>
        <v>0</v>
      </c>
      <c r="AG5">
        <f t="shared" si="14"/>
        <v>0</v>
      </c>
      <c r="AH5">
        <f t="shared" si="15"/>
        <v>0</v>
      </c>
      <c r="AI5">
        <f t="shared" si="16"/>
        <v>0</v>
      </c>
      <c r="AJ5">
        <f t="shared" si="17"/>
        <v>0</v>
      </c>
      <c r="AK5">
        <f t="shared" si="18"/>
        <v>0</v>
      </c>
      <c r="AL5">
        <f t="shared" si="19"/>
        <v>0</v>
      </c>
      <c r="AM5">
        <f t="shared" si="20"/>
        <v>0</v>
      </c>
    </row>
    <row r="6" spans="1:39">
      <c r="A6">
        <f>Audit!A5</f>
        <v>0</v>
      </c>
      <c r="B6">
        <f>Audit!B5</f>
        <v>0</v>
      </c>
      <c r="C6">
        <f>Audit!C5</f>
        <v>0</v>
      </c>
      <c r="D6">
        <f>Audit!D5</f>
        <v>0</v>
      </c>
      <c r="E6">
        <f>Audit!E5</f>
        <v>0</v>
      </c>
      <c r="F6">
        <f>Audit!F5</f>
        <v>0</v>
      </c>
      <c r="H6">
        <f t="shared" si="3"/>
        <v>0</v>
      </c>
      <c r="I6">
        <f t="shared" si="3"/>
        <v>0</v>
      </c>
      <c r="J6">
        <f t="shared" si="3"/>
        <v>0</v>
      </c>
      <c r="K6">
        <f t="shared" si="3"/>
        <v>0</v>
      </c>
      <c r="L6">
        <f t="shared" si="3"/>
        <v>0</v>
      </c>
      <c r="M6">
        <f t="shared" si="3"/>
        <v>0</v>
      </c>
      <c r="N6">
        <f t="shared" si="3"/>
        <v>0</v>
      </c>
      <c r="O6">
        <f t="shared" si="3"/>
        <v>0</v>
      </c>
      <c r="R6" t="str">
        <f t="shared" si="4"/>
        <v>No</v>
      </c>
      <c r="S6" t="str">
        <f>IF(E6="Walk","No",IF(E6="Cycle","No",IF(B6&lt;(Audit!$I$3+0.25),IF(B6&gt;Audit!$I$2,"Yes","No"),"No")))</f>
        <v>No</v>
      </c>
      <c r="T6" t="str">
        <f>IF(E6="Walk","No",IF(B6&lt;Audit!$I$2+0.25,"Yes","No"))</f>
        <v>Yes</v>
      </c>
      <c r="V6">
        <f t="shared" si="5"/>
        <v>0</v>
      </c>
      <c r="W6">
        <f t="shared" si="6"/>
        <v>0</v>
      </c>
      <c r="X6">
        <f t="shared" si="7"/>
        <v>0</v>
      </c>
      <c r="Z6">
        <f t="shared" si="8"/>
        <v>0</v>
      </c>
      <c r="AA6">
        <f t="shared" si="9"/>
        <v>0</v>
      </c>
      <c r="AB6">
        <f t="shared" si="10"/>
        <v>0</v>
      </c>
      <c r="AC6">
        <f t="shared" si="11"/>
        <v>0</v>
      </c>
      <c r="AD6">
        <f t="shared" si="12"/>
        <v>0</v>
      </c>
      <c r="AE6">
        <f t="shared" si="13"/>
        <v>0</v>
      </c>
      <c r="AG6">
        <f t="shared" si="14"/>
        <v>0</v>
      </c>
      <c r="AH6">
        <f t="shared" si="15"/>
        <v>0</v>
      </c>
      <c r="AI6">
        <f t="shared" si="16"/>
        <v>0</v>
      </c>
      <c r="AJ6">
        <f t="shared" si="17"/>
        <v>0</v>
      </c>
      <c r="AK6">
        <f t="shared" si="18"/>
        <v>0</v>
      </c>
      <c r="AL6">
        <f t="shared" si="19"/>
        <v>0</v>
      </c>
      <c r="AM6">
        <f t="shared" si="20"/>
        <v>0</v>
      </c>
    </row>
    <row r="7" spans="1:39">
      <c r="A7">
        <f>Audit!A6</f>
        <v>0</v>
      </c>
      <c r="B7">
        <f>Audit!B6</f>
        <v>0</v>
      </c>
      <c r="C7">
        <f>Audit!C6</f>
        <v>0</v>
      </c>
      <c r="D7">
        <f>Audit!D6</f>
        <v>0</v>
      </c>
      <c r="E7">
        <f>Audit!E6</f>
        <v>0</v>
      </c>
      <c r="F7">
        <f>Audit!F6</f>
        <v>0</v>
      </c>
      <c r="H7">
        <f t="shared" si="3"/>
        <v>0</v>
      </c>
      <c r="I7">
        <f t="shared" si="3"/>
        <v>0</v>
      </c>
      <c r="J7">
        <f t="shared" si="3"/>
        <v>0</v>
      </c>
      <c r="K7">
        <f t="shared" si="3"/>
        <v>0</v>
      </c>
      <c r="L7">
        <f t="shared" si="3"/>
        <v>0</v>
      </c>
      <c r="M7">
        <f t="shared" si="3"/>
        <v>0</v>
      </c>
      <c r="N7">
        <f t="shared" si="3"/>
        <v>0</v>
      </c>
      <c r="O7">
        <f t="shared" si="3"/>
        <v>0</v>
      </c>
      <c r="R7" t="str">
        <f t="shared" si="4"/>
        <v>No</v>
      </c>
      <c r="S7" t="str">
        <f>IF(E7="Walk","No",IF(E7="Cycle","No",IF(B7&lt;(Audit!$I$3+0.25),IF(B7&gt;Audit!$I$2,"Yes","No"),"No")))</f>
        <v>No</v>
      </c>
      <c r="T7" t="str">
        <f>IF(E7="Walk","No",IF(B7&lt;Audit!$I$2+0.25,"Yes","No"))</f>
        <v>Yes</v>
      </c>
      <c r="V7">
        <f t="shared" si="5"/>
        <v>0</v>
      </c>
      <c r="W7">
        <f t="shared" si="6"/>
        <v>0</v>
      </c>
      <c r="X7">
        <f t="shared" si="7"/>
        <v>0</v>
      </c>
      <c r="Z7">
        <f t="shared" si="8"/>
        <v>0</v>
      </c>
      <c r="AA7">
        <f t="shared" si="9"/>
        <v>0</v>
      </c>
      <c r="AB7">
        <f t="shared" si="10"/>
        <v>0</v>
      </c>
      <c r="AC7">
        <f t="shared" si="11"/>
        <v>0</v>
      </c>
      <c r="AD7">
        <f t="shared" si="12"/>
        <v>0</v>
      </c>
      <c r="AE7">
        <f t="shared" si="13"/>
        <v>0</v>
      </c>
      <c r="AG7">
        <f t="shared" si="14"/>
        <v>0</v>
      </c>
      <c r="AH7">
        <f t="shared" si="15"/>
        <v>0</v>
      </c>
      <c r="AI7">
        <f t="shared" si="16"/>
        <v>0</v>
      </c>
      <c r="AJ7">
        <f t="shared" si="17"/>
        <v>0</v>
      </c>
      <c r="AK7">
        <f t="shared" si="18"/>
        <v>0</v>
      </c>
      <c r="AL7">
        <f t="shared" si="19"/>
        <v>0</v>
      </c>
      <c r="AM7">
        <f t="shared" si="20"/>
        <v>0</v>
      </c>
    </row>
    <row r="8" spans="1:39">
      <c r="A8">
        <f>Audit!A7</f>
        <v>0</v>
      </c>
      <c r="B8">
        <f>Audit!B7</f>
        <v>0</v>
      </c>
      <c r="C8">
        <f>Audit!C7</f>
        <v>0</v>
      </c>
      <c r="D8">
        <f>Audit!D7</f>
        <v>0</v>
      </c>
      <c r="E8">
        <f>Audit!E7</f>
        <v>0</v>
      </c>
      <c r="F8">
        <f>Audit!F7</f>
        <v>0</v>
      </c>
      <c r="H8">
        <f t="shared" si="3"/>
        <v>0</v>
      </c>
      <c r="I8">
        <f t="shared" si="3"/>
        <v>0</v>
      </c>
      <c r="J8">
        <f t="shared" si="3"/>
        <v>0</v>
      </c>
      <c r="K8">
        <f t="shared" si="3"/>
        <v>0</v>
      </c>
      <c r="L8">
        <f t="shared" si="3"/>
        <v>0</v>
      </c>
      <c r="M8">
        <f t="shared" si="3"/>
        <v>0</v>
      </c>
      <c r="N8">
        <f t="shared" si="3"/>
        <v>0</v>
      </c>
      <c r="O8">
        <f t="shared" si="3"/>
        <v>0</v>
      </c>
      <c r="R8" t="str">
        <f t="shared" si="4"/>
        <v>No</v>
      </c>
      <c r="S8" t="str">
        <f>IF(E8="Walk","No",IF(E8="Cycle","No",IF(B8&lt;(Audit!$I$3+0.25),IF(B8&gt;Audit!$I$2,"Yes","No"),"No")))</f>
        <v>No</v>
      </c>
      <c r="T8" t="str">
        <f>IF(E8="Walk","No",IF(B8&lt;Audit!$I$2+0.25,"Yes","No"))</f>
        <v>Yes</v>
      </c>
      <c r="V8">
        <f t="shared" si="5"/>
        <v>0</v>
      </c>
      <c r="W8">
        <f t="shared" si="6"/>
        <v>0</v>
      </c>
      <c r="X8">
        <f t="shared" si="7"/>
        <v>0</v>
      </c>
      <c r="Z8">
        <f t="shared" si="8"/>
        <v>0</v>
      </c>
      <c r="AA8">
        <f t="shared" si="9"/>
        <v>0</v>
      </c>
      <c r="AB8">
        <f t="shared" si="10"/>
        <v>0</v>
      </c>
      <c r="AC8">
        <f t="shared" si="11"/>
        <v>0</v>
      </c>
      <c r="AD8">
        <f t="shared" si="12"/>
        <v>0</v>
      </c>
      <c r="AE8">
        <f t="shared" si="13"/>
        <v>0</v>
      </c>
      <c r="AG8">
        <f t="shared" si="14"/>
        <v>0</v>
      </c>
      <c r="AH8">
        <f t="shared" si="15"/>
        <v>0</v>
      </c>
      <c r="AI8">
        <f t="shared" si="16"/>
        <v>0</v>
      </c>
      <c r="AJ8">
        <f t="shared" si="17"/>
        <v>0</v>
      </c>
      <c r="AK8">
        <f t="shared" si="18"/>
        <v>0</v>
      </c>
      <c r="AL8">
        <f t="shared" si="19"/>
        <v>0</v>
      </c>
      <c r="AM8">
        <f t="shared" si="20"/>
        <v>0</v>
      </c>
    </row>
    <row r="9" spans="1:39">
      <c r="A9">
        <f>Audit!A8</f>
        <v>0</v>
      </c>
      <c r="B9">
        <f>Audit!B8</f>
        <v>0</v>
      </c>
      <c r="C9">
        <f>Audit!C8</f>
        <v>0</v>
      </c>
      <c r="D9">
        <f>Audit!D8</f>
        <v>0</v>
      </c>
      <c r="E9">
        <f>Audit!E8</f>
        <v>0</v>
      </c>
      <c r="F9">
        <f>Audit!F8</f>
        <v>0</v>
      </c>
      <c r="H9">
        <f t="shared" si="3"/>
        <v>0</v>
      </c>
      <c r="I9">
        <f t="shared" si="3"/>
        <v>0</v>
      </c>
      <c r="J9">
        <f t="shared" si="3"/>
        <v>0</v>
      </c>
      <c r="K9">
        <f t="shared" si="3"/>
        <v>0</v>
      </c>
      <c r="L9">
        <f t="shared" si="3"/>
        <v>0</v>
      </c>
      <c r="M9">
        <f t="shared" si="3"/>
        <v>0</v>
      </c>
      <c r="N9">
        <f t="shared" si="3"/>
        <v>0</v>
      </c>
      <c r="O9">
        <f t="shared" si="3"/>
        <v>0</v>
      </c>
      <c r="R9" t="str">
        <f t="shared" si="4"/>
        <v>No</v>
      </c>
      <c r="S9" t="str">
        <f>IF(E9="Walk","No",IF(E9="Cycle","No",IF(B9&lt;(Audit!$I$3+0.25),IF(B9&gt;Audit!$I$2,"Yes","No"),"No")))</f>
        <v>No</v>
      </c>
      <c r="T9" t="str">
        <f>IF(E9="Walk","No",IF(B9&lt;Audit!$I$2+0.25,"Yes","No"))</f>
        <v>Yes</v>
      </c>
      <c r="V9">
        <f t="shared" si="5"/>
        <v>0</v>
      </c>
      <c r="W9">
        <f t="shared" si="6"/>
        <v>0</v>
      </c>
      <c r="X9">
        <f t="shared" si="7"/>
        <v>0</v>
      </c>
      <c r="Z9">
        <f t="shared" si="8"/>
        <v>0</v>
      </c>
      <c r="AA9">
        <f t="shared" si="9"/>
        <v>0</v>
      </c>
      <c r="AB9">
        <f t="shared" si="10"/>
        <v>0</v>
      </c>
      <c r="AC9">
        <f t="shared" si="11"/>
        <v>0</v>
      </c>
      <c r="AD9">
        <f t="shared" si="12"/>
        <v>0</v>
      </c>
      <c r="AE9">
        <f t="shared" si="13"/>
        <v>0</v>
      </c>
      <c r="AG9">
        <f t="shared" si="14"/>
        <v>0</v>
      </c>
      <c r="AH9">
        <f t="shared" si="15"/>
        <v>0</v>
      </c>
      <c r="AI9">
        <f t="shared" si="16"/>
        <v>0</v>
      </c>
      <c r="AJ9">
        <f t="shared" si="17"/>
        <v>0</v>
      </c>
      <c r="AK9">
        <f t="shared" si="18"/>
        <v>0</v>
      </c>
      <c r="AL9">
        <f t="shared" si="19"/>
        <v>0</v>
      </c>
      <c r="AM9">
        <f t="shared" si="20"/>
        <v>0</v>
      </c>
    </row>
    <row r="10" spans="1:39">
      <c r="A10">
        <f>Audit!A9</f>
        <v>0</v>
      </c>
      <c r="B10">
        <f>Audit!B9</f>
        <v>0</v>
      </c>
      <c r="C10">
        <f>Audit!C9</f>
        <v>0</v>
      </c>
      <c r="D10">
        <f>Audit!D9</f>
        <v>0</v>
      </c>
      <c r="E10">
        <f>Audit!E9</f>
        <v>0</v>
      </c>
      <c r="F10">
        <f>Audit!F9</f>
        <v>0</v>
      </c>
      <c r="H10">
        <f t="shared" si="3"/>
        <v>0</v>
      </c>
      <c r="I10">
        <f t="shared" si="3"/>
        <v>0</v>
      </c>
      <c r="J10">
        <f t="shared" si="3"/>
        <v>0</v>
      </c>
      <c r="K10">
        <f t="shared" si="3"/>
        <v>0</v>
      </c>
      <c r="L10">
        <f t="shared" si="3"/>
        <v>0</v>
      </c>
      <c r="M10">
        <f t="shared" si="3"/>
        <v>0</v>
      </c>
      <c r="N10">
        <f t="shared" si="3"/>
        <v>0</v>
      </c>
      <c r="O10">
        <f t="shared" si="3"/>
        <v>0</v>
      </c>
      <c r="R10" t="str">
        <f t="shared" si="4"/>
        <v>No</v>
      </c>
      <c r="S10" t="str">
        <f>IF(E10="Walk","No",IF(E10="Cycle","No",IF(B10&lt;(Audit!$I$3+0.25),IF(B10&gt;Audit!$I$2,"Yes","No"),"No")))</f>
        <v>No</v>
      </c>
      <c r="T10" t="str">
        <f>IF(E10="Walk","No",IF(B10&lt;Audit!$I$2+0.25,"Yes","No"))</f>
        <v>Yes</v>
      </c>
      <c r="V10">
        <f t="shared" si="5"/>
        <v>0</v>
      </c>
      <c r="W10">
        <f t="shared" si="6"/>
        <v>0</v>
      </c>
      <c r="X10">
        <f t="shared" si="7"/>
        <v>0</v>
      </c>
      <c r="Z10">
        <f t="shared" si="8"/>
        <v>0</v>
      </c>
      <c r="AA10">
        <f t="shared" si="9"/>
        <v>0</v>
      </c>
      <c r="AB10">
        <f t="shared" si="10"/>
        <v>0</v>
      </c>
      <c r="AC10">
        <f t="shared" si="11"/>
        <v>0</v>
      </c>
      <c r="AD10">
        <f t="shared" si="12"/>
        <v>0</v>
      </c>
      <c r="AE10">
        <f t="shared" si="13"/>
        <v>0</v>
      </c>
      <c r="AG10">
        <f t="shared" si="14"/>
        <v>0</v>
      </c>
      <c r="AH10">
        <f t="shared" si="15"/>
        <v>0</v>
      </c>
      <c r="AI10">
        <f t="shared" si="16"/>
        <v>0</v>
      </c>
      <c r="AJ10">
        <f t="shared" si="17"/>
        <v>0</v>
      </c>
      <c r="AK10">
        <f t="shared" si="18"/>
        <v>0</v>
      </c>
      <c r="AL10">
        <f t="shared" si="19"/>
        <v>0</v>
      </c>
      <c r="AM10">
        <f t="shared" si="20"/>
        <v>0</v>
      </c>
    </row>
    <row r="11" spans="1:39">
      <c r="A11">
        <f>Audit!A10</f>
        <v>0</v>
      </c>
      <c r="B11">
        <f>Audit!B10</f>
        <v>0</v>
      </c>
      <c r="C11">
        <f>Audit!C10</f>
        <v>0</v>
      </c>
      <c r="D11">
        <f>Audit!D10</f>
        <v>0</v>
      </c>
      <c r="E11">
        <f>Audit!E10</f>
        <v>0</v>
      </c>
      <c r="F11">
        <f>Audit!F10</f>
        <v>0</v>
      </c>
      <c r="H11">
        <f t="shared" si="3"/>
        <v>0</v>
      </c>
      <c r="I11">
        <f t="shared" si="3"/>
        <v>0</v>
      </c>
      <c r="J11">
        <f t="shared" si="3"/>
        <v>0</v>
      </c>
      <c r="K11">
        <f t="shared" si="3"/>
        <v>0</v>
      </c>
      <c r="L11">
        <f t="shared" si="3"/>
        <v>0</v>
      </c>
      <c r="M11">
        <f t="shared" si="3"/>
        <v>0</v>
      </c>
      <c r="N11">
        <f t="shared" si="3"/>
        <v>0</v>
      </c>
      <c r="O11">
        <f t="shared" si="3"/>
        <v>0</v>
      </c>
      <c r="R11" t="str">
        <f t="shared" si="4"/>
        <v>No</v>
      </c>
      <c r="S11" t="str">
        <f>IF(E11="Walk","No",IF(E11="Cycle","No",IF(B11&lt;(Audit!$I$3+0.25),IF(B11&gt;Audit!$I$2,"Yes","No"),"No")))</f>
        <v>No</v>
      </c>
      <c r="T11" t="str">
        <f>IF(E11="Walk","No",IF(B11&lt;Audit!$I$2+0.25,"Yes","No"))</f>
        <v>Yes</v>
      </c>
      <c r="V11">
        <f t="shared" si="5"/>
        <v>0</v>
      </c>
      <c r="W11">
        <f t="shared" si="6"/>
        <v>0</v>
      </c>
      <c r="X11">
        <f t="shared" si="7"/>
        <v>0</v>
      </c>
      <c r="Z11">
        <f t="shared" si="8"/>
        <v>0</v>
      </c>
      <c r="AA11">
        <f t="shared" si="9"/>
        <v>0</v>
      </c>
      <c r="AB11">
        <f t="shared" si="10"/>
        <v>0</v>
      </c>
      <c r="AC11">
        <f t="shared" si="11"/>
        <v>0</v>
      </c>
      <c r="AD11">
        <f t="shared" si="12"/>
        <v>0</v>
      </c>
      <c r="AE11">
        <f t="shared" si="13"/>
        <v>0</v>
      </c>
      <c r="AG11">
        <f t="shared" si="14"/>
        <v>0</v>
      </c>
      <c r="AH11">
        <f t="shared" si="15"/>
        <v>0</v>
      </c>
      <c r="AI11">
        <f t="shared" si="16"/>
        <v>0</v>
      </c>
      <c r="AJ11">
        <f t="shared" si="17"/>
        <v>0</v>
      </c>
      <c r="AK11">
        <f t="shared" si="18"/>
        <v>0</v>
      </c>
      <c r="AL11">
        <f t="shared" si="19"/>
        <v>0</v>
      </c>
      <c r="AM11">
        <f t="shared" si="20"/>
        <v>0</v>
      </c>
    </row>
    <row r="12" spans="1:39">
      <c r="A12">
        <f>Audit!A11</f>
        <v>0</v>
      </c>
      <c r="B12">
        <f>Audit!B11</f>
        <v>0</v>
      </c>
      <c r="C12">
        <f>Audit!C11</f>
        <v>0</v>
      </c>
      <c r="D12">
        <f>Audit!D11</f>
        <v>0</v>
      </c>
      <c r="E12">
        <f>Audit!E11</f>
        <v>0</v>
      </c>
      <c r="F12">
        <f>Audit!F11</f>
        <v>0</v>
      </c>
      <c r="H12">
        <f t="shared" si="3"/>
        <v>0</v>
      </c>
      <c r="I12">
        <f t="shared" si="3"/>
        <v>0</v>
      </c>
      <c r="J12">
        <f t="shared" si="3"/>
        <v>0</v>
      </c>
      <c r="K12">
        <f t="shared" si="3"/>
        <v>0</v>
      </c>
      <c r="L12">
        <f t="shared" si="3"/>
        <v>0</v>
      </c>
      <c r="M12">
        <f t="shared" si="3"/>
        <v>0</v>
      </c>
      <c r="N12">
        <f t="shared" si="3"/>
        <v>0</v>
      </c>
      <c r="O12">
        <f t="shared" si="3"/>
        <v>0</v>
      </c>
      <c r="R12" t="str">
        <f t="shared" si="4"/>
        <v>No</v>
      </c>
      <c r="S12" t="str">
        <f>IF(E12="Walk","No",IF(E12="Cycle","No",IF(B12&lt;(Audit!$I$3+0.25),IF(B12&gt;Audit!$I$2,"Yes","No"),"No")))</f>
        <v>No</v>
      </c>
      <c r="T12" t="str">
        <f>IF(E12="Walk","No",IF(B12&lt;Audit!$I$2+0.25,"Yes","No"))</f>
        <v>Yes</v>
      </c>
      <c r="V12">
        <f t="shared" si="5"/>
        <v>0</v>
      </c>
      <c r="W12">
        <f t="shared" si="6"/>
        <v>0</v>
      </c>
      <c r="X12">
        <f t="shared" si="7"/>
        <v>0</v>
      </c>
      <c r="Z12">
        <f t="shared" si="8"/>
        <v>0</v>
      </c>
      <c r="AA12">
        <f t="shared" si="9"/>
        <v>0</v>
      </c>
      <c r="AB12">
        <f t="shared" si="10"/>
        <v>0</v>
      </c>
      <c r="AC12">
        <f t="shared" si="11"/>
        <v>0</v>
      </c>
      <c r="AD12">
        <f t="shared" si="12"/>
        <v>0</v>
      </c>
      <c r="AE12">
        <f t="shared" si="13"/>
        <v>0</v>
      </c>
      <c r="AG12">
        <f t="shared" si="14"/>
        <v>0</v>
      </c>
      <c r="AH12">
        <f t="shared" si="15"/>
        <v>0</v>
      </c>
      <c r="AI12">
        <f t="shared" si="16"/>
        <v>0</v>
      </c>
      <c r="AJ12">
        <f t="shared" si="17"/>
        <v>0</v>
      </c>
      <c r="AK12">
        <f t="shared" si="18"/>
        <v>0</v>
      </c>
      <c r="AL12">
        <f t="shared" si="19"/>
        <v>0</v>
      </c>
      <c r="AM12">
        <f t="shared" si="20"/>
        <v>0</v>
      </c>
    </row>
    <row r="13" spans="1:39">
      <c r="A13">
        <f>Audit!A12</f>
        <v>0</v>
      </c>
      <c r="B13">
        <f>Audit!B12</f>
        <v>0</v>
      </c>
      <c r="C13">
        <f>Audit!C12</f>
        <v>0</v>
      </c>
      <c r="D13">
        <f>Audit!D12</f>
        <v>0</v>
      </c>
      <c r="E13">
        <f>Audit!E12</f>
        <v>0</v>
      </c>
      <c r="F13">
        <f>Audit!F12</f>
        <v>0</v>
      </c>
      <c r="H13">
        <f t="shared" si="3"/>
        <v>0</v>
      </c>
      <c r="I13">
        <f t="shared" si="3"/>
        <v>0</v>
      </c>
      <c r="J13">
        <f t="shared" si="3"/>
        <v>0</v>
      </c>
      <c r="K13">
        <f t="shared" si="3"/>
        <v>0</v>
      </c>
      <c r="L13">
        <f t="shared" si="3"/>
        <v>0</v>
      </c>
      <c r="M13">
        <f t="shared" si="3"/>
        <v>0</v>
      </c>
      <c r="N13">
        <f t="shared" si="3"/>
        <v>0</v>
      </c>
      <c r="O13">
        <f t="shared" si="3"/>
        <v>0</v>
      </c>
      <c r="R13" t="str">
        <f t="shared" si="4"/>
        <v>No</v>
      </c>
      <c r="S13" t="str">
        <f>IF(E13="Walk","No",IF(E13="Cycle","No",IF(B13&lt;(Audit!$I$3+0.25),IF(B13&gt;Audit!$I$2,"Yes","No"),"No")))</f>
        <v>No</v>
      </c>
      <c r="T13" t="str">
        <f>IF(E13="Walk","No",IF(B13&lt;Audit!$I$2+0.25,"Yes","No"))</f>
        <v>Yes</v>
      </c>
      <c r="V13">
        <f t="shared" si="5"/>
        <v>0</v>
      </c>
      <c r="W13">
        <f t="shared" si="6"/>
        <v>0</v>
      </c>
      <c r="X13">
        <f t="shared" si="7"/>
        <v>0</v>
      </c>
      <c r="Z13">
        <f t="shared" si="8"/>
        <v>0</v>
      </c>
      <c r="AA13">
        <f t="shared" si="9"/>
        <v>0</v>
      </c>
      <c r="AB13">
        <f t="shared" si="10"/>
        <v>0</v>
      </c>
      <c r="AC13">
        <f t="shared" si="11"/>
        <v>0</v>
      </c>
      <c r="AD13">
        <f t="shared" si="12"/>
        <v>0</v>
      </c>
      <c r="AE13">
        <f t="shared" si="13"/>
        <v>0</v>
      </c>
      <c r="AG13">
        <f t="shared" si="14"/>
        <v>0</v>
      </c>
      <c r="AH13">
        <f t="shared" si="15"/>
        <v>0</v>
      </c>
      <c r="AI13">
        <f t="shared" si="16"/>
        <v>0</v>
      </c>
      <c r="AJ13">
        <f t="shared" si="17"/>
        <v>0</v>
      </c>
      <c r="AK13">
        <f t="shared" si="18"/>
        <v>0</v>
      </c>
      <c r="AL13">
        <f t="shared" si="19"/>
        <v>0</v>
      </c>
      <c r="AM13">
        <f t="shared" si="20"/>
        <v>0</v>
      </c>
    </row>
    <row r="14" spans="1:39">
      <c r="A14">
        <f>Audit!A13</f>
        <v>0</v>
      </c>
      <c r="B14">
        <f>Audit!B13</f>
        <v>0</v>
      </c>
      <c r="C14">
        <f>Audit!C13</f>
        <v>0</v>
      </c>
      <c r="D14">
        <f>Audit!D13</f>
        <v>0</v>
      </c>
      <c r="E14">
        <f>Audit!E13</f>
        <v>0</v>
      </c>
      <c r="F14">
        <f>Audit!F13</f>
        <v>0</v>
      </c>
      <c r="H14">
        <f t="shared" si="3"/>
        <v>0</v>
      </c>
      <c r="I14">
        <f t="shared" si="3"/>
        <v>0</v>
      </c>
      <c r="J14">
        <f t="shared" si="3"/>
        <v>0</v>
      </c>
      <c r="K14">
        <f t="shared" si="3"/>
        <v>0</v>
      </c>
      <c r="L14">
        <f t="shared" si="3"/>
        <v>0</v>
      </c>
      <c r="M14">
        <f t="shared" si="3"/>
        <v>0</v>
      </c>
      <c r="N14">
        <f t="shared" si="3"/>
        <v>0</v>
      </c>
      <c r="O14">
        <f t="shared" si="3"/>
        <v>0</v>
      </c>
      <c r="R14" t="str">
        <f t="shared" si="4"/>
        <v>No</v>
      </c>
      <c r="S14" t="str">
        <f>IF(E14="Walk","No",IF(E14="Cycle","No",IF(B14&lt;(Audit!$I$3+0.25),IF(B14&gt;Audit!$I$2,"Yes","No"),"No")))</f>
        <v>No</v>
      </c>
      <c r="T14" t="str">
        <f>IF(E14="Walk","No",IF(B14&lt;Audit!$I$2+0.25,"Yes","No"))</f>
        <v>Yes</v>
      </c>
      <c r="V14">
        <f t="shared" si="5"/>
        <v>0</v>
      </c>
      <c r="W14">
        <f t="shared" si="6"/>
        <v>0</v>
      </c>
      <c r="X14">
        <f t="shared" si="7"/>
        <v>0</v>
      </c>
      <c r="Z14">
        <f t="shared" si="8"/>
        <v>0</v>
      </c>
      <c r="AA14">
        <f t="shared" si="9"/>
        <v>0</v>
      </c>
      <c r="AB14">
        <f t="shared" si="10"/>
        <v>0</v>
      </c>
      <c r="AC14">
        <f t="shared" si="11"/>
        <v>0</v>
      </c>
      <c r="AD14">
        <f t="shared" si="12"/>
        <v>0</v>
      </c>
      <c r="AE14">
        <f t="shared" si="13"/>
        <v>0</v>
      </c>
      <c r="AG14">
        <f t="shared" si="14"/>
        <v>0</v>
      </c>
      <c r="AH14">
        <f t="shared" si="15"/>
        <v>0</v>
      </c>
      <c r="AI14">
        <f t="shared" si="16"/>
        <v>0</v>
      </c>
      <c r="AJ14">
        <f t="shared" si="17"/>
        <v>0</v>
      </c>
      <c r="AK14">
        <f t="shared" si="18"/>
        <v>0</v>
      </c>
      <c r="AL14">
        <f t="shared" si="19"/>
        <v>0</v>
      </c>
      <c r="AM14">
        <f t="shared" si="20"/>
        <v>0</v>
      </c>
    </row>
    <row r="15" spans="1:39">
      <c r="A15">
        <f>Audit!A14</f>
        <v>0</v>
      </c>
      <c r="B15">
        <f>Audit!B14</f>
        <v>0</v>
      </c>
      <c r="C15">
        <f>Audit!C14</f>
        <v>0</v>
      </c>
      <c r="D15">
        <f>Audit!D14</f>
        <v>0</v>
      </c>
      <c r="E15">
        <f>Audit!E14</f>
        <v>0</v>
      </c>
      <c r="F15">
        <f>Audit!F14</f>
        <v>0</v>
      </c>
      <c r="H15">
        <f t="shared" si="3"/>
        <v>0</v>
      </c>
      <c r="I15">
        <f t="shared" si="3"/>
        <v>0</v>
      </c>
      <c r="J15">
        <f t="shared" si="3"/>
        <v>0</v>
      </c>
      <c r="K15">
        <f t="shared" si="3"/>
        <v>0</v>
      </c>
      <c r="L15">
        <f t="shared" si="3"/>
        <v>0</v>
      </c>
      <c r="M15">
        <f t="shared" si="3"/>
        <v>0</v>
      </c>
      <c r="N15">
        <f t="shared" si="3"/>
        <v>0</v>
      </c>
      <c r="O15">
        <f t="shared" si="3"/>
        <v>0</v>
      </c>
      <c r="R15" t="str">
        <f t="shared" si="4"/>
        <v>No</v>
      </c>
      <c r="S15" t="str">
        <f>IF(E15="Walk","No",IF(E15="Cycle","No",IF(B15&lt;(Audit!$I$3+0.25),IF(B15&gt;Audit!$I$2,"Yes","No"),"No")))</f>
        <v>No</v>
      </c>
      <c r="T15" t="str">
        <f>IF(E15="Walk","No",IF(B15&lt;Audit!$I$2+0.25,"Yes","No"))</f>
        <v>Yes</v>
      </c>
      <c r="V15">
        <f t="shared" si="5"/>
        <v>0</v>
      </c>
      <c r="W15">
        <f t="shared" si="6"/>
        <v>0</v>
      </c>
      <c r="X15">
        <f t="shared" si="7"/>
        <v>0</v>
      </c>
      <c r="Z15">
        <f t="shared" si="8"/>
        <v>0</v>
      </c>
      <c r="AA15">
        <f t="shared" si="9"/>
        <v>0</v>
      </c>
      <c r="AB15">
        <f t="shared" si="10"/>
        <v>0</v>
      </c>
      <c r="AC15">
        <f t="shared" si="11"/>
        <v>0</v>
      </c>
      <c r="AD15">
        <f t="shared" si="12"/>
        <v>0</v>
      </c>
      <c r="AE15">
        <f t="shared" si="13"/>
        <v>0</v>
      </c>
      <c r="AG15">
        <f t="shared" si="14"/>
        <v>0</v>
      </c>
      <c r="AH15">
        <f t="shared" si="15"/>
        <v>0</v>
      </c>
      <c r="AI15">
        <f t="shared" si="16"/>
        <v>0</v>
      </c>
      <c r="AJ15">
        <f t="shared" si="17"/>
        <v>0</v>
      </c>
      <c r="AK15">
        <f t="shared" si="18"/>
        <v>0</v>
      </c>
      <c r="AL15">
        <f t="shared" si="19"/>
        <v>0</v>
      </c>
      <c r="AM15">
        <f t="shared" si="20"/>
        <v>0</v>
      </c>
    </row>
    <row r="16" spans="1:39">
      <c r="A16">
        <f>Audit!A15</f>
        <v>0</v>
      </c>
      <c r="B16">
        <f>Audit!B15</f>
        <v>0</v>
      </c>
      <c r="C16">
        <f>Audit!C15</f>
        <v>0</v>
      </c>
      <c r="D16">
        <f>Audit!D15</f>
        <v>0</v>
      </c>
      <c r="E16">
        <f>Audit!E15</f>
        <v>0</v>
      </c>
      <c r="F16">
        <f>Audit!F15</f>
        <v>0</v>
      </c>
      <c r="H16">
        <f t="shared" si="3"/>
        <v>0</v>
      </c>
      <c r="I16">
        <f t="shared" si="3"/>
        <v>0</v>
      </c>
      <c r="J16">
        <f t="shared" si="3"/>
        <v>0</v>
      </c>
      <c r="K16">
        <f t="shared" si="3"/>
        <v>0</v>
      </c>
      <c r="L16">
        <f t="shared" si="3"/>
        <v>0</v>
      </c>
      <c r="M16">
        <f t="shared" si="3"/>
        <v>0</v>
      </c>
      <c r="N16">
        <f t="shared" si="3"/>
        <v>0</v>
      </c>
      <c r="O16">
        <f t="shared" si="3"/>
        <v>0</v>
      </c>
      <c r="R16" t="str">
        <f t="shared" si="4"/>
        <v>No</v>
      </c>
      <c r="S16" t="str">
        <f>IF(E16="Walk","No",IF(E16="Cycle","No",IF(B16&lt;(Audit!$I$3+0.25),IF(B16&gt;Audit!$I$2,"Yes","No"),"No")))</f>
        <v>No</v>
      </c>
      <c r="T16" t="str">
        <f>IF(E16="Walk","No",IF(B16&lt;Audit!$I$2+0.25,"Yes","No"))</f>
        <v>Yes</v>
      </c>
      <c r="V16">
        <f t="shared" si="5"/>
        <v>0</v>
      </c>
      <c r="W16">
        <f t="shared" si="6"/>
        <v>0</v>
      </c>
      <c r="X16">
        <f t="shared" si="7"/>
        <v>0</v>
      </c>
      <c r="Z16">
        <f t="shared" si="8"/>
        <v>0</v>
      </c>
      <c r="AA16">
        <f t="shared" si="9"/>
        <v>0</v>
      </c>
      <c r="AB16">
        <f t="shared" si="10"/>
        <v>0</v>
      </c>
      <c r="AC16">
        <f t="shared" si="11"/>
        <v>0</v>
      </c>
      <c r="AD16">
        <f t="shared" si="12"/>
        <v>0</v>
      </c>
      <c r="AE16">
        <f t="shared" si="13"/>
        <v>0</v>
      </c>
      <c r="AG16">
        <f t="shared" si="14"/>
        <v>0</v>
      </c>
      <c r="AH16">
        <f t="shared" si="15"/>
        <v>0</v>
      </c>
      <c r="AI16">
        <f t="shared" si="16"/>
        <v>0</v>
      </c>
      <c r="AJ16">
        <f t="shared" si="17"/>
        <v>0</v>
      </c>
      <c r="AK16">
        <f t="shared" si="18"/>
        <v>0</v>
      </c>
      <c r="AL16">
        <f t="shared" si="19"/>
        <v>0</v>
      </c>
      <c r="AM16">
        <f t="shared" si="20"/>
        <v>0</v>
      </c>
    </row>
    <row r="17" spans="1:39">
      <c r="A17">
        <f>Audit!A16</f>
        <v>0</v>
      </c>
      <c r="B17">
        <f>Audit!B16</f>
        <v>0</v>
      </c>
      <c r="C17">
        <f>Audit!C16</f>
        <v>0</v>
      </c>
      <c r="D17">
        <f>Audit!D16</f>
        <v>0</v>
      </c>
      <c r="E17">
        <f>Audit!E16</f>
        <v>0</v>
      </c>
      <c r="F17">
        <f>Audit!F16</f>
        <v>0</v>
      </c>
      <c r="H17">
        <f t="shared" si="3"/>
        <v>0</v>
      </c>
      <c r="I17">
        <f t="shared" si="3"/>
        <v>0</v>
      </c>
      <c r="J17">
        <f t="shared" si="3"/>
        <v>0</v>
      </c>
      <c r="K17">
        <f t="shared" si="3"/>
        <v>0</v>
      </c>
      <c r="L17">
        <f t="shared" si="3"/>
        <v>0</v>
      </c>
      <c r="M17">
        <f t="shared" si="3"/>
        <v>0</v>
      </c>
      <c r="N17">
        <f t="shared" si="3"/>
        <v>0</v>
      </c>
      <c r="O17">
        <f t="shared" si="3"/>
        <v>0</v>
      </c>
      <c r="R17" t="str">
        <f t="shared" si="4"/>
        <v>No</v>
      </c>
      <c r="S17" t="str">
        <f>IF(E17="Walk","No",IF(E17="Cycle","No",IF(B17&lt;(Audit!$I$3+0.25),IF(B17&gt;Audit!$I$2,"Yes","No"),"No")))</f>
        <v>No</v>
      </c>
      <c r="T17" t="str">
        <f>IF(E17="Walk","No",IF(B17&lt;Audit!$I$2+0.25,"Yes","No"))</f>
        <v>Yes</v>
      </c>
      <c r="V17">
        <f t="shared" si="5"/>
        <v>0</v>
      </c>
      <c r="W17">
        <f t="shared" si="6"/>
        <v>0</v>
      </c>
      <c r="X17">
        <f t="shared" si="7"/>
        <v>0</v>
      </c>
      <c r="Z17">
        <f t="shared" si="8"/>
        <v>0</v>
      </c>
      <c r="AA17">
        <f t="shared" si="9"/>
        <v>0</v>
      </c>
      <c r="AB17">
        <f t="shared" si="10"/>
        <v>0</v>
      </c>
      <c r="AC17">
        <f t="shared" si="11"/>
        <v>0</v>
      </c>
      <c r="AD17">
        <f t="shared" si="12"/>
        <v>0</v>
      </c>
      <c r="AE17">
        <f t="shared" si="13"/>
        <v>0</v>
      </c>
      <c r="AG17">
        <f t="shared" si="14"/>
        <v>0</v>
      </c>
      <c r="AH17">
        <f t="shared" si="15"/>
        <v>0</v>
      </c>
      <c r="AI17">
        <f t="shared" si="16"/>
        <v>0</v>
      </c>
      <c r="AJ17">
        <f t="shared" si="17"/>
        <v>0</v>
      </c>
      <c r="AK17">
        <f t="shared" si="18"/>
        <v>0</v>
      </c>
      <c r="AL17">
        <f t="shared" si="19"/>
        <v>0</v>
      </c>
      <c r="AM17">
        <f t="shared" si="20"/>
        <v>0</v>
      </c>
    </row>
    <row r="18" spans="1:39">
      <c r="A18">
        <f>Audit!A17</f>
        <v>0</v>
      </c>
      <c r="B18">
        <f>Audit!B17</f>
        <v>0</v>
      </c>
      <c r="C18">
        <f>Audit!C17</f>
        <v>0</v>
      </c>
      <c r="D18">
        <f>Audit!D17</f>
        <v>0</v>
      </c>
      <c r="E18">
        <f>Audit!E17</f>
        <v>0</v>
      </c>
      <c r="F18">
        <f>Audit!F17</f>
        <v>0</v>
      </c>
      <c r="H18">
        <f t="shared" si="3"/>
        <v>0</v>
      </c>
      <c r="I18">
        <f t="shared" si="3"/>
        <v>0</v>
      </c>
      <c r="J18">
        <f t="shared" si="3"/>
        <v>0</v>
      </c>
      <c r="K18">
        <f t="shared" si="3"/>
        <v>0</v>
      </c>
      <c r="L18">
        <f t="shared" si="3"/>
        <v>0</v>
      </c>
      <c r="M18">
        <f t="shared" si="3"/>
        <v>0</v>
      </c>
      <c r="N18">
        <f t="shared" si="3"/>
        <v>0</v>
      </c>
      <c r="O18">
        <f t="shared" si="3"/>
        <v>0</v>
      </c>
      <c r="R18" t="str">
        <f t="shared" si="4"/>
        <v>No</v>
      </c>
      <c r="S18" t="str">
        <f>IF(E18="Walk","No",IF(E18="Cycle","No",IF(B18&lt;(Audit!$I$3+0.25),IF(B18&gt;Audit!$I$2,"Yes","No"),"No")))</f>
        <v>No</v>
      </c>
      <c r="T18" t="str">
        <f>IF(E18="Walk","No",IF(B18&lt;Audit!$I$2+0.25,"Yes","No"))</f>
        <v>Yes</v>
      </c>
      <c r="V18">
        <f t="shared" si="5"/>
        <v>0</v>
      </c>
      <c r="W18">
        <f t="shared" si="6"/>
        <v>0</v>
      </c>
      <c r="X18">
        <f t="shared" si="7"/>
        <v>0</v>
      </c>
      <c r="Z18">
        <f t="shared" si="8"/>
        <v>0</v>
      </c>
      <c r="AA18">
        <f t="shared" si="9"/>
        <v>0</v>
      </c>
      <c r="AB18">
        <f t="shared" si="10"/>
        <v>0</v>
      </c>
      <c r="AC18">
        <f t="shared" si="11"/>
        <v>0</v>
      </c>
      <c r="AD18">
        <f t="shared" si="12"/>
        <v>0</v>
      </c>
      <c r="AE18">
        <f t="shared" si="13"/>
        <v>0</v>
      </c>
      <c r="AG18">
        <f t="shared" si="14"/>
        <v>0</v>
      </c>
      <c r="AH18">
        <f t="shared" si="15"/>
        <v>0</v>
      </c>
      <c r="AI18">
        <f t="shared" si="16"/>
        <v>0</v>
      </c>
      <c r="AJ18">
        <f t="shared" si="17"/>
        <v>0</v>
      </c>
      <c r="AK18">
        <f t="shared" si="18"/>
        <v>0</v>
      </c>
      <c r="AL18">
        <f t="shared" si="19"/>
        <v>0</v>
      </c>
      <c r="AM18">
        <f t="shared" si="20"/>
        <v>0</v>
      </c>
    </row>
    <row r="19" spans="1:39">
      <c r="A19">
        <f>Audit!A18</f>
        <v>0</v>
      </c>
      <c r="B19">
        <f>Audit!B18</f>
        <v>0</v>
      </c>
      <c r="C19">
        <f>Audit!C18</f>
        <v>0</v>
      </c>
      <c r="D19">
        <f>Audit!D18</f>
        <v>0</v>
      </c>
      <c r="E19">
        <f>Audit!E18</f>
        <v>0</v>
      </c>
      <c r="F19">
        <f>Audit!F18</f>
        <v>0</v>
      </c>
      <c r="H19">
        <f t="shared" si="3"/>
        <v>0</v>
      </c>
      <c r="I19">
        <f t="shared" si="3"/>
        <v>0</v>
      </c>
      <c r="J19">
        <f t="shared" si="3"/>
        <v>0</v>
      </c>
      <c r="K19">
        <f t="shared" si="3"/>
        <v>0</v>
      </c>
      <c r="L19">
        <f t="shared" si="3"/>
        <v>0</v>
      </c>
      <c r="M19">
        <f t="shared" si="3"/>
        <v>0</v>
      </c>
      <c r="N19">
        <f t="shared" si="3"/>
        <v>0</v>
      </c>
      <c r="O19">
        <f t="shared" si="3"/>
        <v>0</v>
      </c>
      <c r="R19" t="str">
        <f t="shared" si="4"/>
        <v>No</v>
      </c>
      <c r="S19" t="str">
        <f>IF(E19="Walk","No",IF(E19="Cycle","No",IF(B19&lt;(Audit!$I$3+0.25),IF(B19&gt;Audit!$I$2,"Yes","No"),"No")))</f>
        <v>No</v>
      </c>
      <c r="T19" t="str">
        <f>IF(E19="Walk","No",IF(B19&lt;Audit!$I$2+0.25,"Yes","No"))</f>
        <v>Yes</v>
      </c>
      <c r="V19">
        <f t="shared" si="5"/>
        <v>0</v>
      </c>
      <c r="W19">
        <f t="shared" si="6"/>
        <v>0</v>
      </c>
      <c r="X19">
        <f t="shared" si="7"/>
        <v>0</v>
      </c>
      <c r="Z19">
        <f t="shared" si="8"/>
        <v>0</v>
      </c>
      <c r="AA19">
        <f t="shared" si="9"/>
        <v>0</v>
      </c>
      <c r="AB19">
        <f t="shared" si="10"/>
        <v>0</v>
      </c>
      <c r="AC19">
        <f t="shared" si="11"/>
        <v>0</v>
      </c>
      <c r="AD19">
        <f t="shared" si="12"/>
        <v>0</v>
      </c>
      <c r="AE19">
        <f t="shared" si="13"/>
        <v>0</v>
      </c>
      <c r="AG19">
        <f t="shared" si="14"/>
        <v>0</v>
      </c>
      <c r="AH19">
        <f t="shared" si="15"/>
        <v>0</v>
      </c>
      <c r="AI19">
        <f t="shared" si="16"/>
        <v>0</v>
      </c>
      <c r="AJ19">
        <f t="shared" si="17"/>
        <v>0</v>
      </c>
      <c r="AK19">
        <f t="shared" si="18"/>
        <v>0</v>
      </c>
      <c r="AL19">
        <f t="shared" si="19"/>
        <v>0</v>
      </c>
      <c r="AM19">
        <f t="shared" si="20"/>
        <v>0</v>
      </c>
    </row>
    <row r="20" spans="1:39">
      <c r="A20">
        <f>Audit!A19</f>
        <v>0</v>
      </c>
      <c r="B20">
        <f>Audit!B19</f>
        <v>0</v>
      </c>
      <c r="C20">
        <f>Audit!C19</f>
        <v>0</v>
      </c>
      <c r="D20">
        <f>Audit!D19</f>
        <v>0</v>
      </c>
      <c r="E20">
        <f>Audit!E19</f>
        <v>0</v>
      </c>
      <c r="F20">
        <f>Audit!F19</f>
        <v>0</v>
      </c>
      <c r="H20">
        <f t="shared" si="3"/>
        <v>0</v>
      </c>
      <c r="I20">
        <f t="shared" si="3"/>
        <v>0</v>
      </c>
      <c r="J20">
        <f t="shared" si="3"/>
        <v>0</v>
      </c>
      <c r="K20">
        <f t="shared" si="3"/>
        <v>0</v>
      </c>
      <c r="L20">
        <f t="shared" si="3"/>
        <v>0</v>
      </c>
      <c r="M20">
        <f t="shared" si="3"/>
        <v>0</v>
      </c>
      <c r="N20">
        <f t="shared" si="3"/>
        <v>0</v>
      </c>
      <c r="O20">
        <f t="shared" si="3"/>
        <v>0</v>
      </c>
      <c r="R20" t="str">
        <f t="shared" si="4"/>
        <v>No</v>
      </c>
      <c r="S20" t="str">
        <f>IF(E20="Walk","No",IF(E20="Cycle","No",IF(B20&lt;(Audit!$I$3+0.25),IF(B20&gt;Audit!$I$2,"Yes","No"),"No")))</f>
        <v>No</v>
      </c>
      <c r="T20" t="str">
        <f>IF(E20="Walk","No",IF(B20&lt;Audit!$I$2+0.25,"Yes","No"))</f>
        <v>Yes</v>
      </c>
      <c r="V20">
        <f t="shared" si="5"/>
        <v>0</v>
      </c>
      <c r="W20">
        <f t="shared" si="6"/>
        <v>0</v>
      </c>
      <c r="X20">
        <f t="shared" si="7"/>
        <v>0</v>
      </c>
      <c r="Z20">
        <f t="shared" si="8"/>
        <v>0</v>
      </c>
      <c r="AA20">
        <f t="shared" si="9"/>
        <v>0</v>
      </c>
      <c r="AB20">
        <f t="shared" si="10"/>
        <v>0</v>
      </c>
      <c r="AC20">
        <f t="shared" si="11"/>
        <v>0</v>
      </c>
      <c r="AD20">
        <f t="shared" si="12"/>
        <v>0</v>
      </c>
      <c r="AE20">
        <f t="shared" si="13"/>
        <v>0</v>
      </c>
      <c r="AG20">
        <f t="shared" si="14"/>
        <v>0</v>
      </c>
      <c r="AH20">
        <f t="shared" si="15"/>
        <v>0</v>
      </c>
      <c r="AI20">
        <f t="shared" si="16"/>
        <v>0</v>
      </c>
      <c r="AJ20">
        <f t="shared" si="17"/>
        <v>0</v>
      </c>
      <c r="AK20">
        <f t="shared" si="18"/>
        <v>0</v>
      </c>
      <c r="AL20">
        <f t="shared" si="19"/>
        <v>0</v>
      </c>
      <c r="AM20">
        <f t="shared" si="20"/>
        <v>0</v>
      </c>
    </row>
    <row r="21" spans="1:39">
      <c r="A21">
        <f>Audit!A20</f>
        <v>0</v>
      </c>
      <c r="B21">
        <f>Audit!B20</f>
        <v>0</v>
      </c>
      <c r="C21">
        <f>Audit!C20</f>
        <v>0</v>
      </c>
      <c r="D21">
        <f>Audit!D20</f>
        <v>0</v>
      </c>
      <c r="E21">
        <f>Audit!E20</f>
        <v>0</v>
      </c>
      <c r="F21">
        <f>Audit!F20</f>
        <v>0</v>
      </c>
      <c r="H21">
        <f t="shared" si="3"/>
        <v>0</v>
      </c>
      <c r="I21">
        <f t="shared" si="3"/>
        <v>0</v>
      </c>
      <c r="J21">
        <f t="shared" si="3"/>
        <v>0</v>
      </c>
      <c r="K21">
        <f t="shared" si="3"/>
        <v>0</v>
      </c>
      <c r="L21">
        <f t="shared" si="3"/>
        <v>0</v>
      </c>
      <c r="M21">
        <f t="shared" si="3"/>
        <v>0</v>
      </c>
      <c r="N21">
        <f t="shared" si="3"/>
        <v>0</v>
      </c>
      <c r="O21">
        <f t="shared" si="3"/>
        <v>0</v>
      </c>
      <c r="R21" t="str">
        <f t="shared" si="4"/>
        <v>No</v>
      </c>
      <c r="S21" t="str">
        <f>IF(E21="Walk","No",IF(E21="Cycle","No",IF(B21&lt;(Audit!$I$3+0.25),IF(B21&gt;Audit!$I$2,"Yes","No"),"No")))</f>
        <v>No</v>
      </c>
      <c r="T21" t="str">
        <f>IF(E21="Walk","No",IF(B21&lt;Audit!$I$2+0.25,"Yes","No"))</f>
        <v>Yes</v>
      </c>
      <c r="V21">
        <f t="shared" si="5"/>
        <v>0</v>
      </c>
      <c r="W21">
        <f t="shared" si="6"/>
        <v>0</v>
      </c>
      <c r="X21">
        <f t="shared" si="7"/>
        <v>0</v>
      </c>
      <c r="Z21">
        <f t="shared" si="8"/>
        <v>0</v>
      </c>
      <c r="AA21">
        <f t="shared" si="9"/>
        <v>0</v>
      </c>
      <c r="AB21">
        <f t="shared" si="10"/>
        <v>0</v>
      </c>
      <c r="AC21">
        <f t="shared" si="11"/>
        <v>0</v>
      </c>
      <c r="AD21">
        <f t="shared" si="12"/>
        <v>0</v>
      </c>
      <c r="AE21">
        <f t="shared" si="13"/>
        <v>0</v>
      </c>
      <c r="AG21">
        <f t="shared" si="14"/>
        <v>0</v>
      </c>
      <c r="AH21">
        <f t="shared" si="15"/>
        <v>0</v>
      </c>
      <c r="AI21">
        <f t="shared" si="16"/>
        <v>0</v>
      </c>
      <c r="AJ21">
        <f t="shared" si="17"/>
        <v>0</v>
      </c>
      <c r="AK21">
        <f t="shared" si="18"/>
        <v>0</v>
      </c>
      <c r="AL21">
        <f t="shared" si="19"/>
        <v>0</v>
      </c>
      <c r="AM21">
        <f t="shared" si="20"/>
        <v>0</v>
      </c>
    </row>
    <row r="22" spans="1:39">
      <c r="A22">
        <f>Audit!A21</f>
        <v>0</v>
      </c>
      <c r="B22">
        <f>Audit!B21</f>
        <v>0</v>
      </c>
      <c r="C22">
        <f>Audit!C21</f>
        <v>0</v>
      </c>
      <c r="D22">
        <f>Audit!D21</f>
        <v>0</v>
      </c>
      <c r="E22">
        <f>Audit!E21</f>
        <v>0</v>
      </c>
      <c r="F22">
        <f>Audit!F21</f>
        <v>0</v>
      </c>
      <c r="H22">
        <f t="shared" si="3"/>
        <v>0</v>
      </c>
      <c r="I22">
        <f t="shared" si="3"/>
        <v>0</v>
      </c>
      <c r="J22">
        <f t="shared" si="3"/>
        <v>0</v>
      </c>
      <c r="K22">
        <f t="shared" si="3"/>
        <v>0</v>
      </c>
      <c r="L22">
        <f t="shared" si="3"/>
        <v>0</v>
      </c>
      <c r="M22">
        <f t="shared" si="3"/>
        <v>0</v>
      </c>
      <c r="N22">
        <f t="shared" si="3"/>
        <v>0</v>
      </c>
      <c r="O22">
        <f t="shared" si="3"/>
        <v>0</v>
      </c>
      <c r="R22" t="str">
        <f t="shared" si="4"/>
        <v>No</v>
      </c>
      <c r="S22" t="str">
        <f>IF(E22="Walk","No",IF(E22="Cycle","No",IF(B22&lt;(Audit!$I$3+0.25),IF(B22&gt;Audit!$I$2,"Yes","No"),"No")))</f>
        <v>No</v>
      </c>
      <c r="T22" t="str">
        <f>IF(E22="Walk","No",IF(B22&lt;Audit!$I$2+0.25,"Yes","No"))</f>
        <v>Yes</v>
      </c>
      <c r="V22">
        <f t="shared" si="5"/>
        <v>0</v>
      </c>
      <c r="W22">
        <f t="shared" si="6"/>
        <v>0</v>
      </c>
      <c r="X22">
        <f t="shared" si="7"/>
        <v>0</v>
      </c>
      <c r="Z22">
        <f t="shared" si="8"/>
        <v>0</v>
      </c>
      <c r="AA22">
        <f t="shared" si="9"/>
        <v>0</v>
      </c>
      <c r="AB22">
        <f t="shared" si="10"/>
        <v>0</v>
      </c>
      <c r="AC22">
        <f t="shared" si="11"/>
        <v>0</v>
      </c>
      <c r="AD22">
        <f t="shared" si="12"/>
        <v>0</v>
      </c>
      <c r="AE22">
        <f t="shared" si="13"/>
        <v>0</v>
      </c>
      <c r="AG22">
        <f t="shared" si="14"/>
        <v>0</v>
      </c>
      <c r="AH22">
        <f t="shared" si="15"/>
        <v>0</v>
      </c>
      <c r="AI22">
        <f t="shared" si="16"/>
        <v>0</v>
      </c>
      <c r="AJ22">
        <f t="shared" si="17"/>
        <v>0</v>
      </c>
      <c r="AK22">
        <f t="shared" si="18"/>
        <v>0</v>
      </c>
      <c r="AL22">
        <f t="shared" si="19"/>
        <v>0</v>
      </c>
      <c r="AM22">
        <f t="shared" si="20"/>
        <v>0</v>
      </c>
    </row>
    <row r="23" spans="1:39">
      <c r="A23">
        <f>Audit!A22</f>
        <v>0</v>
      </c>
      <c r="B23">
        <f>Audit!B22</f>
        <v>0</v>
      </c>
      <c r="C23">
        <f>Audit!C22</f>
        <v>0</v>
      </c>
      <c r="D23">
        <f>Audit!D22</f>
        <v>0</v>
      </c>
      <c r="E23">
        <f>Audit!E22</f>
        <v>0</v>
      </c>
      <c r="F23">
        <f>Audit!F22</f>
        <v>0</v>
      </c>
      <c r="H23">
        <f t="shared" si="3"/>
        <v>0</v>
      </c>
      <c r="I23">
        <f t="shared" si="3"/>
        <v>0</v>
      </c>
      <c r="J23">
        <f t="shared" si="3"/>
        <v>0</v>
      </c>
      <c r="K23">
        <f t="shared" si="3"/>
        <v>0</v>
      </c>
      <c r="L23">
        <f t="shared" si="3"/>
        <v>0</v>
      </c>
      <c r="M23">
        <f t="shared" si="3"/>
        <v>0</v>
      </c>
      <c r="N23">
        <f t="shared" si="3"/>
        <v>0</v>
      </c>
      <c r="O23">
        <f t="shared" si="3"/>
        <v>0</v>
      </c>
      <c r="R23" t="str">
        <f t="shared" si="4"/>
        <v>No</v>
      </c>
      <c r="S23" t="str">
        <f>IF(E23="Walk","No",IF(E23="Cycle","No",IF(B23&lt;(Audit!$I$3+0.25),IF(B23&gt;Audit!$I$2,"Yes","No"),"No")))</f>
        <v>No</v>
      </c>
      <c r="T23" t="str">
        <f>IF(E23="Walk","No",IF(B23&lt;Audit!$I$2+0.25,"Yes","No"))</f>
        <v>Yes</v>
      </c>
      <c r="V23">
        <f t="shared" si="5"/>
        <v>0</v>
      </c>
      <c r="W23">
        <f t="shared" si="6"/>
        <v>0</v>
      </c>
      <c r="X23">
        <f t="shared" si="7"/>
        <v>0</v>
      </c>
      <c r="Z23">
        <f t="shared" si="8"/>
        <v>0</v>
      </c>
      <c r="AA23">
        <f t="shared" si="9"/>
        <v>0</v>
      </c>
      <c r="AB23">
        <f t="shared" si="10"/>
        <v>0</v>
      </c>
      <c r="AC23">
        <f t="shared" si="11"/>
        <v>0</v>
      </c>
      <c r="AD23">
        <f t="shared" si="12"/>
        <v>0</v>
      </c>
      <c r="AE23">
        <f t="shared" si="13"/>
        <v>0</v>
      </c>
      <c r="AG23">
        <f t="shared" si="14"/>
        <v>0</v>
      </c>
      <c r="AH23">
        <f t="shared" si="15"/>
        <v>0</v>
      </c>
      <c r="AI23">
        <f t="shared" si="16"/>
        <v>0</v>
      </c>
      <c r="AJ23">
        <f t="shared" si="17"/>
        <v>0</v>
      </c>
      <c r="AK23">
        <f t="shared" si="18"/>
        <v>0</v>
      </c>
      <c r="AL23">
        <f t="shared" si="19"/>
        <v>0</v>
      </c>
      <c r="AM23">
        <f t="shared" si="20"/>
        <v>0</v>
      </c>
    </row>
    <row r="24" spans="1:39">
      <c r="A24">
        <f>Audit!A23</f>
        <v>0</v>
      </c>
      <c r="B24">
        <f>Audit!B23</f>
        <v>0</v>
      </c>
      <c r="C24">
        <f>Audit!C23</f>
        <v>0</v>
      </c>
      <c r="D24">
        <f>Audit!D23</f>
        <v>0</v>
      </c>
      <c r="E24">
        <f>Audit!E23</f>
        <v>0</v>
      </c>
      <c r="F24">
        <f>Audit!F23</f>
        <v>0</v>
      </c>
      <c r="H24">
        <f t="shared" si="3"/>
        <v>0</v>
      </c>
      <c r="I24">
        <f t="shared" si="3"/>
        <v>0</v>
      </c>
      <c r="J24">
        <f t="shared" si="3"/>
        <v>0</v>
      </c>
      <c r="K24">
        <f t="shared" si="3"/>
        <v>0</v>
      </c>
      <c r="L24">
        <f t="shared" si="3"/>
        <v>0</v>
      </c>
      <c r="M24">
        <f t="shared" si="3"/>
        <v>0</v>
      </c>
      <c r="N24">
        <f t="shared" si="3"/>
        <v>0</v>
      </c>
      <c r="O24">
        <f t="shared" si="3"/>
        <v>0</v>
      </c>
      <c r="R24" t="str">
        <f t="shared" si="4"/>
        <v>No</v>
      </c>
      <c r="S24" t="str">
        <f>IF(E24="Walk","No",IF(E24="Cycle","No",IF(B24&lt;(Audit!$I$3+0.25),IF(B24&gt;Audit!$I$2,"Yes","No"),"No")))</f>
        <v>No</v>
      </c>
      <c r="T24" t="str">
        <f>IF(E24="Walk","No",IF(B24&lt;Audit!$I$2+0.25,"Yes","No"))</f>
        <v>Yes</v>
      </c>
      <c r="V24">
        <f t="shared" si="5"/>
        <v>0</v>
      </c>
      <c r="W24">
        <f t="shared" si="6"/>
        <v>0</v>
      </c>
      <c r="X24">
        <f t="shared" si="7"/>
        <v>0</v>
      </c>
      <c r="Z24">
        <f t="shared" si="8"/>
        <v>0</v>
      </c>
      <c r="AA24">
        <f t="shared" si="9"/>
        <v>0</v>
      </c>
      <c r="AB24">
        <f t="shared" si="10"/>
        <v>0</v>
      </c>
      <c r="AC24">
        <f t="shared" si="11"/>
        <v>0</v>
      </c>
      <c r="AD24">
        <f t="shared" si="12"/>
        <v>0</v>
      </c>
      <c r="AE24">
        <f t="shared" si="13"/>
        <v>0</v>
      </c>
      <c r="AG24">
        <f t="shared" si="14"/>
        <v>0</v>
      </c>
      <c r="AH24">
        <f t="shared" si="15"/>
        <v>0</v>
      </c>
      <c r="AI24">
        <f t="shared" si="16"/>
        <v>0</v>
      </c>
      <c r="AJ24">
        <f t="shared" si="17"/>
        <v>0</v>
      </c>
      <c r="AK24">
        <f t="shared" si="18"/>
        <v>0</v>
      </c>
      <c r="AL24">
        <f t="shared" si="19"/>
        <v>0</v>
      </c>
      <c r="AM24">
        <f t="shared" si="20"/>
        <v>0</v>
      </c>
    </row>
    <row r="25" spans="1:39">
      <c r="A25">
        <f>Audit!A24</f>
        <v>0</v>
      </c>
      <c r="B25">
        <f>Audit!B24</f>
        <v>0</v>
      </c>
      <c r="C25">
        <f>Audit!C24</f>
        <v>0</v>
      </c>
      <c r="D25">
        <f>Audit!D24</f>
        <v>0</v>
      </c>
      <c r="E25">
        <f>Audit!E24</f>
        <v>0</v>
      </c>
      <c r="F25">
        <f>Audit!F24</f>
        <v>0</v>
      </c>
      <c r="H25">
        <f t="shared" si="3"/>
        <v>0</v>
      </c>
      <c r="I25">
        <f t="shared" si="3"/>
        <v>0</v>
      </c>
      <c r="J25">
        <f t="shared" si="3"/>
        <v>0</v>
      </c>
      <c r="K25">
        <f t="shared" si="3"/>
        <v>0</v>
      </c>
      <c r="L25">
        <f t="shared" si="3"/>
        <v>0</v>
      </c>
      <c r="M25">
        <f t="shared" si="3"/>
        <v>0</v>
      </c>
      <c r="N25">
        <f t="shared" si="3"/>
        <v>0</v>
      </c>
      <c r="O25">
        <f t="shared" si="3"/>
        <v>0</v>
      </c>
      <c r="R25" t="str">
        <f t="shared" si="4"/>
        <v>No</v>
      </c>
      <c r="S25" t="str">
        <f>IF(E25="Walk","No",IF(E25="Cycle","No",IF(B25&lt;(Audit!$I$3+0.25),IF(B25&gt;Audit!$I$2,"Yes","No"),"No")))</f>
        <v>No</v>
      </c>
      <c r="T25" t="str">
        <f>IF(E25="Walk","No",IF(B25&lt;Audit!$I$2+0.25,"Yes","No"))</f>
        <v>Yes</v>
      </c>
      <c r="V25">
        <f t="shared" si="5"/>
        <v>0</v>
      </c>
      <c r="W25">
        <f t="shared" si="6"/>
        <v>0</v>
      </c>
      <c r="X25">
        <f t="shared" si="7"/>
        <v>0</v>
      </c>
      <c r="Z25">
        <f t="shared" si="8"/>
        <v>0</v>
      </c>
      <c r="AA25">
        <f t="shared" si="9"/>
        <v>0</v>
      </c>
      <c r="AB25">
        <f t="shared" si="10"/>
        <v>0</v>
      </c>
      <c r="AC25">
        <f t="shared" si="11"/>
        <v>0</v>
      </c>
      <c r="AD25">
        <f t="shared" si="12"/>
        <v>0</v>
      </c>
      <c r="AE25">
        <f t="shared" si="13"/>
        <v>0</v>
      </c>
      <c r="AG25">
        <f t="shared" si="14"/>
        <v>0</v>
      </c>
      <c r="AH25">
        <f t="shared" si="15"/>
        <v>0</v>
      </c>
      <c r="AI25">
        <f t="shared" si="16"/>
        <v>0</v>
      </c>
      <c r="AJ25">
        <f t="shared" si="17"/>
        <v>0</v>
      </c>
      <c r="AK25">
        <f t="shared" si="18"/>
        <v>0</v>
      </c>
      <c r="AL25">
        <f t="shared" si="19"/>
        <v>0</v>
      </c>
      <c r="AM25">
        <f t="shared" si="20"/>
        <v>0</v>
      </c>
    </row>
    <row r="26" spans="1:39">
      <c r="A26">
        <f>Audit!A25</f>
        <v>0</v>
      </c>
      <c r="B26">
        <f>Audit!B25</f>
        <v>0</v>
      </c>
      <c r="C26">
        <f>Audit!C25</f>
        <v>0</v>
      </c>
      <c r="D26">
        <f>Audit!D25</f>
        <v>0</v>
      </c>
      <c r="E26">
        <f>Audit!E25</f>
        <v>0</v>
      </c>
      <c r="F26">
        <f>Audit!F25</f>
        <v>0</v>
      </c>
      <c r="H26">
        <f t="shared" si="3"/>
        <v>0</v>
      </c>
      <c r="I26">
        <f t="shared" si="3"/>
        <v>0</v>
      </c>
      <c r="J26">
        <f t="shared" si="3"/>
        <v>0</v>
      </c>
      <c r="K26">
        <f t="shared" si="3"/>
        <v>0</v>
      </c>
      <c r="L26">
        <f t="shared" si="3"/>
        <v>0</v>
      </c>
      <c r="M26">
        <f t="shared" si="3"/>
        <v>0</v>
      </c>
      <c r="N26">
        <f t="shared" si="3"/>
        <v>0</v>
      </c>
      <c r="O26">
        <f t="shared" si="3"/>
        <v>0</v>
      </c>
      <c r="R26" t="str">
        <f t="shared" si="4"/>
        <v>No</v>
      </c>
      <c r="S26" t="str">
        <f>IF(E26="Walk","No",IF(E26="Cycle","No",IF(B26&lt;(Audit!$I$3+0.25),IF(B26&gt;Audit!$I$2,"Yes","No"),"No")))</f>
        <v>No</v>
      </c>
      <c r="T26" t="str">
        <f>IF(E26="Walk","No",IF(B26&lt;Audit!$I$2+0.25,"Yes","No"))</f>
        <v>Yes</v>
      </c>
      <c r="V26">
        <f t="shared" si="5"/>
        <v>0</v>
      </c>
      <c r="W26">
        <f t="shared" si="6"/>
        <v>0</v>
      </c>
      <c r="X26">
        <f t="shared" si="7"/>
        <v>0</v>
      </c>
      <c r="Z26">
        <f t="shared" si="8"/>
        <v>0</v>
      </c>
      <c r="AA26">
        <f t="shared" si="9"/>
        <v>0</v>
      </c>
      <c r="AB26">
        <f t="shared" si="10"/>
        <v>0</v>
      </c>
      <c r="AC26">
        <f t="shared" si="11"/>
        <v>0</v>
      </c>
      <c r="AD26">
        <f t="shared" si="12"/>
        <v>0</v>
      </c>
      <c r="AE26">
        <f t="shared" si="13"/>
        <v>0</v>
      </c>
      <c r="AG26">
        <f t="shared" si="14"/>
        <v>0</v>
      </c>
      <c r="AH26">
        <f t="shared" si="15"/>
        <v>0</v>
      </c>
      <c r="AI26">
        <f t="shared" si="16"/>
        <v>0</v>
      </c>
      <c r="AJ26">
        <f t="shared" si="17"/>
        <v>0</v>
      </c>
      <c r="AK26">
        <f t="shared" si="18"/>
        <v>0</v>
      </c>
      <c r="AL26">
        <f t="shared" si="19"/>
        <v>0</v>
      </c>
      <c r="AM26">
        <f t="shared" si="20"/>
        <v>0</v>
      </c>
    </row>
    <row r="27" spans="1:39">
      <c r="A27">
        <f>Audit!A26</f>
        <v>0</v>
      </c>
      <c r="B27">
        <f>Audit!B26</f>
        <v>0</v>
      </c>
      <c r="C27">
        <f>Audit!C26</f>
        <v>0</v>
      </c>
      <c r="D27">
        <f>Audit!D26</f>
        <v>0</v>
      </c>
      <c r="E27">
        <f>Audit!E26</f>
        <v>0</v>
      </c>
      <c r="F27">
        <f>Audit!F26</f>
        <v>0</v>
      </c>
      <c r="H27">
        <f t="shared" si="3"/>
        <v>0</v>
      </c>
      <c r="I27">
        <f t="shared" si="3"/>
        <v>0</v>
      </c>
      <c r="J27">
        <f t="shared" si="3"/>
        <v>0</v>
      </c>
      <c r="K27">
        <f t="shared" si="3"/>
        <v>0</v>
      </c>
      <c r="L27">
        <f t="shared" si="3"/>
        <v>0</v>
      </c>
      <c r="M27">
        <f t="shared" si="3"/>
        <v>0</v>
      </c>
      <c r="N27">
        <f t="shared" si="3"/>
        <v>0</v>
      </c>
      <c r="O27">
        <f t="shared" si="3"/>
        <v>0</v>
      </c>
      <c r="R27" t="str">
        <f t="shared" si="4"/>
        <v>No</v>
      </c>
      <c r="S27" t="str">
        <f>IF(E27="Walk","No",IF(E27="Cycle","No",IF(B27&lt;(Audit!$I$3+0.25),IF(B27&gt;Audit!$I$2,"Yes","No"),"No")))</f>
        <v>No</v>
      </c>
      <c r="T27" t="str">
        <f>IF(E27="Walk","No",IF(B27&lt;Audit!$I$2+0.25,"Yes","No"))</f>
        <v>Yes</v>
      </c>
      <c r="V27">
        <f t="shared" si="5"/>
        <v>0</v>
      </c>
      <c r="W27">
        <f t="shared" si="6"/>
        <v>0</v>
      </c>
      <c r="X27">
        <f t="shared" si="7"/>
        <v>0</v>
      </c>
      <c r="Z27">
        <f t="shared" si="8"/>
        <v>0</v>
      </c>
      <c r="AA27">
        <f t="shared" si="9"/>
        <v>0</v>
      </c>
      <c r="AB27">
        <f t="shared" si="10"/>
        <v>0</v>
      </c>
      <c r="AC27">
        <f t="shared" si="11"/>
        <v>0</v>
      </c>
      <c r="AD27">
        <f t="shared" si="12"/>
        <v>0</v>
      </c>
      <c r="AE27">
        <f t="shared" si="13"/>
        <v>0</v>
      </c>
      <c r="AG27">
        <f t="shared" si="14"/>
        <v>0</v>
      </c>
      <c r="AH27">
        <f t="shared" si="15"/>
        <v>0</v>
      </c>
      <c r="AI27">
        <f t="shared" si="16"/>
        <v>0</v>
      </c>
      <c r="AJ27">
        <f t="shared" si="17"/>
        <v>0</v>
      </c>
      <c r="AK27">
        <f t="shared" si="18"/>
        <v>0</v>
      </c>
      <c r="AL27">
        <f t="shared" si="19"/>
        <v>0</v>
      </c>
      <c r="AM27">
        <f t="shared" si="20"/>
        <v>0</v>
      </c>
    </row>
    <row r="28" spans="1:39">
      <c r="A28">
        <f>Audit!A27</f>
        <v>0</v>
      </c>
      <c r="B28">
        <f>Audit!B27</f>
        <v>0</v>
      </c>
      <c r="C28">
        <f>Audit!C27</f>
        <v>0</v>
      </c>
      <c r="D28">
        <f>Audit!D27</f>
        <v>0</v>
      </c>
      <c r="E28">
        <f>Audit!E27</f>
        <v>0</v>
      </c>
      <c r="F28">
        <f>Audit!F27</f>
        <v>0</v>
      </c>
      <c r="H28">
        <f t="shared" si="3"/>
        <v>0</v>
      </c>
      <c r="I28">
        <f t="shared" si="3"/>
        <v>0</v>
      </c>
      <c r="J28">
        <f t="shared" si="3"/>
        <v>0</v>
      </c>
      <c r="K28">
        <f t="shared" si="3"/>
        <v>0</v>
      </c>
      <c r="L28">
        <f t="shared" si="3"/>
        <v>0</v>
      </c>
      <c r="M28">
        <f t="shared" si="3"/>
        <v>0</v>
      </c>
      <c r="N28">
        <f t="shared" si="3"/>
        <v>0</v>
      </c>
      <c r="O28">
        <f t="shared" si="3"/>
        <v>0</v>
      </c>
      <c r="R28" t="str">
        <f t="shared" si="4"/>
        <v>No</v>
      </c>
      <c r="S28" t="str">
        <f>IF(E28="Walk","No",IF(E28="Cycle","No",IF(B28&lt;(Audit!$I$3+0.25),IF(B28&gt;Audit!$I$2,"Yes","No"),"No")))</f>
        <v>No</v>
      </c>
      <c r="T28" t="str">
        <f>IF(E28="Walk","No",IF(B28&lt;Audit!$I$2+0.25,"Yes","No"))</f>
        <v>Yes</v>
      </c>
      <c r="V28">
        <f t="shared" si="5"/>
        <v>0</v>
      </c>
      <c r="W28">
        <f t="shared" si="6"/>
        <v>0</v>
      </c>
      <c r="X28">
        <f t="shared" si="7"/>
        <v>0</v>
      </c>
      <c r="Z28">
        <f t="shared" si="8"/>
        <v>0</v>
      </c>
      <c r="AA28">
        <f t="shared" si="9"/>
        <v>0</v>
      </c>
      <c r="AB28">
        <f t="shared" si="10"/>
        <v>0</v>
      </c>
      <c r="AC28">
        <f t="shared" si="11"/>
        <v>0</v>
      </c>
      <c r="AD28">
        <f t="shared" si="12"/>
        <v>0</v>
      </c>
      <c r="AE28">
        <f t="shared" si="13"/>
        <v>0</v>
      </c>
      <c r="AG28">
        <f t="shared" si="14"/>
        <v>0</v>
      </c>
      <c r="AH28">
        <f t="shared" si="15"/>
        <v>0</v>
      </c>
      <c r="AI28">
        <f t="shared" si="16"/>
        <v>0</v>
      </c>
      <c r="AJ28">
        <f t="shared" si="17"/>
        <v>0</v>
      </c>
      <c r="AK28">
        <f t="shared" si="18"/>
        <v>0</v>
      </c>
      <c r="AL28">
        <f t="shared" si="19"/>
        <v>0</v>
      </c>
      <c r="AM28">
        <f t="shared" si="20"/>
        <v>0</v>
      </c>
    </row>
    <row r="29" spans="1:39">
      <c r="A29">
        <f>Audit!A28</f>
        <v>0</v>
      </c>
      <c r="B29">
        <f>Audit!B28</f>
        <v>0</v>
      </c>
      <c r="C29">
        <f>Audit!C28</f>
        <v>0</v>
      </c>
      <c r="D29">
        <f>Audit!D28</f>
        <v>0</v>
      </c>
      <c r="E29">
        <f>Audit!E28</f>
        <v>0</v>
      </c>
      <c r="F29">
        <f>Audit!F28</f>
        <v>0</v>
      </c>
      <c r="H29">
        <f t="shared" si="3"/>
        <v>0</v>
      </c>
      <c r="I29">
        <f t="shared" si="3"/>
        <v>0</v>
      </c>
      <c r="J29">
        <f t="shared" si="3"/>
        <v>0</v>
      </c>
      <c r="K29">
        <f t="shared" si="3"/>
        <v>0</v>
      </c>
      <c r="L29">
        <f t="shared" si="3"/>
        <v>0</v>
      </c>
      <c r="M29">
        <f t="shared" si="3"/>
        <v>0</v>
      </c>
      <c r="N29">
        <f t="shared" si="3"/>
        <v>0</v>
      </c>
      <c r="O29">
        <f t="shared" si="3"/>
        <v>0</v>
      </c>
      <c r="R29" t="str">
        <f t="shared" si="4"/>
        <v>No</v>
      </c>
      <c r="S29" t="str">
        <f>IF(E29="Walk","No",IF(E29="Cycle","No",IF(B29&lt;(Audit!$I$3+0.25),IF(B29&gt;Audit!$I$2,"Yes","No"),"No")))</f>
        <v>No</v>
      </c>
      <c r="T29" t="str">
        <f>IF(E29="Walk","No",IF(B29&lt;Audit!$I$2+0.25,"Yes","No"))</f>
        <v>Yes</v>
      </c>
      <c r="V29">
        <f t="shared" si="5"/>
        <v>0</v>
      </c>
      <c r="W29">
        <f t="shared" si="6"/>
        <v>0</v>
      </c>
      <c r="X29">
        <f t="shared" si="7"/>
        <v>0</v>
      </c>
      <c r="Z29">
        <f t="shared" si="8"/>
        <v>0</v>
      </c>
      <c r="AA29">
        <f t="shared" si="9"/>
        <v>0</v>
      </c>
      <c r="AB29">
        <f t="shared" si="10"/>
        <v>0</v>
      </c>
      <c r="AC29">
        <f t="shared" si="11"/>
        <v>0</v>
      </c>
      <c r="AD29">
        <f t="shared" si="12"/>
        <v>0</v>
      </c>
      <c r="AE29">
        <f t="shared" si="13"/>
        <v>0</v>
      </c>
      <c r="AG29">
        <f t="shared" si="14"/>
        <v>0</v>
      </c>
      <c r="AH29">
        <f t="shared" si="15"/>
        <v>0</v>
      </c>
      <c r="AI29">
        <f t="shared" si="16"/>
        <v>0</v>
      </c>
      <c r="AJ29">
        <f t="shared" si="17"/>
        <v>0</v>
      </c>
      <c r="AK29">
        <f t="shared" si="18"/>
        <v>0</v>
      </c>
      <c r="AL29">
        <f t="shared" si="19"/>
        <v>0</v>
      </c>
      <c r="AM29">
        <f t="shared" si="20"/>
        <v>0</v>
      </c>
    </row>
    <row r="30" spans="1:39">
      <c r="A30">
        <f>Audit!A29</f>
        <v>0</v>
      </c>
      <c r="B30">
        <f>Audit!B29</f>
        <v>0</v>
      </c>
      <c r="C30">
        <f>Audit!C29</f>
        <v>0</v>
      </c>
      <c r="D30">
        <f>Audit!D29</f>
        <v>0</v>
      </c>
      <c r="E30">
        <f>Audit!E29</f>
        <v>0</v>
      </c>
      <c r="F30">
        <f>Audit!F29</f>
        <v>0</v>
      </c>
      <c r="H30">
        <f t="shared" si="3"/>
        <v>0</v>
      </c>
      <c r="I30">
        <f t="shared" si="3"/>
        <v>0</v>
      </c>
      <c r="J30">
        <f t="shared" si="3"/>
        <v>0</v>
      </c>
      <c r="K30">
        <f t="shared" si="3"/>
        <v>0</v>
      </c>
      <c r="L30">
        <f t="shared" si="3"/>
        <v>0</v>
      </c>
      <c r="M30">
        <f t="shared" si="3"/>
        <v>0</v>
      </c>
      <c r="N30">
        <f t="shared" si="3"/>
        <v>0</v>
      </c>
      <c r="O30">
        <f t="shared" si="3"/>
        <v>0</v>
      </c>
      <c r="R30" t="str">
        <f t="shared" si="4"/>
        <v>No</v>
      </c>
      <c r="S30" t="str">
        <f>IF(E30="Walk","No",IF(E30="Cycle","No",IF(B30&lt;(Audit!$I$3+0.25),IF(B30&gt;Audit!$I$2,"Yes","No"),"No")))</f>
        <v>No</v>
      </c>
      <c r="T30" t="str">
        <f>IF(E30="Walk","No",IF(B30&lt;Audit!$I$2+0.25,"Yes","No"))</f>
        <v>Yes</v>
      </c>
      <c r="V30">
        <f t="shared" si="5"/>
        <v>0</v>
      </c>
      <c r="W30">
        <f t="shared" si="6"/>
        <v>0</v>
      </c>
      <c r="X30">
        <f t="shared" si="7"/>
        <v>0</v>
      </c>
      <c r="Z30">
        <f t="shared" si="8"/>
        <v>0</v>
      </c>
      <c r="AA30">
        <f t="shared" si="9"/>
        <v>0</v>
      </c>
      <c r="AB30">
        <f t="shared" si="10"/>
        <v>0</v>
      </c>
      <c r="AC30">
        <f t="shared" si="11"/>
        <v>0</v>
      </c>
      <c r="AD30">
        <f t="shared" si="12"/>
        <v>0</v>
      </c>
      <c r="AE30">
        <f t="shared" si="13"/>
        <v>0</v>
      </c>
      <c r="AG30">
        <f t="shared" si="14"/>
        <v>0</v>
      </c>
      <c r="AH30">
        <f t="shared" si="15"/>
        <v>0</v>
      </c>
      <c r="AI30">
        <f t="shared" si="16"/>
        <v>0</v>
      </c>
      <c r="AJ30">
        <f t="shared" si="17"/>
        <v>0</v>
      </c>
      <c r="AK30">
        <f t="shared" si="18"/>
        <v>0</v>
      </c>
      <c r="AL30">
        <f t="shared" si="19"/>
        <v>0</v>
      </c>
      <c r="AM30">
        <f t="shared" si="20"/>
        <v>0</v>
      </c>
    </row>
    <row r="31" spans="1:39">
      <c r="A31">
        <f>Audit!A30</f>
        <v>0</v>
      </c>
      <c r="B31">
        <f>Audit!B30</f>
        <v>0</v>
      </c>
      <c r="C31">
        <f>Audit!C30</f>
        <v>0</v>
      </c>
      <c r="D31">
        <f>Audit!D30</f>
        <v>0</v>
      </c>
      <c r="E31">
        <f>Audit!E30</f>
        <v>0</v>
      </c>
      <c r="F31">
        <f>Audit!F30</f>
        <v>0</v>
      </c>
      <c r="H31">
        <f t="shared" si="3"/>
        <v>0</v>
      </c>
      <c r="I31">
        <f t="shared" si="3"/>
        <v>0</v>
      </c>
      <c r="J31">
        <f t="shared" si="3"/>
        <v>0</v>
      </c>
      <c r="K31">
        <f t="shared" si="3"/>
        <v>0</v>
      </c>
      <c r="L31">
        <f t="shared" si="3"/>
        <v>0</v>
      </c>
      <c r="M31">
        <f t="shared" si="3"/>
        <v>0</v>
      </c>
      <c r="N31">
        <f t="shared" si="3"/>
        <v>0</v>
      </c>
      <c r="O31">
        <f t="shared" si="3"/>
        <v>0</v>
      </c>
      <c r="R31" t="str">
        <f t="shared" si="4"/>
        <v>No</v>
      </c>
      <c r="S31" t="str">
        <f>IF(E31="Walk","No",IF(E31="Cycle","No",IF(B31&lt;(Audit!$I$3+0.25),IF(B31&gt;Audit!$I$2,"Yes","No"),"No")))</f>
        <v>No</v>
      </c>
      <c r="T31" t="str">
        <f>IF(E31="Walk","No",IF(B31&lt;Audit!$I$2+0.25,"Yes","No"))</f>
        <v>Yes</v>
      </c>
      <c r="V31">
        <f t="shared" si="5"/>
        <v>0</v>
      </c>
      <c r="W31">
        <f t="shared" si="6"/>
        <v>0</v>
      </c>
      <c r="X31">
        <f t="shared" si="7"/>
        <v>0</v>
      </c>
      <c r="Z31">
        <f t="shared" si="8"/>
        <v>0</v>
      </c>
      <c r="AA31">
        <f t="shared" si="9"/>
        <v>0</v>
      </c>
      <c r="AB31">
        <f t="shared" si="10"/>
        <v>0</v>
      </c>
      <c r="AC31">
        <f t="shared" si="11"/>
        <v>0</v>
      </c>
      <c r="AD31">
        <f t="shared" si="12"/>
        <v>0</v>
      </c>
      <c r="AE31">
        <f t="shared" si="13"/>
        <v>0</v>
      </c>
      <c r="AG31">
        <f t="shared" si="14"/>
        <v>0</v>
      </c>
      <c r="AH31">
        <f t="shared" si="15"/>
        <v>0</v>
      </c>
      <c r="AI31">
        <f t="shared" si="16"/>
        <v>0</v>
      </c>
      <c r="AJ31">
        <f t="shared" si="17"/>
        <v>0</v>
      </c>
      <c r="AK31">
        <f t="shared" si="18"/>
        <v>0</v>
      </c>
      <c r="AL31">
        <f t="shared" si="19"/>
        <v>0</v>
      </c>
      <c r="AM31">
        <f t="shared" si="20"/>
        <v>0</v>
      </c>
    </row>
    <row r="32" spans="1:39">
      <c r="A32">
        <f>Audit!A31</f>
        <v>0</v>
      </c>
      <c r="B32">
        <f>Audit!B31</f>
        <v>0</v>
      </c>
      <c r="C32">
        <f>Audit!C31</f>
        <v>0</v>
      </c>
      <c r="D32">
        <f>Audit!D31</f>
        <v>0</v>
      </c>
      <c r="E32">
        <f>Audit!E31</f>
        <v>0</v>
      </c>
      <c r="F32">
        <f>Audit!F31</f>
        <v>0</v>
      </c>
      <c r="H32">
        <f t="shared" si="3"/>
        <v>0</v>
      </c>
      <c r="I32">
        <f t="shared" si="3"/>
        <v>0</v>
      </c>
      <c r="J32">
        <f t="shared" si="3"/>
        <v>0</v>
      </c>
      <c r="K32">
        <f t="shared" si="3"/>
        <v>0</v>
      </c>
      <c r="L32">
        <f t="shared" si="3"/>
        <v>0</v>
      </c>
      <c r="M32">
        <f t="shared" si="3"/>
        <v>0</v>
      </c>
      <c r="N32">
        <f t="shared" si="3"/>
        <v>0</v>
      </c>
      <c r="O32">
        <f t="shared" si="3"/>
        <v>0</v>
      </c>
      <c r="R32" t="str">
        <f t="shared" si="4"/>
        <v>No</v>
      </c>
      <c r="S32" t="str">
        <f>IF(E32="Walk","No",IF(E32="Cycle","No",IF(B32&lt;(Audit!$I$3+0.25),IF(B32&gt;Audit!$I$2,"Yes","No"),"No")))</f>
        <v>No</v>
      </c>
      <c r="T32" t="str">
        <f>IF(E32="Walk","No",IF(B32&lt;Audit!$I$2+0.25,"Yes","No"))</f>
        <v>Yes</v>
      </c>
      <c r="V32">
        <f t="shared" si="5"/>
        <v>0</v>
      </c>
      <c r="W32">
        <f t="shared" si="6"/>
        <v>0</v>
      </c>
      <c r="X32">
        <f t="shared" si="7"/>
        <v>0</v>
      </c>
      <c r="Z32">
        <f t="shared" si="8"/>
        <v>0</v>
      </c>
      <c r="AA32">
        <f t="shared" si="9"/>
        <v>0</v>
      </c>
      <c r="AB32">
        <f t="shared" si="10"/>
        <v>0</v>
      </c>
      <c r="AC32">
        <f t="shared" si="11"/>
        <v>0</v>
      </c>
      <c r="AD32">
        <f t="shared" si="12"/>
        <v>0</v>
      </c>
      <c r="AE32">
        <f t="shared" si="13"/>
        <v>0</v>
      </c>
      <c r="AG32">
        <f t="shared" si="14"/>
        <v>0</v>
      </c>
      <c r="AH32">
        <f t="shared" si="15"/>
        <v>0</v>
      </c>
      <c r="AI32">
        <f t="shared" si="16"/>
        <v>0</v>
      </c>
      <c r="AJ32">
        <f t="shared" si="17"/>
        <v>0</v>
      </c>
      <c r="AK32">
        <f t="shared" si="18"/>
        <v>0</v>
      </c>
      <c r="AL32">
        <f t="shared" si="19"/>
        <v>0</v>
      </c>
      <c r="AM32">
        <f t="shared" si="20"/>
        <v>0</v>
      </c>
    </row>
    <row r="33" spans="1:39">
      <c r="A33">
        <f>Audit!A32</f>
        <v>0</v>
      </c>
      <c r="B33">
        <f>Audit!B32</f>
        <v>0</v>
      </c>
      <c r="C33">
        <f>Audit!C32</f>
        <v>0</v>
      </c>
      <c r="D33">
        <f>Audit!D32</f>
        <v>0</v>
      </c>
      <c r="E33">
        <f>Audit!E32</f>
        <v>0</v>
      </c>
      <c r="F33">
        <f>Audit!F32</f>
        <v>0</v>
      </c>
      <c r="H33">
        <f t="shared" si="3"/>
        <v>0</v>
      </c>
      <c r="I33">
        <f t="shared" si="3"/>
        <v>0</v>
      </c>
      <c r="J33">
        <f t="shared" si="3"/>
        <v>0</v>
      </c>
      <c r="K33">
        <f t="shared" si="3"/>
        <v>0</v>
      </c>
      <c r="L33">
        <f t="shared" si="3"/>
        <v>0</v>
      </c>
      <c r="M33">
        <f t="shared" si="3"/>
        <v>0</v>
      </c>
      <c r="N33">
        <f t="shared" si="3"/>
        <v>0</v>
      </c>
      <c r="O33">
        <f t="shared" si="3"/>
        <v>0</v>
      </c>
      <c r="R33" t="str">
        <f t="shared" si="4"/>
        <v>No</v>
      </c>
      <c r="S33" t="str">
        <f>IF(E33="Walk","No",IF(E33="Cycle","No",IF(B33&lt;(Audit!$I$3+0.25),IF(B33&gt;Audit!$I$2,"Yes","No"),"No")))</f>
        <v>No</v>
      </c>
      <c r="T33" t="str">
        <f>IF(E33="Walk","No",IF(B33&lt;Audit!$I$2+0.25,"Yes","No"))</f>
        <v>Yes</v>
      </c>
      <c r="V33">
        <f t="shared" si="5"/>
        <v>0</v>
      </c>
      <c r="W33">
        <f t="shared" si="6"/>
        <v>0</v>
      </c>
      <c r="X33">
        <f t="shared" si="7"/>
        <v>0</v>
      </c>
      <c r="Z33">
        <f t="shared" si="8"/>
        <v>0</v>
      </c>
      <c r="AA33">
        <f t="shared" si="9"/>
        <v>0</v>
      </c>
      <c r="AB33">
        <f t="shared" si="10"/>
        <v>0</v>
      </c>
      <c r="AC33">
        <f t="shared" si="11"/>
        <v>0</v>
      </c>
      <c r="AD33">
        <f t="shared" si="12"/>
        <v>0</v>
      </c>
      <c r="AE33">
        <f t="shared" si="13"/>
        <v>0</v>
      </c>
      <c r="AG33">
        <f t="shared" si="14"/>
        <v>0</v>
      </c>
      <c r="AH33">
        <f t="shared" si="15"/>
        <v>0</v>
      </c>
      <c r="AI33">
        <f t="shared" si="16"/>
        <v>0</v>
      </c>
      <c r="AJ33">
        <f t="shared" si="17"/>
        <v>0</v>
      </c>
      <c r="AK33">
        <f t="shared" si="18"/>
        <v>0</v>
      </c>
      <c r="AL33">
        <f t="shared" si="19"/>
        <v>0</v>
      </c>
      <c r="AM33">
        <f t="shared" si="20"/>
        <v>0</v>
      </c>
    </row>
    <row r="34" spans="1:39">
      <c r="A34">
        <f>Audit!A33</f>
        <v>0</v>
      </c>
      <c r="B34">
        <f>Audit!B33</f>
        <v>0</v>
      </c>
      <c r="C34">
        <f>Audit!C33</f>
        <v>0</v>
      </c>
      <c r="D34">
        <f>Audit!D33</f>
        <v>0</v>
      </c>
      <c r="E34">
        <f>Audit!E33</f>
        <v>0</v>
      </c>
      <c r="F34">
        <f>Audit!F33</f>
        <v>0</v>
      </c>
      <c r="H34">
        <f t="shared" si="3"/>
        <v>0</v>
      </c>
      <c r="I34">
        <f t="shared" si="3"/>
        <v>0</v>
      </c>
      <c r="J34">
        <f t="shared" si="3"/>
        <v>0</v>
      </c>
      <c r="K34">
        <f t="shared" si="3"/>
        <v>0</v>
      </c>
      <c r="L34">
        <f t="shared" si="3"/>
        <v>0</v>
      </c>
      <c r="M34">
        <f t="shared" si="3"/>
        <v>0</v>
      </c>
      <c r="N34">
        <f t="shared" si="3"/>
        <v>0</v>
      </c>
      <c r="O34">
        <f t="shared" si="3"/>
        <v>0</v>
      </c>
      <c r="R34" t="str">
        <f t="shared" si="4"/>
        <v>No</v>
      </c>
      <c r="S34" t="str">
        <f>IF(E34="Walk","No",IF(E34="Cycle","No",IF(B34&lt;(Audit!$I$3+0.25),IF(B34&gt;Audit!$I$2,"Yes","No"),"No")))</f>
        <v>No</v>
      </c>
      <c r="T34" t="str">
        <f>IF(E34="Walk","No",IF(B34&lt;Audit!$I$2+0.25,"Yes","No"))</f>
        <v>Yes</v>
      </c>
      <c r="V34">
        <f t="shared" si="5"/>
        <v>0</v>
      </c>
      <c r="W34">
        <f t="shared" si="6"/>
        <v>0</v>
      </c>
      <c r="X34">
        <f t="shared" si="7"/>
        <v>0</v>
      </c>
      <c r="Z34">
        <f t="shared" si="8"/>
        <v>0</v>
      </c>
      <c r="AA34">
        <f t="shared" si="9"/>
        <v>0</v>
      </c>
      <c r="AB34">
        <f t="shared" si="10"/>
        <v>0</v>
      </c>
      <c r="AC34">
        <f t="shared" si="11"/>
        <v>0</v>
      </c>
      <c r="AD34">
        <f t="shared" si="12"/>
        <v>0</v>
      </c>
      <c r="AE34">
        <f t="shared" si="13"/>
        <v>0</v>
      </c>
      <c r="AG34">
        <f t="shared" si="14"/>
        <v>0</v>
      </c>
      <c r="AH34">
        <f t="shared" si="15"/>
        <v>0</v>
      </c>
      <c r="AI34">
        <f t="shared" si="16"/>
        <v>0</v>
      </c>
      <c r="AJ34">
        <f t="shared" si="17"/>
        <v>0</v>
      </c>
      <c r="AK34">
        <f t="shared" si="18"/>
        <v>0</v>
      </c>
      <c r="AL34">
        <f t="shared" si="19"/>
        <v>0</v>
      </c>
      <c r="AM34">
        <f t="shared" si="20"/>
        <v>0</v>
      </c>
    </row>
    <row r="35" spans="1:39">
      <c r="A35">
        <f>Audit!A34</f>
        <v>0</v>
      </c>
      <c r="B35">
        <f>Audit!B34</f>
        <v>0</v>
      </c>
      <c r="C35">
        <f>Audit!C34</f>
        <v>0</v>
      </c>
      <c r="D35">
        <f>Audit!D34</f>
        <v>0</v>
      </c>
      <c r="E35">
        <f>Audit!E34</f>
        <v>0</v>
      </c>
      <c r="F35">
        <f>Audit!F34</f>
        <v>0</v>
      </c>
      <c r="H35">
        <f t="shared" si="3"/>
        <v>0</v>
      </c>
      <c r="I35">
        <f t="shared" si="3"/>
        <v>0</v>
      </c>
      <c r="J35">
        <f t="shared" si="3"/>
        <v>0</v>
      </c>
      <c r="K35">
        <f t="shared" si="3"/>
        <v>0</v>
      </c>
      <c r="L35">
        <f t="shared" si="3"/>
        <v>0</v>
      </c>
      <c r="M35">
        <f t="shared" si="3"/>
        <v>0</v>
      </c>
      <c r="N35">
        <f t="shared" si="3"/>
        <v>0</v>
      </c>
      <c r="O35">
        <f t="shared" ref="I35:O52" si="21">IF($E35=O$2,$B35*2*$C35,0)</f>
        <v>0</v>
      </c>
      <c r="R35" t="str">
        <f t="shared" si="4"/>
        <v>No</v>
      </c>
      <c r="S35" t="str">
        <f>IF(E35="Walk","No",IF(E35="Cycle","No",IF(B35&lt;(Audit!$I$3+0.25),IF(B35&gt;Audit!$I$2,"Yes","No"),"No")))</f>
        <v>No</v>
      </c>
      <c r="T35" t="str">
        <f>IF(E35="Walk","No",IF(B35&lt;Audit!$I$2+0.25,"Yes","No"))</f>
        <v>Yes</v>
      </c>
      <c r="V35">
        <f t="shared" si="5"/>
        <v>0</v>
      </c>
      <c r="W35">
        <f t="shared" si="6"/>
        <v>0</v>
      </c>
      <c r="X35">
        <f t="shared" si="7"/>
        <v>0</v>
      </c>
      <c r="Z35">
        <f t="shared" si="8"/>
        <v>0</v>
      </c>
      <c r="AA35">
        <f t="shared" si="9"/>
        <v>0</v>
      </c>
      <c r="AB35">
        <f t="shared" si="10"/>
        <v>0</v>
      </c>
      <c r="AC35">
        <f t="shared" si="11"/>
        <v>0</v>
      </c>
      <c r="AD35">
        <f t="shared" si="12"/>
        <v>0</v>
      </c>
      <c r="AE35">
        <f t="shared" si="13"/>
        <v>0</v>
      </c>
      <c r="AG35">
        <f t="shared" si="14"/>
        <v>0</v>
      </c>
      <c r="AH35">
        <f t="shared" si="15"/>
        <v>0</v>
      </c>
      <c r="AI35">
        <f t="shared" si="16"/>
        <v>0</v>
      </c>
      <c r="AJ35">
        <f t="shared" si="17"/>
        <v>0</v>
      </c>
      <c r="AK35">
        <f t="shared" si="18"/>
        <v>0</v>
      </c>
      <c r="AL35">
        <f t="shared" si="19"/>
        <v>0</v>
      </c>
      <c r="AM35">
        <f t="shared" si="20"/>
        <v>0</v>
      </c>
    </row>
    <row r="36" spans="1:39">
      <c r="A36">
        <f>Audit!A35</f>
        <v>0</v>
      </c>
      <c r="B36">
        <f>Audit!B35</f>
        <v>0</v>
      </c>
      <c r="C36">
        <f>Audit!C35</f>
        <v>0</v>
      </c>
      <c r="D36">
        <f>Audit!D35</f>
        <v>0</v>
      </c>
      <c r="E36">
        <f>Audit!E35</f>
        <v>0</v>
      </c>
      <c r="F36">
        <f>Audit!F35</f>
        <v>0</v>
      </c>
      <c r="H36">
        <f t="shared" ref="H36:H52" si="22">IF($E36=H$2,$B36*2*$C36,0)</f>
        <v>0</v>
      </c>
      <c r="I36">
        <f t="shared" si="21"/>
        <v>0</v>
      </c>
      <c r="J36">
        <f t="shared" si="21"/>
        <v>0</v>
      </c>
      <c r="K36">
        <f t="shared" si="21"/>
        <v>0</v>
      </c>
      <c r="L36">
        <f t="shared" si="21"/>
        <v>0</v>
      </c>
      <c r="M36">
        <f t="shared" si="21"/>
        <v>0</v>
      </c>
      <c r="N36">
        <f t="shared" si="21"/>
        <v>0</v>
      </c>
      <c r="O36">
        <f t="shared" si="21"/>
        <v>0</v>
      </c>
      <c r="R36" t="str">
        <f t="shared" si="4"/>
        <v>No</v>
      </c>
      <c r="S36" t="str">
        <f>IF(E36="Walk","No",IF(E36="Cycle","No",IF(B36&lt;(Audit!$I$3+0.25),IF(B36&gt;Audit!$I$2,"Yes","No"),"No")))</f>
        <v>No</v>
      </c>
      <c r="T36" t="str">
        <f>IF(E36="Walk","No",IF(B36&lt;Audit!$I$2+0.25,"Yes","No"))</f>
        <v>Yes</v>
      </c>
      <c r="V36">
        <f t="shared" si="5"/>
        <v>0</v>
      </c>
      <c r="W36">
        <f t="shared" si="6"/>
        <v>0</v>
      </c>
      <c r="X36">
        <f t="shared" si="7"/>
        <v>0</v>
      </c>
      <c r="Z36">
        <f t="shared" si="8"/>
        <v>0</v>
      </c>
      <c r="AA36">
        <f t="shared" si="9"/>
        <v>0</v>
      </c>
      <c r="AB36">
        <f t="shared" si="10"/>
        <v>0</v>
      </c>
      <c r="AC36">
        <f t="shared" si="11"/>
        <v>0</v>
      </c>
      <c r="AD36">
        <f t="shared" si="12"/>
        <v>0</v>
      </c>
      <c r="AE36">
        <f t="shared" si="13"/>
        <v>0</v>
      </c>
      <c r="AG36">
        <f t="shared" si="14"/>
        <v>0</v>
      </c>
      <c r="AH36">
        <f t="shared" si="15"/>
        <v>0</v>
      </c>
      <c r="AI36">
        <f t="shared" si="16"/>
        <v>0</v>
      </c>
      <c r="AJ36">
        <f t="shared" si="17"/>
        <v>0</v>
      </c>
      <c r="AK36">
        <f t="shared" si="18"/>
        <v>0</v>
      </c>
      <c r="AL36">
        <f t="shared" si="19"/>
        <v>0</v>
      </c>
      <c r="AM36">
        <f t="shared" si="20"/>
        <v>0</v>
      </c>
    </row>
    <row r="37" spans="1:39">
      <c r="A37">
        <f>Audit!A36</f>
        <v>0</v>
      </c>
      <c r="B37">
        <f>Audit!B36</f>
        <v>0</v>
      </c>
      <c r="C37">
        <f>Audit!C36</f>
        <v>0</v>
      </c>
      <c r="D37">
        <f>Audit!D36</f>
        <v>0</v>
      </c>
      <c r="E37">
        <f>Audit!E36</f>
        <v>0</v>
      </c>
      <c r="F37">
        <f>Audit!F36</f>
        <v>0</v>
      </c>
      <c r="H37">
        <f t="shared" si="22"/>
        <v>0</v>
      </c>
      <c r="I37">
        <f t="shared" si="21"/>
        <v>0</v>
      </c>
      <c r="J37">
        <f t="shared" si="21"/>
        <v>0</v>
      </c>
      <c r="K37">
        <f t="shared" si="21"/>
        <v>0</v>
      </c>
      <c r="L37">
        <f t="shared" si="21"/>
        <v>0</v>
      </c>
      <c r="M37">
        <f t="shared" si="21"/>
        <v>0</v>
      </c>
      <c r="N37">
        <f t="shared" si="21"/>
        <v>0</v>
      </c>
      <c r="O37">
        <f t="shared" si="21"/>
        <v>0</v>
      </c>
      <c r="R37" t="str">
        <f t="shared" si="4"/>
        <v>No</v>
      </c>
      <c r="S37" t="str">
        <f>IF(E37="Walk","No",IF(E37="Cycle","No",IF(B37&lt;(Audit!$I$3+0.25),IF(B37&gt;Audit!$I$2,"Yes","No"),"No")))</f>
        <v>No</v>
      </c>
      <c r="T37" t="str">
        <f>IF(E37="Walk","No",IF(B37&lt;Audit!$I$2+0.25,"Yes","No"))</f>
        <v>Yes</v>
      </c>
      <c r="V37">
        <f t="shared" si="5"/>
        <v>0</v>
      </c>
      <c r="W37">
        <f t="shared" si="6"/>
        <v>0</v>
      </c>
      <c r="X37">
        <f t="shared" si="7"/>
        <v>0</v>
      </c>
      <c r="Z37">
        <f t="shared" si="8"/>
        <v>0</v>
      </c>
      <c r="AA37">
        <f t="shared" si="9"/>
        <v>0</v>
      </c>
      <c r="AB37">
        <f t="shared" si="10"/>
        <v>0</v>
      </c>
      <c r="AC37">
        <f t="shared" si="11"/>
        <v>0</v>
      </c>
      <c r="AD37">
        <f t="shared" si="12"/>
        <v>0</v>
      </c>
      <c r="AE37">
        <f t="shared" si="13"/>
        <v>0</v>
      </c>
      <c r="AG37">
        <f t="shared" si="14"/>
        <v>0</v>
      </c>
      <c r="AH37">
        <f t="shared" si="15"/>
        <v>0</v>
      </c>
      <c r="AI37">
        <f t="shared" si="16"/>
        <v>0</v>
      </c>
      <c r="AJ37">
        <f t="shared" si="17"/>
        <v>0</v>
      </c>
      <c r="AK37">
        <f t="shared" si="18"/>
        <v>0</v>
      </c>
      <c r="AL37">
        <f t="shared" si="19"/>
        <v>0</v>
      </c>
      <c r="AM37">
        <f t="shared" si="20"/>
        <v>0</v>
      </c>
    </row>
    <row r="38" spans="1:39">
      <c r="A38">
        <f>Audit!A37</f>
        <v>0</v>
      </c>
      <c r="B38">
        <f>Audit!B37</f>
        <v>0</v>
      </c>
      <c r="C38">
        <f>Audit!C37</f>
        <v>0</v>
      </c>
      <c r="D38">
        <f>Audit!D37</f>
        <v>0</v>
      </c>
      <c r="E38">
        <f>Audit!E37</f>
        <v>0</v>
      </c>
      <c r="F38">
        <f>Audit!F37</f>
        <v>0</v>
      </c>
      <c r="H38">
        <f t="shared" si="22"/>
        <v>0</v>
      </c>
      <c r="I38">
        <f t="shared" si="21"/>
        <v>0</v>
      </c>
      <c r="J38">
        <f t="shared" si="21"/>
        <v>0</v>
      </c>
      <c r="K38">
        <f t="shared" si="21"/>
        <v>0</v>
      </c>
      <c r="L38">
        <f t="shared" si="21"/>
        <v>0</v>
      </c>
      <c r="M38">
        <f t="shared" si="21"/>
        <v>0</v>
      </c>
      <c r="N38">
        <f t="shared" si="21"/>
        <v>0</v>
      </c>
      <c r="O38">
        <f t="shared" si="21"/>
        <v>0</v>
      </c>
      <c r="R38" t="str">
        <f t="shared" si="4"/>
        <v>No</v>
      </c>
      <c r="S38" t="str">
        <f>IF(E38="Walk","No",IF(E38="Cycle","No",IF(B38&lt;(Audit!$I$3+0.25),IF(B38&gt;Audit!$I$2,"Yes","No"),"No")))</f>
        <v>No</v>
      </c>
      <c r="T38" t="str">
        <f>IF(E38="Walk","No",IF(B38&lt;Audit!$I$2+0.25,"Yes","No"))</f>
        <v>Yes</v>
      </c>
      <c r="V38">
        <f t="shared" si="5"/>
        <v>0</v>
      </c>
      <c r="W38">
        <f t="shared" si="6"/>
        <v>0</v>
      </c>
      <c r="X38">
        <f t="shared" si="7"/>
        <v>0</v>
      </c>
      <c r="Z38">
        <f t="shared" si="8"/>
        <v>0</v>
      </c>
      <c r="AA38">
        <f t="shared" si="9"/>
        <v>0</v>
      </c>
      <c r="AB38">
        <f t="shared" si="10"/>
        <v>0</v>
      </c>
      <c r="AC38">
        <f t="shared" si="11"/>
        <v>0</v>
      </c>
      <c r="AD38">
        <f t="shared" si="12"/>
        <v>0</v>
      </c>
      <c r="AE38">
        <f t="shared" si="13"/>
        <v>0</v>
      </c>
      <c r="AG38">
        <f t="shared" si="14"/>
        <v>0</v>
      </c>
      <c r="AH38">
        <f t="shared" si="15"/>
        <v>0</v>
      </c>
      <c r="AI38">
        <f t="shared" si="16"/>
        <v>0</v>
      </c>
      <c r="AJ38">
        <f t="shared" si="17"/>
        <v>0</v>
      </c>
      <c r="AK38">
        <f t="shared" si="18"/>
        <v>0</v>
      </c>
      <c r="AL38">
        <f t="shared" si="19"/>
        <v>0</v>
      </c>
      <c r="AM38">
        <f t="shared" si="20"/>
        <v>0</v>
      </c>
    </row>
    <row r="39" spans="1:39">
      <c r="A39">
        <f>Audit!A38</f>
        <v>0</v>
      </c>
      <c r="B39">
        <f>Audit!B38</f>
        <v>0</v>
      </c>
      <c r="C39">
        <f>Audit!C38</f>
        <v>0</v>
      </c>
      <c r="D39">
        <f>Audit!D38</f>
        <v>0</v>
      </c>
      <c r="E39">
        <f>Audit!E38</f>
        <v>0</v>
      </c>
      <c r="F39">
        <f>Audit!F38</f>
        <v>0</v>
      </c>
      <c r="H39">
        <f t="shared" si="22"/>
        <v>0</v>
      </c>
      <c r="I39">
        <f t="shared" si="21"/>
        <v>0</v>
      </c>
      <c r="J39">
        <f t="shared" si="21"/>
        <v>0</v>
      </c>
      <c r="K39">
        <f t="shared" si="21"/>
        <v>0</v>
      </c>
      <c r="L39">
        <f t="shared" si="21"/>
        <v>0</v>
      </c>
      <c r="M39">
        <f t="shared" si="21"/>
        <v>0</v>
      </c>
      <c r="N39">
        <f t="shared" si="21"/>
        <v>0</v>
      </c>
      <c r="O39">
        <f t="shared" si="21"/>
        <v>0</v>
      </c>
      <c r="R39" t="str">
        <f t="shared" si="4"/>
        <v>No</v>
      </c>
      <c r="S39" t="str">
        <f>IF(E39="Walk","No",IF(E39="Cycle","No",IF(B39&lt;(Audit!$I$3+0.25),IF(B39&gt;Audit!$I$2,"Yes","No"),"No")))</f>
        <v>No</v>
      </c>
      <c r="T39" t="str">
        <f>IF(E39="Walk","No",IF(B39&lt;Audit!$I$2+0.25,"Yes","No"))</f>
        <v>Yes</v>
      </c>
      <c r="V39">
        <f t="shared" si="5"/>
        <v>0</v>
      </c>
      <c r="W39">
        <f t="shared" si="6"/>
        <v>0</v>
      </c>
      <c r="X39">
        <f t="shared" si="7"/>
        <v>0</v>
      </c>
      <c r="Z39">
        <f t="shared" si="8"/>
        <v>0</v>
      </c>
      <c r="AA39">
        <f t="shared" si="9"/>
        <v>0</v>
      </c>
      <c r="AB39">
        <f t="shared" si="10"/>
        <v>0</v>
      </c>
      <c r="AC39">
        <f t="shared" si="11"/>
        <v>0</v>
      </c>
      <c r="AD39">
        <f t="shared" si="12"/>
        <v>0</v>
      </c>
      <c r="AE39">
        <f t="shared" si="13"/>
        <v>0</v>
      </c>
      <c r="AG39">
        <f t="shared" si="14"/>
        <v>0</v>
      </c>
      <c r="AH39">
        <f t="shared" si="15"/>
        <v>0</v>
      </c>
      <c r="AI39">
        <f t="shared" si="16"/>
        <v>0</v>
      </c>
      <c r="AJ39">
        <f t="shared" si="17"/>
        <v>0</v>
      </c>
      <c r="AK39">
        <f t="shared" si="18"/>
        <v>0</v>
      </c>
      <c r="AL39">
        <f t="shared" si="19"/>
        <v>0</v>
      </c>
      <c r="AM39">
        <f t="shared" si="20"/>
        <v>0</v>
      </c>
    </row>
    <row r="40" spans="1:39">
      <c r="A40">
        <f>Audit!A39</f>
        <v>0</v>
      </c>
      <c r="B40">
        <f>Audit!B39</f>
        <v>0</v>
      </c>
      <c r="C40">
        <f>Audit!C39</f>
        <v>0</v>
      </c>
      <c r="D40">
        <f>Audit!D39</f>
        <v>0</v>
      </c>
      <c r="E40">
        <f>Audit!E39</f>
        <v>0</v>
      </c>
      <c r="F40">
        <f>Audit!F39</f>
        <v>0</v>
      </c>
      <c r="H40">
        <f t="shared" si="22"/>
        <v>0</v>
      </c>
      <c r="I40">
        <f t="shared" si="21"/>
        <v>0</v>
      </c>
      <c r="J40">
        <f t="shared" si="21"/>
        <v>0</v>
      </c>
      <c r="K40">
        <f t="shared" si="21"/>
        <v>0</v>
      </c>
      <c r="L40">
        <f t="shared" si="21"/>
        <v>0</v>
      </c>
      <c r="M40">
        <f t="shared" si="21"/>
        <v>0</v>
      </c>
      <c r="N40">
        <f t="shared" si="21"/>
        <v>0</v>
      </c>
      <c r="O40">
        <f t="shared" si="21"/>
        <v>0</v>
      </c>
      <c r="R40" t="str">
        <f t="shared" si="4"/>
        <v>No</v>
      </c>
      <c r="S40" t="str">
        <f>IF(E40="Walk","No",IF(E40="Cycle","No",IF(B40&lt;(Audit!$I$3+0.25),IF(B40&gt;Audit!$I$2,"Yes","No"),"No")))</f>
        <v>No</v>
      </c>
      <c r="T40" t="str">
        <f>IF(E40="Walk","No",IF(B40&lt;Audit!$I$2+0.25,"Yes","No"))</f>
        <v>Yes</v>
      </c>
      <c r="V40">
        <f t="shared" si="5"/>
        <v>0</v>
      </c>
      <c r="W40">
        <f t="shared" si="6"/>
        <v>0</v>
      </c>
      <c r="X40">
        <f t="shared" si="7"/>
        <v>0</v>
      </c>
      <c r="Z40">
        <f t="shared" si="8"/>
        <v>0</v>
      </c>
      <c r="AA40">
        <f t="shared" si="9"/>
        <v>0</v>
      </c>
      <c r="AB40">
        <f t="shared" si="10"/>
        <v>0</v>
      </c>
      <c r="AC40">
        <f t="shared" si="11"/>
        <v>0</v>
      </c>
      <c r="AD40">
        <f t="shared" si="12"/>
        <v>0</v>
      </c>
      <c r="AE40">
        <f t="shared" si="13"/>
        <v>0</v>
      </c>
      <c r="AG40">
        <f t="shared" si="14"/>
        <v>0</v>
      </c>
      <c r="AH40">
        <f t="shared" si="15"/>
        <v>0</v>
      </c>
      <c r="AI40">
        <f t="shared" si="16"/>
        <v>0</v>
      </c>
      <c r="AJ40">
        <f t="shared" si="17"/>
        <v>0</v>
      </c>
      <c r="AK40">
        <f t="shared" si="18"/>
        <v>0</v>
      </c>
      <c r="AL40">
        <f t="shared" si="19"/>
        <v>0</v>
      </c>
      <c r="AM40">
        <f t="shared" si="20"/>
        <v>0</v>
      </c>
    </row>
    <row r="41" spans="1:39">
      <c r="A41">
        <f>Audit!A40</f>
        <v>0</v>
      </c>
      <c r="B41">
        <f>Audit!B40</f>
        <v>0</v>
      </c>
      <c r="C41">
        <f>Audit!C40</f>
        <v>0</v>
      </c>
      <c r="D41">
        <f>Audit!D40</f>
        <v>0</v>
      </c>
      <c r="E41">
        <f>Audit!E40</f>
        <v>0</v>
      </c>
      <c r="F41">
        <f>Audit!F40</f>
        <v>0</v>
      </c>
      <c r="H41">
        <f t="shared" si="22"/>
        <v>0</v>
      </c>
      <c r="I41">
        <f t="shared" si="21"/>
        <v>0</v>
      </c>
      <c r="J41">
        <f t="shared" si="21"/>
        <v>0</v>
      </c>
      <c r="K41">
        <f t="shared" si="21"/>
        <v>0</v>
      </c>
      <c r="L41">
        <f t="shared" si="21"/>
        <v>0</v>
      </c>
      <c r="M41">
        <f t="shared" si="21"/>
        <v>0</v>
      </c>
      <c r="N41">
        <f t="shared" si="21"/>
        <v>0</v>
      </c>
      <c r="O41">
        <f t="shared" si="21"/>
        <v>0</v>
      </c>
      <c r="R41" t="str">
        <f t="shared" si="4"/>
        <v>No</v>
      </c>
      <c r="S41" t="str">
        <f>IF(E41="Walk","No",IF(E41="Cycle","No",IF(B41&lt;(Audit!$I$3+0.25),IF(B41&gt;Audit!$I$2,"Yes","No"),"No")))</f>
        <v>No</v>
      </c>
      <c r="T41" t="str">
        <f>IF(E41="Walk","No",IF(B41&lt;Audit!$I$2+0.25,"Yes","No"))</f>
        <v>Yes</v>
      </c>
      <c r="V41">
        <f t="shared" si="5"/>
        <v>0</v>
      </c>
      <c r="W41">
        <f t="shared" si="6"/>
        <v>0</v>
      </c>
      <c r="X41">
        <f t="shared" si="7"/>
        <v>0</v>
      </c>
      <c r="Z41">
        <f t="shared" si="8"/>
        <v>0</v>
      </c>
      <c r="AA41">
        <f t="shared" si="9"/>
        <v>0</v>
      </c>
      <c r="AB41">
        <f t="shared" si="10"/>
        <v>0</v>
      </c>
      <c r="AC41">
        <f t="shared" si="11"/>
        <v>0</v>
      </c>
      <c r="AD41">
        <f t="shared" si="12"/>
        <v>0</v>
      </c>
      <c r="AE41">
        <f t="shared" si="13"/>
        <v>0</v>
      </c>
      <c r="AG41">
        <f t="shared" si="14"/>
        <v>0</v>
      </c>
      <c r="AH41">
        <f t="shared" si="15"/>
        <v>0</v>
      </c>
      <c r="AI41">
        <f t="shared" si="16"/>
        <v>0</v>
      </c>
      <c r="AJ41">
        <f t="shared" si="17"/>
        <v>0</v>
      </c>
      <c r="AK41">
        <f t="shared" si="18"/>
        <v>0</v>
      </c>
      <c r="AL41">
        <f t="shared" si="19"/>
        <v>0</v>
      </c>
      <c r="AM41">
        <f t="shared" si="20"/>
        <v>0</v>
      </c>
    </row>
    <row r="42" spans="1:39">
      <c r="A42">
        <f>Audit!A41</f>
        <v>0</v>
      </c>
      <c r="B42">
        <f>Audit!B41</f>
        <v>0</v>
      </c>
      <c r="C42">
        <f>Audit!C41</f>
        <v>0</v>
      </c>
      <c r="D42">
        <f>Audit!D41</f>
        <v>0</v>
      </c>
      <c r="E42">
        <f>Audit!E41</f>
        <v>0</v>
      </c>
      <c r="F42">
        <f>Audit!F41</f>
        <v>0</v>
      </c>
      <c r="H42">
        <f t="shared" si="22"/>
        <v>0</v>
      </c>
      <c r="I42">
        <f t="shared" si="21"/>
        <v>0</v>
      </c>
      <c r="J42">
        <f t="shared" si="21"/>
        <v>0</v>
      </c>
      <c r="K42">
        <f t="shared" si="21"/>
        <v>0</v>
      </c>
      <c r="L42">
        <f t="shared" si="21"/>
        <v>0</v>
      </c>
      <c r="M42">
        <f t="shared" si="21"/>
        <v>0</v>
      </c>
      <c r="N42">
        <f t="shared" si="21"/>
        <v>0</v>
      </c>
      <c r="O42">
        <f t="shared" si="21"/>
        <v>0</v>
      </c>
      <c r="R42" t="str">
        <f t="shared" si="4"/>
        <v>No</v>
      </c>
      <c r="S42" t="str">
        <f>IF(E42="Walk","No",IF(E42="Cycle","No",IF(B42&lt;(Audit!$I$3+0.25),IF(B42&gt;Audit!$I$2,"Yes","No"),"No")))</f>
        <v>No</v>
      </c>
      <c r="T42" t="str">
        <f>IF(E42="Walk","No",IF(B42&lt;Audit!$I$2+0.25,"Yes","No"))</f>
        <v>Yes</v>
      </c>
      <c r="V42">
        <f t="shared" si="5"/>
        <v>0</v>
      </c>
      <c r="W42">
        <f t="shared" si="6"/>
        <v>0</v>
      </c>
      <c r="X42">
        <f t="shared" si="7"/>
        <v>0</v>
      </c>
      <c r="Z42">
        <f t="shared" si="8"/>
        <v>0</v>
      </c>
      <c r="AA42">
        <f t="shared" si="9"/>
        <v>0</v>
      </c>
      <c r="AB42">
        <f t="shared" si="10"/>
        <v>0</v>
      </c>
      <c r="AC42">
        <f t="shared" si="11"/>
        <v>0</v>
      </c>
      <c r="AD42">
        <f t="shared" si="12"/>
        <v>0</v>
      </c>
      <c r="AE42">
        <f t="shared" si="13"/>
        <v>0</v>
      </c>
      <c r="AG42">
        <f t="shared" si="14"/>
        <v>0</v>
      </c>
      <c r="AH42">
        <f t="shared" si="15"/>
        <v>0</v>
      </c>
      <c r="AI42">
        <f t="shared" si="16"/>
        <v>0</v>
      </c>
      <c r="AJ42">
        <f t="shared" si="17"/>
        <v>0</v>
      </c>
      <c r="AK42">
        <f t="shared" si="18"/>
        <v>0</v>
      </c>
      <c r="AL42">
        <f t="shared" si="19"/>
        <v>0</v>
      </c>
      <c r="AM42">
        <f t="shared" si="20"/>
        <v>0</v>
      </c>
    </row>
    <row r="43" spans="1:39">
      <c r="A43">
        <f>Audit!A42</f>
        <v>0</v>
      </c>
      <c r="B43">
        <f>Audit!B42</f>
        <v>0</v>
      </c>
      <c r="C43">
        <f>Audit!C42</f>
        <v>0</v>
      </c>
      <c r="D43">
        <f>Audit!D42</f>
        <v>0</v>
      </c>
      <c r="E43">
        <f>Audit!E42</f>
        <v>0</v>
      </c>
      <c r="F43">
        <f>Audit!F42</f>
        <v>0</v>
      </c>
      <c r="H43">
        <f t="shared" si="22"/>
        <v>0</v>
      </c>
      <c r="I43">
        <f t="shared" si="21"/>
        <v>0</v>
      </c>
      <c r="J43">
        <f t="shared" si="21"/>
        <v>0</v>
      </c>
      <c r="K43">
        <f t="shared" si="21"/>
        <v>0</v>
      </c>
      <c r="L43">
        <f t="shared" si="21"/>
        <v>0</v>
      </c>
      <c r="M43">
        <f t="shared" si="21"/>
        <v>0</v>
      </c>
      <c r="N43">
        <f t="shared" si="21"/>
        <v>0</v>
      </c>
      <c r="O43">
        <f t="shared" si="21"/>
        <v>0</v>
      </c>
      <c r="R43" t="str">
        <f t="shared" si="4"/>
        <v>No</v>
      </c>
      <c r="S43" t="str">
        <f>IF(E43="Walk","No",IF(E43="Cycle","No",IF(B43&lt;(Audit!$I$3+0.25),IF(B43&gt;Audit!$I$2,"Yes","No"),"No")))</f>
        <v>No</v>
      </c>
      <c r="T43" t="str">
        <f>IF(E43="Walk","No",IF(B43&lt;Audit!$I$2+0.25,"Yes","No"))</f>
        <v>Yes</v>
      </c>
      <c r="V43">
        <f t="shared" si="5"/>
        <v>0</v>
      </c>
      <c r="W43">
        <f t="shared" si="6"/>
        <v>0</v>
      </c>
      <c r="X43">
        <f t="shared" si="7"/>
        <v>0</v>
      </c>
      <c r="Z43">
        <f t="shared" si="8"/>
        <v>0</v>
      </c>
      <c r="AA43">
        <f t="shared" si="9"/>
        <v>0</v>
      </c>
      <c r="AB43">
        <f t="shared" si="10"/>
        <v>0</v>
      </c>
      <c r="AC43">
        <f t="shared" si="11"/>
        <v>0</v>
      </c>
      <c r="AD43">
        <f t="shared" si="12"/>
        <v>0</v>
      </c>
      <c r="AE43">
        <f t="shared" si="13"/>
        <v>0</v>
      </c>
      <c r="AG43">
        <f t="shared" si="14"/>
        <v>0</v>
      </c>
      <c r="AH43">
        <f t="shared" si="15"/>
        <v>0</v>
      </c>
      <c r="AI43">
        <f t="shared" si="16"/>
        <v>0</v>
      </c>
      <c r="AJ43">
        <f t="shared" si="17"/>
        <v>0</v>
      </c>
      <c r="AK43">
        <f t="shared" si="18"/>
        <v>0</v>
      </c>
      <c r="AL43">
        <f t="shared" si="19"/>
        <v>0</v>
      </c>
      <c r="AM43">
        <f t="shared" si="20"/>
        <v>0</v>
      </c>
    </row>
    <row r="44" spans="1:39">
      <c r="A44">
        <f>Audit!A43</f>
        <v>0</v>
      </c>
      <c r="B44">
        <f>Audit!B43</f>
        <v>0</v>
      </c>
      <c r="C44">
        <f>Audit!C43</f>
        <v>0</v>
      </c>
      <c r="D44">
        <f>Audit!D43</f>
        <v>0</v>
      </c>
      <c r="E44">
        <f>Audit!E43</f>
        <v>0</v>
      </c>
      <c r="F44">
        <f>Audit!F43</f>
        <v>0</v>
      </c>
      <c r="H44">
        <f t="shared" si="22"/>
        <v>0</v>
      </c>
      <c r="I44">
        <f t="shared" si="21"/>
        <v>0</v>
      </c>
      <c r="J44">
        <f t="shared" si="21"/>
        <v>0</v>
      </c>
      <c r="K44">
        <f t="shared" si="21"/>
        <v>0</v>
      </c>
      <c r="L44">
        <f t="shared" si="21"/>
        <v>0</v>
      </c>
      <c r="M44">
        <f t="shared" si="21"/>
        <v>0</v>
      </c>
      <c r="N44">
        <f t="shared" si="21"/>
        <v>0</v>
      </c>
      <c r="O44">
        <f t="shared" si="21"/>
        <v>0</v>
      </c>
      <c r="R44" t="str">
        <f t="shared" si="4"/>
        <v>No</v>
      </c>
      <c r="S44" t="str">
        <f>IF(E44="Walk","No",IF(E44="Cycle","No",IF(B44&lt;(Audit!$I$3+0.25),IF(B44&gt;Audit!$I$2,"Yes","No"),"No")))</f>
        <v>No</v>
      </c>
      <c r="T44" t="str">
        <f>IF(E44="Walk","No",IF(B44&lt;Audit!$I$2+0.25,"Yes","No"))</f>
        <v>Yes</v>
      </c>
      <c r="V44">
        <f t="shared" si="5"/>
        <v>0</v>
      </c>
      <c r="W44">
        <f t="shared" si="6"/>
        <v>0</v>
      </c>
      <c r="X44">
        <f t="shared" si="7"/>
        <v>0</v>
      </c>
      <c r="Z44">
        <f t="shared" si="8"/>
        <v>0</v>
      </c>
      <c r="AA44">
        <f t="shared" si="9"/>
        <v>0</v>
      </c>
      <c r="AB44">
        <f t="shared" si="10"/>
        <v>0</v>
      </c>
      <c r="AC44">
        <f t="shared" si="11"/>
        <v>0</v>
      </c>
      <c r="AD44">
        <f t="shared" si="12"/>
        <v>0</v>
      </c>
      <c r="AE44">
        <f t="shared" si="13"/>
        <v>0</v>
      </c>
      <c r="AG44">
        <f t="shared" si="14"/>
        <v>0</v>
      </c>
      <c r="AH44">
        <f t="shared" si="15"/>
        <v>0</v>
      </c>
      <c r="AI44">
        <f t="shared" si="16"/>
        <v>0</v>
      </c>
      <c r="AJ44">
        <f t="shared" si="17"/>
        <v>0</v>
      </c>
      <c r="AK44">
        <f t="shared" si="18"/>
        <v>0</v>
      </c>
      <c r="AL44">
        <f t="shared" si="19"/>
        <v>0</v>
      </c>
      <c r="AM44">
        <f t="shared" si="20"/>
        <v>0</v>
      </c>
    </row>
    <row r="45" spans="1:39">
      <c r="A45">
        <f>Audit!A44</f>
        <v>0</v>
      </c>
      <c r="B45">
        <f>Audit!B44</f>
        <v>0</v>
      </c>
      <c r="C45">
        <f>Audit!C44</f>
        <v>0</v>
      </c>
      <c r="D45">
        <f>Audit!D44</f>
        <v>0</v>
      </c>
      <c r="E45">
        <f>Audit!E44</f>
        <v>0</v>
      </c>
      <c r="F45">
        <f>Audit!F44</f>
        <v>0</v>
      </c>
      <c r="H45">
        <f t="shared" si="22"/>
        <v>0</v>
      </c>
      <c r="I45">
        <f t="shared" si="21"/>
        <v>0</v>
      </c>
      <c r="J45">
        <f t="shared" si="21"/>
        <v>0</v>
      </c>
      <c r="K45">
        <f t="shared" si="21"/>
        <v>0</v>
      </c>
      <c r="L45">
        <f t="shared" si="21"/>
        <v>0</v>
      </c>
      <c r="M45">
        <f t="shared" si="21"/>
        <v>0</v>
      </c>
      <c r="N45">
        <f t="shared" si="21"/>
        <v>0</v>
      </c>
      <c r="O45">
        <f t="shared" si="21"/>
        <v>0</v>
      </c>
      <c r="R45" t="str">
        <f t="shared" si="4"/>
        <v>No</v>
      </c>
      <c r="S45" t="str">
        <f>IF(E45="Walk","No",IF(E45="Cycle","No",IF(B45&lt;(Audit!$I$3+0.25),IF(B45&gt;Audit!$I$2,"Yes","No"),"No")))</f>
        <v>No</v>
      </c>
      <c r="T45" t="str">
        <f>IF(E45="Walk","No",IF(B45&lt;Audit!$I$2+0.25,"Yes","No"))</f>
        <v>Yes</v>
      </c>
      <c r="V45">
        <f t="shared" si="5"/>
        <v>0</v>
      </c>
      <c r="W45">
        <f t="shared" si="6"/>
        <v>0</v>
      </c>
      <c r="X45">
        <f t="shared" si="7"/>
        <v>0</v>
      </c>
      <c r="Z45">
        <f t="shared" si="8"/>
        <v>0</v>
      </c>
      <c r="AA45">
        <f t="shared" si="9"/>
        <v>0</v>
      </c>
      <c r="AB45">
        <f t="shared" si="10"/>
        <v>0</v>
      </c>
      <c r="AC45">
        <f t="shared" si="11"/>
        <v>0</v>
      </c>
      <c r="AD45">
        <f t="shared" si="12"/>
        <v>0</v>
      </c>
      <c r="AE45">
        <f t="shared" si="13"/>
        <v>0</v>
      </c>
      <c r="AG45">
        <f t="shared" si="14"/>
        <v>0</v>
      </c>
      <c r="AH45">
        <f t="shared" si="15"/>
        <v>0</v>
      </c>
      <c r="AI45">
        <f t="shared" si="16"/>
        <v>0</v>
      </c>
      <c r="AJ45">
        <f t="shared" si="17"/>
        <v>0</v>
      </c>
      <c r="AK45">
        <f t="shared" si="18"/>
        <v>0</v>
      </c>
      <c r="AL45">
        <f t="shared" si="19"/>
        <v>0</v>
      </c>
      <c r="AM45">
        <f t="shared" si="20"/>
        <v>0</v>
      </c>
    </row>
    <row r="46" spans="1:39">
      <c r="A46">
        <f>Audit!A45</f>
        <v>0</v>
      </c>
      <c r="B46">
        <f>Audit!B45</f>
        <v>0</v>
      </c>
      <c r="C46">
        <f>Audit!C45</f>
        <v>0</v>
      </c>
      <c r="D46">
        <f>Audit!D45</f>
        <v>0</v>
      </c>
      <c r="E46">
        <f>Audit!E45</f>
        <v>0</v>
      </c>
      <c r="F46">
        <f>Audit!F45</f>
        <v>0</v>
      </c>
      <c r="H46">
        <f t="shared" si="22"/>
        <v>0</v>
      </c>
      <c r="I46">
        <f t="shared" si="21"/>
        <v>0</v>
      </c>
      <c r="J46">
        <f t="shared" si="21"/>
        <v>0</v>
      </c>
      <c r="K46">
        <f t="shared" si="21"/>
        <v>0</v>
      </c>
      <c r="L46">
        <f t="shared" si="21"/>
        <v>0</v>
      </c>
      <c r="M46">
        <f t="shared" si="21"/>
        <v>0</v>
      </c>
      <c r="N46">
        <f t="shared" si="21"/>
        <v>0</v>
      </c>
      <c r="O46">
        <f t="shared" si="21"/>
        <v>0</v>
      </c>
      <c r="R46" t="str">
        <f t="shared" si="4"/>
        <v>No</v>
      </c>
      <c r="S46" t="str">
        <f>IF(E46="Walk","No",IF(E46="Cycle","No",IF(B46&lt;(Audit!$I$3+0.25),IF(B46&gt;Audit!$I$2,"Yes","No"),"No")))</f>
        <v>No</v>
      </c>
      <c r="T46" t="str">
        <f>IF(E46="Walk","No",IF(B46&lt;Audit!$I$2+0.25,"Yes","No"))</f>
        <v>Yes</v>
      </c>
      <c r="V46">
        <f t="shared" si="5"/>
        <v>0</v>
      </c>
      <c r="W46">
        <f t="shared" si="6"/>
        <v>0</v>
      </c>
      <c r="X46">
        <f t="shared" si="7"/>
        <v>0</v>
      </c>
      <c r="Z46">
        <f t="shared" si="8"/>
        <v>0</v>
      </c>
      <c r="AA46">
        <f t="shared" si="9"/>
        <v>0</v>
      </c>
      <c r="AB46">
        <f t="shared" si="10"/>
        <v>0</v>
      </c>
      <c r="AC46">
        <f t="shared" si="11"/>
        <v>0</v>
      </c>
      <c r="AD46">
        <f t="shared" si="12"/>
        <v>0</v>
      </c>
      <c r="AE46">
        <f t="shared" si="13"/>
        <v>0</v>
      </c>
      <c r="AG46">
        <f t="shared" si="14"/>
        <v>0</v>
      </c>
      <c r="AH46">
        <f t="shared" si="15"/>
        <v>0</v>
      </c>
      <c r="AI46">
        <f t="shared" si="16"/>
        <v>0</v>
      </c>
      <c r="AJ46">
        <f t="shared" si="17"/>
        <v>0</v>
      </c>
      <c r="AK46">
        <f t="shared" si="18"/>
        <v>0</v>
      </c>
      <c r="AL46">
        <f t="shared" si="19"/>
        <v>0</v>
      </c>
      <c r="AM46">
        <f t="shared" si="20"/>
        <v>0</v>
      </c>
    </row>
    <row r="47" spans="1:39">
      <c r="A47">
        <f>Audit!A46</f>
        <v>0</v>
      </c>
      <c r="B47">
        <f>Audit!B46</f>
        <v>0</v>
      </c>
      <c r="C47">
        <f>Audit!C46</f>
        <v>0</v>
      </c>
      <c r="D47">
        <f>Audit!D46</f>
        <v>0</v>
      </c>
      <c r="E47">
        <f>Audit!E46</f>
        <v>0</v>
      </c>
      <c r="F47">
        <f>Audit!F46</f>
        <v>0</v>
      </c>
      <c r="H47">
        <f t="shared" si="22"/>
        <v>0</v>
      </c>
      <c r="I47">
        <f t="shared" si="21"/>
        <v>0</v>
      </c>
      <c r="J47">
        <f t="shared" si="21"/>
        <v>0</v>
      </c>
      <c r="K47">
        <f t="shared" si="21"/>
        <v>0</v>
      </c>
      <c r="L47">
        <f t="shared" si="21"/>
        <v>0</v>
      </c>
      <c r="M47">
        <f t="shared" si="21"/>
        <v>0</v>
      </c>
      <c r="N47">
        <f t="shared" si="21"/>
        <v>0</v>
      </c>
      <c r="O47">
        <f t="shared" si="21"/>
        <v>0</v>
      </c>
      <c r="R47" t="str">
        <f t="shared" si="4"/>
        <v>No</v>
      </c>
      <c r="S47" t="str">
        <f>IF(E47="Walk","No",IF(E47="Cycle","No",IF(B47&lt;(Audit!$I$3+0.25),IF(B47&gt;Audit!$I$2,"Yes","No"),"No")))</f>
        <v>No</v>
      </c>
      <c r="T47" t="str">
        <f>IF(E47="Walk","No",IF(B47&lt;Audit!$I$2+0.25,"Yes","No"))</f>
        <v>Yes</v>
      </c>
      <c r="V47">
        <f t="shared" si="5"/>
        <v>0</v>
      </c>
      <c r="W47">
        <f t="shared" si="6"/>
        <v>0</v>
      </c>
      <c r="X47">
        <f t="shared" si="7"/>
        <v>0</v>
      </c>
      <c r="Z47">
        <f t="shared" si="8"/>
        <v>0</v>
      </c>
      <c r="AA47">
        <f t="shared" si="9"/>
        <v>0</v>
      </c>
      <c r="AB47">
        <f t="shared" si="10"/>
        <v>0</v>
      </c>
      <c r="AC47">
        <f t="shared" si="11"/>
        <v>0</v>
      </c>
      <c r="AD47">
        <f t="shared" si="12"/>
        <v>0</v>
      </c>
      <c r="AE47">
        <f t="shared" si="13"/>
        <v>0</v>
      </c>
      <c r="AG47">
        <f t="shared" si="14"/>
        <v>0</v>
      </c>
      <c r="AH47">
        <f t="shared" si="15"/>
        <v>0</v>
      </c>
      <c r="AI47">
        <f t="shared" si="16"/>
        <v>0</v>
      </c>
      <c r="AJ47">
        <f t="shared" si="17"/>
        <v>0</v>
      </c>
      <c r="AK47">
        <f t="shared" si="18"/>
        <v>0</v>
      </c>
      <c r="AL47">
        <f t="shared" si="19"/>
        <v>0</v>
      </c>
      <c r="AM47">
        <f t="shared" si="20"/>
        <v>0</v>
      </c>
    </row>
    <row r="48" spans="1:39">
      <c r="A48">
        <f>Audit!A47</f>
        <v>0</v>
      </c>
      <c r="B48">
        <f>Audit!B47</f>
        <v>0</v>
      </c>
      <c r="C48">
        <f>Audit!C47</f>
        <v>0</v>
      </c>
      <c r="D48">
        <f>Audit!D47</f>
        <v>0</v>
      </c>
      <c r="E48">
        <f>Audit!E47</f>
        <v>0</v>
      </c>
      <c r="F48">
        <f>Audit!F47</f>
        <v>0</v>
      </c>
      <c r="H48">
        <f t="shared" si="22"/>
        <v>0</v>
      </c>
      <c r="I48">
        <f t="shared" si="21"/>
        <v>0</v>
      </c>
      <c r="J48">
        <f t="shared" si="21"/>
        <v>0</v>
      </c>
      <c r="K48">
        <f t="shared" si="21"/>
        <v>0</v>
      </c>
      <c r="L48">
        <f t="shared" si="21"/>
        <v>0</v>
      </c>
      <c r="M48">
        <f t="shared" si="21"/>
        <v>0</v>
      </c>
      <c r="N48">
        <f t="shared" si="21"/>
        <v>0</v>
      </c>
      <c r="O48">
        <f t="shared" si="21"/>
        <v>0</v>
      </c>
      <c r="R48" t="str">
        <f t="shared" si="4"/>
        <v>No</v>
      </c>
      <c r="S48" t="str">
        <f>IF(E48="Walk","No",IF(E48="Cycle","No",IF(B48&lt;(Audit!$I$3+0.25),IF(B48&gt;Audit!$I$2,"Yes","No"),"No")))</f>
        <v>No</v>
      </c>
      <c r="T48" t="str">
        <f>IF(E48="Walk","No",IF(B48&lt;Audit!$I$2+0.25,"Yes","No"))</f>
        <v>Yes</v>
      </c>
      <c r="V48">
        <f t="shared" si="5"/>
        <v>0</v>
      </c>
      <c r="W48">
        <f t="shared" si="6"/>
        <v>0</v>
      </c>
      <c r="X48">
        <f t="shared" si="7"/>
        <v>0</v>
      </c>
      <c r="Z48">
        <f t="shared" si="8"/>
        <v>0</v>
      </c>
      <c r="AA48">
        <f t="shared" si="9"/>
        <v>0</v>
      </c>
      <c r="AB48">
        <f t="shared" si="10"/>
        <v>0</v>
      </c>
      <c r="AC48">
        <f t="shared" si="11"/>
        <v>0</v>
      </c>
      <c r="AD48">
        <f t="shared" si="12"/>
        <v>0</v>
      </c>
      <c r="AE48">
        <f t="shared" si="13"/>
        <v>0</v>
      </c>
      <c r="AG48">
        <f t="shared" si="14"/>
        <v>0</v>
      </c>
      <c r="AH48">
        <f t="shared" si="15"/>
        <v>0</v>
      </c>
      <c r="AI48">
        <f t="shared" si="16"/>
        <v>0</v>
      </c>
      <c r="AJ48">
        <f t="shared" si="17"/>
        <v>0</v>
      </c>
      <c r="AK48">
        <f t="shared" si="18"/>
        <v>0</v>
      </c>
      <c r="AL48">
        <f t="shared" si="19"/>
        <v>0</v>
      </c>
      <c r="AM48">
        <f t="shared" si="20"/>
        <v>0</v>
      </c>
    </row>
    <row r="49" spans="1:39">
      <c r="A49">
        <f>Audit!A48</f>
        <v>0</v>
      </c>
      <c r="B49">
        <f>Audit!B48</f>
        <v>0</v>
      </c>
      <c r="C49">
        <f>Audit!C48</f>
        <v>0</v>
      </c>
      <c r="D49">
        <f>Audit!D48</f>
        <v>0</v>
      </c>
      <c r="E49">
        <f>Audit!E48</f>
        <v>0</v>
      </c>
      <c r="F49">
        <f>Audit!F48</f>
        <v>0</v>
      </c>
      <c r="H49">
        <f t="shared" si="22"/>
        <v>0</v>
      </c>
      <c r="I49">
        <f t="shared" si="21"/>
        <v>0</v>
      </c>
      <c r="J49">
        <f t="shared" si="21"/>
        <v>0</v>
      </c>
      <c r="K49">
        <f t="shared" si="21"/>
        <v>0</v>
      </c>
      <c r="L49">
        <f t="shared" si="21"/>
        <v>0</v>
      </c>
      <c r="M49">
        <f t="shared" si="21"/>
        <v>0</v>
      </c>
      <c r="N49">
        <f t="shared" si="21"/>
        <v>0</v>
      </c>
      <c r="O49">
        <f t="shared" si="21"/>
        <v>0</v>
      </c>
      <c r="R49" t="str">
        <f t="shared" si="4"/>
        <v>No</v>
      </c>
      <c r="S49" t="str">
        <f>IF(E49="Walk","No",IF(E49="Cycle","No",IF(B49&lt;(Audit!$I$3+0.25),IF(B49&gt;Audit!$I$2,"Yes","No"),"No")))</f>
        <v>No</v>
      </c>
      <c r="T49" t="str">
        <f>IF(E49="Walk","No",IF(B49&lt;Audit!$I$2+0.25,"Yes","No"))</f>
        <v>Yes</v>
      </c>
      <c r="V49">
        <f t="shared" si="5"/>
        <v>0</v>
      </c>
      <c r="W49">
        <f t="shared" si="6"/>
        <v>0</v>
      </c>
      <c r="X49">
        <f t="shared" si="7"/>
        <v>0</v>
      </c>
      <c r="Z49">
        <f t="shared" si="8"/>
        <v>0</v>
      </c>
      <c r="AA49">
        <f t="shared" si="9"/>
        <v>0</v>
      </c>
      <c r="AB49">
        <f t="shared" si="10"/>
        <v>0</v>
      </c>
      <c r="AC49">
        <f t="shared" si="11"/>
        <v>0</v>
      </c>
      <c r="AD49">
        <f t="shared" si="12"/>
        <v>0</v>
      </c>
      <c r="AE49">
        <f t="shared" si="13"/>
        <v>0</v>
      </c>
      <c r="AG49">
        <f t="shared" si="14"/>
        <v>0</v>
      </c>
      <c r="AH49">
        <f t="shared" si="15"/>
        <v>0</v>
      </c>
      <c r="AI49">
        <f t="shared" si="16"/>
        <v>0</v>
      </c>
      <c r="AJ49">
        <f t="shared" si="17"/>
        <v>0</v>
      </c>
      <c r="AK49">
        <f t="shared" si="18"/>
        <v>0</v>
      </c>
      <c r="AL49">
        <f t="shared" si="19"/>
        <v>0</v>
      </c>
      <c r="AM49">
        <f t="shared" si="20"/>
        <v>0</v>
      </c>
    </row>
    <row r="50" spans="1:39">
      <c r="A50">
        <f>Audit!A49</f>
        <v>0</v>
      </c>
      <c r="B50">
        <f>Audit!B49</f>
        <v>0</v>
      </c>
      <c r="C50">
        <f>Audit!C49</f>
        <v>0</v>
      </c>
      <c r="D50">
        <f>Audit!D49</f>
        <v>0</v>
      </c>
      <c r="E50">
        <f>Audit!E49</f>
        <v>0</v>
      </c>
      <c r="F50">
        <f>Audit!F49</f>
        <v>0</v>
      </c>
      <c r="H50">
        <f t="shared" si="22"/>
        <v>0</v>
      </c>
      <c r="I50">
        <f t="shared" si="21"/>
        <v>0</v>
      </c>
      <c r="J50">
        <f t="shared" si="21"/>
        <v>0</v>
      </c>
      <c r="K50">
        <f t="shared" si="21"/>
        <v>0</v>
      </c>
      <c r="L50">
        <f t="shared" si="21"/>
        <v>0</v>
      </c>
      <c r="M50">
        <f t="shared" si="21"/>
        <v>0</v>
      </c>
      <c r="N50">
        <f t="shared" si="21"/>
        <v>0</v>
      </c>
      <c r="O50">
        <f t="shared" si="21"/>
        <v>0</v>
      </c>
      <c r="R50" t="str">
        <f t="shared" si="4"/>
        <v>No</v>
      </c>
      <c r="S50" t="str">
        <f>IF(E50="Walk","No",IF(E50="Cycle","No",IF(B50&lt;(Audit!$I$3+0.25),IF(B50&gt;Audit!$I$2,"Yes","No"),"No")))</f>
        <v>No</v>
      </c>
      <c r="T50" t="str">
        <f>IF(E50="Walk","No",IF(B50&lt;Audit!$I$2+0.25,"Yes","No"))</f>
        <v>Yes</v>
      </c>
      <c r="V50">
        <f t="shared" si="5"/>
        <v>0</v>
      </c>
      <c r="W50">
        <f t="shared" si="6"/>
        <v>0</v>
      </c>
      <c r="X50">
        <f t="shared" si="7"/>
        <v>0</v>
      </c>
      <c r="Z50">
        <f t="shared" si="8"/>
        <v>0</v>
      </c>
      <c r="AA50">
        <f t="shared" si="9"/>
        <v>0</v>
      </c>
      <c r="AB50">
        <f t="shared" si="10"/>
        <v>0</v>
      </c>
      <c r="AC50">
        <f t="shared" si="11"/>
        <v>0</v>
      </c>
      <c r="AD50">
        <f t="shared" si="12"/>
        <v>0</v>
      </c>
      <c r="AE50">
        <f t="shared" si="13"/>
        <v>0</v>
      </c>
      <c r="AG50">
        <f t="shared" si="14"/>
        <v>0</v>
      </c>
      <c r="AH50">
        <f t="shared" si="15"/>
        <v>0</v>
      </c>
      <c r="AI50">
        <f t="shared" si="16"/>
        <v>0</v>
      </c>
      <c r="AJ50">
        <f t="shared" si="17"/>
        <v>0</v>
      </c>
      <c r="AK50">
        <f t="shared" si="18"/>
        <v>0</v>
      </c>
      <c r="AL50">
        <f t="shared" si="19"/>
        <v>0</v>
      </c>
      <c r="AM50">
        <f t="shared" si="20"/>
        <v>0</v>
      </c>
    </row>
    <row r="51" spans="1:39">
      <c r="A51">
        <f>Audit!A50</f>
        <v>0</v>
      </c>
      <c r="B51">
        <f>Audit!B50</f>
        <v>0</v>
      </c>
      <c r="C51">
        <f>Audit!C50</f>
        <v>0</v>
      </c>
      <c r="D51">
        <f>Audit!D50</f>
        <v>0</v>
      </c>
      <c r="E51">
        <f>Audit!E50</f>
        <v>0</v>
      </c>
      <c r="F51">
        <f>Audit!F50</f>
        <v>0</v>
      </c>
      <c r="H51">
        <f t="shared" si="22"/>
        <v>0</v>
      </c>
      <c r="I51">
        <f t="shared" si="21"/>
        <v>0</v>
      </c>
      <c r="J51">
        <f t="shared" si="21"/>
        <v>0</v>
      </c>
      <c r="K51">
        <f t="shared" si="21"/>
        <v>0</v>
      </c>
      <c r="L51">
        <f t="shared" si="21"/>
        <v>0</v>
      </c>
      <c r="M51">
        <f t="shared" si="21"/>
        <v>0</v>
      </c>
      <c r="N51">
        <f t="shared" si="21"/>
        <v>0</v>
      </c>
      <c r="O51">
        <f t="shared" si="21"/>
        <v>0</v>
      </c>
      <c r="R51" t="str">
        <f t="shared" si="4"/>
        <v>No</v>
      </c>
      <c r="S51" t="str">
        <f>IF(E51="Walk","No",IF(E51="Cycle","No",IF(B51&lt;(Audit!$I$3+0.25),IF(B51&gt;Audit!$I$2,"Yes","No"),"No")))</f>
        <v>No</v>
      </c>
      <c r="T51" t="str">
        <f>IF(E51="Walk","No",IF(B51&lt;Audit!$I$2+0.25,"Yes","No"))</f>
        <v>Yes</v>
      </c>
      <c r="V51">
        <f t="shared" si="5"/>
        <v>0</v>
      </c>
      <c r="W51">
        <f t="shared" si="6"/>
        <v>0</v>
      </c>
      <c r="X51">
        <f t="shared" si="7"/>
        <v>0</v>
      </c>
      <c r="Z51">
        <f t="shared" si="8"/>
        <v>0</v>
      </c>
      <c r="AA51">
        <f t="shared" si="9"/>
        <v>0</v>
      </c>
      <c r="AB51">
        <f t="shared" si="10"/>
        <v>0</v>
      </c>
      <c r="AC51">
        <f t="shared" si="11"/>
        <v>0</v>
      </c>
      <c r="AD51">
        <f t="shared" si="12"/>
        <v>0</v>
      </c>
      <c r="AE51">
        <f t="shared" si="13"/>
        <v>0</v>
      </c>
      <c r="AG51">
        <f t="shared" si="14"/>
        <v>0</v>
      </c>
      <c r="AH51">
        <f t="shared" si="15"/>
        <v>0</v>
      </c>
      <c r="AI51">
        <f t="shared" si="16"/>
        <v>0</v>
      </c>
      <c r="AJ51">
        <f t="shared" si="17"/>
        <v>0</v>
      </c>
      <c r="AK51">
        <f t="shared" si="18"/>
        <v>0</v>
      </c>
      <c r="AL51">
        <f t="shared" si="19"/>
        <v>0</v>
      </c>
      <c r="AM51">
        <f t="shared" si="20"/>
        <v>0</v>
      </c>
    </row>
    <row r="52" spans="1:39">
      <c r="A52">
        <f>Audit!A51</f>
        <v>0</v>
      </c>
      <c r="B52">
        <f>Audit!B51</f>
        <v>0</v>
      </c>
      <c r="C52">
        <f>Audit!C51</f>
        <v>0</v>
      </c>
      <c r="D52">
        <f>Audit!D51</f>
        <v>0</v>
      </c>
      <c r="E52">
        <f>Audit!E51</f>
        <v>0</v>
      </c>
      <c r="F52">
        <f>Audit!F51</f>
        <v>0</v>
      </c>
      <c r="H52">
        <f t="shared" si="22"/>
        <v>0</v>
      </c>
      <c r="I52">
        <f t="shared" si="21"/>
        <v>0</v>
      </c>
      <c r="J52">
        <f t="shared" si="21"/>
        <v>0</v>
      </c>
      <c r="K52">
        <f t="shared" si="21"/>
        <v>0</v>
      </c>
      <c r="L52">
        <f t="shared" si="21"/>
        <v>0</v>
      </c>
      <c r="M52">
        <f t="shared" si="21"/>
        <v>0</v>
      </c>
      <c r="N52">
        <f t="shared" si="21"/>
        <v>0</v>
      </c>
      <c r="O52">
        <f t="shared" si="21"/>
        <v>0</v>
      </c>
      <c r="R52" t="str">
        <f t="shared" si="4"/>
        <v>No</v>
      </c>
      <c r="S52" t="str">
        <f>IF(E52="Walk","No",IF(E52="Cycle","No",IF(B52&lt;(Audit!$I$3+0.25),IF(B52&gt;Audit!$I$2,"Yes","No"),"No")))</f>
        <v>No</v>
      </c>
      <c r="T52" t="str">
        <f>IF(E52="Walk","No",IF(B52&lt;Audit!$I$2+0.25,"Yes","No"))</f>
        <v>Yes</v>
      </c>
      <c r="V52">
        <f t="shared" si="5"/>
        <v>0</v>
      </c>
      <c r="W52">
        <f t="shared" si="6"/>
        <v>0</v>
      </c>
      <c r="X52">
        <f t="shared" si="7"/>
        <v>0</v>
      </c>
      <c r="Z52">
        <f t="shared" si="8"/>
        <v>0</v>
      </c>
      <c r="AA52">
        <f t="shared" si="9"/>
        <v>0</v>
      </c>
      <c r="AB52">
        <f t="shared" si="10"/>
        <v>0</v>
      </c>
      <c r="AC52">
        <f t="shared" si="11"/>
        <v>0</v>
      </c>
      <c r="AD52">
        <f t="shared" si="12"/>
        <v>0</v>
      </c>
      <c r="AE52">
        <f t="shared" si="13"/>
        <v>0</v>
      </c>
      <c r="AG52">
        <f t="shared" si="14"/>
        <v>0</v>
      </c>
      <c r="AH52">
        <f t="shared" si="15"/>
        <v>0</v>
      </c>
      <c r="AI52">
        <f t="shared" si="16"/>
        <v>0</v>
      </c>
      <c r="AJ52">
        <f t="shared" si="17"/>
        <v>0</v>
      </c>
      <c r="AK52">
        <f t="shared" si="18"/>
        <v>0</v>
      </c>
      <c r="AL52">
        <f t="shared" si="19"/>
        <v>0</v>
      </c>
      <c r="AM52">
        <f t="shared" si="20"/>
        <v>0</v>
      </c>
    </row>
    <row r="53" spans="1:39" s="8" customFormat="1">
      <c r="D53" s="8" t="s">
        <v>47</v>
      </c>
      <c r="E53" s="8" t="s">
        <v>39</v>
      </c>
      <c r="F53" s="8">
        <f>SUM(H3:O52)</f>
        <v>0</v>
      </c>
      <c r="H53" s="8">
        <f t="shared" ref="H53:O53" si="23">SUM(H3:H52)</f>
        <v>0</v>
      </c>
      <c r="I53" s="8">
        <f t="shared" si="23"/>
        <v>0</v>
      </c>
      <c r="J53" s="8">
        <f t="shared" si="23"/>
        <v>0</v>
      </c>
      <c r="K53" s="8">
        <f t="shared" si="23"/>
        <v>0</v>
      </c>
      <c r="L53" s="8">
        <f t="shared" si="23"/>
        <v>0</v>
      </c>
      <c r="M53" s="8">
        <f t="shared" si="23"/>
        <v>0</v>
      </c>
      <c r="N53" s="8">
        <f t="shared" si="23"/>
        <v>0</v>
      </c>
      <c r="O53" s="8">
        <f t="shared" si="23"/>
        <v>0</v>
      </c>
      <c r="R53" s="8">
        <f>COUNTIF(R3:R52,"Yes")</f>
        <v>0</v>
      </c>
      <c r="W53" s="8">
        <f>SUM(W3:W52)</f>
        <v>0</v>
      </c>
      <c r="X53" s="8">
        <f>SUM(X3:X52)</f>
        <v>0</v>
      </c>
      <c r="AG53" s="8">
        <f t="shared" ref="AG53:AM53" si="24">SUM(AG3:AG52)</f>
        <v>0</v>
      </c>
      <c r="AH53" s="8">
        <f t="shared" si="24"/>
        <v>0</v>
      </c>
      <c r="AI53" s="8">
        <f t="shared" si="24"/>
        <v>0</v>
      </c>
      <c r="AJ53" s="8">
        <f t="shared" si="24"/>
        <v>0</v>
      </c>
      <c r="AK53" s="8">
        <f t="shared" si="24"/>
        <v>0</v>
      </c>
      <c r="AL53" s="8">
        <f t="shared" si="24"/>
        <v>0</v>
      </c>
      <c r="AM53" s="8">
        <f t="shared" si="24"/>
        <v>0</v>
      </c>
    </row>
    <row r="54" spans="1:39" s="8" customFormat="1">
      <c r="E54" s="8" t="s">
        <v>40</v>
      </c>
      <c r="F54" s="8" t="e">
        <f>SUM(#REF!)</f>
        <v>#REF!</v>
      </c>
      <c r="H54" s="8" t="e">
        <f>ROUND(H53/SUM($H$53:$O$53)*100,1)</f>
        <v>#DIV/0!</v>
      </c>
      <c r="I54" s="8" t="e">
        <f t="shared" ref="I54:O54" si="25">ROUND(I53/SUM($H$53:$O$53)*100,1)</f>
        <v>#DIV/0!</v>
      </c>
      <c r="J54" s="8" t="e">
        <f t="shared" si="25"/>
        <v>#DIV/0!</v>
      </c>
      <c r="K54" s="8" t="e">
        <f t="shared" si="25"/>
        <v>#DIV/0!</v>
      </c>
      <c r="L54" s="8" t="e">
        <f t="shared" si="25"/>
        <v>#DIV/0!</v>
      </c>
      <c r="M54" s="8" t="e">
        <f t="shared" si="25"/>
        <v>#DIV/0!</v>
      </c>
      <c r="N54" s="8" t="e">
        <f t="shared" si="25"/>
        <v>#DIV/0!</v>
      </c>
      <c r="O54" s="8" t="e">
        <f t="shared" si="25"/>
        <v>#DIV/0!</v>
      </c>
      <c r="AG54" s="8" t="e">
        <f>ROUND(AG53/SUM($H$53:$O$53)*100,1)</f>
        <v>#DIV/0!</v>
      </c>
      <c r="AH54" s="8" t="e">
        <f t="shared" ref="AH54" si="26">ROUND(AH53/SUM($H$53:$O$53)*100,1)</f>
        <v>#DIV/0!</v>
      </c>
      <c r="AI54" s="8" t="e">
        <f t="shared" ref="AI54" si="27">ROUND(AI53/SUM($H$53:$O$53)*100,1)</f>
        <v>#DIV/0!</v>
      </c>
      <c r="AJ54" s="8" t="e">
        <f t="shared" ref="AJ54" si="28">ROUND(AJ53/SUM($H$53:$O$53)*100,1)</f>
        <v>#DIV/0!</v>
      </c>
      <c r="AK54" s="8" t="e">
        <f t="shared" ref="AK54" si="29">ROUND(AK53/SUM($H$53:$O$53)*100,1)</f>
        <v>#DIV/0!</v>
      </c>
      <c r="AL54" s="8" t="e">
        <f t="shared" ref="AL54" si="30">ROUND(AL53/SUM($H$53:$O$53)*100,1)</f>
        <v>#DIV/0!</v>
      </c>
      <c r="AM54" s="8" t="e">
        <f t="shared" ref="AM54" si="31">ROUND(AM53/SUM($H$53:$O$53)*100,1)</f>
        <v>#DIV/0!</v>
      </c>
    </row>
  </sheetData>
  <mergeCells count="6">
    <mergeCell ref="R1:T1"/>
    <mergeCell ref="V1:X1"/>
    <mergeCell ref="Z1:AE1"/>
    <mergeCell ref="AG1:AM1"/>
    <mergeCell ref="A1:F1"/>
    <mergeCell ref="H1:O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
  <sheetViews>
    <sheetView workbookViewId="0">
      <selection activeCell="D3" sqref="D3"/>
    </sheetView>
  </sheetViews>
  <sheetFormatPr defaultRowHeight="14.45"/>
  <sheetData>
    <row r="1" spans="1:4">
      <c r="A1" t="s">
        <v>29</v>
      </c>
      <c r="D1" t="s">
        <v>48</v>
      </c>
    </row>
    <row r="2" spans="1:4">
      <c r="A2" t="s">
        <v>30</v>
      </c>
      <c r="D2" t="s">
        <v>49</v>
      </c>
    </row>
    <row r="3" spans="1:4">
      <c r="A3" t="s">
        <v>31</v>
      </c>
    </row>
    <row r="4" spans="1:4">
      <c r="A4" t="s">
        <v>32</v>
      </c>
    </row>
    <row r="5" spans="1:4">
      <c r="A5" t="s">
        <v>50</v>
      </c>
    </row>
    <row r="6" spans="1:4">
      <c r="A6" t="s">
        <v>33</v>
      </c>
    </row>
    <row r="7" spans="1:4">
      <c r="A7" t="s">
        <v>34</v>
      </c>
    </row>
    <row r="8" spans="1:4">
      <c r="A8" t="s">
        <v>35</v>
      </c>
    </row>
    <row r="9" spans="1:4">
      <c r="A9" t="s">
        <v>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F36D7D-033D-4978-87F8-AD345EE917EE}"/>
</file>

<file path=customXml/itemProps2.xml><?xml version="1.0" encoding="utf-8"?>
<ds:datastoreItem xmlns:ds="http://schemas.openxmlformats.org/officeDocument/2006/customXml" ds:itemID="{C478A650-A535-4171-B420-9321CFC538F1}"/>
</file>

<file path=customXml/itemProps3.xml><?xml version="1.0" encoding="utf-8"?>
<ds:datastoreItem xmlns:ds="http://schemas.openxmlformats.org/officeDocument/2006/customXml" ds:itemID="{C54FE28B-0FA0-437C-939F-7A0889CAA800}"/>
</file>

<file path=docProps/app.xml><?xml version="1.0" encoding="utf-8"?>
<Properties xmlns="http://schemas.openxmlformats.org/officeDocument/2006/extended-properties" xmlns:vt="http://schemas.openxmlformats.org/officeDocument/2006/docPropsVTypes">
  <Application>Microsoft Excel Online</Application>
  <Manager/>
  <Company>Bwrdd Iechyd Addysgu Powys Teaching Health Board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Pa097810</dc:creator>
  <cp:keywords/>
  <dc:description/>
  <cp:lastModifiedBy/>
  <cp:revision/>
  <dcterms:created xsi:type="dcterms:W3CDTF">2022-07-25T18:23:05Z</dcterms:created>
  <dcterms:modified xsi:type="dcterms:W3CDTF">2026-08-13T10:40:35Z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